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en_skoroszyt" defaultThemeVersion="124226"/>
  <mc:AlternateContent xmlns:mc="http://schemas.openxmlformats.org/markup-compatibility/2006">
    <mc:Choice Requires="x15">
      <x15ac:absPath xmlns:x15ac="http://schemas.microsoft.com/office/spreadsheetml/2010/11/ac" url="D:\6_OPINIE_OPRACOWANIA_INNE\WZORCE\KOSZTY JEDNOSTKOWE\NK 2023\"/>
    </mc:Choice>
  </mc:AlternateContent>
  <xr:revisionPtr revIDLastSave="0" documentId="13_ncr:1_{228A1D32-01BB-4696-8C67-D24DE0DB8040}" xr6:coauthVersionLast="45" xr6:coauthVersionMax="47" xr10:uidLastSave="{00000000-0000-0000-0000-000000000000}"/>
  <bookViews>
    <workbookView xWindow="28680" yWindow="-120" windowWidth="29040" windowHeight="17640" tabRatio="928" xr2:uid="{00000000-000D-0000-FFFF-FFFF00000000}"/>
  </bookViews>
  <sheets>
    <sheet name="Koszty jednostkowe" sheetId="45"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750" i="45" l="1"/>
  <c r="C1750" i="45"/>
  <c r="L1213" i="45"/>
  <c r="M1213" i="45"/>
  <c r="N1213" i="45"/>
  <c r="O1213" i="45"/>
  <c r="P1213" i="45"/>
  <c r="Q1213" i="45"/>
  <c r="R1213" i="45"/>
  <c r="S1213" i="45"/>
  <c r="T1213" i="45"/>
  <c r="U1213" i="45"/>
  <c r="V1213" i="45"/>
  <c r="W1213" i="45"/>
  <c r="X1213" i="45"/>
  <c r="Y1213" i="45"/>
  <c r="Z1213" i="45"/>
  <c r="AA1213" i="45"/>
  <c r="AB1213" i="45"/>
  <c r="AC1213" i="45"/>
  <c r="AD1213" i="45"/>
  <c r="AE1213" i="45"/>
  <c r="AF1213" i="45"/>
  <c r="AG1213" i="45"/>
  <c r="AH1213" i="45"/>
  <c r="AI1213" i="45"/>
  <c r="AJ1213" i="45"/>
  <c r="AK1213" i="45"/>
  <c r="AL1213" i="45"/>
  <c r="AM1213" i="45"/>
  <c r="AN1213" i="45"/>
  <c r="AO1213" i="45"/>
  <c r="AP1213" i="45"/>
  <c r="AQ1213" i="45"/>
  <c r="AR1213" i="45"/>
  <c r="AS1213" i="45"/>
  <c r="AT1213" i="45"/>
  <c r="AU1213" i="45"/>
  <c r="AV1213" i="45"/>
  <c r="K1213" i="45"/>
  <c r="H1213" i="45"/>
  <c r="I1213" i="45"/>
  <c r="J1213" i="45"/>
  <c r="F1213" i="45"/>
  <c r="G1213" i="45"/>
  <c r="E1213" i="45"/>
  <c r="L213" i="45"/>
  <c r="M213" i="45"/>
  <c r="N213" i="45"/>
  <c r="O213" i="45"/>
  <c r="P213" i="45"/>
  <c r="Q213" i="45"/>
  <c r="R213" i="45"/>
  <c r="S213" i="45"/>
  <c r="T213" i="45"/>
  <c r="U213" i="45"/>
  <c r="V213" i="45"/>
  <c r="W213" i="45"/>
  <c r="X213" i="45"/>
  <c r="Y213" i="45"/>
  <c r="Z213" i="45"/>
  <c r="AA213" i="45"/>
  <c r="AB213" i="45"/>
  <c r="AC213" i="45"/>
  <c r="AD213" i="45"/>
  <c r="AE213" i="45"/>
  <c r="AF213" i="45"/>
  <c r="AG213" i="45"/>
  <c r="AH213" i="45"/>
  <c r="AI213" i="45"/>
  <c r="AJ213" i="45"/>
  <c r="AK213" i="45"/>
  <c r="AL213" i="45"/>
  <c r="AM213" i="45"/>
  <c r="AN213" i="45"/>
  <c r="AO213" i="45"/>
  <c r="AP213" i="45"/>
  <c r="AQ213" i="45"/>
  <c r="AR213" i="45"/>
  <c r="D213" i="45"/>
  <c r="E213" i="45"/>
  <c r="F213" i="45"/>
  <c r="G213" i="45"/>
  <c r="H213" i="45"/>
  <c r="I213" i="45"/>
  <c r="J213" i="45"/>
  <c r="K213" i="45"/>
  <c r="C213" i="45"/>
  <c r="D1586" i="45"/>
  <c r="I1705" i="45" l="1"/>
  <c r="E1705" i="45"/>
  <c r="X1661" i="45"/>
  <c r="X1655" i="45"/>
  <c r="X1658" i="45" s="1"/>
  <c r="G1705" i="45" l="1"/>
  <c r="D1705" i="45"/>
  <c r="K1175" i="45" l="1"/>
  <c r="D224" i="45" l="1"/>
  <c r="D57" i="45" l="1"/>
  <c r="D104" i="45" s="1"/>
  <c r="D58" i="45"/>
  <c r="D105" i="45" s="1"/>
  <c r="D59" i="45"/>
  <c r="D106" i="45" s="1"/>
  <c r="D60" i="45"/>
  <c r="D107" i="45" s="1"/>
  <c r="D61" i="45"/>
  <c r="D108" i="45" s="1"/>
  <c r="D62" i="45"/>
  <c r="D109" i="45" s="1"/>
  <c r="D63" i="45"/>
  <c r="D110" i="45" s="1"/>
  <c r="D64" i="45"/>
  <c r="D111" i="45" s="1"/>
  <c r="D65" i="45"/>
  <c r="D112" i="45" s="1"/>
  <c r="D66" i="45"/>
  <c r="D113" i="45" s="1"/>
  <c r="D67" i="45"/>
  <c r="D114" i="45" s="1"/>
  <c r="D45" i="45"/>
  <c r="D92" i="45" s="1"/>
  <c r="D46" i="45"/>
  <c r="D93" i="45" s="1"/>
  <c r="D47" i="45"/>
  <c r="D94" i="45" s="1"/>
  <c r="D48" i="45"/>
  <c r="D95" i="45" s="1"/>
  <c r="D49" i="45"/>
  <c r="D96" i="45" s="1"/>
  <c r="D50" i="45"/>
  <c r="D97" i="45" s="1"/>
  <c r="D51" i="45"/>
  <c r="D98" i="45" s="1"/>
  <c r="D52" i="45"/>
  <c r="D99" i="45" s="1"/>
  <c r="D53" i="45"/>
  <c r="D100" i="45" s="1"/>
  <c r="D54" i="45"/>
  <c r="D101" i="45" s="1"/>
  <c r="D55" i="45"/>
  <c r="D102" i="45" s="1"/>
  <c r="D56" i="45"/>
  <c r="D103" i="45" s="1"/>
  <c r="D31" i="45"/>
  <c r="D78" i="45" s="1"/>
  <c r="D32" i="45"/>
  <c r="D79" i="45" s="1"/>
  <c r="D33" i="45"/>
  <c r="D80" i="45" s="1"/>
  <c r="D34" i="45"/>
  <c r="D81" i="45" s="1"/>
  <c r="D35" i="45"/>
  <c r="D82" i="45" s="1"/>
  <c r="D36" i="45"/>
  <c r="D83" i="45" s="1"/>
  <c r="D37" i="45"/>
  <c r="D84" i="45" s="1"/>
  <c r="D38" i="45"/>
  <c r="D85" i="45" s="1"/>
  <c r="D39" i="45"/>
  <c r="D86" i="45" s="1"/>
  <c r="D40" i="45"/>
  <c r="D87" i="45" s="1"/>
  <c r="D41" i="45"/>
  <c r="D88" i="45" s="1"/>
  <c r="D42" i="45"/>
  <c r="D89" i="45" s="1"/>
  <c r="D43" i="45"/>
  <c r="D90" i="45" s="1"/>
  <c r="D44" i="45"/>
  <c r="D91" i="45" s="1"/>
  <c r="D29" i="45"/>
  <c r="D30" i="45"/>
  <c r="D77" i="45" s="1"/>
  <c r="D162" i="45" l="1"/>
  <c r="D161" i="45"/>
  <c r="D160" i="45"/>
  <c r="D159" i="45"/>
  <c r="D158" i="45"/>
  <c r="D157" i="45"/>
  <c r="D156" i="45"/>
  <c r="D155" i="45"/>
  <c r="D154" i="45"/>
  <c r="D153" i="45"/>
  <c r="D152" i="45"/>
  <c r="D151" i="45"/>
  <c r="D150" i="45"/>
  <c r="D149" i="45"/>
  <c r="D148" i="45"/>
  <c r="D147" i="45"/>
  <c r="D146" i="45"/>
  <c r="D145" i="45"/>
  <c r="D144" i="45"/>
  <c r="D143" i="45"/>
  <c r="D142" i="45"/>
  <c r="D141" i="45"/>
  <c r="D140" i="45"/>
  <c r="D139" i="45"/>
  <c r="D138" i="45"/>
  <c r="D137" i="45"/>
  <c r="D136" i="45"/>
  <c r="D135" i="45"/>
  <c r="D134" i="45"/>
  <c r="D133" i="45"/>
  <c r="D132" i="45"/>
  <c r="D131" i="45"/>
  <c r="D130" i="45"/>
  <c r="D129" i="45"/>
  <c r="D128" i="45"/>
  <c r="D127" i="45"/>
  <c r="D126" i="45"/>
  <c r="D125" i="45"/>
  <c r="D124" i="45"/>
  <c r="I1704" i="45"/>
  <c r="D123" i="45" l="1"/>
  <c r="D28" i="45"/>
  <c r="B123" i="45" l="1"/>
  <c r="E122" i="45"/>
  <c r="E123" i="45" s="1"/>
  <c r="E124" i="45" s="1"/>
  <c r="E125" i="45" l="1"/>
  <c r="E126" i="45" s="1"/>
  <c r="E127" i="45" s="1"/>
  <c r="E128" i="45" s="1"/>
  <c r="E129" i="45" s="1"/>
  <c r="E130" i="45" s="1"/>
  <c r="E131" i="45" s="1"/>
  <c r="E132" i="45" s="1"/>
  <c r="E133" i="45" s="1"/>
  <c r="E134" i="45" s="1"/>
  <c r="E135" i="45" s="1"/>
  <c r="E136" i="45" s="1"/>
  <c r="E137" i="45" s="1"/>
  <c r="E138" i="45" s="1"/>
  <c r="E139" i="45" s="1"/>
  <c r="E140" i="45" s="1"/>
  <c r="E141" i="45" s="1"/>
  <c r="E142" i="45" s="1"/>
  <c r="E143" i="45" s="1"/>
  <c r="E144" i="45" s="1"/>
  <c r="E145" i="45" s="1"/>
  <c r="E146" i="45" s="1"/>
  <c r="E147" i="45" s="1"/>
  <c r="E148" i="45" s="1"/>
  <c r="E149" i="45" s="1"/>
  <c r="E150" i="45" s="1"/>
  <c r="E151" i="45" s="1"/>
  <c r="E152" i="45" s="1"/>
  <c r="E153" i="45" s="1"/>
  <c r="E154" i="45" s="1"/>
  <c r="E155" i="45" s="1"/>
  <c r="E156" i="45" s="1"/>
  <c r="E157" i="45" s="1"/>
  <c r="E158" i="45" s="1"/>
  <c r="E159" i="45" s="1"/>
  <c r="E160" i="45" s="1"/>
  <c r="E161" i="45" s="1"/>
  <c r="E162" i="45" s="1"/>
  <c r="H1599" i="45" l="1"/>
  <c r="H1600" i="45" s="1"/>
  <c r="H1601" i="45" s="1"/>
  <c r="H1602" i="45" s="1"/>
  <c r="H1603" i="45" s="1"/>
  <c r="H1604" i="45" s="1"/>
  <c r="H1605" i="45" s="1"/>
  <c r="H1606" i="45" s="1"/>
  <c r="H1607" i="45" s="1"/>
  <c r="H1608" i="45" s="1"/>
  <c r="H1609" i="45" s="1"/>
  <c r="H1610" i="45" s="1"/>
  <c r="H1611" i="45" s="1"/>
  <c r="H1612" i="45" s="1"/>
  <c r="H1613" i="45" s="1"/>
  <c r="H1614" i="45" s="1"/>
  <c r="H1615" i="45" s="1"/>
  <c r="H1616" i="45" s="1"/>
  <c r="H1617" i="45" s="1"/>
  <c r="H1618" i="45" s="1"/>
  <c r="H1619" i="45" s="1"/>
  <c r="H1620" i="45" s="1"/>
  <c r="H1621" i="45" s="1"/>
  <c r="H1622" i="45" s="1"/>
  <c r="H1623" i="45" s="1"/>
  <c r="H1624" i="45" s="1"/>
  <c r="H1625" i="45" s="1"/>
  <c r="H1626" i="45" s="1"/>
  <c r="H1627" i="45" s="1"/>
  <c r="H1628" i="45" s="1"/>
  <c r="H1629" i="45" s="1"/>
  <c r="H1630" i="45" s="1"/>
  <c r="H1631" i="45" s="1"/>
  <c r="H1632" i="45" s="1"/>
  <c r="H1633" i="45" s="1"/>
  <c r="H1634" i="45" s="1"/>
  <c r="H1635" i="45" s="1"/>
  <c r="H1636" i="45" s="1"/>
  <c r="H1637" i="45" s="1"/>
  <c r="H1638" i="45" s="1"/>
  <c r="H1639" i="45" s="1"/>
  <c r="M1496" i="45"/>
  <c r="M1497" i="45" s="1"/>
  <c r="M1498" i="45" s="1"/>
  <c r="M1499" i="45" s="1"/>
  <c r="M1500" i="45" s="1"/>
  <c r="M1501" i="45" s="1"/>
  <c r="M1502" i="45" s="1"/>
  <c r="M1503" i="45" s="1"/>
  <c r="M1504" i="45" s="1"/>
  <c r="M1505" i="45" s="1"/>
  <c r="M1506" i="45" s="1"/>
  <c r="M1507" i="45" s="1"/>
  <c r="M1508" i="45" s="1"/>
  <c r="M1509" i="45" s="1"/>
  <c r="M1510" i="45" s="1"/>
  <c r="M1511" i="45" s="1"/>
  <c r="M1512" i="45" s="1"/>
  <c r="M1513" i="45" s="1"/>
  <c r="M1514" i="45" s="1"/>
  <c r="M1515" i="45" s="1"/>
  <c r="M1516" i="45" s="1"/>
  <c r="M1517" i="45" s="1"/>
  <c r="M1518" i="45" s="1"/>
  <c r="M1519" i="45" s="1"/>
  <c r="M1520" i="45" s="1"/>
  <c r="M1521" i="45" s="1"/>
  <c r="M1522" i="45" s="1"/>
  <c r="M1523" i="45" s="1"/>
  <c r="M1524" i="45" s="1"/>
  <c r="M1525" i="45" s="1"/>
  <c r="M1526" i="45" s="1"/>
  <c r="M1527" i="45" s="1"/>
  <c r="M1528" i="45" s="1"/>
  <c r="M1529" i="45" s="1"/>
  <c r="M1530" i="45" s="1"/>
  <c r="M1531" i="45" s="1"/>
  <c r="M1532" i="45" s="1"/>
  <c r="M1533" i="45" s="1"/>
  <c r="M1534" i="45" s="1"/>
  <c r="M1535" i="45" s="1"/>
  <c r="M1536" i="45" s="1"/>
  <c r="C1496" i="45"/>
  <c r="C1497" i="45" s="1"/>
  <c r="C1498" i="45" s="1"/>
  <c r="C1499" i="45" s="1"/>
  <c r="C1500" i="45" s="1"/>
  <c r="C1501" i="45" s="1"/>
  <c r="C1502" i="45" s="1"/>
  <c r="C1503" i="45" s="1"/>
  <c r="C1504" i="45" s="1"/>
  <c r="C1505" i="45" s="1"/>
  <c r="C1506" i="45" s="1"/>
  <c r="C1507" i="45" s="1"/>
  <c r="C1508" i="45" s="1"/>
  <c r="C1509" i="45" s="1"/>
  <c r="C1510" i="45" s="1"/>
  <c r="C1511" i="45" s="1"/>
  <c r="C1512" i="45" s="1"/>
  <c r="C1513" i="45" s="1"/>
  <c r="C1514" i="45" s="1"/>
  <c r="C1515" i="45" s="1"/>
  <c r="C1516" i="45" s="1"/>
  <c r="C1517" i="45" s="1"/>
  <c r="C1518" i="45" s="1"/>
  <c r="C1519" i="45" s="1"/>
  <c r="C1520" i="45" s="1"/>
  <c r="C1521" i="45" s="1"/>
  <c r="C1522" i="45" s="1"/>
  <c r="C1523" i="45" s="1"/>
  <c r="C1524" i="45" s="1"/>
  <c r="C1525" i="45" s="1"/>
  <c r="C1526" i="45" s="1"/>
  <c r="C1527" i="45" s="1"/>
  <c r="C1528" i="45" s="1"/>
  <c r="C1529" i="45" s="1"/>
  <c r="C1530" i="45" s="1"/>
  <c r="C1531" i="45" s="1"/>
  <c r="C1532" i="45" s="1"/>
  <c r="C1533" i="45" s="1"/>
  <c r="C1534" i="45" s="1"/>
  <c r="C1535" i="45" s="1"/>
  <c r="C1536" i="45" s="1"/>
  <c r="B1496" i="45"/>
  <c r="M1449" i="45"/>
  <c r="M1450" i="45" s="1"/>
  <c r="M1451" i="45" s="1"/>
  <c r="M1452" i="45" s="1"/>
  <c r="M1453" i="45" s="1"/>
  <c r="M1454" i="45" s="1"/>
  <c r="M1455" i="45" s="1"/>
  <c r="M1456" i="45" s="1"/>
  <c r="M1457" i="45" s="1"/>
  <c r="M1458" i="45" s="1"/>
  <c r="M1459" i="45" s="1"/>
  <c r="M1460" i="45" s="1"/>
  <c r="M1461" i="45" s="1"/>
  <c r="M1462" i="45" s="1"/>
  <c r="M1463" i="45" s="1"/>
  <c r="M1464" i="45" s="1"/>
  <c r="M1465" i="45" s="1"/>
  <c r="M1466" i="45" s="1"/>
  <c r="M1467" i="45" s="1"/>
  <c r="M1468" i="45" s="1"/>
  <c r="M1469" i="45" s="1"/>
  <c r="M1470" i="45" s="1"/>
  <c r="M1471" i="45" s="1"/>
  <c r="M1472" i="45" s="1"/>
  <c r="M1473" i="45" s="1"/>
  <c r="M1474" i="45" s="1"/>
  <c r="M1475" i="45" s="1"/>
  <c r="M1476" i="45" s="1"/>
  <c r="M1477" i="45" s="1"/>
  <c r="M1478" i="45" s="1"/>
  <c r="M1479" i="45" s="1"/>
  <c r="M1480" i="45" s="1"/>
  <c r="M1481" i="45" s="1"/>
  <c r="M1482" i="45" s="1"/>
  <c r="M1483" i="45" s="1"/>
  <c r="M1484" i="45" s="1"/>
  <c r="M1485" i="45" s="1"/>
  <c r="M1486" i="45" s="1"/>
  <c r="M1487" i="45" s="1"/>
  <c r="M1488" i="45" s="1"/>
  <c r="M1489" i="45" s="1"/>
  <c r="C1449" i="45"/>
  <c r="C1450" i="45" s="1"/>
  <c r="C1451" i="45" s="1"/>
  <c r="C1452" i="45" s="1"/>
  <c r="C1453" i="45" s="1"/>
  <c r="C1454" i="45" s="1"/>
  <c r="C1455" i="45" s="1"/>
  <c r="C1456" i="45" s="1"/>
  <c r="C1457" i="45" s="1"/>
  <c r="C1458" i="45" s="1"/>
  <c r="C1459" i="45" s="1"/>
  <c r="C1460" i="45" s="1"/>
  <c r="C1461" i="45" s="1"/>
  <c r="C1462" i="45" s="1"/>
  <c r="C1463" i="45" s="1"/>
  <c r="C1464" i="45" s="1"/>
  <c r="C1465" i="45" s="1"/>
  <c r="C1466" i="45" s="1"/>
  <c r="C1467" i="45" s="1"/>
  <c r="C1468" i="45" s="1"/>
  <c r="C1469" i="45" s="1"/>
  <c r="C1470" i="45" s="1"/>
  <c r="C1471" i="45" s="1"/>
  <c r="C1472" i="45" s="1"/>
  <c r="C1473" i="45" s="1"/>
  <c r="C1474" i="45" s="1"/>
  <c r="C1475" i="45" s="1"/>
  <c r="C1476" i="45" s="1"/>
  <c r="C1477" i="45" s="1"/>
  <c r="C1478" i="45" s="1"/>
  <c r="C1479" i="45" s="1"/>
  <c r="C1480" i="45" s="1"/>
  <c r="C1481" i="45" s="1"/>
  <c r="C1482" i="45" s="1"/>
  <c r="C1483" i="45" s="1"/>
  <c r="C1484" i="45" s="1"/>
  <c r="C1485" i="45" s="1"/>
  <c r="C1486" i="45" s="1"/>
  <c r="C1487" i="45" s="1"/>
  <c r="C1488" i="45" s="1"/>
  <c r="C1489" i="45" s="1"/>
  <c r="B1449" i="45"/>
  <c r="M1402" i="45"/>
  <c r="M1403" i="45" s="1"/>
  <c r="M1404" i="45" s="1"/>
  <c r="M1405" i="45" s="1"/>
  <c r="M1406" i="45" s="1"/>
  <c r="M1407" i="45" s="1"/>
  <c r="M1408" i="45" s="1"/>
  <c r="M1409" i="45" s="1"/>
  <c r="M1410" i="45" s="1"/>
  <c r="M1411" i="45" s="1"/>
  <c r="M1412" i="45" s="1"/>
  <c r="M1413" i="45" s="1"/>
  <c r="M1414" i="45" s="1"/>
  <c r="M1415" i="45" s="1"/>
  <c r="M1416" i="45" s="1"/>
  <c r="M1417" i="45" s="1"/>
  <c r="M1418" i="45" s="1"/>
  <c r="M1419" i="45" s="1"/>
  <c r="M1420" i="45" s="1"/>
  <c r="M1421" i="45" s="1"/>
  <c r="M1422" i="45" s="1"/>
  <c r="M1423" i="45" s="1"/>
  <c r="M1424" i="45" s="1"/>
  <c r="M1425" i="45" s="1"/>
  <c r="M1426" i="45" s="1"/>
  <c r="M1427" i="45" s="1"/>
  <c r="M1428" i="45" s="1"/>
  <c r="M1429" i="45" s="1"/>
  <c r="M1430" i="45" s="1"/>
  <c r="M1431" i="45" s="1"/>
  <c r="M1432" i="45" s="1"/>
  <c r="M1433" i="45" s="1"/>
  <c r="M1434" i="45" s="1"/>
  <c r="M1435" i="45" s="1"/>
  <c r="M1436" i="45" s="1"/>
  <c r="M1437" i="45" s="1"/>
  <c r="M1438" i="45" s="1"/>
  <c r="M1439" i="45" s="1"/>
  <c r="M1440" i="45" s="1"/>
  <c r="M1441" i="45" s="1"/>
  <c r="M1442" i="45" s="1"/>
  <c r="C1402" i="45"/>
  <c r="C1403" i="45" s="1"/>
  <c r="C1404" i="45" s="1"/>
  <c r="C1405" i="45" s="1"/>
  <c r="C1406" i="45" s="1"/>
  <c r="C1407" i="45" s="1"/>
  <c r="C1408" i="45" s="1"/>
  <c r="C1409" i="45" s="1"/>
  <c r="C1410" i="45" s="1"/>
  <c r="C1411" i="45" s="1"/>
  <c r="C1412" i="45" s="1"/>
  <c r="C1413" i="45" s="1"/>
  <c r="C1414" i="45" s="1"/>
  <c r="C1415" i="45" s="1"/>
  <c r="C1416" i="45" s="1"/>
  <c r="C1417" i="45" s="1"/>
  <c r="C1418" i="45" s="1"/>
  <c r="C1419" i="45" s="1"/>
  <c r="C1420" i="45" s="1"/>
  <c r="C1421" i="45" s="1"/>
  <c r="C1422" i="45" s="1"/>
  <c r="C1423" i="45" s="1"/>
  <c r="C1424" i="45" s="1"/>
  <c r="C1425" i="45" s="1"/>
  <c r="C1426" i="45" s="1"/>
  <c r="C1427" i="45" s="1"/>
  <c r="C1428" i="45" s="1"/>
  <c r="C1429" i="45" s="1"/>
  <c r="C1430" i="45" s="1"/>
  <c r="C1431" i="45" s="1"/>
  <c r="C1432" i="45" s="1"/>
  <c r="C1433" i="45" s="1"/>
  <c r="C1434" i="45" s="1"/>
  <c r="C1435" i="45" s="1"/>
  <c r="C1436" i="45" s="1"/>
  <c r="C1437" i="45" s="1"/>
  <c r="C1438" i="45" s="1"/>
  <c r="C1439" i="45" s="1"/>
  <c r="C1440" i="45" s="1"/>
  <c r="C1441" i="45" s="1"/>
  <c r="C1442" i="45" s="1"/>
  <c r="B1402" i="45"/>
  <c r="B1403" i="45" s="1"/>
  <c r="B1404" i="45" s="1"/>
  <c r="B1405" i="45" s="1"/>
  <c r="B1406" i="45" s="1"/>
  <c r="B1407" i="45" s="1"/>
  <c r="B1408" i="45" s="1"/>
  <c r="B1409" i="45" s="1"/>
  <c r="B1410" i="45" s="1"/>
  <c r="B1411" i="45" s="1"/>
  <c r="B1412" i="45" s="1"/>
  <c r="B1413" i="45" s="1"/>
  <c r="B1414" i="45" s="1"/>
  <c r="B1415" i="45" s="1"/>
  <c r="B1416" i="45" s="1"/>
  <c r="B1417" i="45" s="1"/>
  <c r="B1418" i="45" s="1"/>
  <c r="B1419" i="45" s="1"/>
  <c r="B1420" i="45" s="1"/>
  <c r="B1421" i="45" s="1"/>
  <c r="B1422" i="45" s="1"/>
  <c r="B1423" i="45" s="1"/>
  <c r="B1424" i="45" s="1"/>
  <c r="B1425" i="45" s="1"/>
  <c r="B1426" i="45" s="1"/>
  <c r="B1427" i="45" s="1"/>
  <c r="B1428" i="45" s="1"/>
  <c r="B1429" i="45" s="1"/>
  <c r="B1430" i="45" s="1"/>
  <c r="B1431" i="45" s="1"/>
  <c r="B1432" i="45" s="1"/>
  <c r="B1433" i="45" s="1"/>
  <c r="B1434" i="45" s="1"/>
  <c r="B1435" i="45" s="1"/>
  <c r="B1436" i="45" s="1"/>
  <c r="B1437" i="45" s="1"/>
  <c r="B1438" i="45" s="1"/>
  <c r="B1439" i="45" s="1"/>
  <c r="B1440" i="45" s="1"/>
  <c r="B1441" i="45" s="1"/>
  <c r="B1442" i="45" s="1"/>
  <c r="M1355" i="45"/>
  <c r="M1356" i="45" s="1"/>
  <c r="M1357" i="45" s="1"/>
  <c r="M1358" i="45" s="1"/>
  <c r="M1359" i="45" s="1"/>
  <c r="M1360" i="45" s="1"/>
  <c r="M1361" i="45" s="1"/>
  <c r="M1362" i="45" s="1"/>
  <c r="M1363" i="45" s="1"/>
  <c r="M1364" i="45" s="1"/>
  <c r="M1365" i="45" s="1"/>
  <c r="M1366" i="45" s="1"/>
  <c r="M1367" i="45" s="1"/>
  <c r="M1368" i="45" s="1"/>
  <c r="M1369" i="45" s="1"/>
  <c r="M1370" i="45" s="1"/>
  <c r="M1371" i="45" s="1"/>
  <c r="M1372" i="45" s="1"/>
  <c r="M1373" i="45" s="1"/>
  <c r="M1374" i="45" s="1"/>
  <c r="M1375" i="45" s="1"/>
  <c r="M1376" i="45" s="1"/>
  <c r="M1377" i="45" s="1"/>
  <c r="M1378" i="45" s="1"/>
  <c r="M1379" i="45" s="1"/>
  <c r="M1380" i="45" s="1"/>
  <c r="M1381" i="45" s="1"/>
  <c r="M1382" i="45" s="1"/>
  <c r="M1383" i="45" s="1"/>
  <c r="M1384" i="45" s="1"/>
  <c r="M1385" i="45" s="1"/>
  <c r="M1386" i="45" s="1"/>
  <c r="M1387" i="45" s="1"/>
  <c r="M1388" i="45" s="1"/>
  <c r="M1389" i="45" s="1"/>
  <c r="M1390" i="45" s="1"/>
  <c r="M1391" i="45" s="1"/>
  <c r="M1392" i="45" s="1"/>
  <c r="M1393" i="45" s="1"/>
  <c r="M1394" i="45" s="1"/>
  <c r="M1395" i="45" s="1"/>
  <c r="C1355" i="45"/>
  <c r="C1356" i="45" s="1"/>
  <c r="C1357" i="45" s="1"/>
  <c r="C1358" i="45" s="1"/>
  <c r="C1359" i="45" s="1"/>
  <c r="C1360" i="45" s="1"/>
  <c r="C1361" i="45" s="1"/>
  <c r="C1362" i="45" s="1"/>
  <c r="C1363" i="45" s="1"/>
  <c r="C1364" i="45" s="1"/>
  <c r="C1365" i="45" s="1"/>
  <c r="C1366" i="45" s="1"/>
  <c r="C1367" i="45" s="1"/>
  <c r="C1368" i="45" s="1"/>
  <c r="C1369" i="45" s="1"/>
  <c r="C1370" i="45" s="1"/>
  <c r="C1371" i="45" s="1"/>
  <c r="C1372" i="45" s="1"/>
  <c r="C1373" i="45" s="1"/>
  <c r="C1374" i="45" s="1"/>
  <c r="C1375" i="45" s="1"/>
  <c r="C1376" i="45" s="1"/>
  <c r="C1377" i="45" s="1"/>
  <c r="C1378" i="45" s="1"/>
  <c r="C1379" i="45" s="1"/>
  <c r="C1380" i="45" s="1"/>
  <c r="C1381" i="45" s="1"/>
  <c r="C1382" i="45" s="1"/>
  <c r="C1383" i="45" s="1"/>
  <c r="C1384" i="45" s="1"/>
  <c r="C1385" i="45" s="1"/>
  <c r="C1386" i="45" s="1"/>
  <c r="C1387" i="45" s="1"/>
  <c r="C1388" i="45" s="1"/>
  <c r="C1389" i="45" s="1"/>
  <c r="C1390" i="45" s="1"/>
  <c r="C1391" i="45" s="1"/>
  <c r="C1392" i="45" s="1"/>
  <c r="C1393" i="45" s="1"/>
  <c r="C1394" i="45" s="1"/>
  <c r="C1395" i="45" s="1"/>
  <c r="B1355" i="45"/>
  <c r="B1356" i="45" s="1"/>
  <c r="B1357" i="45" s="1"/>
  <c r="B1358" i="45" s="1"/>
  <c r="B1359" i="45" s="1"/>
  <c r="B1360" i="45" s="1"/>
  <c r="B1361" i="45" s="1"/>
  <c r="B1362" i="45" s="1"/>
  <c r="B1363" i="45" s="1"/>
  <c r="B1364" i="45" s="1"/>
  <c r="B1365" i="45" s="1"/>
  <c r="B1366" i="45" s="1"/>
  <c r="B1367" i="45" s="1"/>
  <c r="B1368" i="45" s="1"/>
  <c r="B1369" i="45" s="1"/>
  <c r="B1370" i="45" s="1"/>
  <c r="B1371" i="45" s="1"/>
  <c r="B1372" i="45" s="1"/>
  <c r="B1373" i="45" s="1"/>
  <c r="B1374" i="45" s="1"/>
  <c r="B1375" i="45" s="1"/>
  <c r="B1376" i="45" s="1"/>
  <c r="B1377" i="45" s="1"/>
  <c r="B1378" i="45" s="1"/>
  <c r="B1379" i="45" s="1"/>
  <c r="B1380" i="45" s="1"/>
  <c r="B1381" i="45" s="1"/>
  <c r="B1382" i="45" s="1"/>
  <c r="B1383" i="45" s="1"/>
  <c r="B1384" i="45" s="1"/>
  <c r="B1385" i="45" s="1"/>
  <c r="B1386" i="45" s="1"/>
  <c r="B1387" i="45" s="1"/>
  <c r="B1388" i="45" s="1"/>
  <c r="B1389" i="45" s="1"/>
  <c r="B1390" i="45" s="1"/>
  <c r="B1391" i="45" s="1"/>
  <c r="B1392" i="45" s="1"/>
  <c r="B1393" i="45" s="1"/>
  <c r="B1394" i="45" s="1"/>
  <c r="B1395" i="45" s="1"/>
  <c r="M1308" i="45"/>
  <c r="M1309" i="45" s="1"/>
  <c r="M1310" i="45" s="1"/>
  <c r="M1311" i="45" s="1"/>
  <c r="M1312" i="45" s="1"/>
  <c r="M1313" i="45" s="1"/>
  <c r="M1314" i="45" s="1"/>
  <c r="M1315" i="45" s="1"/>
  <c r="M1316" i="45" s="1"/>
  <c r="M1317" i="45" s="1"/>
  <c r="M1318" i="45" s="1"/>
  <c r="M1319" i="45" s="1"/>
  <c r="M1320" i="45" s="1"/>
  <c r="M1321" i="45" s="1"/>
  <c r="M1322" i="45" s="1"/>
  <c r="M1323" i="45" s="1"/>
  <c r="M1324" i="45" s="1"/>
  <c r="M1325" i="45" s="1"/>
  <c r="M1326" i="45" s="1"/>
  <c r="M1327" i="45" s="1"/>
  <c r="M1328" i="45" s="1"/>
  <c r="M1329" i="45" s="1"/>
  <c r="M1330" i="45" s="1"/>
  <c r="M1331" i="45" s="1"/>
  <c r="M1332" i="45" s="1"/>
  <c r="M1333" i="45" s="1"/>
  <c r="M1334" i="45" s="1"/>
  <c r="M1335" i="45" s="1"/>
  <c r="M1336" i="45" s="1"/>
  <c r="M1337" i="45" s="1"/>
  <c r="M1338" i="45" s="1"/>
  <c r="M1339" i="45" s="1"/>
  <c r="M1340" i="45" s="1"/>
  <c r="M1341" i="45" s="1"/>
  <c r="M1342" i="45" s="1"/>
  <c r="M1343" i="45" s="1"/>
  <c r="M1344" i="45" s="1"/>
  <c r="M1345" i="45" s="1"/>
  <c r="M1346" i="45" s="1"/>
  <c r="M1347" i="45" s="1"/>
  <c r="M1348" i="45" s="1"/>
  <c r="C1308" i="45"/>
  <c r="C1309" i="45" s="1"/>
  <c r="C1310" i="45" s="1"/>
  <c r="C1311" i="45" s="1"/>
  <c r="C1312" i="45" s="1"/>
  <c r="C1313" i="45" s="1"/>
  <c r="C1314" i="45" s="1"/>
  <c r="C1315" i="45" s="1"/>
  <c r="C1316" i="45" s="1"/>
  <c r="C1317" i="45" s="1"/>
  <c r="C1318" i="45" s="1"/>
  <c r="C1319" i="45" s="1"/>
  <c r="C1320" i="45" s="1"/>
  <c r="C1321" i="45" s="1"/>
  <c r="C1322" i="45" s="1"/>
  <c r="C1323" i="45" s="1"/>
  <c r="C1324" i="45" s="1"/>
  <c r="C1325" i="45" s="1"/>
  <c r="C1326" i="45" s="1"/>
  <c r="C1327" i="45" s="1"/>
  <c r="C1328" i="45" s="1"/>
  <c r="C1329" i="45" s="1"/>
  <c r="C1330" i="45" s="1"/>
  <c r="C1331" i="45" s="1"/>
  <c r="C1332" i="45" s="1"/>
  <c r="C1333" i="45" s="1"/>
  <c r="C1334" i="45" s="1"/>
  <c r="C1335" i="45" s="1"/>
  <c r="C1336" i="45" s="1"/>
  <c r="C1337" i="45" s="1"/>
  <c r="C1338" i="45" s="1"/>
  <c r="C1339" i="45" s="1"/>
  <c r="C1340" i="45" s="1"/>
  <c r="C1341" i="45" s="1"/>
  <c r="C1342" i="45" s="1"/>
  <c r="C1343" i="45" s="1"/>
  <c r="C1344" i="45" s="1"/>
  <c r="C1345" i="45" s="1"/>
  <c r="C1346" i="45" s="1"/>
  <c r="C1347" i="45" s="1"/>
  <c r="C1348" i="45" s="1"/>
  <c r="B1308" i="45"/>
  <c r="C1261" i="45"/>
  <c r="C1262" i="45" s="1"/>
  <c r="C1263" i="45" s="1"/>
  <c r="C1264" i="45" s="1"/>
  <c r="C1265" i="45" s="1"/>
  <c r="C1266" i="45" s="1"/>
  <c r="C1267" i="45" s="1"/>
  <c r="C1268" i="45" s="1"/>
  <c r="C1269" i="45" s="1"/>
  <c r="C1270" i="45" s="1"/>
  <c r="C1271" i="45" s="1"/>
  <c r="C1272" i="45" s="1"/>
  <c r="C1273" i="45" s="1"/>
  <c r="C1274" i="45" s="1"/>
  <c r="C1275" i="45" s="1"/>
  <c r="C1276" i="45" s="1"/>
  <c r="C1277" i="45" s="1"/>
  <c r="C1278" i="45" s="1"/>
  <c r="C1279" i="45" s="1"/>
  <c r="C1280" i="45" s="1"/>
  <c r="C1281" i="45" s="1"/>
  <c r="C1282" i="45" s="1"/>
  <c r="C1283" i="45" s="1"/>
  <c r="C1284" i="45" s="1"/>
  <c r="C1285" i="45" s="1"/>
  <c r="C1286" i="45" s="1"/>
  <c r="C1287" i="45" s="1"/>
  <c r="C1288" i="45" s="1"/>
  <c r="C1289" i="45" s="1"/>
  <c r="C1290" i="45" s="1"/>
  <c r="C1291" i="45" s="1"/>
  <c r="C1292" i="45" s="1"/>
  <c r="C1293" i="45" s="1"/>
  <c r="C1294" i="45" s="1"/>
  <c r="C1295" i="45" s="1"/>
  <c r="C1296" i="45" s="1"/>
  <c r="C1297" i="45" s="1"/>
  <c r="C1298" i="45" s="1"/>
  <c r="C1299" i="45" s="1"/>
  <c r="C1300" i="45" s="1"/>
  <c r="C1301" i="45" s="1"/>
  <c r="B1261" i="45"/>
  <c r="M1261" i="45"/>
  <c r="M1262" i="45" s="1"/>
  <c r="M1263" i="45" s="1"/>
  <c r="M1264" i="45" s="1"/>
  <c r="M1265" i="45" s="1"/>
  <c r="M1266" i="45" s="1"/>
  <c r="M1267" i="45" s="1"/>
  <c r="M1268" i="45" s="1"/>
  <c r="M1269" i="45" s="1"/>
  <c r="M1270" i="45" s="1"/>
  <c r="M1271" i="45" s="1"/>
  <c r="M1272" i="45" s="1"/>
  <c r="M1273" i="45" s="1"/>
  <c r="M1274" i="45" s="1"/>
  <c r="M1275" i="45" s="1"/>
  <c r="M1276" i="45" s="1"/>
  <c r="M1277" i="45" s="1"/>
  <c r="M1278" i="45" s="1"/>
  <c r="M1279" i="45" s="1"/>
  <c r="M1280" i="45" s="1"/>
  <c r="M1281" i="45" s="1"/>
  <c r="M1282" i="45" s="1"/>
  <c r="M1283" i="45" s="1"/>
  <c r="M1284" i="45" s="1"/>
  <c r="M1285" i="45" s="1"/>
  <c r="M1286" i="45" s="1"/>
  <c r="M1287" i="45" s="1"/>
  <c r="M1288" i="45" s="1"/>
  <c r="M1289" i="45" s="1"/>
  <c r="M1290" i="45" s="1"/>
  <c r="M1291" i="45" s="1"/>
  <c r="M1292" i="45" s="1"/>
  <c r="M1293" i="45" s="1"/>
  <c r="M1294" i="45" s="1"/>
  <c r="M1295" i="45" s="1"/>
  <c r="M1296" i="45" s="1"/>
  <c r="M1297" i="45" s="1"/>
  <c r="M1298" i="45" s="1"/>
  <c r="M1299" i="45" s="1"/>
  <c r="M1300" i="45" s="1"/>
  <c r="M1301" i="45" s="1"/>
  <c r="C1113" i="45"/>
  <c r="C1114" i="45" s="1"/>
  <c r="C1115" i="45" s="1"/>
  <c r="C1116" i="45" s="1"/>
  <c r="C1117" i="45" s="1"/>
  <c r="C1118" i="45" s="1"/>
  <c r="C1119" i="45" s="1"/>
  <c r="C1120" i="45" s="1"/>
  <c r="C1121" i="45" s="1"/>
  <c r="C1122" i="45" s="1"/>
  <c r="C1123" i="45" s="1"/>
  <c r="C1124" i="45" s="1"/>
  <c r="C1125" i="45" s="1"/>
  <c r="C1126" i="45" s="1"/>
  <c r="C1127" i="45" s="1"/>
  <c r="C1128" i="45" s="1"/>
  <c r="C1129" i="45" s="1"/>
  <c r="C1130" i="45" s="1"/>
  <c r="C1131" i="45" s="1"/>
  <c r="C1132" i="45" s="1"/>
  <c r="C1133" i="45" s="1"/>
  <c r="C1134" i="45" s="1"/>
  <c r="C1135" i="45" s="1"/>
  <c r="C1136" i="45" s="1"/>
  <c r="C1137" i="45" s="1"/>
  <c r="C1138" i="45" s="1"/>
  <c r="C1139" i="45" s="1"/>
  <c r="C1140" i="45" s="1"/>
  <c r="C1141" i="45" s="1"/>
  <c r="C1142" i="45" s="1"/>
  <c r="C1143" i="45" s="1"/>
  <c r="C1144" i="45" s="1"/>
  <c r="C1145" i="45" s="1"/>
  <c r="C1146" i="45" s="1"/>
  <c r="C1147" i="45" s="1"/>
  <c r="C1148" i="45" s="1"/>
  <c r="C1149" i="45" s="1"/>
  <c r="C1150" i="45" s="1"/>
  <c r="C1151" i="45" s="1"/>
  <c r="C1152" i="45" s="1"/>
  <c r="C1153" i="45" s="1"/>
  <c r="B1113" i="45"/>
  <c r="C1067" i="45"/>
  <c r="C1068" i="45" s="1"/>
  <c r="C1069" i="45" s="1"/>
  <c r="C1070" i="45" s="1"/>
  <c r="C1071" i="45" s="1"/>
  <c r="C1072" i="45" s="1"/>
  <c r="C1073" i="45" s="1"/>
  <c r="C1074" i="45" s="1"/>
  <c r="C1075" i="45" s="1"/>
  <c r="C1076" i="45" s="1"/>
  <c r="C1077" i="45" s="1"/>
  <c r="C1078" i="45" s="1"/>
  <c r="C1079" i="45" s="1"/>
  <c r="C1080" i="45" s="1"/>
  <c r="C1081" i="45" s="1"/>
  <c r="C1082" i="45" s="1"/>
  <c r="C1083" i="45" s="1"/>
  <c r="C1084" i="45" s="1"/>
  <c r="C1085" i="45" s="1"/>
  <c r="C1086" i="45" s="1"/>
  <c r="C1087" i="45" s="1"/>
  <c r="C1088" i="45" s="1"/>
  <c r="C1089" i="45" s="1"/>
  <c r="C1090" i="45" s="1"/>
  <c r="C1091" i="45" s="1"/>
  <c r="C1092" i="45" s="1"/>
  <c r="C1093" i="45" s="1"/>
  <c r="C1094" i="45" s="1"/>
  <c r="C1095" i="45" s="1"/>
  <c r="C1096" i="45" s="1"/>
  <c r="C1097" i="45" s="1"/>
  <c r="C1098" i="45" s="1"/>
  <c r="C1099" i="45" s="1"/>
  <c r="C1100" i="45" s="1"/>
  <c r="C1101" i="45" s="1"/>
  <c r="C1102" i="45" s="1"/>
  <c r="C1103" i="45" s="1"/>
  <c r="C1104" i="45" s="1"/>
  <c r="C1105" i="45" s="1"/>
  <c r="C1106" i="45" s="1"/>
  <c r="C1107" i="45" s="1"/>
  <c r="B1067" i="45"/>
  <c r="B1068" i="45" s="1"/>
  <c r="B1069" i="45" s="1"/>
  <c r="B1070" i="45" s="1"/>
  <c r="B1071" i="45" s="1"/>
  <c r="B1072" i="45" s="1"/>
  <c r="B1073" i="45" s="1"/>
  <c r="B1074" i="45" s="1"/>
  <c r="B1075" i="45" s="1"/>
  <c r="B1076" i="45" s="1"/>
  <c r="B1077" i="45" s="1"/>
  <c r="B1078" i="45" s="1"/>
  <c r="B1079" i="45" s="1"/>
  <c r="B1080" i="45" s="1"/>
  <c r="B1081" i="45" s="1"/>
  <c r="B1082" i="45" s="1"/>
  <c r="B1083" i="45" s="1"/>
  <c r="B1084" i="45" s="1"/>
  <c r="B1085" i="45" s="1"/>
  <c r="B1086" i="45" s="1"/>
  <c r="B1087" i="45" s="1"/>
  <c r="B1088" i="45" s="1"/>
  <c r="B1089" i="45" s="1"/>
  <c r="B1090" i="45" s="1"/>
  <c r="B1091" i="45" s="1"/>
  <c r="B1092" i="45" s="1"/>
  <c r="B1093" i="45" s="1"/>
  <c r="B1094" i="45" s="1"/>
  <c r="B1095" i="45" s="1"/>
  <c r="B1096" i="45" s="1"/>
  <c r="B1097" i="45" s="1"/>
  <c r="B1098" i="45" s="1"/>
  <c r="B1099" i="45" s="1"/>
  <c r="B1100" i="45" s="1"/>
  <c r="B1101" i="45" s="1"/>
  <c r="B1102" i="45" s="1"/>
  <c r="B1103" i="45" s="1"/>
  <c r="B1104" i="45" s="1"/>
  <c r="B1105" i="45" s="1"/>
  <c r="B1106" i="45" s="1"/>
  <c r="B1107" i="45" s="1"/>
  <c r="K560" i="45"/>
  <c r="K561" i="45" s="1"/>
  <c r="K562" i="45" s="1"/>
  <c r="K563" i="45" s="1"/>
  <c r="K564" i="45" s="1"/>
  <c r="K565" i="45" s="1"/>
  <c r="K566" i="45" s="1"/>
  <c r="K567" i="45" s="1"/>
  <c r="K568" i="45" s="1"/>
  <c r="K569" i="45" s="1"/>
  <c r="K570" i="45" s="1"/>
  <c r="K571" i="45" s="1"/>
  <c r="K572" i="45" s="1"/>
  <c r="K573" i="45" s="1"/>
  <c r="K574" i="45" s="1"/>
  <c r="K575" i="45" s="1"/>
  <c r="K576" i="45" s="1"/>
  <c r="K577" i="45" s="1"/>
  <c r="K578" i="45" s="1"/>
  <c r="K579" i="45" s="1"/>
  <c r="K580" i="45" s="1"/>
  <c r="K581" i="45" s="1"/>
  <c r="K582" i="45" s="1"/>
  <c r="K583" i="45" s="1"/>
  <c r="K584" i="45" s="1"/>
  <c r="K585" i="45" s="1"/>
  <c r="K586" i="45" s="1"/>
  <c r="K587" i="45" s="1"/>
  <c r="K588" i="45" s="1"/>
  <c r="K589" i="45" s="1"/>
  <c r="K590" i="45" s="1"/>
  <c r="K591" i="45" s="1"/>
  <c r="K592" i="45" s="1"/>
  <c r="K593" i="45" s="1"/>
  <c r="K594" i="45" s="1"/>
  <c r="K595" i="45" s="1"/>
  <c r="K596" i="45" s="1"/>
  <c r="K597" i="45" s="1"/>
  <c r="K598" i="45" s="1"/>
  <c r="K599" i="45" s="1"/>
  <c r="K600" i="45" s="1"/>
  <c r="C560" i="45"/>
  <c r="C561" i="45" s="1"/>
  <c r="C562" i="45" s="1"/>
  <c r="C563" i="45" s="1"/>
  <c r="C564" i="45" s="1"/>
  <c r="C565" i="45" s="1"/>
  <c r="C566" i="45" s="1"/>
  <c r="C567" i="45" s="1"/>
  <c r="C568" i="45" s="1"/>
  <c r="C569" i="45" s="1"/>
  <c r="C570" i="45" s="1"/>
  <c r="C571" i="45" s="1"/>
  <c r="C572" i="45" s="1"/>
  <c r="C573" i="45" s="1"/>
  <c r="C574" i="45" s="1"/>
  <c r="C575" i="45" s="1"/>
  <c r="C576" i="45" s="1"/>
  <c r="C577" i="45" s="1"/>
  <c r="C578" i="45" s="1"/>
  <c r="C579" i="45" s="1"/>
  <c r="C580" i="45" s="1"/>
  <c r="C581" i="45" s="1"/>
  <c r="C582" i="45" s="1"/>
  <c r="C583" i="45" s="1"/>
  <c r="C584" i="45" s="1"/>
  <c r="C585" i="45" s="1"/>
  <c r="C586" i="45" s="1"/>
  <c r="C587" i="45" s="1"/>
  <c r="C588" i="45" s="1"/>
  <c r="C589" i="45" s="1"/>
  <c r="C590" i="45" s="1"/>
  <c r="C591" i="45" s="1"/>
  <c r="C592" i="45" s="1"/>
  <c r="C593" i="45" s="1"/>
  <c r="C594" i="45" s="1"/>
  <c r="C595" i="45" s="1"/>
  <c r="C596" i="45" s="1"/>
  <c r="C597" i="45" s="1"/>
  <c r="C598" i="45" s="1"/>
  <c r="C599" i="45" s="1"/>
  <c r="C600" i="45" s="1"/>
  <c r="B560" i="45"/>
  <c r="K513" i="45"/>
  <c r="K514" i="45" s="1"/>
  <c r="K515" i="45" s="1"/>
  <c r="K516" i="45" s="1"/>
  <c r="K517" i="45" s="1"/>
  <c r="K518" i="45" s="1"/>
  <c r="K519" i="45" s="1"/>
  <c r="K520" i="45" s="1"/>
  <c r="K521" i="45" s="1"/>
  <c r="K522" i="45" s="1"/>
  <c r="K523" i="45" s="1"/>
  <c r="K524" i="45" s="1"/>
  <c r="K525" i="45" s="1"/>
  <c r="K526" i="45" s="1"/>
  <c r="K527" i="45" s="1"/>
  <c r="K528" i="45" s="1"/>
  <c r="K529" i="45" s="1"/>
  <c r="K530" i="45" s="1"/>
  <c r="K531" i="45" s="1"/>
  <c r="K532" i="45" s="1"/>
  <c r="K533" i="45" s="1"/>
  <c r="K534" i="45" s="1"/>
  <c r="K535" i="45" s="1"/>
  <c r="K536" i="45" s="1"/>
  <c r="K537" i="45" s="1"/>
  <c r="K538" i="45" s="1"/>
  <c r="K539" i="45" s="1"/>
  <c r="K540" i="45" s="1"/>
  <c r="K541" i="45" s="1"/>
  <c r="K542" i="45" s="1"/>
  <c r="K543" i="45" s="1"/>
  <c r="K544" i="45" s="1"/>
  <c r="K545" i="45" s="1"/>
  <c r="K546" i="45" s="1"/>
  <c r="K547" i="45" s="1"/>
  <c r="K548" i="45" s="1"/>
  <c r="K549" i="45" s="1"/>
  <c r="K550" i="45" s="1"/>
  <c r="K551" i="45" s="1"/>
  <c r="K552" i="45" s="1"/>
  <c r="K553" i="45" s="1"/>
  <c r="C513" i="45"/>
  <c r="C514" i="45" s="1"/>
  <c r="C515" i="45" s="1"/>
  <c r="C516" i="45" s="1"/>
  <c r="C517" i="45" s="1"/>
  <c r="C518" i="45" s="1"/>
  <c r="C519" i="45" s="1"/>
  <c r="C520" i="45" s="1"/>
  <c r="C521" i="45" s="1"/>
  <c r="C522" i="45" s="1"/>
  <c r="C523" i="45" s="1"/>
  <c r="C524" i="45" s="1"/>
  <c r="C525" i="45" s="1"/>
  <c r="C526" i="45" s="1"/>
  <c r="C527" i="45" s="1"/>
  <c r="C528" i="45" s="1"/>
  <c r="C529" i="45" s="1"/>
  <c r="C530" i="45" s="1"/>
  <c r="C531" i="45" s="1"/>
  <c r="C532" i="45" s="1"/>
  <c r="C533" i="45" s="1"/>
  <c r="C534" i="45" s="1"/>
  <c r="C535" i="45" s="1"/>
  <c r="C536" i="45" s="1"/>
  <c r="C537" i="45" s="1"/>
  <c r="C538" i="45" s="1"/>
  <c r="C539" i="45" s="1"/>
  <c r="C540" i="45" s="1"/>
  <c r="C541" i="45" s="1"/>
  <c r="C542" i="45" s="1"/>
  <c r="C543" i="45" s="1"/>
  <c r="C544" i="45" s="1"/>
  <c r="C545" i="45" s="1"/>
  <c r="C546" i="45" s="1"/>
  <c r="C547" i="45" s="1"/>
  <c r="C548" i="45" s="1"/>
  <c r="C549" i="45" s="1"/>
  <c r="C550" i="45" s="1"/>
  <c r="C551" i="45" s="1"/>
  <c r="C552" i="45" s="1"/>
  <c r="C553" i="45" s="1"/>
  <c r="B513" i="45"/>
  <c r="K466" i="45"/>
  <c r="K467" i="45" s="1"/>
  <c r="K468" i="45" s="1"/>
  <c r="K469" i="45" s="1"/>
  <c r="K470" i="45" s="1"/>
  <c r="K471" i="45" s="1"/>
  <c r="K472" i="45" s="1"/>
  <c r="K473" i="45" s="1"/>
  <c r="K474" i="45" s="1"/>
  <c r="K475" i="45" s="1"/>
  <c r="K476" i="45" s="1"/>
  <c r="K477" i="45" s="1"/>
  <c r="K478" i="45" s="1"/>
  <c r="K479" i="45" s="1"/>
  <c r="K480" i="45" s="1"/>
  <c r="K481" i="45" s="1"/>
  <c r="K482" i="45" s="1"/>
  <c r="K483" i="45" s="1"/>
  <c r="K484" i="45" s="1"/>
  <c r="K485" i="45" s="1"/>
  <c r="K486" i="45" s="1"/>
  <c r="K487" i="45" s="1"/>
  <c r="K488" i="45" s="1"/>
  <c r="K489" i="45" s="1"/>
  <c r="K490" i="45" s="1"/>
  <c r="K491" i="45" s="1"/>
  <c r="K492" i="45" s="1"/>
  <c r="K493" i="45" s="1"/>
  <c r="K494" i="45" s="1"/>
  <c r="K495" i="45" s="1"/>
  <c r="K496" i="45" s="1"/>
  <c r="K497" i="45" s="1"/>
  <c r="K498" i="45" s="1"/>
  <c r="K499" i="45" s="1"/>
  <c r="K500" i="45" s="1"/>
  <c r="K501" i="45" s="1"/>
  <c r="K502" i="45" s="1"/>
  <c r="K503" i="45" s="1"/>
  <c r="K504" i="45" s="1"/>
  <c r="K505" i="45" s="1"/>
  <c r="K506" i="45" s="1"/>
  <c r="C466" i="45"/>
  <c r="C467" i="45" s="1"/>
  <c r="C468" i="45" s="1"/>
  <c r="C469" i="45" s="1"/>
  <c r="C470" i="45" s="1"/>
  <c r="C471" i="45" s="1"/>
  <c r="C472" i="45" s="1"/>
  <c r="C473" i="45" s="1"/>
  <c r="C474" i="45" s="1"/>
  <c r="C475" i="45" s="1"/>
  <c r="C476" i="45" s="1"/>
  <c r="C477" i="45" s="1"/>
  <c r="C478" i="45" s="1"/>
  <c r="C479" i="45" s="1"/>
  <c r="C480" i="45" s="1"/>
  <c r="C481" i="45" s="1"/>
  <c r="C482" i="45" s="1"/>
  <c r="C483" i="45" s="1"/>
  <c r="C484" i="45" s="1"/>
  <c r="C485" i="45" s="1"/>
  <c r="C486" i="45" s="1"/>
  <c r="C487" i="45" s="1"/>
  <c r="C488" i="45" s="1"/>
  <c r="C489" i="45" s="1"/>
  <c r="C490" i="45" s="1"/>
  <c r="C491" i="45" s="1"/>
  <c r="C492" i="45" s="1"/>
  <c r="C493" i="45" s="1"/>
  <c r="C494" i="45" s="1"/>
  <c r="C495" i="45" s="1"/>
  <c r="C496" i="45" s="1"/>
  <c r="C497" i="45" s="1"/>
  <c r="C498" i="45" s="1"/>
  <c r="C499" i="45" s="1"/>
  <c r="C500" i="45" s="1"/>
  <c r="C501" i="45" s="1"/>
  <c r="C502" i="45" s="1"/>
  <c r="C503" i="45" s="1"/>
  <c r="C504" i="45" s="1"/>
  <c r="C505" i="45" s="1"/>
  <c r="C506" i="45" s="1"/>
  <c r="B466" i="45"/>
  <c r="B467" i="45" s="1"/>
  <c r="B468" i="45" s="1"/>
  <c r="B469" i="45" s="1"/>
  <c r="B470" i="45" s="1"/>
  <c r="B471" i="45" s="1"/>
  <c r="B472" i="45" s="1"/>
  <c r="B473" i="45" s="1"/>
  <c r="B474" i="45" s="1"/>
  <c r="B475" i="45" s="1"/>
  <c r="B476" i="45" s="1"/>
  <c r="B477" i="45" s="1"/>
  <c r="B478" i="45" s="1"/>
  <c r="B479" i="45" s="1"/>
  <c r="B480" i="45" s="1"/>
  <c r="B481" i="45" s="1"/>
  <c r="B482" i="45" s="1"/>
  <c r="B483" i="45" s="1"/>
  <c r="B484" i="45" s="1"/>
  <c r="B485" i="45" s="1"/>
  <c r="B486" i="45" s="1"/>
  <c r="B487" i="45" s="1"/>
  <c r="B488" i="45" s="1"/>
  <c r="B489" i="45" s="1"/>
  <c r="B490" i="45" s="1"/>
  <c r="B491" i="45" s="1"/>
  <c r="B492" i="45" s="1"/>
  <c r="B493" i="45" s="1"/>
  <c r="B494" i="45" s="1"/>
  <c r="B495" i="45" s="1"/>
  <c r="B496" i="45" s="1"/>
  <c r="B497" i="45" s="1"/>
  <c r="B498" i="45" s="1"/>
  <c r="B499" i="45" s="1"/>
  <c r="B500" i="45" s="1"/>
  <c r="B501" i="45" s="1"/>
  <c r="B502" i="45" s="1"/>
  <c r="B503" i="45" s="1"/>
  <c r="B504" i="45" s="1"/>
  <c r="B505" i="45" s="1"/>
  <c r="B506" i="45" s="1"/>
  <c r="K419" i="45"/>
  <c r="K420" i="45" s="1"/>
  <c r="K421" i="45" s="1"/>
  <c r="K422" i="45" s="1"/>
  <c r="K423" i="45" s="1"/>
  <c r="K424" i="45" s="1"/>
  <c r="K425" i="45" s="1"/>
  <c r="K426" i="45" s="1"/>
  <c r="K427" i="45" s="1"/>
  <c r="K428" i="45" s="1"/>
  <c r="K429" i="45" s="1"/>
  <c r="K430" i="45" s="1"/>
  <c r="K431" i="45" s="1"/>
  <c r="K432" i="45" s="1"/>
  <c r="K433" i="45" s="1"/>
  <c r="K434" i="45" s="1"/>
  <c r="K435" i="45" s="1"/>
  <c r="K436" i="45" s="1"/>
  <c r="K437" i="45" s="1"/>
  <c r="K438" i="45" s="1"/>
  <c r="K439" i="45" s="1"/>
  <c r="K440" i="45" s="1"/>
  <c r="K441" i="45" s="1"/>
  <c r="K442" i="45" s="1"/>
  <c r="K443" i="45" s="1"/>
  <c r="K444" i="45" s="1"/>
  <c r="K445" i="45" s="1"/>
  <c r="K446" i="45" s="1"/>
  <c r="K447" i="45" s="1"/>
  <c r="K448" i="45" s="1"/>
  <c r="K449" i="45" s="1"/>
  <c r="K450" i="45" s="1"/>
  <c r="K451" i="45" s="1"/>
  <c r="K452" i="45" s="1"/>
  <c r="K453" i="45" s="1"/>
  <c r="K454" i="45" s="1"/>
  <c r="K455" i="45" s="1"/>
  <c r="K456" i="45" s="1"/>
  <c r="K457" i="45" s="1"/>
  <c r="K458" i="45" s="1"/>
  <c r="K459" i="45" s="1"/>
  <c r="C419" i="45"/>
  <c r="C420" i="45" s="1"/>
  <c r="C421" i="45" s="1"/>
  <c r="C422" i="45" s="1"/>
  <c r="C423" i="45" s="1"/>
  <c r="C424" i="45" s="1"/>
  <c r="C425" i="45" s="1"/>
  <c r="C426" i="45" s="1"/>
  <c r="C427" i="45" s="1"/>
  <c r="C428" i="45" s="1"/>
  <c r="C429" i="45" s="1"/>
  <c r="C430" i="45" s="1"/>
  <c r="C431" i="45" s="1"/>
  <c r="C432" i="45" s="1"/>
  <c r="C433" i="45" s="1"/>
  <c r="C434" i="45" s="1"/>
  <c r="C435" i="45" s="1"/>
  <c r="C436" i="45" s="1"/>
  <c r="C437" i="45" s="1"/>
  <c r="C438" i="45" s="1"/>
  <c r="C439" i="45" s="1"/>
  <c r="C440" i="45" s="1"/>
  <c r="C441" i="45" s="1"/>
  <c r="C442" i="45" s="1"/>
  <c r="C443" i="45" s="1"/>
  <c r="C444" i="45" s="1"/>
  <c r="C445" i="45" s="1"/>
  <c r="C446" i="45" s="1"/>
  <c r="C447" i="45" s="1"/>
  <c r="C448" i="45" s="1"/>
  <c r="C449" i="45" s="1"/>
  <c r="C450" i="45" s="1"/>
  <c r="C451" i="45" s="1"/>
  <c r="C452" i="45" s="1"/>
  <c r="C453" i="45" s="1"/>
  <c r="C454" i="45" s="1"/>
  <c r="C455" i="45" s="1"/>
  <c r="C456" i="45" s="1"/>
  <c r="C457" i="45" s="1"/>
  <c r="C458" i="45" s="1"/>
  <c r="C459" i="45" s="1"/>
  <c r="B419" i="45"/>
  <c r="B420" i="45" s="1"/>
  <c r="B421" i="45" s="1"/>
  <c r="B422" i="45" s="1"/>
  <c r="B423" i="45" s="1"/>
  <c r="B424" i="45" s="1"/>
  <c r="B425" i="45" s="1"/>
  <c r="B426" i="45" s="1"/>
  <c r="B427" i="45" s="1"/>
  <c r="B428" i="45" s="1"/>
  <c r="B429" i="45" s="1"/>
  <c r="B430" i="45" s="1"/>
  <c r="B431" i="45" s="1"/>
  <c r="B432" i="45" s="1"/>
  <c r="B433" i="45" s="1"/>
  <c r="B434" i="45" s="1"/>
  <c r="B435" i="45" s="1"/>
  <c r="B436" i="45" s="1"/>
  <c r="B437" i="45" s="1"/>
  <c r="B438" i="45" s="1"/>
  <c r="B439" i="45" s="1"/>
  <c r="B440" i="45" s="1"/>
  <c r="B441" i="45" s="1"/>
  <c r="B442" i="45" s="1"/>
  <c r="B443" i="45" s="1"/>
  <c r="B444" i="45" s="1"/>
  <c r="B445" i="45" s="1"/>
  <c r="B446" i="45" s="1"/>
  <c r="B447" i="45" s="1"/>
  <c r="B448" i="45" s="1"/>
  <c r="B449" i="45" s="1"/>
  <c r="B450" i="45" s="1"/>
  <c r="B451" i="45" s="1"/>
  <c r="B452" i="45" s="1"/>
  <c r="B453" i="45" s="1"/>
  <c r="B454" i="45" s="1"/>
  <c r="B455" i="45" s="1"/>
  <c r="B456" i="45" s="1"/>
  <c r="B457" i="45" s="1"/>
  <c r="B458" i="45" s="1"/>
  <c r="B459" i="45" s="1"/>
  <c r="K372" i="45"/>
  <c r="K373" i="45" s="1"/>
  <c r="K374" i="45" s="1"/>
  <c r="K375" i="45" s="1"/>
  <c r="K376" i="45" s="1"/>
  <c r="K377" i="45" s="1"/>
  <c r="K378" i="45" s="1"/>
  <c r="K379" i="45" s="1"/>
  <c r="K380" i="45" s="1"/>
  <c r="K381" i="45" s="1"/>
  <c r="K382" i="45" s="1"/>
  <c r="K383" i="45" s="1"/>
  <c r="K384" i="45" s="1"/>
  <c r="K385" i="45" s="1"/>
  <c r="K386" i="45" s="1"/>
  <c r="K387" i="45" s="1"/>
  <c r="K388" i="45" s="1"/>
  <c r="K389" i="45" s="1"/>
  <c r="K390" i="45" s="1"/>
  <c r="K391" i="45" s="1"/>
  <c r="K392" i="45" s="1"/>
  <c r="K393" i="45" s="1"/>
  <c r="K394" i="45" s="1"/>
  <c r="K395" i="45" s="1"/>
  <c r="K396" i="45" s="1"/>
  <c r="K397" i="45" s="1"/>
  <c r="K398" i="45" s="1"/>
  <c r="K399" i="45" s="1"/>
  <c r="K400" i="45" s="1"/>
  <c r="K401" i="45" s="1"/>
  <c r="K402" i="45" s="1"/>
  <c r="K403" i="45" s="1"/>
  <c r="K404" i="45" s="1"/>
  <c r="K405" i="45" s="1"/>
  <c r="K406" i="45" s="1"/>
  <c r="K407" i="45" s="1"/>
  <c r="K408" i="45" s="1"/>
  <c r="K409" i="45" s="1"/>
  <c r="K410" i="45" s="1"/>
  <c r="K411" i="45" s="1"/>
  <c r="K412" i="45" s="1"/>
  <c r="C372" i="45"/>
  <c r="C373" i="45" s="1"/>
  <c r="C374" i="45" s="1"/>
  <c r="C375" i="45" s="1"/>
  <c r="C376" i="45" s="1"/>
  <c r="C377" i="45" s="1"/>
  <c r="C378" i="45" s="1"/>
  <c r="C379" i="45" s="1"/>
  <c r="C380" i="45" s="1"/>
  <c r="C381" i="45" s="1"/>
  <c r="C382" i="45" s="1"/>
  <c r="C383" i="45" s="1"/>
  <c r="C384" i="45" s="1"/>
  <c r="C385" i="45" s="1"/>
  <c r="C386" i="45" s="1"/>
  <c r="C387" i="45" s="1"/>
  <c r="C388" i="45" s="1"/>
  <c r="C389" i="45" s="1"/>
  <c r="C390" i="45" s="1"/>
  <c r="C391" i="45" s="1"/>
  <c r="C392" i="45" s="1"/>
  <c r="C393" i="45" s="1"/>
  <c r="C394" i="45" s="1"/>
  <c r="C395" i="45" s="1"/>
  <c r="C396" i="45" s="1"/>
  <c r="C397" i="45" s="1"/>
  <c r="C398" i="45" s="1"/>
  <c r="C399" i="45" s="1"/>
  <c r="C400" i="45" s="1"/>
  <c r="C401" i="45" s="1"/>
  <c r="C402" i="45" s="1"/>
  <c r="C403" i="45" s="1"/>
  <c r="C404" i="45" s="1"/>
  <c r="C405" i="45" s="1"/>
  <c r="C406" i="45" s="1"/>
  <c r="C407" i="45" s="1"/>
  <c r="C408" i="45" s="1"/>
  <c r="C409" i="45" s="1"/>
  <c r="C410" i="45" s="1"/>
  <c r="C411" i="45" s="1"/>
  <c r="C412" i="45" s="1"/>
  <c r="B372" i="45"/>
  <c r="B373" i="45" l="1"/>
  <c r="B561" i="45"/>
  <c r="B1114" i="45"/>
  <c r="B1450" i="45"/>
  <c r="B1451" i="45" s="1"/>
  <c r="B1452" i="45" s="1"/>
  <c r="B1453" i="45" s="1"/>
  <c r="B1454" i="45" s="1"/>
  <c r="B1455" i="45" s="1"/>
  <c r="B1456" i="45" s="1"/>
  <c r="B1457" i="45" s="1"/>
  <c r="B1458" i="45" s="1"/>
  <c r="B1459" i="45" s="1"/>
  <c r="B1460" i="45" s="1"/>
  <c r="B1461" i="45" s="1"/>
  <c r="B1462" i="45" s="1"/>
  <c r="B1463" i="45" s="1"/>
  <c r="B1464" i="45" s="1"/>
  <c r="B1465" i="45" s="1"/>
  <c r="B1466" i="45" s="1"/>
  <c r="B1467" i="45" s="1"/>
  <c r="B1468" i="45" s="1"/>
  <c r="B1469" i="45" s="1"/>
  <c r="B1470" i="45" s="1"/>
  <c r="B1471" i="45" s="1"/>
  <c r="B1472" i="45" s="1"/>
  <c r="B1473" i="45" s="1"/>
  <c r="B1474" i="45" s="1"/>
  <c r="B1475" i="45" s="1"/>
  <c r="B1476" i="45" s="1"/>
  <c r="B1477" i="45" s="1"/>
  <c r="B1478" i="45" s="1"/>
  <c r="B1479" i="45" s="1"/>
  <c r="B1480" i="45" s="1"/>
  <c r="B1481" i="45" s="1"/>
  <c r="B1482" i="45" s="1"/>
  <c r="B1483" i="45" s="1"/>
  <c r="B1484" i="45" s="1"/>
  <c r="B1485" i="45" s="1"/>
  <c r="B1486" i="45" s="1"/>
  <c r="B1487" i="45" s="1"/>
  <c r="B1488" i="45" s="1"/>
  <c r="B1489" i="45" s="1"/>
  <c r="B1262" i="45"/>
  <c r="B514" i="45"/>
  <c r="B1309" i="45"/>
  <c r="B1497" i="45"/>
  <c r="K325" i="45"/>
  <c r="K326" i="45" s="1"/>
  <c r="K327" i="45" s="1"/>
  <c r="K328" i="45" s="1"/>
  <c r="K329" i="45" s="1"/>
  <c r="K330" i="45" s="1"/>
  <c r="K331" i="45" s="1"/>
  <c r="K332" i="45" s="1"/>
  <c r="K333" i="45" s="1"/>
  <c r="K334" i="45" s="1"/>
  <c r="K335" i="45" s="1"/>
  <c r="K336" i="45" s="1"/>
  <c r="K337" i="45" s="1"/>
  <c r="K338" i="45" s="1"/>
  <c r="K339" i="45" s="1"/>
  <c r="K340" i="45" s="1"/>
  <c r="K341" i="45" s="1"/>
  <c r="K342" i="45" s="1"/>
  <c r="K343" i="45" s="1"/>
  <c r="K344" i="45" s="1"/>
  <c r="K345" i="45" s="1"/>
  <c r="K346" i="45" s="1"/>
  <c r="K347" i="45" s="1"/>
  <c r="K348" i="45" s="1"/>
  <c r="K349" i="45" s="1"/>
  <c r="K350" i="45" s="1"/>
  <c r="K351" i="45" s="1"/>
  <c r="K352" i="45" s="1"/>
  <c r="K353" i="45" s="1"/>
  <c r="K354" i="45" s="1"/>
  <c r="K355" i="45" s="1"/>
  <c r="K356" i="45" s="1"/>
  <c r="K357" i="45" s="1"/>
  <c r="K358" i="45" s="1"/>
  <c r="K359" i="45" s="1"/>
  <c r="K360" i="45" s="1"/>
  <c r="K361" i="45" s="1"/>
  <c r="K362" i="45" s="1"/>
  <c r="K363" i="45" s="1"/>
  <c r="K364" i="45" s="1"/>
  <c r="K365" i="45" s="1"/>
  <c r="B325" i="45"/>
  <c r="B74" i="45"/>
  <c r="B75" i="45" s="1"/>
  <c r="B76" i="45" s="1"/>
  <c r="B77" i="45" s="1"/>
  <c r="B78" i="45" s="1"/>
  <c r="B79" i="45" s="1"/>
  <c r="B80" i="45" s="1"/>
  <c r="B81" i="45" s="1"/>
  <c r="B82" i="45" s="1"/>
  <c r="B83" i="45" s="1"/>
  <c r="B84" i="45" s="1"/>
  <c r="B85" i="45" s="1"/>
  <c r="B86" i="45" s="1"/>
  <c r="B87" i="45" s="1"/>
  <c r="B88" i="45" s="1"/>
  <c r="B89" i="45" s="1"/>
  <c r="B90" i="45" s="1"/>
  <c r="B91" i="45" s="1"/>
  <c r="B92" i="45" s="1"/>
  <c r="B93" i="45" s="1"/>
  <c r="B94" i="45" s="1"/>
  <c r="B95" i="45" s="1"/>
  <c r="B96" i="45" s="1"/>
  <c r="B97" i="45" s="1"/>
  <c r="B98" i="45" s="1"/>
  <c r="B99" i="45" s="1"/>
  <c r="B100" i="45" s="1"/>
  <c r="B101" i="45" s="1"/>
  <c r="B102" i="45" s="1"/>
  <c r="B103" i="45" s="1"/>
  <c r="B104" i="45" s="1"/>
  <c r="B105" i="45" s="1"/>
  <c r="B106" i="45" s="1"/>
  <c r="B107" i="45" s="1"/>
  <c r="B108" i="45" s="1"/>
  <c r="B109" i="45" s="1"/>
  <c r="B110" i="45" s="1"/>
  <c r="B111" i="45" s="1"/>
  <c r="B112" i="45" s="1"/>
  <c r="B113" i="45" s="1"/>
  <c r="B114" i="45" s="1"/>
  <c r="B27" i="45"/>
  <c r="B28" i="45" s="1"/>
  <c r="B29" i="45" s="1"/>
  <c r="B30" i="45" s="1"/>
  <c r="B31" i="45" s="1"/>
  <c r="B32" i="45" s="1"/>
  <c r="B33" i="45" s="1"/>
  <c r="B34" i="45" s="1"/>
  <c r="B35" i="45" s="1"/>
  <c r="B36" i="45" s="1"/>
  <c r="B37" i="45" s="1"/>
  <c r="B38" i="45" s="1"/>
  <c r="B39" i="45" s="1"/>
  <c r="B40" i="45" s="1"/>
  <c r="B41" i="45" s="1"/>
  <c r="B42" i="45" s="1"/>
  <c r="B43" i="45" s="1"/>
  <c r="B44" i="45" s="1"/>
  <c r="B45" i="45" s="1"/>
  <c r="B46" i="45" s="1"/>
  <c r="B47" i="45" s="1"/>
  <c r="B48" i="45" s="1"/>
  <c r="B49" i="45" s="1"/>
  <c r="B50" i="45" s="1"/>
  <c r="B51" i="45" s="1"/>
  <c r="B52" i="45" s="1"/>
  <c r="B53" i="45" s="1"/>
  <c r="B54" i="45" s="1"/>
  <c r="B55" i="45" s="1"/>
  <c r="B56" i="45" s="1"/>
  <c r="B57" i="45" s="1"/>
  <c r="B58" i="45" s="1"/>
  <c r="B59" i="45" s="1"/>
  <c r="B60" i="45" s="1"/>
  <c r="B61" i="45" s="1"/>
  <c r="B62" i="45" s="1"/>
  <c r="B63" i="45" s="1"/>
  <c r="B64" i="45" s="1"/>
  <c r="B65" i="45" s="1"/>
  <c r="B66" i="45" s="1"/>
  <c r="B67" i="45" s="1"/>
  <c r="B326" i="45" l="1"/>
  <c r="B327" i="45" s="1"/>
  <c r="B328" i="45" s="1"/>
  <c r="B329" i="45" s="1"/>
  <c r="B330" i="45" s="1"/>
  <c r="B331" i="45" s="1"/>
  <c r="B332" i="45" s="1"/>
  <c r="B333" i="45" s="1"/>
  <c r="B334" i="45" s="1"/>
  <c r="B335" i="45" s="1"/>
  <c r="B336" i="45" s="1"/>
  <c r="B337" i="45" s="1"/>
  <c r="B338" i="45" s="1"/>
  <c r="B339" i="45" s="1"/>
  <c r="B340" i="45" s="1"/>
  <c r="B341" i="45" s="1"/>
  <c r="B342" i="45" s="1"/>
  <c r="B343" i="45" s="1"/>
  <c r="B344" i="45" s="1"/>
  <c r="B345" i="45" s="1"/>
  <c r="B346" i="45" s="1"/>
  <c r="B347" i="45" s="1"/>
  <c r="B348" i="45" s="1"/>
  <c r="B349" i="45" s="1"/>
  <c r="B350" i="45" s="1"/>
  <c r="B351" i="45" s="1"/>
  <c r="B352" i="45" s="1"/>
  <c r="B353" i="45" s="1"/>
  <c r="B354" i="45" s="1"/>
  <c r="B355" i="45" s="1"/>
  <c r="B356" i="45" s="1"/>
  <c r="B357" i="45" s="1"/>
  <c r="B358" i="45" s="1"/>
  <c r="B359" i="45" s="1"/>
  <c r="B360" i="45" s="1"/>
  <c r="B361" i="45" s="1"/>
  <c r="B362" i="45" s="1"/>
  <c r="B363" i="45" s="1"/>
  <c r="B364" i="45" s="1"/>
  <c r="B365" i="45" s="1"/>
  <c r="B1115" i="45"/>
  <c r="B1310" i="45"/>
  <c r="B374" i="45"/>
  <c r="B1263" i="45"/>
  <c r="B562" i="45"/>
  <c r="B515" i="45"/>
  <c r="B1498" i="45"/>
  <c r="B516" i="45" l="1"/>
  <c r="B1311" i="45"/>
  <c r="B1499" i="45"/>
  <c r="B1116" i="45"/>
  <c r="B375" i="45"/>
  <c r="B563" i="45"/>
  <c r="B1264" i="45"/>
  <c r="B1500" i="45" l="1"/>
  <c r="B564" i="45"/>
  <c r="B1312" i="45"/>
  <c r="B1265" i="45"/>
  <c r="B376" i="45"/>
  <c r="B1117" i="45"/>
  <c r="B517" i="45"/>
  <c r="B1501" i="45" l="1"/>
  <c r="B518" i="45"/>
  <c r="B1266" i="45"/>
  <c r="B565" i="45"/>
  <c r="B377" i="45"/>
  <c r="B1313" i="45"/>
  <c r="B1118" i="45"/>
  <c r="B1502" i="45" l="1"/>
  <c r="B378" i="45"/>
  <c r="B1314" i="45"/>
  <c r="B1267" i="45"/>
  <c r="B566" i="45"/>
  <c r="B519" i="45"/>
  <c r="B1119" i="45"/>
  <c r="B520" i="45" l="1"/>
  <c r="B1315" i="45"/>
  <c r="B379" i="45"/>
  <c r="B567" i="45"/>
  <c r="B1503" i="45"/>
  <c r="B1120" i="45"/>
  <c r="B1268" i="45"/>
  <c r="B521" i="45" l="1"/>
  <c r="B1269" i="45"/>
  <c r="B1121" i="45"/>
  <c r="B380" i="45"/>
  <c r="B568" i="45"/>
  <c r="B1504" i="45"/>
  <c r="B1316" i="45"/>
  <c r="B1505" i="45" l="1"/>
  <c r="B381" i="45"/>
  <c r="B569" i="45"/>
  <c r="B1270" i="45"/>
  <c r="B1317" i="45"/>
  <c r="B1122" i="45"/>
  <c r="B522" i="45"/>
  <c r="B1271" i="45" l="1"/>
  <c r="B382" i="45"/>
  <c r="B1506" i="45"/>
  <c r="B1318" i="45"/>
  <c r="B570" i="45"/>
  <c r="B523" i="45"/>
  <c r="B1123" i="45"/>
  <c r="B571" i="45" l="1"/>
  <c r="B1124" i="45"/>
  <c r="B383" i="45"/>
  <c r="B1272" i="45"/>
  <c r="B524" i="45"/>
  <c r="B1507" i="45"/>
  <c r="B1319" i="45"/>
  <c r="B1508" i="45" l="1"/>
  <c r="B572" i="45"/>
  <c r="B525" i="45"/>
  <c r="B1273" i="45"/>
  <c r="B384" i="45"/>
  <c r="B1320" i="45"/>
  <c r="B1125" i="45"/>
  <c r="B385" i="45" l="1"/>
  <c r="B1509" i="45"/>
  <c r="B1274" i="45"/>
  <c r="B573" i="45"/>
  <c r="B1126" i="45"/>
  <c r="B526" i="45"/>
  <c r="B1321" i="45"/>
  <c r="B527" i="45" l="1"/>
  <c r="B1510" i="45"/>
  <c r="B1127" i="45"/>
  <c r="B386" i="45"/>
  <c r="B574" i="45"/>
  <c r="B1275" i="45"/>
  <c r="B1322" i="45"/>
  <c r="B1128" i="45" l="1"/>
  <c r="B1511" i="45"/>
  <c r="B387" i="45"/>
  <c r="B528" i="45"/>
  <c r="B575" i="45"/>
  <c r="B1276" i="45"/>
  <c r="B1323" i="45"/>
  <c r="B1277" i="45" l="1"/>
  <c r="B529" i="45"/>
  <c r="B388" i="45"/>
  <c r="B576" i="45"/>
  <c r="B1129" i="45"/>
  <c r="B1324" i="45"/>
  <c r="B1512" i="45"/>
  <c r="B1130" i="45" l="1"/>
  <c r="B577" i="45"/>
  <c r="B389" i="45"/>
  <c r="B1278" i="45"/>
  <c r="B530" i="45"/>
  <c r="B1325" i="45"/>
  <c r="B1513" i="45"/>
  <c r="B1514" i="45" l="1"/>
  <c r="B390" i="45"/>
  <c r="B578" i="45"/>
  <c r="B531" i="45"/>
  <c r="B1131" i="45"/>
  <c r="B1279" i="45"/>
  <c r="B1326" i="45"/>
  <c r="B1280" i="45" l="1"/>
  <c r="B1515" i="45"/>
  <c r="B532" i="45"/>
  <c r="B579" i="45"/>
  <c r="B1327" i="45"/>
  <c r="B391" i="45"/>
  <c r="B1132" i="45"/>
  <c r="B1133" i="45" l="1"/>
  <c r="B580" i="45"/>
  <c r="B533" i="45"/>
  <c r="B534" i="45" s="1"/>
  <c r="B535" i="45" s="1"/>
  <c r="B536" i="45" s="1"/>
  <c r="B537" i="45" s="1"/>
  <c r="B538" i="45" s="1"/>
  <c r="B539" i="45" s="1"/>
  <c r="B540" i="45" s="1"/>
  <c r="B541" i="45" s="1"/>
  <c r="B542" i="45" s="1"/>
  <c r="B543" i="45" s="1"/>
  <c r="B544" i="45" s="1"/>
  <c r="B545" i="45" s="1"/>
  <c r="B546" i="45" s="1"/>
  <c r="B547" i="45" s="1"/>
  <c r="B548" i="45" s="1"/>
  <c r="B549" i="45" s="1"/>
  <c r="B550" i="45" s="1"/>
  <c r="B551" i="45" s="1"/>
  <c r="B552" i="45" s="1"/>
  <c r="B553" i="45" s="1"/>
  <c r="B392" i="45"/>
  <c r="B1281" i="45"/>
  <c r="B1516" i="45"/>
  <c r="B1328" i="45"/>
  <c r="B1282" i="45" l="1"/>
  <c r="B1134" i="45"/>
  <c r="B581" i="45"/>
  <c r="B393" i="45"/>
  <c r="B1329" i="45"/>
  <c r="B1517" i="45"/>
  <c r="B394" i="45" l="1"/>
  <c r="B395" i="45" s="1"/>
  <c r="B396" i="45" s="1"/>
  <c r="B397" i="45" s="1"/>
  <c r="B398" i="45" s="1"/>
  <c r="B399" i="45" s="1"/>
  <c r="B400" i="45" s="1"/>
  <c r="B401" i="45" s="1"/>
  <c r="B402" i="45" s="1"/>
  <c r="B403" i="45" s="1"/>
  <c r="B404" i="45" s="1"/>
  <c r="B405" i="45" s="1"/>
  <c r="B406" i="45" s="1"/>
  <c r="B407" i="45" s="1"/>
  <c r="B408" i="45" s="1"/>
  <c r="B409" i="45" s="1"/>
  <c r="B410" i="45" s="1"/>
  <c r="B411" i="45" s="1"/>
  <c r="B412" i="45" s="1"/>
  <c r="B582" i="45"/>
  <c r="B1518" i="45"/>
  <c r="B1519" i="45" s="1"/>
  <c r="B1520" i="45" s="1"/>
  <c r="B1521" i="45" s="1"/>
  <c r="B1522" i="45" s="1"/>
  <c r="B1523" i="45" s="1"/>
  <c r="B1524" i="45" s="1"/>
  <c r="B1525" i="45" s="1"/>
  <c r="B1526" i="45" s="1"/>
  <c r="B1527" i="45" s="1"/>
  <c r="B1528" i="45" s="1"/>
  <c r="B1529" i="45" s="1"/>
  <c r="B1530" i="45" s="1"/>
  <c r="B1531" i="45" s="1"/>
  <c r="B1532" i="45" s="1"/>
  <c r="B1533" i="45" s="1"/>
  <c r="B1534" i="45" s="1"/>
  <c r="B1535" i="45" s="1"/>
  <c r="B1536" i="45" s="1"/>
  <c r="B1283" i="45"/>
  <c r="B1330" i="45"/>
  <c r="B1135" i="45"/>
  <c r="B1284" i="45" l="1"/>
  <c r="B583" i="45"/>
  <c r="B584" i="45" s="1"/>
  <c r="B585" i="45" s="1"/>
  <c r="B586" i="45" s="1"/>
  <c r="B587" i="45" s="1"/>
  <c r="B588" i="45" s="1"/>
  <c r="B589" i="45" s="1"/>
  <c r="B590" i="45" s="1"/>
  <c r="B591" i="45" s="1"/>
  <c r="B592" i="45" s="1"/>
  <c r="B593" i="45" s="1"/>
  <c r="B594" i="45" s="1"/>
  <c r="B595" i="45" s="1"/>
  <c r="B596" i="45" s="1"/>
  <c r="B597" i="45" s="1"/>
  <c r="B598" i="45" s="1"/>
  <c r="B599" i="45" s="1"/>
  <c r="B600" i="45" s="1"/>
  <c r="B1331" i="45"/>
  <c r="B1136" i="45"/>
  <c r="B1137" i="45" s="1"/>
  <c r="B1138" i="45" s="1"/>
  <c r="B1139" i="45" s="1"/>
  <c r="B1140" i="45" s="1"/>
  <c r="B1141" i="45" s="1"/>
  <c r="B1142" i="45" s="1"/>
  <c r="B1143" i="45" s="1"/>
  <c r="B1144" i="45" s="1"/>
  <c r="B1145" i="45" s="1"/>
  <c r="B1146" i="45" s="1"/>
  <c r="B1147" i="45" s="1"/>
  <c r="B1148" i="45" s="1"/>
  <c r="B1149" i="45" s="1"/>
  <c r="B1150" i="45" s="1"/>
  <c r="B1151" i="45" s="1"/>
  <c r="B1152" i="45" s="1"/>
  <c r="B1153" i="45" s="1"/>
  <c r="B1332" i="45" l="1"/>
  <c r="B1333" i="45" s="1"/>
  <c r="B1334" i="45" s="1"/>
  <c r="B1335" i="45" s="1"/>
  <c r="B1336" i="45" s="1"/>
  <c r="B1337" i="45" s="1"/>
  <c r="B1338" i="45" s="1"/>
  <c r="B1339" i="45" s="1"/>
  <c r="B1340" i="45" s="1"/>
  <c r="B1341" i="45" s="1"/>
  <c r="B1342" i="45" s="1"/>
  <c r="B1343" i="45" s="1"/>
  <c r="B1344" i="45" s="1"/>
  <c r="B1345" i="45" s="1"/>
  <c r="B1346" i="45" s="1"/>
  <c r="B1347" i="45" s="1"/>
  <c r="B1348" i="45" s="1"/>
  <c r="B1285" i="45"/>
  <c r="B1286" i="45" s="1"/>
  <c r="B1287" i="45" s="1"/>
  <c r="B1288" i="45" s="1"/>
  <c r="B1289" i="45" s="1"/>
  <c r="B1290" i="45" s="1"/>
  <c r="B1291" i="45" s="1"/>
  <c r="B1292" i="45" s="1"/>
  <c r="B1293" i="45" s="1"/>
  <c r="B1294" i="45" s="1"/>
  <c r="B1295" i="45" s="1"/>
  <c r="B1296" i="45" s="1"/>
  <c r="B1297" i="45" s="1"/>
  <c r="B1298" i="45" s="1"/>
  <c r="B1299" i="45" s="1"/>
  <c r="B1300" i="45" s="1"/>
  <c r="B1301" i="45" s="1"/>
  <c r="G1751" i="45" l="1"/>
  <c r="G1752" i="45" s="1"/>
  <c r="G1753" i="45" s="1"/>
  <c r="G1754" i="45" s="1"/>
  <c r="G1755" i="45" s="1"/>
  <c r="G1756" i="45" s="1"/>
  <c r="G1757" i="45" s="1"/>
  <c r="G1758" i="45" s="1"/>
  <c r="G1759" i="45" s="1"/>
  <c r="G1760" i="45" s="1"/>
  <c r="G1761" i="45" s="1"/>
  <c r="G1762" i="45" s="1"/>
  <c r="G1763" i="45" s="1"/>
  <c r="G1764" i="45" s="1"/>
  <c r="G1765" i="45" s="1"/>
  <c r="G1766" i="45" s="1"/>
  <c r="G1767" i="45" s="1"/>
  <c r="G1768" i="45" s="1"/>
  <c r="G1769" i="45" s="1"/>
  <c r="G1770" i="45" s="1"/>
  <c r="G1771" i="45" s="1"/>
  <c r="G1772" i="45" s="1"/>
  <c r="G1773" i="45" s="1"/>
  <c r="G1774" i="45" s="1"/>
  <c r="G1775" i="45" s="1"/>
  <c r="G1776" i="45" s="1"/>
  <c r="G1777" i="45" s="1"/>
  <c r="G1778" i="45" s="1"/>
  <c r="G1779" i="45" s="1"/>
  <c r="G1780" i="45" s="1"/>
  <c r="G1781" i="45" s="1"/>
  <c r="G1782" i="45" s="1"/>
  <c r="G1783" i="45" s="1"/>
  <c r="G1784" i="45" s="1"/>
  <c r="G1785" i="45" s="1"/>
  <c r="G1786" i="45" s="1"/>
  <c r="G1787" i="45" s="1"/>
  <c r="G1788" i="45" s="1"/>
  <c r="G1789" i="45" s="1"/>
  <c r="G1790" i="45" s="1"/>
  <c r="G1791" i="45" s="1"/>
  <c r="G1792" i="45" s="1"/>
  <c r="G1793" i="45" s="1"/>
  <c r="G1794" i="45" s="1"/>
  <c r="G1795" i="45" s="1"/>
  <c r="G1796" i="45" s="1"/>
  <c r="G1797" i="45" s="1"/>
  <c r="G1798" i="45" s="1"/>
  <c r="F1751" i="45"/>
  <c r="F1752" i="45" s="1"/>
  <c r="C1751" i="45"/>
  <c r="C1752" i="45" s="1"/>
  <c r="C1753" i="45" s="1"/>
  <c r="C1754" i="45" s="1"/>
  <c r="C1755" i="45" s="1"/>
  <c r="C1756" i="45" s="1"/>
  <c r="C1757" i="45" s="1"/>
  <c r="C1758" i="45" s="1"/>
  <c r="C1759" i="45" s="1"/>
  <c r="C1760" i="45" s="1"/>
  <c r="C1761" i="45" s="1"/>
  <c r="C1762" i="45" s="1"/>
  <c r="C1763" i="45" s="1"/>
  <c r="C1764" i="45" s="1"/>
  <c r="C1765" i="45" s="1"/>
  <c r="C1766" i="45" s="1"/>
  <c r="C1767" i="45" s="1"/>
  <c r="C1768" i="45" s="1"/>
  <c r="C1769" i="45" s="1"/>
  <c r="C1770" i="45" s="1"/>
  <c r="C1771" i="45" s="1"/>
  <c r="C1772" i="45" s="1"/>
  <c r="C1773" i="45" s="1"/>
  <c r="C1774" i="45" s="1"/>
  <c r="C1775" i="45" s="1"/>
  <c r="C1776" i="45" s="1"/>
  <c r="C1777" i="45" s="1"/>
  <c r="C1778" i="45" s="1"/>
  <c r="C1779" i="45" s="1"/>
  <c r="C1780" i="45" s="1"/>
  <c r="C1781" i="45" s="1"/>
  <c r="C1782" i="45" s="1"/>
  <c r="C1783" i="45" s="1"/>
  <c r="C1784" i="45" s="1"/>
  <c r="C1785" i="45" s="1"/>
  <c r="C1786" i="45" s="1"/>
  <c r="C1787" i="45" s="1"/>
  <c r="C1788" i="45" s="1"/>
  <c r="C1789" i="45" s="1"/>
  <c r="C1790" i="45" s="1"/>
  <c r="C1791" i="45" s="1"/>
  <c r="C1792" i="45" s="1"/>
  <c r="C1793" i="45" s="1"/>
  <c r="C1794" i="45" s="1"/>
  <c r="C1795" i="45" s="1"/>
  <c r="C1796" i="45" s="1"/>
  <c r="C1797" i="45" s="1"/>
  <c r="C1798" i="45" s="1"/>
  <c r="B1751" i="45"/>
  <c r="B1752" i="45" s="1"/>
  <c r="D1752" i="45" s="1"/>
  <c r="H1750" i="45"/>
  <c r="D1750" i="45"/>
  <c r="D75" i="45"/>
  <c r="E1704" i="45"/>
  <c r="I1703" i="45"/>
  <c r="D27" i="45" s="1"/>
  <c r="E1703" i="45"/>
  <c r="I1702" i="45"/>
  <c r="E1702" i="45"/>
  <c r="I1701" i="45"/>
  <c r="E1701" i="45"/>
  <c r="I1700" i="45"/>
  <c r="E1700" i="45"/>
  <c r="I1699" i="45"/>
  <c r="E1699" i="45"/>
  <c r="I1698" i="45"/>
  <c r="E1698" i="45"/>
  <c r="I1697" i="45"/>
  <c r="E1697" i="45"/>
  <c r="E1696" i="45"/>
  <c r="E1695" i="45"/>
  <c r="E1694" i="45"/>
  <c r="E1693" i="45"/>
  <c r="E1692" i="45"/>
  <c r="E1691" i="45"/>
  <c r="E1690" i="45"/>
  <c r="E1689" i="45"/>
  <c r="E1688" i="45"/>
  <c r="E1687" i="45"/>
  <c r="E1686" i="45"/>
  <c r="B1685" i="45"/>
  <c r="B1686" i="45" s="1"/>
  <c r="B1687" i="45" s="1"/>
  <c r="B1688" i="45" s="1"/>
  <c r="B1689" i="45" s="1"/>
  <c r="B1690" i="45" s="1"/>
  <c r="B1691" i="45" s="1"/>
  <c r="B1692" i="45" s="1"/>
  <c r="B1693" i="45" s="1"/>
  <c r="B1694" i="45" s="1"/>
  <c r="B1695" i="45" s="1"/>
  <c r="B1696" i="45" s="1"/>
  <c r="B1697" i="45" s="1"/>
  <c r="B1698" i="45" s="1"/>
  <c r="B1699" i="45" s="1"/>
  <c r="B1700" i="45" s="1"/>
  <c r="B1701" i="45" s="1"/>
  <c r="B1702" i="45" s="1"/>
  <c r="B1703" i="45" s="1"/>
  <c r="B1704" i="45" s="1"/>
  <c r="B1705" i="45" s="1"/>
  <c r="B1706" i="45" s="1"/>
  <c r="B1707" i="45" s="1"/>
  <c r="B1708" i="45" s="1"/>
  <c r="B1709" i="45" s="1"/>
  <c r="B1710" i="45" s="1"/>
  <c r="B1711" i="45" s="1"/>
  <c r="B1712" i="45" s="1"/>
  <c r="B1713" i="45" s="1"/>
  <c r="B1714" i="45" s="1"/>
  <c r="B1715" i="45" s="1"/>
  <c r="B1716" i="45" s="1"/>
  <c r="B1717" i="45" s="1"/>
  <c r="B1718" i="45" s="1"/>
  <c r="B1719" i="45" s="1"/>
  <c r="B1720" i="45" s="1"/>
  <c r="B1721" i="45" s="1"/>
  <c r="B1722" i="45" s="1"/>
  <c r="B1723" i="45" s="1"/>
  <c r="B1724" i="45" s="1"/>
  <c r="B1725" i="45" s="1"/>
  <c r="B1726" i="45" s="1"/>
  <c r="B1727" i="45" s="1"/>
  <c r="B1728" i="45" s="1"/>
  <c r="B1729" i="45" s="1"/>
  <c r="B1730" i="45" s="1"/>
  <c r="B1731" i="45" s="1"/>
  <c r="B1732" i="45" s="1"/>
  <c r="B1733" i="45" s="1"/>
  <c r="B1734" i="45" s="1"/>
  <c r="B1735" i="45" s="1"/>
  <c r="B1736" i="45" s="1"/>
  <c r="B1737" i="45" s="1"/>
  <c r="B1738" i="45" s="1"/>
  <c r="B1739" i="45" s="1"/>
  <c r="B1740" i="45" s="1"/>
  <c r="B1741" i="45" s="1"/>
  <c r="B1742" i="45" s="1"/>
  <c r="B1743" i="45" s="1"/>
  <c r="C1677" i="45"/>
  <c r="C1674" i="45"/>
  <c r="C1670" i="45"/>
  <c r="C1667" i="45"/>
  <c r="AZ1665" i="45"/>
  <c r="AZ1668" i="45" s="1"/>
  <c r="AY1665" i="45"/>
  <c r="AY1668" i="45" s="1"/>
  <c r="D1732" i="45" s="1"/>
  <c r="AX1665" i="45"/>
  <c r="AX1668" i="45" s="1"/>
  <c r="AW1665" i="45"/>
  <c r="AW1668" i="45" s="1"/>
  <c r="AV1665" i="45"/>
  <c r="AV1668" i="45" s="1"/>
  <c r="AU1665" i="45"/>
  <c r="AU1668" i="45" s="1"/>
  <c r="AT1665" i="45"/>
  <c r="AT1668" i="45" s="1"/>
  <c r="AS1665" i="45"/>
  <c r="AS1668" i="45" s="1"/>
  <c r="D1726" i="45" s="1"/>
  <c r="AR1665" i="45"/>
  <c r="AR1668" i="45" s="1"/>
  <c r="AQ1665" i="45"/>
  <c r="AQ1668" i="45" s="1"/>
  <c r="AP1665" i="45"/>
  <c r="AP1668" i="45" s="1"/>
  <c r="D1723" i="45" s="1"/>
  <c r="AO1665" i="45"/>
  <c r="AO1668" i="45" s="1"/>
  <c r="AN1665" i="45"/>
  <c r="AN1668" i="45" s="1"/>
  <c r="AM1665" i="45"/>
  <c r="AM1668" i="45" s="1"/>
  <c r="D1720" i="45" s="1"/>
  <c r="AL1665" i="45"/>
  <c r="AL1668" i="45" s="1"/>
  <c r="AK1665" i="45"/>
  <c r="AK1668" i="45" s="1"/>
  <c r="AJ1665" i="45"/>
  <c r="AJ1668" i="45" s="1"/>
  <c r="AI1665" i="45"/>
  <c r="AI1668" i="45" s="1"/>
  <c r="AH1665" i="45"/>
  <c r="AH1668" i="45" s="1"/>
  <c r="AG1665" i="45"/>
  <c r="AG1668" i="45" s="1"/>
  <c r="D1714" i="45" s="1"/>
  <c r="AF1665" i="45"/>
  <c r="AF1668" i="45" s="1"/>
  <c r="AE1665" i="45"/>
  <c r="AE1668" i="45" s="1"/>
  <c r="AD1665" i="45"/>
  <c r="AD1668" i="45" s="1"/>
  <c r="D1711" i="45" s="1"/>
  <c r="AC1665" i="45"/>
  <c r="AC1668" i="45" s="1"/>
  <c r="AB1665" i="45"/>
  <c r="AB1668" i="45" s="1"/>
  <c r="AA1665" i="45"/>
  <c r="AA1668" i="45" s="1"/>
  <c r="D1708" i="45" s="1"/>
  <c r="Z1665" i="45"/>
  <c r="Z1668" i="45" s="1"/>
  <c r="Y1665" i="45"/>
  <c r="Y1668" i="45" s="1"/>
  <c r="X1665" i="45"/>
  <c r="W1665" i="45"/>
  <c r="V1665" i="45"/>
  <c r="U1665" i="45"/>
  <c r="T1665" i="45"/>
  <c r="S1665" i="45"/>
  <c r="R1665" i="45"/>
  <c r="C1663" i="45"/>
  <c r="C1660" i="45"/>
  <c r="C1657" i="45"/>
  <c r="W1655" i="45"/>
  <c r="W1658" i="45" s="1"/>
  <c r="V1655" i="45"/>
  <c r="V1658" i="45" s="1"/>
  <c r="U1655" i="45"/>
  <c r="U1658" i="45" s="1"/>
  <c r="T1655" i="45"/>
  <c r="T1658" i="45" s="1"/>
  <c r="S1655" i="45"/>
  <c r="S1658" i="45" s="1"/>
  <c r="R1655" i="45"/>
  <c r="R1658" i="45" s="1"/>
  <c r="G1699" i="45" s="1"/>
  <c r="Q1655" i="45"/>
  <c r="Q1658" i="45" s="1"/>
  <c r="P1655" i="45"/>
  <c r="P1658" i="45" s="1"/>
  <c r="G1697" i="45" s="1"/>
  <c r="O1655" i="45"/>
  <c r="O1658" i="45" s="1"/>
  <c r="D1696" i="45" s="1"/>
  <c r="N1655" i="45"/>
  <c r="N1658" i="45" s="1"/>
  <c r="M1655" i="45"/>
  <c r="M1658" i="45" s="1"/>
  <c r="G1694" i="45" s="1"/>
  <c r="L1655" i="45"/>
  <c r="L1658" i="45" s="1"/>
  <c r="D1693" i="45" s="1"/>
  <c r="K1655" i="45"/>
  <c r="K1658" i="45" s="1"/>
  <c r="J1655" i="45"/>
  <c r="I1655" i="45"/>
  <c r="I1658" i="45" s="1"/>
  <c r="D1690" i="45" s="1"/>
  <c r="H1655" i="45"/>
  <c r="G1655" i="45"/>
  <c r="G1658" i="45" s="1"/>
  <c r="G1688" i="45" s="1"/>
  <c r="F1655" i="45"/>
  <c r="F1658" i="45" s="1"/>
  <c r="D1687" i="45" s="1"/>
  <c r="E1655" i="45"/>
  <c r="E1658" i="45" s="1"/>
  <c r="D1655" i="45"/>
  <c r="D1658" i="45" s="1"/>
  <c r="D1653" i="45"/>
  <c r="D1647" i="45" s="1"/>
  <c r="D1650" i="45"/>
  <c r="E1650" i="45" s="1"/>
  <c r="F1650" i="45" s="1"/>
  <c r="G1650" i="45" s="1"/>
  <c r="H1650" i="45" s="1"/>
  <c r="I1650" i="45" s="1"/>
  <c r="J1650" i="45" s="1"/>
  <c r="K1650" i="45" s="1"/>
  <c r="L1650" i="45" s="1"/>
  <c r="M1650" i="45" s="1"/>
  <c r="N1650" i="45" s="1"/>
  <c r="O1650" i="45" s="1"/>
  <c r="P1650" i="45" s="1"/>
  <c r="Q1650" i="45" s="1"/>
  <c r="R1650" i="45" s="1"/>
  <c r="S1650" i="45" s="1"/>
  <c r="T1650" i="45" s="1"/>
  <c r="U1650" i="45" s="1"/>
  <c r="V1650" i="45" s="1"/>
  <c r="W1650" i="45" s="1"/>
  <c r="X1650" i="45" s="1"/>
  <c r="Y1650" i="45" s="1"/>
  <c r="Z1650" i="45" s="1"/>
  <c r="AA1650" i="45" s="1"/>
  <c r="AB1650" i="45" s="1"/>
  <c r="AC1650" i="45" s="1"/>
  <c r="AD1650" i="45" s="1"/>
  <c r="AE1650" i="45" s="1"/>
  <c r="AF1650" i="45" s="1"/>
  <c r="AG1650" i="45" s="1"/>
  <c r="AH1650" i="45" s="1"/>
  <c r="AI1650" i="45" s="1"/>
  <c r="AJ1650" i="45" s="1"/>
  <c r="AK1650" i="45" s="1"/>
  <c r="AL1650" i="45" s="1"/>
  <c r="AM1650" i="45" s="1"/>
  <c r="AN1650" i="45" s="1"/>
  <c r="AO1650" i="45" s="1"/>
  <c r="AP1650" i="45" s="1"/>
  <c r="AQ1650" i="45" s="1"/>
  <c r="AR1650" i="45" s="1"/>
  <c r="AS1650" i="45" s="1"/>
  <c r="AT1650" i="45" s="1"/>
  <c r="AU1650" i="45" s="1"/>
  <c r="AV1650" i="45" s="1"/>
  <c r="AW1650" i="45" s="1"/>
  <c r="AX1650" i="45" s="1"/>
  <c r="AY1650" i="45" s="1"/>
  <c r="AZ1650" i="45" s="1"/>
  <c r="BA1650" i="45" s="1"/>
  <c r="BB1650" i="45" s="1"/>
  <c r="BC1650" i="45" s="1"/>
  <c r="BD1650" i="45" s="1"/>
  <c r="BE1650" i="45" s="1"/>
  <c r="BF1650" i="45" s="1"/>
  <c r="BG1650" i="45" s="1"/>
  <c r="BH1650" i="45" s="1"/>
  <c r="BI1650" i="45" s="1"/>
  <c r="BJ1650" i="45" s="1"/>
  <c r="C1647" i="45"/>
  <c r="D1644" i="45"/>
  <c r="E1644" i="45" s="1"/>
  <c r="F1644" i="45" s="1"/>
  <c r="G1644" i="45" s="1"/>
  <c r="H1644" i="45" s="1"/>
  <c r="I1644" i="45" s="1"/>
  <c r="J1644" i="45" s="1"/>
  <c r="K1644" i="45" s="1"/>
  <c r="L1644" i="45" s="1"/>
  <c r="M1644" i="45" s="1"/>
  <c r="N1644" i="45" s="1"/>
  <c r="O1644" i="45" s="1"/>
  <c r="P1644" i="45" s="1"/>
  <c r="Q1644" i="45" s="1"/>
  <c r="R1644" i="45" s="1"/>
  <c r="S1644" i="45" s="1"/>
  <c r="T1644" i="45" s="1"/>
  <c r="U1644" i="45" s="1"/>
  <c r="V1644" i="45" s="1"/>
  <c r="W1644" i="45" s="1"/>
  <c r="X1644" i="45" s="1"/>
  <c r="Y1644" i="45" s="1"/>
  <c r="Z1644" i="45" s="1"/>
  <c r="AA1644" i="45" s="1"/>
  <c r="AB1644" i="45" s="1"/>
  <c r="AC1644" i="45" s="1"/>
  <c r="AD1644" i="45" s="1"/>
  <c r="AE1644" i="45" s="1"/>
  <c r="AF1644" i="45" s="1"/>
  <c r="AG1644" i="45" s="1"/>
  <c r="AH1644" i="45" s="1"/>
  <c r="AI1644" i="45" s="1"/>
  <c r="AJ1644" i="45" s="1"/>
  <c r="AK1644" i="45" s="1"/>
  <c r="AL1644" i="45" s="1"/>
  <c r="AM1644" i="45" s="1"/>
  <c r="AN1644" i="45" s="1"/>
  <c r="AO1644" i="45" s="1"/>
  <c r="AP1644" i="45" s="1"/>
  <c r="AQ1644" i="45" s="1"/>
  <c r="AR1644" i="45" s="1"/>
  <c r="AS1644" i="45" s="1"/>
  <c r="AT1644" i="45" s="1"/>
  <c r="AU1644" i="45" s="1"/>
  <c r="AV1644" i="45" s="1"/>
  <c r="AW1644" i="45" s="1"/>
  <c r="AX1644" i="45" s="1"/>
  <c r="AY1644" i="45" s="1"/>
  <c r="AZ1644" i="45" s="1"/>
  <c r="BA1644" i="45" s="1"/>
  <c r="BB1644" i="45" s="1"/>
  <c r="BC1644" i="45" s="1"/>
  <c r="BD1644" i="45" s="1"/>
  <c r="BE1644" i="45" s="1"/>
  <c r="BF1644" i="45" s="1"/>
  <c r="BG1644" i="45" s="1"/>
  <c r="BH1644" i="45" s="1"/>
  <c r="BI1644" i="45" s="1"/>
  <c r="BJ1644" i="45" s="1"/>
  <c r="G1599" i="45"/>
  <c r="G1600" i="45" s="1"/>
  <c r="G1601" i="45" s="1"/>
  <c r="G1602" i="45" s="1"/>
  <c r="G1603" i="45" s="1"/>
  <c r="G1604" i="45" s="1"/>
  <c r="G1605" i="45" s="1"/>
  <c r="G1606" i="45" s="1"/>
  <c r="G1607" i="45" s="1"/>
  <c r="G1608" i="45" s="1"/>
  <c r="G1609" i="45" s="1"/>
  <c r="G1610" i="45" s="1"/>
  <c r="G1611" i="45" s="1"/>
  <c r="G1612" i="45" s="1"/>
  <c r="G1613" i="45" s="1"/>
  <c r="G1614" i="45" s="1"/>
  <c r="G1615" i="45" s="1"/>
  <c r="G1616" i="45" s="1"/>
  <c r="G1617" i="45" s="1"/>
  <c r="G1618" i="45" s="1"/>
  <c r="G1619" i="45" s="1"/>
  <c r="G1620" i="45" s="1"/>
  <c r="G1621" i="45" s="1"/>
  <c r="G1622" i="45" s="1"/>
  <c r="G1623" i="45" s="1"/>
  <c r="G1624" i="45" s="1"/>
  <c r="G1625" i="45" s="1"/>
  <c r="G1626" i="45" s="1"/>
  <c r="G1627" i="45" s="1"/>
  <c r="G1628" i="45" s="1"/>
  <c r="G1629" i="45" s="1"/>
  <c r="G1630" i="45" s="1"/>
  <c r="G1631" i="45" s="1"/>
  <c r="G1632" i="45" s="1"/>
  <c r="G1633" i="45" s="1"/>
  <c r="G1634" i="45" s="1"/>
  <c r="G1635" i="45" s="1"/>
  <c r="G1636" i="45" s="1"/>
  <c r="G1637" i="45" s="1"/>
  <c r="G1638" i="45" s="1"/>
  <c r="G1639" i="45" s="1"/>
  <c r="B1599" i="45"/>
  <c r="C1599" i="45"/>
  <c r="C1600" i="45" s="1"/>
  <c r="C1601" i="45" s="1"/>
  <c r="C1602" i="45" s="1"/>
  <c r="C1603" i="45" s="1"/>
  <c r="C1604" i="45" s="1"/>
  <c r="C1605" i="45" s="1"/>
  <c r="C1606" i="45" s="1"/>
  <c r="C1607" i="45" s="1"/>
  <c r="C1608" i="45" s="1"/>
  <c r="C1609" i="45" s="1"/>
  <c r="C1610" i="45" s="1"/>
  <c r="C1611" i="45" s="1"/>
  <c r="C1612" i="45" s="1"/>
  <c r="C1613" i="45" s="1"/>
  <c r="C1614" i="45" s="1"/>
  <c r="C1615" i="45" s="1"/>
  <c r="C1616" i="45" s="1"/>
  <c r="C1617" i="45" s="1"/>
  <c r="C1618" i="45" s="1"/>
  <c r="C1619" i="45" s="1"/>
  <c r="C1620" i="45" s="1"/>
  <c r="C1621" i="45" s="1"/>
  <c r="C1622" i="45" s="1"/>
  <c r="C1623" i="45" s="1"/>
  <c r="C1624" i="45" s="1"/>
  <c r="C1625" i="45" s="1"/>
  <c r="C1626" i="45" s="1"/>
  <c r="C1627" i="45" s="1"/>
  <c r="C1628" i="45" s="1"/>
  <c r="C1629" i="45" s="1"/>
  <c r="C1630" i="45" s="1"/>
  <c r="C1631" i="45" s="1"/>
  <c r="C1632" i="45" s="1"/>
  <c r="C1633" i="45" s="1"/>
  <c r="C1634" i="45" s="1"/>
  <c r="C1635" i="45" s="1"/>
  <c r="C1636" i="45" s="1"/>
  <c r="C1637" i="45" s="1"/>
  <c r="C1638" i="45" s="1"/>
  <c r="C1639" i="45" s="1"/>
  <c r="E1581" i="45"/>
  <c r="F1581" i="45" s="1"/>
  <c r="G1581" i="45" s="1"/>
  <c r="H1581" i="45" s="1"/>
  <c r="I1581" i="45" s="1"/>
  <c r="J1581" i="45" s="1"/>
  <c r="K1581" i="45" s="1"/>
  <c r="L1581" i="45" s="1"/>
  <c r="M1581" i="45" s="1"/>
  <c r="N1581" i="45" s="1"/>
  <c r="O1581" i="45" s="1"/>
  <c r="P1581" i="45" s="1"/>
  <c r="Q1581" i="45" s="1"/>
  <c r="R1581" i="45" s="1"/>
  <c r="S1581" i="45" s="1"/>
  <c r="T1581" i="45" s="1"/>
  <c r="U1581" i="45" s="1"/>
  <c r="V1581" i="45" s="1"/>
  <c r="W1581" i="45" s="1"/>
  <c r="X1581" i="45" s="1"/>
  <c r="Y1581" i="45" s="1"/>
  <c r="Z1581" i="45" s="1"/>
  <c r="AA1581" i="45" s="1"/>
  <c r="AB1581" i="45" s="1"/>
  <c r="AC1581" i="45" s="1"/>
  <c r="AD1581" i="45" s="1"/>
  <c r="AE1581" i="45" s="1"/>
  <c r="AF1581" i="45" s="1"/>
  <c r="AG1581" i="45" s="1"/>
  <c r="AH1581" i="45" s="1"/>
  <c r="AI1581" i="45" s="1"/>
  <c r="AJ1581" i="45" s="1"/>
  <c r="AK1581" i="45" s="1"/>
  <c r="AL1581" i="45" s="1"/>
  <c r="AM1581" i="45" s="1"/>
  <c r="AN1581" i="45" s="1"/>
  <c r="AO1581" i="45" s="1"/>
  <c r="AP1581" i="45" s="1"/>
  <c r="AQ1581" i="45" s="1"/>
  <c r="AR1581" i="45" s="1"/>
  <c r="AS1581" i="45" s="1"/>
  <c r="E1580" i="45"/>
  <c r="F1580" i="45" s="1"/>
  <c r="G1580" i="45" s="1"/>
  <c r="H1580" i="45" s="1"/>
  <c r="I1580" i="45" s="1"/>
  <c r="J1580" i="45" s="1"/>
  <c r="K1580" i="45" s="1"/>
  <c r="L1580" i="45" s="1"/>
  <c r="M1580" i="45" s="1"/>
  <c r="N1580" i="45" s="1"/>
  <c r="O1580" i="45" s="1"/>
  <c r="P1580" i="45" s="1"/>
  <c r="Q1580" i="45" s="1"/>
  <c r="R1580" i="45" s="1"/>
  <c r="S1580" i="45" s="1"/>
  <c r="T1580" i="45" s="1"/>
  <c r="U1580" i="45" s="1"/>
  <c r="V1580" i="45" s="1"/>
  <c r="W1580" i="45" s="1"/>
  <c r="X1580" i="45" s="1"/>
  <c r="Y1580" i="45" s="1"/>
  <c r="Z1580" i="45" s="1"/>
  <c r="AA1580" i="45" s="1"/>
  <c r="AB1580" i="45" s="1"/>
  <c r="AC1580" i="45" s="1"/>
  <c r="AD1580" i="45" s="1"/>
  <c r="AE1580" i="45" s="1"/>
  <c r="AF1580" i="45" s="1"/>
  <c r="AG1580" i="45" s="1"/>
  <c r="AH1580" i="45" s="1"/>
  <c r="AI1580" i="45" s="1"/>
  <c r="AJ1580" i="45" s="1"/>
  <c r="AK1580" i="45" s="1"/>
  <c r="AL1580" i="45" s="1"/>
  <c r="AM1580" i="45" s="1"/>
  <c r="AN1580" i="45" s="1"/>
  <c r="AO1580" i="45" s="1"/>
  <c r="AP1580" i="45" s="1"/>
  <c r="AQ1580" i="45" s="1"/>
  <c r="AR1580" i="45" s="1"/>
  <c r="AS1580" i="45" s="1"/>
  <c r="E1576" i="45"/>
  <c r="F1576" i="45" s="1"/>
  <c r="G1576" i="45" s="1"/>
  <c r="H1576" i="45" s="1"/>
  <c r="I1576" i="45" s="1"/>
  <c r="J1576" i="45" s="1"/>
  <c r="K1576" i="45" s="1"/>
  <c r="L1576" i="45" s="1"/>
  <c r="M1576" i="45" s="1"/>
  <c r="N1576" i="45" s="1"/>
  <c r="O1576" i="45" s="1"/>
  <c r="P1576" i="45" s="1"/>
  <c r="Q1576" i="45" s="1"/>
  <c r="R1576" i="45" s="1"/>
  <c r="S1576" i="45" s="1"/>
  <c r="T1576" i="45" s="1"/>
  <c r="U1576" i="45" s="1"/>
  <c r="V1576" i="45" s="1"/>
  <c r="W1576" i="45" s="1"/>
  <c r="X1576" i="45" s="1"/>
  <c r="Y1576" i="45" s="1"/>
  <c r="Z1576" i="45" s="1"/>
  <c r="AA1576" i="45" s="1"/>
  <c r="AB1576" i="45" s="1"/>
  <c r="AC1576" i="45" s="1"/>
  <c r="AD1576" i="45" s="1"/>
  <c r="AE1576" i="45" s="1"/>
  <c r="AF1576" i="45" s="1"/>
  <c r="AG1576" i="45" s="1"/>
  <c r="AH1576" i="45" s="1"/>
  <c r="AI1576" i="45" s="1"/>
  <c r="AJ1576" i="45" s="1"/>
  <c r="AK1576" i="45" s="1"/>
  <c r="AL1576" i="45" s="1"/>
  <c r="AM1576" i="45" s="1"/>
  <c r="AN1576" i="45" s="1"/>
  <c r="AO1576" i="45" s="1"/>
  <c r="AP1576" i="45" s="1"/>
  <c r="AQ1576" i="45" s="1"/>
  <c r="AR1576" i="45" s="1"/>
  <c r="AS1576" i="45" s="1"/>
  <c r="E1575" i="45"/>
  <c r="F1575" i="45" s="1"/>
  <c r="G1575" i="45" s="1"/>
  <c r="H1575" i="45" s="1"/>
  <c r="I1575" i="45" s="1"/>
  <c r="J1575" i="45" s="1"/>
  <c r="K1575" i="45" s="1"/>
  <c r="L1575" i="45" s="1"/>
  <c r="M1575" i="45" s="1"/>
  <c r="N1575" i="45" s="1"/>
  <c r="O1575" i="45" s="1"/>
  <c r="P1575" i="45" s="1"/>
  <c r="Q1575" i="45" s="1"/>
  <c r="R1575" i="45" s="1"/>
  <c r="S1575" i="45" s="1"/>
  <c r="T1575" i="45" s="1"/>
  <c r="U1575" i="45" s="1"/>
  <c r="V1575" i="45" s="1"/>
  <c r="W1575" i="45" s="1"/>
  <c r="X1575" i="45" s="1"/>
  <c r="Y1575" i="45" s="1"/>
  <c r="Z1575" i="45" s="1"/>
  <c r="AA1575" i="45" s="1"/>
  <c r="AB1575" i="45" s="1"/>
  <c r="AC1575" i="45" s="1"/>
  <c r="AD1575" i="45" s="1"/>
  <c r="AE1575" i="45" s="1"/>
  <c r="AF1575" i="45" s="1"/>
  <c r="AG1575" i="45" s="1"/>
  <c r="AH1575" i="45" s="1"/>
  <c r="AI1575" i="45" s="1"/>
  <c r="AJ1575" i="45" s="1"/>
  <c r="AK1575" i="45" s="1"/>
  <c r="AL1575" i="45" s="1"/>
  <c r="AM1575" i="45" s="1"/>
  <c r="AN1575" i="45" s="1"/>
  <c r="AO1575" i="45" s="1"/>
  <c r="AP1575" i="45" s="1"/>
  <c r="AQ1575" i="45" s="1"/>
  <c r="AR1575" i="45" s="1"/>
  <c r="AS1575" i="45" s="1"/>
  <c r="D1540" i="45"/>
  <c r="E1251" i="45"/>
  <c r="F1251" i="45" s="1"/>
  <c r="G1251" i="45" s="1"/>
  <c r="H1251" i="45" s="1"/>
  <c r="I1251" i="45" s="1"/>
  <c r="J1251" i="45" s="1"/>
  <c r="K1251" i="45" s="1"/>
  <c r="L1251" i="45" s="1"/>
  <c r="M1251" i="45" s="1"/>
  <c r="N1251" i="45" s="1"/>
  <c r="O1251" i="45" s="1"/>
  <c r="P1251" i="45" s="1"/>
  <c r="Q1251" i="45" s="1"/>
  <c r="R1251" i="45" s="1"/>
  <c r="S1251" i="45" s="1"/>
  <c r="T1251" i="45" s="1"/>
  <c r="U1251" i="45" s="1"/>
  <c r="V1251" i="45" s="1"/>
  <c r="W1251" i="45" s="1"/>
  <c r="X1251" i="45" s="1"/>
  <c r="Y1251" i="45" s="1"/>
  <c r="Z1251" i="45" s="1"/>
  <c r="AA1251" i="45" s="1"/>
  <c r="AB1251" i="45" s="1"/>
  <c r="AC1251" i="45" s="1"/>
  <c r="AD1251" i="45" s="1"/>
  <c r="AE1251" i="45" s="1"/>
  <c r="AF1251" i="45" s="1"/>
  <c r="AG1251" i="45" s="1"/>
  <c r="AH1251" i="45" s="1"/>
  <c r="AI1251" i="45" s="1"/>
  <c r="AJ1251" i="45" s="1"/>
  <c r="AK1251" i="45" s="1"/>
  <c r="AL1251" i="45" s="1"/>
  <c r="AM1251" i="45" s="1"/>
  <c r="AN1251" i="45" s="1"/>
  <c r="AO1251" i="45" s="1"/>
  <c r="AP1251" i="45" s="1"/>
  <c r="AQ1251" i="45" s="1"/>
  <c r="AR1251" i="45" s="1"/>
  <c r="AS1251" i="45" s="1"/>
  <c r="E1250" i="45"/>
  <c r="F1250" i="45" s="1"/>
  <c r="G1250" i="45" s="1"/>
  <c r="H1250" i="45" s="1"/>
  <c r="I1250" i="45" s="1"/>
  <c r="J1250" i="45" s="1"/>
  <c r="K1250" i="45" s="1"/>
  <c r="L1250" i="45" s="1"/>
  <c r="M1250" i="45" s="1"/>
  <c r="N1250" i="45" s="1"/>
  <c r="O1250" i="45" s="1"/>
  <c r="P1250" i="45" s="1"/>
  <c r="Q1250" i="45" s="1"/>
  <c r="R1250" i="45" s="1"/>
  <c r="S1250" i="45" s="1"/>
  <c r="T1250" i="45" s="1"/>
  <c r="U1250" i="45" s="1"/>
  <c r="V1250" i="45" s="1"/>
  <c r="W1250" i="45" s="1"/>
  <c r="X1250" i="45" s="1"/>
  <c r="Y1250" i="45" s="1"/>
  <c r="Z1250" i="45" s="1"/>
  <c r="AA1250" i="45" s="1"/>
  <c r="AB1250" i="45" s="1"/>
  <c r="AC1250" i="45" s="1"/>
  <c r="AD1250" i="45" s="1"/>
  <c r="AE1250" i="45" s="1"/>
  <c r="AF1250" i="45" s="1"/>
  <c r="AG1250" i="45" s="1"/>
  <c r="AH1250" i="45" s="1"/>
  <c r="AI1250" i="45" s="1"/>
  <c r="AJ1250" i="45" s="1"/>
  <c r="AK1250" i="45" s="1"/>
  <c r="AL1250" i="45" s="1"/>
  <c r="AM1250" i="45" s="1"/>
  <c r="AN1250" i="45" s="1"/>
  <c r="AO1250" i="45" s="1"/>
  <c r="AP1250" i="45" s="1"/>
  <c r="AQ1250" i="45" s="1"/>
  <c r="AR1250" i="45" s="1"/>
  <c r="AS1250" i="45" s="1"/>
  <c r="C1570" i="45"/>
  <c r="C1569" i="45"/>
  <c r="C1568" i="45"/>
  <c r="C1567" i="45"/>
  <c r="C1566" i="45"/>
  <c r="C1565" i="45"/>
  <c r="C1564" i="45"/>
  <c r="C1563" i="45"/>
  <c r="C1562" i="45"/>
  <c r="C1561" i="45"/>
  <c r="C1560" i="45"/>
  <c r="C1559" i="45"/>
  <c r="C1558" i="45"/>
  <c r="C1557" i="45"/>
  <c r="C1556" i="45"/>
  <c r="C1555" i="45"/>
  <c r="C1554" i="45"/>
  <c r="C1553" i="45"/>
  <c r="C1552" i="45"/>
  <c r="C1551" i="45"/>
  <c r="C1550" i="45"/>
  <c r="C1549" i="45"/>
  <c r="C1548" i="45"/>
  <c r="C1547" i="45"/>
  <c r="C1546" i="45"/>
  <c r="C1545" i="45"/>
  <c r="C1544" i="45"/>
  <c r="C1543" i="45"/>
  <c r="C1542" i="45"/>
  <c r="C1541" i="45"/>
  <c r="C1540" i="45"/>
  <c r="E1247" i="45"/>
  <c r="F1247" i="45" s="1"/>
  <c r="G1247" i="45" s="1"/>
  <c r="H1247" i="45" s="1"/>
  <c r="I1247" i="45" s="1"/>
  <c r="J1247" i="45" s="1"/>
  <c r="K1247" i="45" s="1"/>
  <c r="L1247" i="45" s="1"/>
  <c r="M1247" i="45" s="1"/>
  <c r="N1247" i="45" s="1"/>
  <c r="O1247" i="45" s="1"/>
  <c r="P1247" i="45" s="1"/>
  <c r="Q1247" i="45" s="1"/>
  <c r="R1247" i="45" s="1"/>
  <c r="S1247" i="45" s="1"/>
  <c r="T1247" i="45" s="1"/>
  <c r="U1247" i="45" s="1"/>
  <c r="V1247" i="45" s="1"/>
  <c r="W1247" i="45" s="1"/>
  <c r="X1247" i="45" s="1"/>
  <c r="Y1247" i="45" s="1"/>
  <c r="Z1247" i="45" s="1"/>
  <c r="AA1247" i="45" s="1"/>
  <c r="AB1247" i="45" s="1"/>
  <c r="AC1247" i="45" s="1"/>
  <c r="AD1247" i="45" s="1"/>
  <c r="AE1247" i="45" s="1"/>
  <c r="AF1247" i="45" s="1"/>
  <c r="AG1247" i="45" s="1"/>
  <c r="AH1247" i="45" s="1"/>
  <c r="AI1247" i="45" s="1"/>
  <c r="AJ1247" i="45" s="1"/>
  <c r="AK1247" i="45" s="1"/>
  <c r="AL1247" i="45" s="1"/>
  <c r="AM1247" i="45" s="1"/>
  <c r="AN1247" i="45" s="1"/>
  <c r="AO1247" i="45" s="1"/>
  <c r="AP1247" i="45" s="1"/>
  <c r="AQ1247" i="45" s="1"/>
  <c r="AR1247" i="45" s="1"/>
  <c r="AS1247" i="45" s="1"/>
  <c r="AL1220" i="45"/>
  <c r="AG1220" i="45"/>
  <c r="AB1220" i="45"/>
  <c r="W1220" i="45"/>
  <c r="R1220" i="45"/>
  <c r="M1220" i="45"/>
  <c r="H1220" i="45"/>
  <c r="D1220" i="45"/>
  <c r="E1219" i="45"/>
  <c r="F1219" i="45" s="1"/>
  <c r="G1219" i="45" s="1"/>
  <c r="H1219" i="45" s="1"/>
  <c r="H1218" i="45"/>
  <c r="I1218" i="45" s="1"/>
  <c r="J1218" i="45" s="1"/>
  <c r="K1218" i="45" s="1"/>
  <c r="L1218" i="45" s="1"/>
  <c r="M1218" i="45" s="1"/>
  <c r="B1215" i="45"/>
  <c r="E1214" i="45"/>
  <c r="E1212" i="45"/>
  <c r="F1212" i="45" s="1"/>
  <c r="G1212" i="45" s="1"/>
  <c r="H1212" i="45" s="1"/>
  <c r="I1212" i="45" s="1"/>
  <c r="J1212" i="45" s="1"/>
  <c r="K1212" i="45" s="1"/>
  <c r="L1212" i="45" s="1"/>
  <c r="M1212" i="45" s="1"/>
  <c r="N1212" i="45" s="1"/>
  <c r="O1212" i="45" s="1"/>
  <c r="P1212" i="45" s="1"/>
  <c r="Q1212" i="45" s="1"/>
  <c r="R1212" i="45" s="1"/>
  <c r="S1212" i="45" s="1"/>
  <c r="T1212" i="45" s="1"/>
  <c r="U1212" i="45" s="1"/>
  <c r="V1212" i="45" s="1"/>
  <c r="W1212" i="45" s="1"/>
  <c r="X1212" i="45" s="1"/>
  <c r="Y1212" i="45" s="1"/>
  <c r="Z1212" i="45" s="1"/>
  <c r="AA1212" i="45" s="1"/>
  <c r="AB1212" i="45" s="1"/>
  <c r="AC1212" i="45" s="1"/>
  <c r="AD1212" i="45" s="1"/>
  <c r="AE1212" i="45" s="1"/>
  <c r="AF1212" i="45" s="1"/>
  <c r="AG1212" i="45" s="1"/>
  <c r="AH1212" i="45" s="1"/>
  <c r="AI1212" i="45" s="1"/>
  <c r="AJ1212" i="45" s="1"/>
  <c r="AK1212" i="45" s="1"/>
  <c r="AL1212" i="45" s="1"/>
  <c r="AM1212" i="45" s="1"/>
  <c r="AN1212" i="45" s="1"/>
  <c r="AO1212" i="45" s="1"/>
  <c r="AP1212" i="45" s="1"/>
  <c r="AQ1212" i="45" s="1"/>
  <c r="AR1212" i="45" s="1"/>
  <c r="AS1212" i="45" s="1"/>
  <c r="AT1212" i="45" s="1"/>
  <c r="AU1212" i="45" s="1"/>
  <c r="AV1212" i="45" s="1"/>
  <c r="D1209" i="45"/>
  <c r="I1200" i="45"/>
  <c r="H1200" i="45"/>
  <c r="I1199" i="45"/>
  <c r="H1199" i="45"/>
  <c r="C1189" i="45"/>
  <c r="L1188" i="45"/>
  <c r="H1188" i="45" s="1"/>
  <c r="K1188" i="45"/>
  <c r="G1188" i="45" s="1"/>
  <c r="L1187" i="45"/>
  <c r="H1187" i="45" s="1"/>
  <c r="K1187" i="45"/>
  <c r="G1187" i="45" s="1"/>
  <c r="L1186" i="45"/>
  <c r="H1186" i="45" s="1"/>
  <c r="K1186" i="45"/>
  <c r="G1186" i="45" s="1"/>
  <c r="L1185" i="45"/>
  <c r="H1185" i="45" s="1"/>
  <c r="K1185" i="45"/>
  <c r="G1185" i="45" s="1"/>
  <c r="L1184" i="45"/>
  <c r="H1184" i="45" s="1"/>
  <c r="K1184" i="45"/>
  <c r="G1184" i="45" s="1"/>
  <c r="L1183" i="45"/>
  <c r="H1183" i="45" s="1"/>
  <c r="K1183" i="45"/>
  <c r="G1183" i="45" s="1"/>
  <c r="L1182" i="45"/>
  <c r="H1182" i="45" s="1"/>
  <c r="K1182" i="45"/>
  <c r="G1182" i="45" s="1"/>
  <c r="L1181" i="45"/>
  <c r="H1181" i="45" s="1"/>
  <c r="K1181" i="45"/>
  <c r="G1181" i="45" s="1"/>
  <c r="L1180" i="45"/>
  <c r="H1180" i="45" s="1"/>
  <c r="K1180" i="45"/>
  <c r="G1180" i="45" s="1"/>
  <c r="L1179" i="45"/>
  <c r="H1179" i="45" s="1"/>
  <c r="K1179" i="45"/>
  <c r="G1179" i="45" s="1"/>
  <c r="L1178" i="45"/>
  <c r="H1178" i="45" s="1"/>
  <c r="K1178" i="45"/>
  <c r="G1178" i="45" s="1"/>
  <c r="L1177" i="45"/>
  <c r="H1177" i="45" s="1"/>
  <c r="K1177" i="45"/>
  <c r="G1177" i="45" s="1"/>
  <c r="L1176" i="45"/>
  <c r="H1176" i="45" s="1"/>
  <c r="K1176" i="45"/>
  <c r="G1176" i="45" s="1"/>
  <c r="L1175" i="45"/>
  <c r="H1175" i="45" s="1"/>
  <c r="G1175" i="45"/>
  <c r="C1165" i="45"/>
  <c r="C1164" i="45"/>
  <c r="D1163" i="45"/>
  <c r="E1163" i="45" s="1"/>
  <c r="F1163" i="45" s="1"/>
  <c r="G1163" i="45" s="1"/>
  <c r="H1163" i="45" s="1"/>
  <c r="I1163" i="45" s="1"/>
  <c r="J1163" i="45" s="1"/>
  <c r="K1163" i="45" s="1"/>
  <c r="L1163" i="45" s="1"/>
  <c r="M1163" i="45" s="1"/>
  <c r="N1163" i="45" s="1"/>
  <c r="O1163" i="45" s="1"/>
  <c r="P1163" i="45" s="1"/>
  <c r="Q1163" i="45" s="1"/>
  <c r="R1163" i="45" s="1"/>
  <c r="S1163" i="45" s="1"/>
  <c r="T1163" i="45" s="1"/>
  <c r="U1163" i="45" s="1"/>
  <c r="V1163" i="45" s="1"/>
  <c r="W1163" i="45" s="1"/>
  <c r="X1163" i="45" s="1"/>
  <c r="Y1163" i="45" s="1"/>
  <c r="Z1163" i="45" s="1"/>
  <c r="AA1163" i="45" s="1"/>
  <c r="AB1163" i="45" s="1"/>
  <c r="AC1163" i="45" s="1"/>
  <c r="AD1163" i="45" s="1"/>
  <c r="AE1163" i="45" s="1"/>
  <c r="AF1163" i="45" s="1"/>
  <c r="AG1163" i="45" s="1"/>
  <c r="AH1163" i="45" s="1"/>
  <c r="AI1163" i="45" s="1"/>
  <c r="AJ1163" i="45" s="1"/>
  <c r="AK1163" i="45" s="1"/>
  <c r="AL1163" i="45" s="1"/>
  <c r="AM1163" i="45" s="1"/>
  <c r="AN1163" i="45" s="1"/>
  <c r="AO1163" i="45" s="1"/>
  <c r="AP1163" i="45" s="1"/>
  <c r="AQ1163" i="45" s="1"/>
  <c r="AR1163" i="45" s="1"/>
  <c r="AS1163" i="45" s="1"/>
  <c r="D1158" i="45"/>
  <c r="E1158" i="45" s="1"/>
  <c r="F1158" i="45" s="1"/>
  <c r="G1158" i="45" s="1"/>
  <c r="H1158" i="45" s="1"/>
  <c r="I1158" i="45" s="1"/>
  <c r="J1158" i="45" s="1"/>
  <c r="K1158" i="45" s="1"/>
  <c r="L1158" i="45" s="1"/>
  <c r="M1158" i="45" s="1"/>
  <c r="N1158" i="45" s="1"/>
  <c r="O1158" i="45" s="1"/>
  <c r="P1158" i="45" s="1"/>
  <c r="Q1158" i="45" s="1"/>
  <c r="R1158" i="45" s="1"/>
  <c r="S1158" i="45" s="1"/>
  <c r="T1158" i="45" s="1"/>
  <c r="U1158" i="45" s="1"/>
  <c r="V1158" i="45" s="1"/>
  <c r="W1158" i="45" s="1"/>
  <c r="X1158" i="45" s="1"/>
  <c r="Y1158" i="45" s="1"/>
  <c r="Z1158" i="45" s="1"/>
  <c r="AA1158" i="45" s="1"/>
  <c r="AB1158" i="45" s="1"/>
  <c r="AC1158" i="45" s="1"/>
  <c r="AD1158" i="45" s="1"/>
  <c r="AE1158" i="45" s="1"/>
  <c r="AF1158" i="45" s="1"/>
  <c r="AG1158" i="45" s="1"/>
  <c r="AH1158" i="45" s="1"/>
  <c r="AI1158" i="45" s="1"/>
  <c r="AJ1158" i="45" s="1"/>
  <c r="AK1158" i="45" s="1"/>
  <c r="AL1158" i="45" s="1"/>
  <c r="AM1158" i="45" s="1"/>
  <c r="AN1158" i="45" s="1"/>
  <c r="AO1158" i="45" s="1"/>
  <c r="AP1158" i="45" s="1"/>
  <c r="AQ1158" i="45" s="1"/>
  <c r="AR1158" i="45" s="1"/>
  <c r="AS1158" i="45" s="1"/>
  <c r="B1021" i="45"/>
  <c r="C1021" i="45"/>
  <c r="C1022" i="45" s="1"/>
  <c r="C1023" i="45" s="1"/>
  <c r="C1024" i="45" s="1"/>
  <c r="C1025" i="45" s="1"/>
  <c r="C1026" i="45" s="1"/>
  <c r="C1027" i="45" s="1"/>
  <c r="C1028" i="45" s="1"/>
  <c r="C1029" i="45" s="1"/>
  <c r="C1030" i="45" s="1"/>
  <c r="C1031" i="45" s="1"/>
  <c r="C1032" i="45" s="1"/>
  <c r="C1033" i="45" s="1"/>
  <c r="C1034" i="45" s="1"/>
  <c r="C1035" i="45" s="1"/>
  <c r="C1036" i="45" s="1"/>
  <c r="C1037" i="45" s="1"/>
  <c r="C1038" i="45" s="1"/>
  <c r="C1039" i="45" s="1"/>
  <c r="C1040" i="45" s="1"/>
  <c r="C1041" i="45" s="1"/>
  <c r="C1042" i="45" s="1"/>
  <c r="C1043" i="45" s="1"/>
  <c r="C1044" i="45" s="1"/>
  <c r="C1045" i="45" s="1"/>
  <c r="C1046" i="45" s="1"/>
  <c r="C1047" i="45" s="1"/>
  <c r="C1048" i="45" s="1"/>
  <c r="C1049" i="45" s="1"/>
  <c r="C1050" i="45" s="1"/>
  <c r="C1051" i="45" s="1"/>
  <c r="C1052" i="45" s="1"/>
  <c r="C1053" i="45" s="1"/>
  <c r="C1054" i="45" s="1"/>
  <c r="C1055" i="45" s="1"/>
  <c r="C1056" i="45" s="1"/>
  <c r="C1057" i="45" s="1"/>
  <c r="C1058" i="45" s="1"/>
  <c r="C1059" i="45" s="1"/>
  <c r="C1060" i="45" s="1"/>
  <c r="C1061" i="45" s="1"/>
  <c r="C972" i="45"/>
  <c r="C973" i="45" s="1"/>
  <c r="C974" i="45" s="1"/>
  <c r="C975" i="45" s="1"/>
  <c r="C976" i="45" s="1"/>
  <c r="C977" i="45" s="1"/>
  <c r="C978" i="45" s="1"/>
  <c r="C979" i="45" s="1"/>
  <c r="C980" i="45" s="1"/>
  <c r="C981" i="45" s="1"/>
  <c r="C982" i="45" s="1"/>
  <c r="C983" i="45" s="1"/>
  <c r="C984" i="45" s="1"/>
  <c r="C985" i="45" s="1"/>
  <c r="C986" i="45" s="1"/>
  <c r="C987" i="45" s="1"/>
  <c r="C988" i="45" s="1"/>
  <c r="C989" i="45" s="1"/>
  <c r="C990" i="45" s="1"/>
  <c r="C991" i="45" s="1"/>
  <c r="C992" i="45" s="1"/>
  <c r="C993" i="45" s="1"/>
  <c r="C994" i="45" s="1"/>
  <c r="C995" i="45" s="1"/>
  <c r="C996" i="45" s="1"/>
  <c r="C997" i="45" s="1"/>
  <c r="C998" i="45" s="1"/>
  <c r="C999" i="45" s="1"/>
  <c r="C1000" i="45" s="1"/>
  <c r="C1001" i="45" s="1"/>
  <c r="C1002" i="45" s="1"/>
  <c r="C1003" i="45" s="1"/>
  <c r="C1004" i="45" s="1"/>
  <c r="C1005" i="45" s="1"/>
  <c r="C1006" i="45" s="1"/>
  <c r="C1007" i="45" s="1"/>
  <c r="C1008" i="45" s="1"/>
  <c r="C1009" i="45" s="1"/>
  <c r="C1010" i="45" s="1"/>
  <c r="C1011" i="45" s="1"/>
  <c r="C1012" i="45" s="1"/>
  <c r="B972" i="45"/>
  <c r="B973" i="45" s="1"/>
  <c r="B974" i="45" s="1"/>
  <c r="B975" i="45" s="1"/>
  <c r="B976" i="45" s="1"/>
  <c r="B977" i="45" s="1"/>
  <c r="B978" i="45" s="1"/>
  <c r="B979" i="45" s="1"/>
  <c r="B980" i="45" s="1"/>
  <c r="B981" i="45" s="1"/>
  <c r="B982" i="45" s="1"/>
  <c r="B983" i="45" s="1"/>
  <c r="B984" i="45" s="1"/>
  <c r="B985" i="45" s="1"/>
  <c r="B986" i="45" s="1"/>
  <c r="B987" i="45" s="1"/>
  <c r="B988" i="45" s="1"/>
  <c r="B989" i="45" s="1"/>
  <c r="B990" i="45" s="1"/>
  <c r="B991" i="45" s="1"/>
  <c r="B992" i="45" s="1"/>
  <c r="B993" i="45" s="1"/>
  <c r="B994" i="45" s="1"/>
  <c r="B995" i="45" s="1"/>
  <c r="B996" i="45" s="1"/>
  <c r="B997" i="45" s="1"/>
  <c r="B998" i="45" s="1"/>
  <c r="B999" i="45" s="1"/>
  <c r="B1000" i="45" s="1"/>
  <c r="B1001" i="45" s="1"/>
  <c r="B1002" i="45" s="1"/>
  <c r="B1003" i="45" s="1"/>
  <c r="B1004" i="45" s="1"/>
  <c r="B1005" i="45" s="1"/>
  <c r="B1006" i="45" s="1"/>
  <c r="B1007" i="45" s="1"/>
  <c r="B1008" i="45" s="1"/>
  <c r="B1009" i="45" s="1"/>
  <c r="B1010" i="45" s="1"/>
  <c r="B1011" i="45" s="1"/>
  <c r="B1012" i="45" s="1"/>
  <c r="C924" i="45"/>
  <c r="C925" i="45" s="1"/>
  <c r="C926" i="45" s="1"/>
  <c r="C927" i="45" s="1"/>
  <c r="C928" i="45" s="1"/>
  <c r="C929" i="45" s="1"/>
  <c r="C930" i="45" s="1"/>
  <c r="C931" i="45" s="1"/>
  <c r="C932" i="45" s="1"/>
  <c r="C933" i="45" s="1"/>
  <c r="C934" i="45" s="1"/>
  <c r="C935" i="45" s="1"/>
  <c r="C936" i="45" s="1"/>
  <c r="C937" i="45" s="1"/>
  <c r="C938" i="45" s="1"/>
  <c r="C939" i="45" s="1"/>
  <c r="C940" i="45" s="1"/>
  <c r="C941" i="45" s="1"/>
  <c r="C942" i="45" s="1"/>
  <c r="C943" i="45" s="1"/>
  <c r="C944" i="45" s="1"/>
  <c r="C945" i="45" s="1"/>
  <c r="C946" i="45" s="1"/>
  <c r="C947" i="45" s="1"/>
  <c r="C948" i="45" s="1"/>
  <c r="C949" i="45" s="1"/>
  <c r="C950" i="45" s="1"/>
  <c r="C951" i="45" s="1"/>
  <c r="C952" i="45" s="1"/>
  <c r="C953" i="45" s="1"/>
  <c r="C954" i="45" s="1"/>
  <c r="C955" i="45" s="1"/>
  <c r="C956" i="45" s="1"/>
  <c r="C957" i="45" s="1"/>
  <c r="C958" i="45" s="1"/>
  <c r="C959" i="45" s="1"/>
  <c r="C960" i="45" s="1"/>
  <c r="C961" i="45" s="1"/>
  <c r="C962" i="45" s="1"/>
  <c r="C963" i="45" s="1"/>
  <c r="C964" i="45" s="1"/>
  <c r="B924" i="45"/>
  <c r="B925" i="45" s="1"/>
  <c r="B926" i="45" s="1"/>
  <c r="B927" i="45" s="1"/>
  <c r="B928" i="45" s="1"/>
  <c r="B929" i="45" s="1"/>
  <c r="B930" i="45" s="1"/>
  <c r="B931" i="45" s="1"/>
  <c r="B932" i="45" s="1"/>
  <c r="B933" i="45" s="1"/>
  <c r="B934" i="45" s="1"/>
  <c r="B935" i="45" s="1"/>
  <c r="B936" i="45" s="1"/>
  <c r="B937" i="45" s="1"/>
  <c r="B938" i="45" s="1"/>
  <c r="B939" i="45" s="1"/>
  <c r="B940" i="45" s="1"/>
  <c r="B941" i="45" s="1"/>
  <c r="B942" i="45" s="1"/>
  <c r="B943" i="45" s="1"/>
  <c r="B944" i="45" s="1"/>
  <c r="B945" i="45" s="1"/>
  <c r="B946" i="45" s="1"/>
  <c r="B947" i="45" s="1"/>
  <c r="B948" i="45" s="1"/>
  <c r="B949" i="45" s="1"/>
  <c r="B950" i="45" s="1"/>
  <c r="B951" i="45" s="1"/>
  <c r="B952" i="45" s="1"/>
  <c r="B953" i="45" s="1"/>
  <c r="B954" i="45" s="1"/>
  <c r="B955" i="45" s="1"/>
  <c r="B956" i="45" s="1"/>
  <c r="B957" i="45" s="1"/>
  <c r="B958" i="45" s="1"/>
  <c r="B959" i="45" s="1"/>
  <c r="B960" i="45" s="1"/>
  <c r="B961" i="45" s="1"/>
  <c r="B962" i="45" s="1"/>
  <c r="B963" i="45" s="1"/>
  <c r="B964" i="45" s="1"/>
  <c r="C877" i="45"/>
  <c r="C878" i="45" s="1"/>
  <c r="C879" i="45" s="1"/>
  <c r="C880" i="45" s="1"/>
  <c r="C881" i="45" s="1"/>
  <c r="C882" i="45" s="1"/>
  <c r="C883" i="45" s="1"/>
  <c r="C884" i="45" s="1"/>
  <c r="C885" i="45" s="1"/>
  <c r="C886" i="45" s="1"/>
  <c r="C887" i="45" s="1"/>
  <c r="C888" i="45" s="1"/>
  <c r="C889" i="45" s="1"/>
  <c r="C890" i="45" s="1"/>
  <c r="C891" i="45" s="1"/>
  <c r="C892" i="45" s="1"/>
  <c r="C893" i="45" s="1"/>
  <c r="C894" i="45" s="1"/>
  <c r="C895" i="45" s="1"/>
  <c r="C896" i="45" s="1"/>
  <c r="C897" i="45" s="1"/>
  <c r="C898" i="45" s="1"/>
  <c r="C899" i="45" s="1"/>
  <c r="C900" i="45" s="1"/>
  <c r="C901" i="45" s="1"/>
  <c r="C902" i="45" s="1"/>
  <c r="C903" i="45" s="1"/>
  <c r="C904" i="45" s="1"/>
  <c r="C905" i="45" s="1"/>
  <c r="C906" i="45" s="1"/>
  <c r="C907" i="45" s="1"/>
  <c r="C908" i="45" s="1"/>
  <c r="C909" i="45" s="1"/>
  <c r="C910" i="45" s="1"/>
  <c r="C911" i="45" s="1"/>
  <c r="C912" i="45" s="1"/>
  <c r="C913" i="45" s="1"/>
  <c r="C914" i="45" s="1"/>
  <c r="C915" i="45" s="1"/>
  <c r="C916" i="45" s="1"/>
  <c r="C917" i="45" s="1"/>
  <c r="B877" i="45"/>
  <c r="B878" i="45" s="1"/>
  <c r="B879" i="45" s="1"/>
  <c r="B880" i="45" s="1"/>
  <c r="B881" i="45" s="1"/>
  <c r="B882" i="45" s="1"/>
  <c r="B883" i="45" s="1"/>
  <c r="B884" i="45" s="1"/>
  <c r="B885" i="45" s="1"/>
  <c r="B886" i="45" s="1"/>
  <c r="B887" i="45" s="1"/>
  <c r="B888" i="45" s="1"/>
  <c r="B889" i="45" s="1"/>
  <c r="B890" i="45" s="1"/>
  <c r="B891" i="45" s="1"/>
  <c r="B892" i="45" s="1"/>
  <c r="B893" i="45" s="1"/>
  <c r="B894" i="45" s="1"/>
  <c r="B895" i="45" s="1"/>
  <c r="B896" i="45" s="1"/>
  <c r="B897" i="45" s="1"/>
  <c r="B898" i="45" s="1"/>
  <c r="B899" i="45" s="1"/>
  <c r="B900" i="45" s="1"/>
  <c r="B901" i="45" s="1"/>
  <c r="B902" i="45" s="1"/>
  <c r="B903" i="45" s="1"/>
  <c r="B904" i="45" s="1"/>
  <c r="B905" i="45" s="1"/>
  <c r="B906" i="45" s="1"/>
  <c r="B907" i="45" s="1"/>
  <c r="B908" i="45" s="1"/>
  <c r="B909" i="45" s="1"/>
  <c r="B910" i="45" s="1"/>
  <c r="B911" i="45" s="1"/>
  <c r="B912" i="45" s="1"/>
  <c r="B913" i="45" s="1"/>
  <c r="B914" i="45" s="1"/>
  <c r="B915" i="45" s="1"/>
  <c r="B916" i="45" s="1"/>
  <c r="B917" i="45" s="1"/>
  <c r="U876" i="45"/>
  <c r="U877" i="45" s="1"/>
  <c r="U878" i="45" s="1"/>
  <c r="U879" i="45" s="1"/>
  <c r="U880" i="45" s="1"/>
  <c r="U881" i="45" s="1"/>
  <c r="U882" i="45" s="1"/>
  <c r="U883" i="45" s="1"/>
  <c r="U884" i="45" s="1"/>
  <c r="U885" i="45" s="1"/>
  <c r="U886" i="45" s="1"/>
  <c r="U887" i="45" s="1"/>
  <c r="U888" i="45" s="1"/>
  <c r="U889" i="45" s="1"/>
  <c r="U890" i="45" s="1"/>
  <c r="U891" i="45" s="1"/>
  <c r="U892" i="45" s="1"/>
  <c r="U893" i="45" s="1"/>
  <c r="U894" i="45" s="1"/>
  <c r="U895" i="45" s="1"/>
  <c r="U896" i="45" s="1"/>
  <c r="U897" i="45" s="1"/>
  <c r="U898" i="45" s="1"/>
  <c r="U899" i="45" s="1"/>
  <c r="U900" i="45" s="1"/>
  <c r="U901" i="45" s="1"/>
  <c r="U902" i="45" s="1"/>
  <c r="U903" i="45" s="1"/>
  <c r="U904" i="45" s="1"/>
  <c r="U905" i="45" s="1"/>
  <c r="U906" i="45" s="1"/>
  <c r="U907" i="45" s="1"/>
  <c r="U908" i="45" s="1"/>
  <c r="U909" i="45" s="1"/>
  <c r="U910" i="45" s="1"/>
  <c r="U911" i="45" s="1"/>
  <c r="U912" i="45" s="1"/>
  <c r="U913" i="45" s="1"/>
  <c r="U914" i="45" s="1"/>
  <c r="U915" i="45" s="1"/>
  <c r="U916" i="45" s="1"/>
  <c r="U917" i="45" s="1"/>
  <c r="Y875" i="45"/>
  <c r="X875" i="45"/>
  <c r="G796" i="45"/>
  <c r="F796" i="45"/>
  <c r="E796" i="45"/>
  <c r="D796" i="45"/>
  <c r="C796" i="45"/>
  <c r="G795" i="45"/>
  <c r="F795" i="45"/>
  <c r="E795" i="45"/>
  <c r="D795" i="45"/>
  <c r="C795" i="45"/>
  <c r="C812" i="45"/>
  <c r="C813" i="45" s="1"/>
  <c r="C814" i="45" s="1"/>
  <c r="C815" i="45" s="1"/>
  <c r="C816" i="45" s="1"/>
  <c r="C817" i="45" s="1"/>
  <c r="C818" i="45" s="1"/>
  <c r="C819" i="45" s="1"/>
  <c r="C820" i="45" s="1"/>
  <c r="C821" i="45" s="1"/>
  <c r="C822" i="45" s="1"/>
  <c r="C823" i="45" s="1"/>
  <c r="C824" i="45" s="1"/>
  <c r="C825" i="45" s="1"/>
  <c r="C826" i="45" s="1"/>
  <c r="C827" i="45" s="1"/>
  <c r="C828" i="45" s="1"/>
  <c r="C829" i="45" s="1"/>
  <c r="C830" i="45" s="1"/>
  <c r="C831" i="45" s="1"/>
  <c r="C832" i="45" s="1"/>
  <c r="C833" i="45" s="1"/>
  <c r="C834" i="45" s="1"/>
  <c r="C835" i="45" s="1"/>
  <c r="C836" i="45" s="1"/>
  <c r="C837" i="45" s="1"/>
  <c r="C838" i="45" s="1"/>
  <c r="C839" i="45" s="1"/>
  <c r="C840" i="45" s="1"/>
  <c r="C841" i="45" s="1"/>
  <c r="C842" i="45" s="1"/>
  <c r="C843" i="45" s="1"/>
  <c r="C844" i="45" s="1"/>
  <c r="H811" i="45"/>
  <c r="F811" i="45"/>
  <c r="E811" i="45"/>
  <c r="D811" i="45"/>
  <c r="B740" i="45"/>
  <c r="B741" i="45" s="1"/>
  <c r="B742" i="45" s="1"/>
  <c r="B743" i="45" s="1"/>
  <c r="B744" i="45" s="1"/>
  <c r="B745" i="45" s="1"/>
  <c r="B746" i="45" s="1"/>
  <c r="B747" i="45" s="1"/>
  <c r="B748" i="45" s="1"/>
  <c r="B749" i="45" s="1"/>
  <c r="B750" i="45" s="1"/>
  <c r="B751" i="45" s="1"/>
  <c r="B752" i="45" s="1"/>
  <c r="B753" i="45" s="1"/>
  <c r="B754" i="45" s="1"/>
  <c r="B755" i="45" s="1"/>
  <c r="B756" i="45" s="1"/>
  <c r="B757" i="45" s="1"/>
  <c r="B758" i="45" s="1"/>
  <c r="B759" i="45" s="1"/>
  <c r="B644" i="45"/>
  <c r="C644" i="45"/>
  <c r="C645" i="45" s="1"/>
  <c r="C646" i="45" s="1"/>
  <c r="C647" i="45" s="1"/>
  <c r="C648" i="45" s="1"/>
  <c r="C649" i="45" s="1"/>
  <c r="C650" i="45" s="1"/>
  <c r="C651" i="45" s="1"/>
  <c r="C652" i="45" s="1"/>
  <c r="C653" i="45" s="1"/>
  <c r="C654" i="45" s="1"/>
  <c r="C655" i="45" s="1"/>
  <c r="C656" i="45" s="1"/>
  <c r="C657" i="45" s="1"/>
  <c r="C658" i="45" s="1"/>
  <c r="C659" i="45" s="1"/>
  <c r="C660" i="45" s="1"/>
  <c r="C661" i="45" s="1"/>
  <c r="C662" i="45" s="1"/>
  <c r="C663" i="45" s="1"/>
  <c r="C664" i="45" s="1"/>
  <c r="C665" i="45" s="1"/>
  <c r="C666" i="45" s="1"/>
  <c r="C667" i="45" s="1"/>
  <c r="C668" i="45" s="1"/>
  <c r="C669" i="45" s="1"/>
  <c r="C670" i="45" s="1"/>
  <c r="C671" i="45" s="1"/>
  <c r="C672" i="45" s="1"/>
  <c r="C673" i="45" s="1"/>
  <c r="C674" i="45" s="1"/>
  <c r="C675" i="45" s="1"/>
  <c r="C676" i="45" s="1"/>
  <c r="C677" i="45" s="1"/>
  <c r="C678" i="45" s="1"/>
  <c r="C679" i="45" s="1"/>
  <c r="C680" i="45" s="1"/>
  <c r="C681" i="45" s="1"/>
  <c r="C682" i="45" s="1"/>
  <c r="C683" i="45" s="1"/>
  <c r="C684" i="45" s="1"/>
  <c r="F643" i="45"/>
  <c r="E643" i="45"/>
  <c r="D643" i="45"/>
  <c r="E630" i="45"/>
  <c r="D630" i="45"/>
  <c r="C630" i="45"/>
  <c r="E622" i="45"/>
  <c r="J622" i="45" s="1"/>
  <c r="D622" i="45"/>
  <c r="C622" i="45"/>
  <c r="C325" i="45"/>
  <c r="D314" i="45"/>
  <c r="C314" i="45"/>
  <c r="D313" i="45"/>
  <c r="C313" i="45"/>
  <c r="I311" i="45"/>
  <c r="E307" i="45"/>
  <c r="F307" i="45" s="1"/>
  <c r="G307" i="45" s="1"/>
  <c r="H307" i="45" s="1"/>
  <c r="I307" i="45" s="1"/>
  <c r="J307" i="45" s="1"/>
  <c r="K307" i="45" s="1"/>
  <c r="L307" i="45" s="1"/>
  <c r="M307" i="45" s="1"/>
  <c r="N307" i="45" s="1"/>
  <c r="O307" i="45" s="1"/>
  <c r="P307" i="45" s="1"/>
  <c r="Q307" i="45" s="1"/>
  <c r="R307" i="45" s="1"/>
  <c r="S307" i="45" s="1"/>
  <c r="T307" i="45" s="1"/>
  <c r="U307" i="45" s="1"/>
  <c r="V307" i="45" s="1"/>
  <c r="W307" i="45" s="1"/>
  <c r="X307" i="45" s="1"/>
  <c r="Y307" i="45" s="1"/>
  <c r="Z307" i="45" s="1"/>
  <c r="AA307" i="45" s="1"/>
  <c r="AB307" i="45" s="1"/>
  <c r="AC307" i="45" s="1"/>
  <c r="AD307" i="45" s="1"/>
  <c r="AE307" i="45" s="1"/>
  <c r="AF307" i="45" s="1"/>
  <c r="AG307" i="45" s="1"/>
  <c r="AH307" i="45" s="1"/>
  <c r="AI307" i="45" s="1"/>
  <c r="AJ307" i="45" s="1"/>
  <c r="AK307" i="45" s="1"/>
  <c r="AL307" i="45" s="1"/>
  <c r="AM307" i="45" s="1"/>
  <c r="AN307" i="45" s="1"/>
  <c r="AO307" i="45" s="1"/>
  <c r="AP307" i="45" s="1"/>
  <c r="AQ307" i="45" s="1"/>
  <c r="AR307" i="45" s="1"/>
  <c r="AS307" i="45" s="1"/>
  <c r="E306" i="45"/>
  <c r="F306" i="45" s="1"/>
  <c r="G306" i="45" s="1"/>
  <c r="H306" i="45" s="1"/>
  <c r="I306" i="45" s="1"/>
  <c r="J306" i="45" s="1"/>
  <c r="K306" i="45" s="1"/>
  <c r="L306" i="45" s="1"/>
  <c r="M306" i="45" s="1"/>
  <c r="N306" i="45" s="1"/>
  <c r="O306" i="45" s="1"/>
  <c r="P306" i="45" s="1"/>
  <c r="Q306" i="45" s="1"/>
  <c r="R306" i="45" s="1"/>
  <c r="S306" i="45" s="1"/>
  <c r="T306" i="45" s="1"/>
  <c r="U306" i="45" s="1"/>
  <c r="V306" i="45" s="1"/>
  <c r="W306" i="45" s="1"/>
  <c r="X306" i="45" s="1"/>
  <c r="Y306" i="45" s="1"/>
  <c r="Z306" i="45" s="1"/>
  <c r="AA306" i="45" s="1"/>
  <c r="AB306" i="45" s="1"/>
  <c r="AC306" i="45" s="1"/>
  <c r="AD306" i="45" s="1"/>
  <c r="AE306" i="45" s="1"/>
  <c r="AF306" i="45" s="1"/>
  <c r="AG306" i="45" s="1"/>
  <c r="AH306" i="45" s="1"/>
  <c r="AI306" i="45" s="1"/>
  <c r="AJ306" i="45" s="1"/>
  <c r="AK306" i="45" s="1"/>
  <c r="AL306" i="45" s="1"/>
  <c r="AM306" i="45" s="1"/>
  <c r="AN306" i="45" s="1"/>
  <c r="AO306" i="45" s="1"/>
  <c r="AP306" i="45" s="1"/>
  <c r="AQ306" i="45" s="1"/>
  <c r="AR306" i="45" s="1"/>
  <c r="AS306" i="45" s="1"/>
  <c r="E301" i="45"/>
  <c r="H282" i="45"/>
  <c r="H281" i="45"/>
  <c r="B281" i="45"/>
  <c r="H280" i="45"/>
  <c r="L260" i="45"/>
  <c r="K260" i="45"/>
  <c r="J260" i="45"/>
  <c r="L259" i="45"/>
  <c r="K259" i="45"/>
  <c r="J259" i="45"/>
  <c r="L258" i="45"/>
  <c r="K258" i="45"/>
  <c r="J258" i="45"/>
  <c r="L257" i="45"/>
  <c r="K257" i="45"/>
  <c r="J257" i="45"/>
  <c r="L256" i="45"/>
  <c r="K256" i="45"/>
  <c r="J256" i="45"/>
  <c r="L255" i="45"/>
  <c r="K255" i="45"/>
  <c r="J255" i="45"/>
  <c r="L254" i="45"/>
  <c r="K254" i="45"/>
  <c r="J254" i="45"/>
  <c r="L253" i="45"/>
  <c r="K253" i="45"/>
  <c r="J253" i="45"/>
  <c r="L252" i="45"/>
  <c r="K252" i="45"/>
  <c r="J252" i="45"/>
  <c r="L251" i="45"/>
  <c r="K251" i="45"/>
  <c r="J251" i="45"/>
  <c r="L250" i="45"/>
  <c r="K250" i="45"/>
  <c r="J250" i="45"/>
  <c r="L249" i="45"/>
  <c r="K249" i="45"/>
  <c r="J249" i="45"/>
  <c r="L248" i="45"/>
  <c r="K248" i="45"/>
  <c r="J248" i="45"/>
  <c r="L247" i="45"/>
  <c r="K247" i="45"/>
  <c r="J247" i="45"/>
  <c r="F240" i="45"/>
  <c r="AS225" i="45"/>
  <c r="AR225" i="45"/>
  <c r="AQ225" i="45"/>
  <c r="AP225" i="45"/>
  <c r="AO225" i="45"/>
  <c r="AN225" i="45"/>
  <c r="AN1165" i="45" s="1"/>
  <c r="AM225" i="45"/>
  <c r="AL225" i="45"/>
  <c r="AK225" i="45"/>
  <c r="AJ225" i="45"/>
  <c r="AI225" i="45"/>
  <c r="AH225" i="45"/>
  <c r="AG225" i="45"/>
  <c r="AF225" i="45"/>
  <c r="AE225" i="45"/>
  <c r="AD225" i="45"/>
  <c r="AC225" i="45"/>
  <c r="AB225" i="45"/>
  <c r="AA225" i="45"/>
  <c r="AA1165" i="45" s="1"/>
  <c r="Z225" i="45"/>
  <c r="Y225" i="45"/>
  <c r="X225" i="45"/>
  <c r="W225" i="45"/>
  <c r="V225" i="45"/>
  <c r="U225" i="45"/>
  <c r="T225" i="45"/>
  <c r="S225" i="45"/>
  <c r="R225" i="45"/>
  <c r="Q225" i="45"/>
  <c r="P225" i="45"/>
  <c r="O225" i="45"/>
  <c r="N225" i="45"/>
  <c r="M225" i="45"/>
  <c r="L225" i="45"/>
  <c r="K225" i="45"/>
  <c r="J225" i="45"/>
  <c r="I225" i="45"/>
  <c r="H225" i="45"/>
  <c r="G225" i="45"/>
  <c r="F225" i="45"/>
  <c r="E225" i="45"/>
  <c r="E1165" i="45" s="1"/>
  <c r="D225" i="45"/>
  <c r="AS224" i="45"/>
  <c r="AR224" i="45"/>
  <c r="AQ224" i="45"/>
  <c r="AP224" i="45"/>
  <c r="AO224" i="45"/>
  <c r="AN224" i="45"/>
  <c r="AM224" i="45"/>
  <c r="AL224" i="45"/>
  <c r="AK224" i="45"/>
  <c r="AJ224" i="45"/>
  <c r="AI224" i="45"/>
  <c r="AH224" i="45"/>
  <c r="AG224" i="45"/>
  <c r="AF224" i="45"/>
  <c r="AE224" i="45"/>
  <c r="AD224" i="45"/>
  <c r="AC224" i="45"/>
  <c r="AB224" i="45"/>
  <c r="AB1164" i="45" s="1"/>
  <c r="AA224" i="45"/>
  <c r="Z224" i="45"/>
  <c r="Y224" i="45"/>
  <c r="X224" i="45"/>
  <c r="W224" i="45"/>
  <c r="V224" i="45"/>
  <c r="U224" i="45"/>
  <c r="T224" i="45"/>
  <c r="S224" i="45"/>
  <c r="R224" i="45"/>
  <c r="Q224" i="45"/>
  <c r="P224" i="45"/>
  <c r="O224" i="45"/>
  <c r="O1164" i="45" s="1"/>
  <c r="N224" i="45"/>
  <c r="M224" i="45"/>
  <c r="L224" i="45"/>
  <c r="K224" i="45"/>
  <c r="J224" i="45"/>
  <c r="I224" i="45"/>
  <c r="H224" i="45"/>
  <c r="G224" i="45"/>
  <c r="F224" i="45"/>
  <c r="E224" i="45"/>
  <c r="D223" i="45"/>
  <c r="E223" i="45" s="1"/>
  <c r="F223" i="45" s="1"/>
  <c r="G223" i="45" s="1"/>
  <c r="H223" i="45" s="1"/>
  <c r="I223" i="45" s="1"/>
  <c r="J223" i="45" s="1"/>
  <c r="K223" i="45" s="1"/>
  <c r="L223" i="45" s="1"/>
  <c r="M223" i="45" s="1"/>
  <c r="N223" i="45" s="1"/>
  <c r="O223" i="45" s="1"/>
  <c r="P223" i="45" s="1"/>
  <c r="Q223" i="45" s="1"/>
  <c r="R223" i="45" s="1"/>
  <c r="S223" i="45" s="1"/>
  <c r="T223" i="45" s="1"/>
  <c r="U223" i="45" s="1"/>
  <c r="V223" i="45" s="1"/>
  <c r="W223" i="45" s="1"/>
  <c r="X223" i="45" s="1"/>
  <c r="Y223" i="45" s="1"/>
  <c r="Z223" i="45" s="1"/>
  <c r="AA223" i="45" s="1"/>
  <c r="AB223" i="45" s="1"/>
  <c r="AC223" i="45" s="1"/>
  <c r="AD223" i="45" s="1"/>
  <c r="AE223" i="45" s="1"/>
  <c r="AF223" i="45" s="1"/>
  <c r="AG223" i="45" s="1"/>
  <c r="AH223" i="45" s="1"/>
  <c r="AI223" i="45" s="1"/>
  <c r="AJ223" i="45" s="1"/>
  <c r="AK223" i="45" s="1"/>
  <c r="AL223" i="45" s="1"/>
  <c r="AM223" i="45" s="1"/>
  <c r="AN223" i="45" s="1"/>
  <c r="AO223" i="45" s="1"/>
  <c r="AP223" i="45" s="1"/>
  <c r="AQ223" i="45" s="1"/>
  <c r="AR223" i="45" s="1"/>
  <c r="AS223" i="45" s="1"/>
  <c r="AS222" i="45"/>
  <c r="C1162" i="45"/>
  <c r="AH1161" i="45"/>
  <c r="N1161" i="45"/>
  <c r="C1161" i="45"/>
  <c r="AH1160" i="45"/>
  <c r="C1160" i="45"/>
  <c r="D218" i="45"/>
  <c r="E218" i="45" s="1"/>
  <c r="F218" i="45" s="1"/>
  <c r="G218" i="45" s="1"/>
  <c r="H218" i="45" s="1"/>
  <c r="I218" i="45" s="1"/>
  <c r="J218" i="45" s="1"/>
  <c r="K218" i="45" s="1"/>
  <c r="L218" i="45" s="1"/>
  <c r="M218" i="45" s="1"/>
  <c r="N218" i="45" s="1"/>
  <c r="B215" i="45"/>
  <c r="D214" i="45"/>
  <c r="D212" i="45"/>
  <c r="E212" i="45" s="1"/>
  <c r="F212" i="45" s="1"/>
  <c r="G212" i="45" s="1"/>
  <c r="H212" i="45" s="1"/>
  <c r="I212" i="45" s="1"/>
  <c r="J212" i="45" s="1"/>
  <c r="K212" i="45" s="1"/>
  <c r="L212" i="45" s="1"/>
  <c r="M212" i="45" s="1"/>
  <c r="N212" i="45" s="1"/>
  <c r="O212" i="45" s="1"/>
  <c r="P212" i="45" s="1"/>
  <c r="Q212" i="45" s="1"/>
  <c r="R212" i="45" s="1"/>
  <c r="S212" i="45" s="1"/>
  <c r="T212" i="45" s="1"/>
  <c r="U212" i="45" s="1"/>
  <c r="V212" i="45" s="1"/>
  <c r="W212" i="45" s="1"/>
  <c r="X212" i="45" s="1"/>
  <c r="Y212" i="45" s="1"/>
  <c r="Z212" i="45" s="1"/>
  <c r="AA212" i="45" s="1"/>
  <c r="AB212" i="45" s="1"/>
  <c r="AC212" i="45" s="1"/>
  <c r="AD212" i="45" s="1"/>
  <c r="AE212" i="45" s="1"/>
  <c r="AF212" i="45" s="1"/>
  <c r="AG212" i="45" s="1"/>
  <c r="AH212" i="45" s="1"/>
  <c r="AI212" i="45" s="1"/>
  <c r="AJ212" i="45" s="1"/>
  <c r="AK212" i="45" s="1"/>
  <c r="AL212" i="45" s="1"/>
  <c r="AM212" i="45" s="1"/>
  <c r="AN212" i="45" s="1"/>
  <c r="AO212" i="45" s="1"/>
  <c r="AP212" i="45" s="1"/>
  <c r="AQ212" i="45" s="1"/>
  <c r="AR212" i="45" s="1"/>
  <c r="C209" i="45"/>
  <c r="B209" i="45"/>
  <c r="C208" i="45"/>
  <c r="B208" i="45"/>
  <c r="D203" i="45"/>
  <c r="D202" i="45"/>
  <c r="H186" i="45"/>
  <c r="G186" i="45"/>
  <c r="H185" i="45"/>
  <c r="G185" i="45"/>
  <c r="H184" i="45"/>
  <c r="G184" i="45"/>
  <c r="H183" i="45"/>
  <c r="G183" i="45"/>
  <c r="H182" i="45"/>
  <c r="G182" i="45"/>
  <c r="H181" i="45"/>
  <c r="G181" i="45"/>
  <c r="H180" i="45"/>
  <c r="G180" i="45"/>
  <c r="H179" i="45"/>
  <c r="G179" i="45"/>
  <c r="H178" i="45"/>
  <c r="G178" i="45"/>
  <c r="H177" i="45"/>
  <c r="G177" i="45"/>
  <c r="H176" i="45"/>
  <c r="G176" i="45"/>
  <c r="H175" i="45"/>
  <c r="G175" i="45"/>
  <c r="H174" i="45"/>
  <c r="G174" i="45"/>
  <c r="H173" i="45"/>
  <c r="G173" i="45"/>
  <c r="B124" i="45"/>
  <c r="B125" i="45" s="1"/>
  <c r="B126" i="45" s="1"/>
  <c r="B127" i="45" s="1"/>
  <c r="B128" i="45" s="1"/>
  <c r="B129" i="45" s="1"/>
  <c r="B130" i="45" s="1"/>
  <c r="B131" i="45" s="1"/>
  <c r="B132" i="45" s="1"/>
  <c r="B133" i="45" s="1"/>
  <c r="B134" i="45" s="1"/>
  <c r="B135" i="45" s="1"/>
  <c r="B136" i="45" s="1"/>
  <c r="B137" i="45" s="1"/>
  <c r="B138" i="45" s="1"/>
  <c r="B139" i="45" s="1"/>
  <c r="B140" i="45" s="1"/>
  <c r="B141" i="45" s="1"/>
  <c r="B142" i="45" s="1"/>
  <c r="B143" i="45" s="1"/>
  <c r="B144" i="45" s="1"/>
  <c r="B145" i="45" s="1"/>
  <c r="B146" i="45" s="1"/>
  <c r="B147" i="45" s="1"/>
  <c r="B148" i="45" s="1"/>
  <c r="B149" i="45" s="1"/>
  <c r="B150" i="45" s="1"/>
  <c r="B151" i="45" s="1"/>
  <c r="B152" i="45" s="1"/>
  <c r="B153" i="45" s="1"/>
  <c r="B154" i="45" s="1"/>
  <c r="B155" i="45" s="1"/>
  <c r="B156" i="45" s="1"/>
  <c r="B157" i="45" s="1"/>
  <c r="B158" i="45" s="1"/>
  <c r="B159" i="45" s="1"/>
  <c r="B160" i="45" s="1"/>
  <c r="B161" i="45" s="1"/>
  <c r="B162" i="45" s="1"/>
  <c r="D76" i="45"/>
  <c r="D74" i="45" l="1"/>
  <c r="D122" i="45"/>
  <c r="B645" i="45"/>
  <c r="B646" i="45" s="1"/>
  <c r="B647" i="45" s="1"/>
  <c r="B648" i="45" s="1"/>
  <c r="B649" i="45" s="1"/>
  <c r="B650" i="45" s="1"/>
  <c r="B651" i="45" s="1"/>
  <c r="B652" i="45" s="1"/>
  <c r="B653" i="45" s="1"/>
  <c r="B654" i="45" s="1"/>
  <c r="B655" i="45" s="1"/>
  <c r="B656" i="45" s="1"/>
  <c r="B657" i="45" s="1"/>
  <c r="B658" i="45" s="1"/>
  <c r="B659" i="45" s="1"/>
  <c r="B660" i="45" s="1"/>
  <c r="B661" i="45" s="1"/>
  <c r="B662" i="45" s="1"/>
  <c r="B663" i="45" s="1"/>
  <c r="B664" i="45" s="1"/>
  <c r="B665" i="45" s="1"/>
  <c r="B666" i="45" s="1"/>
  <c r="B667" i="45" s="1"/>
  <c r="B668" i="45" s="1"/>
  <c r="B669" i="45" s="1"/>
  <c r="B670" i="45" s="1"/>
  <c r="B671" i="45" s="1"/>
  <c r="B672" i="45" s="1"/>
  <c r="B673" i="45" s="1"/>
  <c r="B674" i="45" s="1"/>
  <c r="B675" i="45" s="1"/>
  <c r="B676" i="45" s="1"/>
  <c r="B677" i="45" s="1"/>
  <c r="B678" i="45" s="1"/>
  <c r="B679" i="45" s="1"/>
  <c r="B680" i="45" s="1"/>
  <c r="B681" i="45" s="1"/>
  <c r="B682" i="45" s="1"/>
  <c r="B683" i="45" s="1"/>
  <c r="B684" i="45" s="1"/>
  <c r="B1600" i="45"/>
  <c r="B1601" i="45" s="1"/>
  <c r="B1602" i="45" s="1"/>
  <c r="B1603" i="45" s="1"/>
  <c r="B1604" i="45" s="1"/>
  <c r="B1605" i="45" s="1"/>
  <c r="B1606" i="45" s="1"/>
  <c r="B1607" i="45" s="1"/>
  <c r="B1608" i="45" s="1"/>
  <c r="B1609" i="45" s="1"/>
  <c r="B1610" i="45" s="1"/>
  <c r="B1611" i="45" s="1"/>
  <c r="B1612" i="45" s="1"/>
  <c r="B1613" i="45" s="1"/>
  <c r="B1614" i="45" s="1"/>
  <c r="B1615" i="45" s="1"/>
  <c r="B1616" i="45" s="1"/>
  <c r="B1617" i="45" s="1"/>
  <c r="B1618" i="45" s="1"/>
  <c r="B1619" i="45" s="1"/>
  <c r="B1620" i="45" s="1"/>
  <c r="B1621" i="45" s="1"/>
  <c r="B1622" i="45" s="1"/>
  <c r="B1623" i="45" s="1"/>
  <c r="B1624" i="45" s="1"/>
  <c r="B1625" i="45" s="1"/>
  <c r="B1626" i="45" s="1"/>
  <c r="B1627" i="45" s="1"/>
  <c r="B1628" i="45" s="1"/>
  <c r="B1629" i="45" s="1"/>
  <c r="B1630" i="45" s="1"/>
  <c r="B1631" i="45" s="1"/>
  <c r="B1632" i="45" s="1"/>
  <c r="B1633" i="45" s="1"/>
  <c r="B1634" i="45" s="1"/>
  <c r="B1635" i="45" s="1"/>
  <c r="B1636" i="45" s="1"/>
  <c r="B1637" i="45" s="1"/>
  <c r="B1638" i="45" s="1"/>
  <c r="B1639" i="45" s="1"/>
  <c r="B1022" i="45"/>
  <c r="B1023" i="45" s="1"/>
  <c r="B1024" i="45" s="1"/>
  <c r="B1025" i="45" s="1"/>
  <c r="B1026" i="45" s="1"/>
  <c r="B1027" i="45" s="1"/>
  <c r="B1028" i="45" s="1"/>
  <c r="B1029" i="45" s="1"/>
  <c r="B1030" i="45" s="1"/>
  <c r="B1031" i="45" s="1"/>
  <c r="B1032" i="45" s="1"/>
  <c r="B1033" i="45" s="1"/>
  <c r="B1034" i="45" s="1"/>
  <c r="B1035" i="45" s="1"/>
  <c r="B1036" i="45" s="1"/>
  <c r="B1037" i="45" s="1"/>
  <c r="B1038" i="45" s="1"/>
  <c r="B1039" i="45" s="1"/>
  <c r="B1040" i="45" s="1"/>
  <c r="B1041" i="45" s="1"/>
  <c r="B1042" i="45" s="1"/>
  <c r="B1043" i="45" s="1"/>
  <c r="B1044" i="45" s="1"/>
  <c r="B1045" i="45" s="1"/>
  <c r="B1046" i="45" s="1"/>
  <c r="B1047" i="45" s="1"/>
  <c r="B1048" i="45" s="1"/>
  <c r="B1049" i="45" s="1"/>
  <c r="B1050" i="45" s="1"/>
  <c r="B1051" i="45" s="1"/>
  <c r="B1052" i="45" s="1"/>
  <c r="B1053" i="45" s="1"/>
  <c r="B1054" i="45" s="1"/>
  <c r="B1055" i="45" s="1"/>
  <c r="B1056" i="45" s="1"/>
  <c r="B1057" i="45" s="1"/>
  <c r="B1058" i="45" s="1"/>
  <c r="B1059" i="45" s="1"/>
  <c r="B1060" i="45" s="1"/>
  <c r="B1061" i="45" s="1"/>
  <c r="B760" i="45"/>
  <c r="B761" i="45" s="1"/>
  <c r="B762" i="45" s="1"/>
  <c r="B763" i="45" s="1"/>
  <c r="B764" i="45" s="1"/>
  <c r="B765" i="45" s="1"/>
  <c r="B766" i="45" s="1"/>
  <c r="B767" i="45" s="1"/>
  <c r="B768" i="45" s="1"/>
  <c r="B769" i="45" s="1"/>
  <c r="B770" i="45" s="1"/>
  <c r="B771" i="45" s="1"/>
  <c r="B772" i="45" s="1"/>
  <c r="B773" i="45" s="1"/>
  <c r="B774" i="45" s="1"/>
  <c r="B775" i="45" s="1"/>
  <c r="B776" i="45" s="1"/>
  <c r="B777" i="45" s="1"/>
  <c r="B778" i="45" s="1"/>
  <c r="B779" i="45" s="1"/>
  <c r="B780" i="45" s="1"/>
  <c r="C845" i="45"/>
  <c r="C846" i="45" s="1"/>
  <c r="C847" i="45" s="1"/>
  <c r="C848" i="45" s="1"/>
  <c r="C849" i="45" s="1"/>
  <c r="C850" i="45" s="1"/>
  <c r="C851" i="45" s="1"/>
  <c r="C852" i="45" s="1"/>
  <c r="C853" i="45" s="1"/>
  <c r="F1545" i="45"/>
  <c r="I1545" i="45" s="1"/>
  <c r="F1548" i="45"/>
  <c r="I1548" i="45" s="1"/>
  <c r="F1549" i="45"/>
  <c r="I1549" i="45" s="1"/>
  <c r="F1550" i="45"/>
  <c r="I1550" i="45" s="1"/>
  <c r="F1551" i="45"/>
  <c r="I1551" i="45" s="1"/>
  <c r="F1540" i="45"/>
  <c r="I1540" i="45" s="1"/>
  <c r="F1541" i="45"/>
  <c r="I1541" i="45" s="1"/>
  <c r="F1543" i="45"/>
  <c r="I1543" i="45" s="1"/>
  <c r="F1542" i="45"/>
  <c r="I1542" i="45" s="1"/>
  <c r="F1544" i="45"/>
  <c r="I1544" i="45" s="1"/>
  <c r="F1546" i="45"/>
  <c r="I1546" i="45" s="1"/>
  <c r="F1547" i="45"/>
  <c r="I1547" i="45" s="1"/>
  <c r="C326" i="45"/>
  <c r="C327" i="45" s="1"/>
  <c r="C328" i="45" s="1"/>
  <c r="C329" i="45" s="1"/>
  <c r="C330" i="45" s="1"/>
  <c r="C331" i="45" s="1"/>
  <c r="C332" i="45" s="1"/>
  <c r="C333" i="45" s="1"/>
  <c r="C334" i="45" s="1"/>
  <c r="C335" i="45" s="1"/>
  <c r="C336" i="45" s="1"/>
  <c r="C337" i="45" s="1"/>
  <c r="C338" i="45" s="1"/>
  <c r="C339" i="45" s="1"/>
  <c r="C340" i="45" s="1"/>
  <c r="C341" i="45" s="1"/>
  <c r="E229" i="45"/>
  <c r="AH1159" i="45"/>
  <c r="N1568" i="45" s="1"/>
  <c r="O1568" i="45" s="1"/>
  <c r="D26" i="45"/>
  <c r="F1555" i="45"/>
  <c r="I1555" i="45" s="1"/>
  <c r="D1699" i="45"/>
  <c r="G1732" i="45"/>
  <c r="F1214" i="45"/>
  <c r="G1214" i="45" s="1"/>
  <c r="H1214" i="45" s="1"/>
  <c r="I1214" i="45" s="1"/>
  <c r="J1214" i="45" s="1"/>
  <c r="K1214" i="45" s="1"/>
  <c r="L1214" i="45" s="1"/>
  <c r="M1214" i="45" s="1"/>
  <c r="N1214" i="45" s="1"/>
  <c r="O1214" i="45" s="1"/>
  <c r="P1214" i="45" s="1"/>
  <c r="Q1214" i="45" s="1"/>
  <c r="R1214" i="45" s="1"/>
  <c r="AR221" i="45"/>
  <c r="AR1161" i="45" s="1"/>
  <c r="AN220" i="45"/>
  <c r="AN1160" i="45" s="1"/>
  <c r="E214" i="45"/>
  <c r="F214" i="45" s="1"/>
  <c r="G214" i="45" s="1"/>
  <c r="F1557" i="45"/>
  <c r="I1557" i="45" s="1"/>
  <c r="G1693" i="45"/>
  <c r="Y899" i="45"/>
  <c r="D1751" i="45"/>
  <c r="E230" i="45"/>
  <c r="D254" i="45" s="1"/>
  <c r="AH219" i="45"/>
  <c r="V906" i="45" s="1"/>
  <c r="H279" i="45"/>
  <c r="E280" i="45" s="1"/>
  <c r="E629" i="45"/>
  <c r="F642" i="45" s="1"/>
  <c r="G1687" i="45"/>
  <c r="F1563" i="45"/>
  <c r="I1563" i="45" s="1"/>
  <c r="B1753" i="45"/>
  <c r="B1754" i="45" s="1"/>
  <c r="AL220" i="45"/>
  <c r="AL1160" i="45" s="1"/>
  <c r="C219" i="45"/>
  <c r="V875" i="45" s="1"/>
  <c r="C1159" i="45"/>
  <c r="AS221" i="45"/>
  <c r="AS1161" i="45" s="1"/>
  <c r="AM220" i="45"/>
  <c r="AM1160" i="45" s="1"/>
  <c r="AP220" i="45"/>
  <c r="AP1160" i="45" s="1"/>
  <c r="AR220" i="45"/>
  <c r="AR1160" i="45" s="1"/>
  <c r="W875" i="45"/>
  <c r="AJ222" i="45"/>
  <c r="AJ1162" i="45" s="1"/>
  <c r="AK222" i="45"/>
  <c r="AK1162" i="45" s="1"/>
  <c r="AI221" i="45"/>
  <c r="AI1161" i="45" s="1"/>
  <c r="AL222" i="45"/>
  <c r="AL1162" i="45" s="1"/>
  <c r="AK221" i="45"/>
  <c r="AK1161" i="45" s="1"/>
  <c r="AN222" i="45"/>
  <c r="AN1162" i="45" s="1"/>
  <c r="AM221" i="45"/>
  <c r="AM1161" i="45" s="1"/>
  <c r="AP222" i="45"/>
  <c r="AP1162" i="45" s="1"/>
  <c r="AO221" i="45"/>
  <c r="AO1161" i="45" s="1"/>
  <c r="AR222" i="45"/>
  <c r="W916" i="45" s="1"/>
  <c r="AQ221" i="45"/>
  <c r="AQ1161" i="45" s="1"/>
  <c r="L1164" i="45"/>
  <c r="X884" i="45"/>
  <c r="X1164" i="45"/>
  <c r="X896" i="45"/>
  <c r="AJ1164" i="45"/>
  <c r="X908" i="45"/>
  <c r="F1165" i="45"/>
  <c r="Y878" i="45"/>
  <c r="R1165" i="45"/>
  <c r="Y890" i="45"/>
  <c r="AD1165" i="45"/>
  <c r="Y902" i="45"/>
  <c r="AP1165" i="45"/>
  <c r="Y914" i="45"/>
  <c r="M1164" i="45"/>
  <c r="X885" i="45"/>
  <c r="Y1164" i="45"/>
  <c r="X897" i="45"/>
  <c r="AK1164" i="45"/>
  <c r="X909" i="45"/>
  <c r="G1165" i="45"/>
  <c r="Y879" i="45"/>
  <c r="S1165" i="45"/>
  <c r="Y891" i="45"/>
  <c r="AE1165" i="45"/>
  <c r="Y903" i="45"/>
  <c r="AQ1165" i="45"/>
  <c r="Y915" i="45"/>
  <c r="O218" i="45"/>
  <c r="P218" i="45" s="1"/>
  <c r="Q218" i="45" s="1"/>
  <c r="R218" i="45" s="1"/>
  <c r="S218" i="45" s="1"/>
  <c r="T218" i="45" s="1"/>
  <c r="U218" i="45" s="1"/>
  <c r="V218" i="45" s="1"/>
  <c r="W218" i="45" s="1"/>
  <c r="X218" i="45" s="1"/>
  <c r="Y218" i="45" s="1"/>
  <c r="Z218" i="45" s="1"/>
  <c r="AA218" i="45" s="1"/>
  <c r="AB218" i="45" s="1"/>
  <c r="AC218" i="45" s="1"/>
  <c r="AD218" i="45" s="1"/>
  <c r="AE218" i="45" s="1"/>
  <c r="AF218" i="45" s="1"/>
  <c r="AG218" i="45" s="1"/>
  <c r="AH218" i="45" s="1"/>
  <c r="O222" i="45" s="1"/>
  <c r="D222" i="45"/>
  <c r="X900" i="45"/>
  <c r="AL1164" i="45"/>
  <c r="X910" i="45"/>
  <c r="D1164" i="45"/>
  <c r="J1598" i="45" s="1"/>
  <c r="X876" i="45"/>
  <c r="P1164" i="45"/>
  <c r="X888" i="45"/>
  <c r="AN1164" i="45"/>
  <c r="X912" i="45"/>
  <c r="J1165" i="45"/>
  <c r="Y882" i="45"/>
  <c r="V1165" i="45"/>
  <c r="Y894" i="45"/>
  <c r="AH1165" i="45"/>
  <c r="Y906" i="45"/>
  <c r="N1164" i="45"/>
  <c r="X886" i="45"/>
  <c r="T1165" i="45"/>
  <c r="Y892" i="45"/>
  <c r="AR1165" i="45"/>
  <c r="Y916" i="45"/>
  <c r="N1162" i="45"/>
  <c r="W886" i="45"/>
  <c r="F1164" i="45"/>
  <c r="X878" i="45"/>
  <c r="R1164" i="45"/>
  <c r="X890" i="45"/>
  <c r="AD1164" i="45"/>
  <c r="X902" i="45"/>
  <c r="AP1164" i="45"/>
  <c r="X914" i="45"/>
  <c r="L1165" i="45"/>
  <c r="Y884" i="45"/>
  <c r="X1165" i="45"/>
  <c r="Y896" i="45"/>
  <c r="AJ1165" i="45"/>
  <c r="Y908" i="45"/>
  <c r="G314" i="45"/>
  <c r="D220" i="45"/>
  <c r="H314" i="45"/>
  <c r="AF1165" i="45"/>
  <c r="Y904" i="45"/>
  <c r="Z1164" i="45"/>
  <c r="X898" i="45"/>
  <c r="D629" i="45"/>
  <c r="E642" i="45" s="1"/>
  <c r="I622" i="45"/>
  <c r="Y880" i="45"/>
  <c r="H1165" i="45"/>
  <c r="N1160" i="45"/>
  <c r="N1159" i="45" s="1"/>
  <c r="N1548" i="45" s="1"/>
  <c r="O1548" i="45" s="1"/>
  <c r="N219" i="45"/>
  <c r="V886" i="45" s="1"/>
  <c r="AS1162" i="45"/>
  <c r="W917" i="45"/>
  <c r="AO220" i="45"/>
  <c r="AO1160" i="45" s="1"/>
  <c r="AM222" i="45"/>
  <c r="AA1164" i="45"/>
  <c r="X899" i="45"/>
  <c r="AM1164" i="45"/>
  <c r="X911" i="45"/>
  <c r="I1165" i="45"/>
  <c r="Y881" i="45"/>
  <c r="U1165" i="45"/>
  <c r="Y893" i="45"/>
  <c r="AG1165" i="45"/>
  <c r="Y905" i="45"/>
  <c r="AS1165" i="45"/>
  <c r="Y917" i="45"/>
  <c r="AQ220" i="45"/>
  <c r="AQ1160" i="45" s="1"/>
  <c r="AJ221" i="45"/>
  <c r="AJ1161" i="45" s="1"/>
  <c r="AO222" i="45"/>
  <c r="E1164" i="45"/>
  <c r="X877" i="45"/>
  <c r="Q1164" i="45"/>
  <c r="X889" i="45"/>
  <c r="AC1164" i="45"/>
  <c r="X901" i="45"/>
  <c r="AO1164" i="45"/>
  <c r="X913" i="45"/>
  <c r="K1165" i="45"/>
  <c r="Y883" i="45"/>
  <c r="W1165" i="45"/>
  <c r="Y895" i="45"/>
  <c r="AI1165" i="45"/>
  <c r="Y907" i="45"/>
  <c r="G643" i="45"/>
  <c r="AS220" i="45"/>
  <c r="AS1160" i="45" s="1"/>
  <c r="AL221" i="45"/>
  <c r="AL1161" i="45" s="1"/>
  <c r="AQ222" i="45"/>
  <c r="G1164" i="45"/>
  <c r="X879" i="45"/>
  <c r="S1164" i="45"/>
  <c r="X891" i="45"/>
  <c r="AE1164" i="45"/>
  <c r="X903" i="45"/>
  <c r="AQ1164" i="45"/>
  <c r="X915" i="45"/>
  <c r="M1165" i="45"/>
  <c r="Y885" i="45"/>
  <c r="Y1165" i="45"/>
  <c r="Y897" i="45"/>
  <c r="AK1165" i="45"/>
  <c r="Y909" i="45"/>
  <c r="H1164" i="45"/>
  <c r="X880" i="45"/>
  <c r="T1164" i="45"/>
  <c r="X892" i="45"/>
  <c r="AF1164" i="45"/>
  <c r="X904" i="45"/>
  <c r="AR1164" i="45"/>
  <c r="X916" i="45"/>
  <c r="N1165" i="45"/>
  <c r="Y886" i="45"/>
  <c r="Z1165" i="45"/>
  <c r="Y898" i="45"/>
  <c r="AL1165" i="45"/>
  <c r="Y910" i="45"/>
  <c r="Y877" i="45"/>
  <c r="AI220" i="45"/>
  <c r="D221" i="45"/>
  <c r="AN221" i="45"/>
  <c r="AN1161" i="45" s="1"/>
  <c r="I1164" i="45"/>
  <c r="X881" i="45"/>
  <c r="U1164" i="45"/>
  <c r="X893" i="45"/>
  <c r="AG1164" i="45"/>
  <c r="X905" i="45"/>
  <c r="AS1164" i="45"/>
  <c r="X917" i="45"/>
  <c r="O1165" i="45"/>
  <c r="Y887" i="45"/>
  <c r="AM1165" i="45"/>
  <c r="Y911" i="45"/>
  <c r="AJ220" i="45"/>
  <c r="AJ1160" i="45" s="1"/>
  <c r="AH1162" i="45"/>
  <c r="W906" i="45"/>
  <c r="J1164" i="45"/>
  <c r="X882" i="45"/>
  <c r="V1164" i="45"/>
  <c r="X894" i="45"/>
  <c r="AH1164" i="45"/>
  <c r="X906" i="45"/>
  <c r="D1165" i="45"/>
  <c r="Y876" i="45"/>
  <c r="P1165" i="45"/>
  <c r="Y888" i="45"/>
  <c r="AB1165" i="45"/>
  <c r="Y900" i="45"/>
  <c r="AK220" i="45"/>
  <c r="AK1160" i="45" s="1"/>
  <c r="AP221" i="45"/>
  <c r="AP1161" i="45" s="1"/>
  <c r="AI222" i="45"/>
  <c r="K1164" i="45"/>
  <c r="X883" i="45"/>
  <c r="W1164" i="45"/>
  <c r="X895" i="45"/>
  <c r="AI1164" i="45"/>
  <c r="X907" i="45"/>
  <c r="Q1165" i="45"/>
  <c r="Y889" i="45"/>
  <c r="AC1165" i="45"/>
  <c r="Y901" i="45"/>
  <c r="AO1165" i="45"/>
  <c r="Y913" i="45"/>
  <c r="X887" i="45"/>
  <c r="Y912" i="45"/>
  <c r="C629" i="45"/>
  <c r="D642" i="45" s="1"/>
  <c r="H622" i="45"/>
  <c r="G811" i="45"/>
  <c r="E1220" i="45"/>
  <c r="E1222" i="45" s="1"/>
  <c r="I1219" i="45"/>
  <c r="J1219" i="45" s="1"/>
  <c r="K1219" i="45" s="1"/>
  <c r="L1219" i="45" s="1"/>
  <c r="M1219" i="45" s="1"/>
  <c r="N1219" i="45" s="1"/>
  <c r="O1219" i="45" s="1"/>
  <c r="P1219" i="45" s="1"/>
  <c r="Q1219" i="45" s="1"/>
  <c r="R1219" i="45" s="1"/>
  <c r="S1219" i="45" s="1"/>
  <c r="T1219" i="45" s="1"/>
  <c r="U1219" i="45" s="1"/>
  <c r="V1219" i="45" s="1"/>
  <c r="W1219" i="45" s="1"/>
  <c r="X1219" i="45" s="1"/>
  <c r="Y1219" i="45" s="1"/>
  <c r="Z1219" i="45" s="1"/>
  <c r="AA1219" i="45" s="1"/>
  <c r="AB1219" i="45" s="1"/>
  <c r="AC1219" i="45" s="1"/>
  <c r="AD1219" i="45" s="1"/>
  <c r="AE1219" i="45" s="1"/>
  <c r="AF1219" i="45" s="1"/>
  <c r="AG1219" i="45" s="1"/>
  <c r="AH1219" i="45" s="1"/>
  <c r="AI1219" i="45" s="1"/>
  <c r="AJ1219" i="45" s="1"/>
  <c r="AK1219" i="45" s="1"/>
  <c r="AL1219" i="45" s="1"/>
  <c r="AM1219" i="45" s="1"/>
  <c r="AN1219" i="45" s="1"/>
  <c r="AO1219" i="45" s="1"/>
  <c r="AP1219" i="45" s="1"/>
  <c r="AQ1219" i="45" s="1"/>
  <c r="AR1219" i="45" s="1"/>
  <c r="AS1219" i="45" s="1"/>
  <c r="AT1219" i="45" s="1"/>
  <c r="AU1219" i="45" s="1"/>
  <c r="AV1219" i="45" s="1"/>
  <c r="G1540" i="45"/>
  <c r="J1540" i="45" s="1"/>
  <c r="G1189" i="45"/>
  <c r="F1562" i="45"/>
  <c r="I1562" i="45" s="1"/>
  <c r="I1220" i="45"/>
  <c r="N1218" i="45"/>
  <c r="O1218" i="45" s="1"/>
  <c r="P1218" i="45" s="1"/>
  <c r="Q1218" i="45" s="1"/>
  <c r="R1218" i="45" s="1"/>
  <c r="F1569" i="45"/>
  <c r="I1569" i="45" s="1"/>
  <c r="F1559" i="45"/>
  <c r="I1559" i="45" s="1"/>
  <c r="AM1220" i="45"/>
  <c r="F1561" i="45"/>
  <c r="I1561" i="45" s="1"/>
  <c r="F1560" i="45"/>
  <c r="I1560" i="45" s="1"/>
  <c r="F1556" i="45"/>
  <c r="I1556" i="45" s="1"/>
  <c r="F1552" i="45"/>
  <c r="I1552" i="45" s="1"/>
  <c r="F1564" i="45"/>
  <c r="I1564" i="45" s="1"/>
  <c r="F1553" i="45"/>
  <c r="I1553" i="45" s="1"/>
  <c r="F1565" i="45"/>
  <c r="I1565" i="45" s="1"/>
  <c r="F1566" i="45"/>
  <c r="I1566" i="45" s="1"/>
  <c r="D1222" i="45"/>
  <c r="F1567" i="45"/>
  <c r="I1567" i="45" s="1"/>
  <c r="F1568" i="45"/>
  <c r="I1568" i="45" s="1"/>
  <c r="F1554" i="45"/>
  <c r="I1554" i="45" s="1"/>
  <c r="F1558" i="45"/>
  <c r="I1558" i="45" s="1"/>
  <c r="F1570" i="45"/>
  <c r="I1570" i="45" s="1"/>
  <c r="H1752" i="45"/>
  <c r="F1753" i="45"/>
  <c r="H1658" i="45"/>
  <c r="D1717" i="45"/>
  <c r="G1717" i="45"/>
  <c r="D1729" i="45"/>
  <c r="G1729" i="45"/>
  <c r="G1730" i="45"/>
  <c r="D1730" i="45"/>
  <c r="J1658" i="45"/>
  <c r="G1715" i="45"/>
  <c r="D1715" i="45"/>
  <c r="G1727" i="45"/>
  <c r="D1727" i="45"/>
  <c r="G1702" i="45"/>
  <c r="D1702" i="45"/>
  <c r="G1692" i="45"/>
  <c r="D1692" i="45"/>
  <c r="G1704" i="45"/>
  <c r="D1704" i="45"/>
  <c r="D1694" i="45"/>
  <c r="G1720" i="45"/>
  <c r="G1707" i="45"/>
  <c r="D1707" i="45"/>
  <c r="G1719" i="45"/>
  <c r="D1719" i="45"/>
  <c r="G1731" i="45"/>
  <c r="D1731" i="45"/>
  <c r="D1701" i="45"/>
  <c r="G1701" i="45"/>
  <c r="D1688" i="45"/>
  <c r="G1723" i="45"/>
  <c r="G1695" i="45"/>
  <c r="D1695" i="45"/>
  <c r="D1703" i="45"/>
  <c r="G1703" i="45"/>
  <c r="E1579" i="45" s="1"/>
  <c r="G1709" i="45"/>
  <c r="D1709" i="45"/>
  <c r="G1721" i="45"/>
  <c r="D1721" i="45"/>
  <c r="G1733" i="45"/>
  <c r="D1733" i="45"/>
  <c r="G1710" i="45"/>
  <c r="D1710" i="45"/>
  <c r="G1722" i="45"/>
  <c r="D1722" i="45"/>
  <c r="G1696" i="45"/>
  <c r="G1708" i="45"/>
  <c r="G1726" i="45"/>
  <c r="G1706" i="45"/>
  <c r="D1706" i="45"/>
  <c r="D1697" i="45"/>
  <c r="D1657" i="45"/>
  <c r="D1663" i="45"/>
  <c r="D1677" i="45"/>
  <c r="D1674" i="45"/>
  <c r="D1670" i="45"/>
  <c r="D1660" i="45"/>
  <c r="G1686" i="45"/>
  <c r="D1686" i="45"/>
  <c r="G1698" i="45"/>
  <c r="D1698" i="45"/>
  <c r="G1712" i="45"/>
  <c r="D1712" i="45"/>
  <c r="G1724" i="45"/>
  <c r="D1724" i="45"/>
  <c r="G1716" i="45"/>
  <c r="D1716" i="45"/>
  <c r="G1690" i="45"/>
  <c r="G1711" i="45"/>
  <c r="E1653" i="45"/>
  <c r="G1713" i="45"/>
  <c r="D1713" i="45"/>
  <c r="G1725" i="45"/>
  <c r="D1725" i="45"/>
  <c r="D1667" i="45"/>
  <c r="G1718" i="45"/>
  <c r="D1718" i="45"/>
  <c r="G1700" i="45"/>
  <c r="H1700" i="45" s="1"/>
  <c r="D1700" i="45"/>
  <c r="G1728" i="45"/>
  <c r="D1728" i="45"/>
  <c r="G1714" i="45"/>
  <c r="H1751" i="45"/>
  <c r="E281" i="45" l="1"/>
  <c r="AO1159" i="45"/>
  <c r="W909" i="45"/>
  <c r="C342" i="45"/>
  <c r="D258" i="45"/>
  <c r="W374" i="45" s="1"/>
  <c r="D248" i="45"/>
  <c r="M375" i="45" s="1"/>
  <c r="D260" i="45"/>
  <c r="Y373" i="45" s="1"/>
  <c r="D250" i="45"/>
  <c r="O375" i="45" s="1"/>
  <c r="D257" i="45"/>
  <c r="V371" i="45" s="1"/>
  <c r="D253" i="45"/>
  <c r="R372" i="45" s="1"/>
  <c r="D252" i="45"/>
  <c r="Q374" i="45" s="1"/>
  <c r="D247" i="45"/>
  <c r="L372" i="45" s="1"/>
  <c r="E236" i="45"/>
  <c r="C257" i="45" s="1"/>
  <c r="D259" i="45"/>
  <c r="X375" i="45" s="1"/>
  <c r="E237" i="45"/>
  <c r="S373" i="45"/>
  <c r="S372" i="45"/>
  <c r="S371" i="45"/>
  <c r="S375" i="45"/>
  <c r="S374" i="45"/>
  <c r="AQ1159" i="45"/>
  <c r="W914" i="45"/>
  <c r="W910" i="45"/>
  <c r="AL1159" i="45"/>
  <c r="D1753" i="45"/>
  <c r="W908" i="45"/>
  <c r="AR1162" i="45"/>
  <c r="H1701" i="45"/>
  <c r="H1702" i="45" s="1"/>
  <c r="D876" i="45" s="1"/>
  <c r="D923" i="45" s="1"/>
  <c r="AP1159" i="45"/>
  <c r="E26" i="45"/>
  <c r="E27" i="45" s="1"/>
  <c r="E28" i="45" s="1"/>
  <c r="E29" i="45" s="1"/>
  <c r="E30" i="45" s="1"/>
  <c r="E31" i="45" s="1"/>
  <c r="E32" i="45" s="1"/>
  <c r="E33" i="45" s="1"/>
  <c r="E34" i="45" s="1"/>
  <c r="E35" i="45" s="1"/>
  <c r="E36" i="45" s="1"/>
  <c r="E37" i="45" s="1"/>
  <c r="E38" i="45" s="1"/>
  <c r="E39" i="45" s="1"/>
  <c r="E40" i="45" s="1"/>
  <c r="E41" i="45" s="1"/>
  <c r="E42" i="45" s="1"/>
  <c r="E43" i="45" s="1"/>
  <c r="E44" i="45" s="1"/>
  <c r="E45" i="45" s="1"/>
  <c r="E46" i="45" s="1"/>
  <c r="E47" i="45" s="1"/>
  <c r="E48" i="45" s="1"/>
  <c r="E49" i="45" s="1"/>
  <c r="E50" i="45" s="1"/>
  <c r="E51" i="45" s="1"/>
  <c r="E52" i="45" s="1"/>
  <c r="E53" i="45" s="1"/>
  <c r="E54" i="45" s="1"/>
  <c r="E55" i="45" s="1"/>
  <c r="E56" i="45" s="1"/>
  <c r="E57" i="45" s="1"/>
  <c r="E58" i="45" s="1"/>
  <c r="E59" i="45" s="1"/>
  <c r="E60" i="45" s="1"/>
  <c r="E61" i="45" s="1"/>
  <c r="E62" i="45" s="1"/>
  <c r="E63" i="45" s="1"/>
  <c r="E64" i="45" s="1"/>
  <c r="E65" i="45" s="1"/>
  <c r="E66" i="45" s="1"/>
  <c r="E67" i="45" s="1"/>
  <c r="K26" i="45"/>
  <c r="K27" i="45" s="1"/>
  <c r="K28" i="45" s="1"/>
  <c r="K29" i="45" s="1"/>
  <c r="K30" i="45" s="1"/>
  <c r="K31" i="45" s="1"/>
  <c r="K32" i="45" s="1"/>
  <c r="K33" i="45" s="1"/>
  <c r="K34" i="45" s="1"/>
  <c r="K35" i="45" s="1"/>
  <c r="K36" i="45" s="1"/>
  <c r="K37" i="45" s="1"/>
  <c r="K38" i="45" s="1"/>
  <c r="K39" i="45" s="1"/>
  <c r="K40" i="45" s="1"/>
  <c r="K41" i="45" s="1"/>
  <c r="K42" i="45" s="1"/>
  <c r="K43" i="45" s="1"/>
  <c r="K44" i="45" s="1"/>
  <c r="K45" i="45" s="1"/>
  <c r="K46" i="45" s="1"/>
  <c r="K47" i="45" s="1"/>
  <c r="K48" i="45" s="1"/>
  <c r="K49" i="45" s="1"/>
  <c r="K50" i="45" s="1"/>
  <c r="K51" i="45" s="1"/>
  <c r="K52" i="45" s="1"/>
  <c r="K53" i="45" s="1"/>
  <c r="K54" i="45" s="1"/>
  <c r="K55" i="45" s="1"/>
  <c r="K56" i="45" s="1"/>
  <c r="K57" i="45" s="1"/>
  <c r="K58" i="45" s="1"/>
  <c r="K59" i="45" s="1"/>
  <c r="K60" i="45" s="1"/>
  <c r="K61" i="45" s="1"/>
  <c r="K62" i="45" s="1"/>
  <c r="K63" i="45" s="1"/>
  <c r="K64" i="45" s="1"/>
  <c r="K65" i="45" s="1"/>
  <c r="K66" i="45" s="1"/>
  <c r="K67" i="45" s="1"/>
  <c r="J26" i="45"/>
  <c r="J27" i="45" s="1"/>
  <c r="J28" i="45" s="1"/>
  <c r="J29" i="45" s="1"/>
  <c r="J30" i="45" s="1"/>
  <c r="J31" i="45" s="1"/>
  <c r="J32" i="45" s="1"/>
  <c r="J33" i="45" s="1"/>
  <c r="J34" i="45" s="1"/>
  <c r="J35" i="45" s="1"/>
  <c r="J36" i="45" s="1"/>
  <c r="J37" i="45" s="1"/>
  <c r="J38" i="45" s="1"/>
  <c r="J39" i="45" s="1"/>
  <c r="J40" i="45" s="1"/>
  <c r="I26" i="45"/>
  <c r="I27" i="45" s="1"/>
  <c r="I28" i="45" s="1"/>
  <c r="I29" i="45" s="1"/>
  <c r="I30" i="45" s="1"/>
  <c r="I31" i="45" s="1"/>
  <c r="I32" i="45" s="1"/>
  <c r="I33" i="45" s="1"/>
  <c r="I34" i="45" s="1"/>
  <c r="I35" i="45" s="1"/>
  <c r="I36" i="45" s="1"/>
  <c r="I37" i="45" s="1"/>
  <c r="I38" i="45" s="1"/>
  <c r="I39" i="45" s="1"/>
  <c r="I40" i="45" s="1"/>
  <c r="I41" i="45" s="1"/>
  <c r="I42" i="45" s="1"/>
  <c r="I43" i="45" s="1"/>
  <c r="I44" i="45" s="1"/>
  <c r="I45" i="45" s="1"/>
  <c r="I46" i="45" s="1"/>
  <c r="I47" i="45" s="1"/>
  <c r="I48" i="45" s="1"/>
  <c r="I49" i="45" s="1"/>
  <c r="I50" i="45" s="1"/>
  <c r="I51" i="45" s="1"/>
  <c r="I52" i="45" s="1"/>
  <c r="I53" i="45" s="1"/>
  <c r="I54" i="45" s="1"/>
  <c r="I55" i="45" s="1"/>
  <c r="I56" i="45" s="1"/>
  <c r="I57" i="45" s="1"/>
  <c r="I58" i="45" s="1"/>
  <c r="I59" i="45" s="1"/>
  <c r="I60" i="45" s="1"/>
  <c r="I61" i="45" s="1"/>
  <c r="I62" i="45" s="1"/>
  <c r="I63" i="45" s="1"/>
  <c r="I64" i="45" s="1"/>
  <c r="I65" i="45" s="1"/>
  <c r="I66" i="45" s="1"/>
  <c r="I67" i="45" s="1"/>
  <c r="H26" i="45"/>
  <c r="H27" i="45" s="1"/>
  <c r="H28" i="45" s="1"/>
  <c r="H29" i="45" s="1"/>
  <c r="H30" i="45" s="1"/>
  <c r="H31" i="45" s="1"/>
  <c r="H32" i="45" s="1"/>
  <c r="H33" i="45" s="1"/>
  <c r="H34" i="45" s="1"/>
  <c r="H35" i="45" s="1"/>
  <c r="H36" i="45" s="1"/>
  <c r="H37" i="45" s="1"/>
  <c r="H38" i="45" s="1"/>
  <c r="H39" i="45" s="1"/>
  <c r="H40" i="45" s="1"/>
  <c r="H41" i="45" s="1"/>
  <c r="H42" i="45" s="1"/>
  <c r="H43" i="45" s="1"/>
  <c r="H44" i="45" s="1"/>
  <c r="H45" i="45" s="1"/>
  <c r="H46" i="45" s="1"/>
  <c r="H47" i="45" s="1"/>
  <c r="H48" i="45" s="1"/>
  <c r="H49" i="45" s="1"/>
  <c r="H50" i="45" s="1"/>
  <c r="H51" i="45" s="1"/>
  <c r="H52" i="45" s="1"/>
  <c r="H53" i="45" s="1"/>
  <c r="H54" i="45" s="1"/>
  <c r="H55" i="45" s="1"/>
  <c r="H56" i="45" s="1"/>
  <c r="H57" i="45" s="1"/>
  <c r="H58" i="45" s="1"/>
  <c r="H59" i="45" s="1"/>
  <c r="H60" i="45" s="1"/>
  <c r="H61" i="45" s="1"/>
  <c r="H62" i="45" s="1"/>
  <c r="H63" i="45" s="1"/>
  <c r="H64" i="45" s="1"/>
  <c r="H65" i="45" s="1"/>
  <c r="H66" i="45" s="1"/>
  <c r="H67" i="45" s="1"/>
  <c r="G26" i="45"/>
  <c r="G27" i="45" s="1"/>
  <c r="G28" i="45" s="1"/>
  <c r="G29" i="45" s="1"/>
  <c r="G30" i="45" s="1"/>
  <c r="G31" i="45" s="1"/>
  <c r="G32" i="45" s="1"/>
  <c r="G33" i="45" s="1"/>
  <c r="G34" i="45" s="1"/>
  <c r="G35" i="45" s="1"/>
  <c r="G36" i="45" s="1"/>
  <c r="G37" i="45" s="1"/>
  <c r="G38" i="45" s="1"/>
  <c r="G39" i="45" s="1"/>
  <c r="G40" i="45" s="1"/>
  <c r="G41" i="45" s="1"/>
  <c r="G42" i="45" s="1"/>
  <c r="G43" i="45" s="1"/>
  <c r="G44" i="45" s="1"/>
  <c r="G45" i="45" s="1"/>
  <c r="G46" i="45" s="1"/>
  <c r="G47" i="45" s="1"/>
  <c r="G48" i="45" s="1"/>
  <c r="G49" i="45" s="1"/>
  <c r="G50" i="45" s="1"/>
  <c r="G51" i="45" s="1"/>
  <c r="G52" i="45" s="1"/>
  <c r="G53" i="45" s="1"/>
  <c r="G54" i="45" s="1"/>
  <c r="G55" i="45" s="1"/>
  <c r="G56" i="45" s="1"/>
  <c r="G57" i="45" s="1"/>
  <c r="G58" i="45" s="1"/>
  <c r="G59" i="45" s="1"/>
  <c r="G60" i="45" s="1"/>
  <c r="G61" i="45" s="1"/>
  <c r="G62" i="45" s="1"/>
  <c r="G63" i="45" s="1"/>
  <c r="G64" i="45" s="1"/>
  <c r="G65" i="45" s="1"/>
  <c r="G66" i="45" s="1"/>
  <c r="G67" i="45" s="1"/>
  <c r="D73" i="45"/>
  <c r="F26" i="45"/>
  <c r="F27" i="45" s="1"/>
  <c r="F28" i="45" s="1"/>
  <c r="F29" i="45" s="1"/>
  <c r="F30" i="45" s="1"/>
  <c r="F31" i="45" s="1"/>
  <c r="F32" i="45" s="1"/>
  <c r="F33" i="45" s="1"/>
  <c r="F34" i="45" s="1"/>
  <c r="F35" i="45" s="1"/>
  <c r="F36" i="45" s="1"/>
  <c r="F37" i="45" s="1"/>
  <c r="F38" i="45" s="1"/>
  <c r="F39" i="45" s="1"/>
  <c r="F40" i="45" s="1"/>
  <c r="E1598" i="45"/>
  <c r="S1214" i="45"/>
  <c r="T1214" i="45" s="1"/>
  <c r="U1214" i="45" s="1"/>
  <c r="V1214" i="45" s="1"/>
  <c r="R1222" i="45"/>
  <c r="H1222" i="45"/>
  <c r="E1252" i="45" s="1"/>
  <c r="AK1159" i="45"/>
  <c r="AR1159" i="45"/>
  <c r="AN1159" i="45"/>
  <c r="AS1159" i="45"/>
  <c r="M1222" i="45"/>
  <c r="AM1159" i="45"/>
  <c r="E282" i="45"/>
  <c r="D308" i="45" s="1"/>
  <c r="F308" i="45" s="1"/>
  <c r="E283" i="45"/>
  <c r="D251" i="45"/>
  <c r="D255" i="45"/>
  <c r="D249" i="45"/>
  <c r="D256" i="45"/>
  <c r="E284" i="45"/>
  <c r="E285" i="45"/>
  <c r="W912" i="45"/>
  <c r="F1579" i="45"/>
  <c r="G1579" i="45" s="1"/>
  <c r="H1579" i="45" s="1"/>
  <c r="I1579" i="45" s="1"/>
  <c r="J1579" i="45" s="1"/>
  <c r="K1579" i="45" s="1"/>
  <c r="L1579" i="45" s="1"/>
  <c r="M1579" i="45" s="1"/>
  <c r="N1579" i="45" s="1"/>
  <c r="O1579" i="45" s="1"/>
  <c r="P1579" i="45" s="1"/>
  <c r="Q1579" i="45" s="1"/>
  <c r="R1579" i="45" s="1"/>
  <c r="S1579" i="45" s="1"/>
  <c r="T1579" i="45" s="1"/>
  <c r="U1579" i="45" s="1"/>
  <c r="V1579" i="45" s="1"/>
  <c r="W1579" i="45" s="1"/>
  <c r="X1579" i="45" s="1"/>
  <c r="Y1579" i="45" s="1"/>
  <c r="Z1579" i="45" s="1"/>
  <c r="AA1579" i="45" s="1"/>
  <c r="AB1579" i="45" s="1"/>
  <c r="AC1579" i="45" s="1"/>
  <c r="AD1579" i="45" s="1"/>
  <c r="AE1579" i="45" s="1"/>
  <c r="AF1579" i="45" s="1"/>
  <c r="AG1579" i="45" s="1"/>
  <c r="AH1579" i="45" s="1"/>
  <c r="AI1579" i="45" s="1"/>
  <c r="AJ1159" i="45"/>
  <c r="O1162" i="45"/>
  <c r="W887" i="45"/>
  <c r="P222" i="45"/>
  <c r="E1657" i="45"/>
  <c r="E1663" i="45"/>
  <c r="E1677" i="45"/>
  <c r="E1674" i="45"/>
  <c r="E1670" i="45"/>
  <c r="E1660" i="45"/>
  <c r="E1667" i="45"/>
  <c r="F1653" i="45"/>
  <c r="E1647" i="45"/>
  <c r="F644" i="45"/>
  <c r="F645" i="45" s="1"/>
  <c r="F646" i="45" s="1"/>
  <c r="F647" i="45" s="1"/>
  <c r="F648" i="45" s="1"/>
  <c r="F649" i="45" s="1"/>
  <c r="F650" i="45" s="1"/>
  <c r="F651" i="45" s="1"/>
  <c r="F652" i="45" s="1"/>
  <c r="F653" i="45" s="1"/>
  <c r="F654" i="45" s="1"/>
  <c r="F655" i="45" s="1"/>
  <c r="F656" i="45" s="1"/>
  <c r="F657" i="45" s="1"/>
  <c r="F658" i="45" s="1"/>
  <c r="F659" i="45" s="1"/>
  <c r="F660" i="45" s="1"/>
  <c r="F661" i="45" s="1"/>
  <c r="F662" i="45" s="1"/>
  <c r="F663" i="45" s="1"/>
  <c r="F664" i="45" s="1"/>
  <c r="F665" i="45" s="1"/>
  <c r="F666" i="45" s="1"/>
  <c r="F667" i="45" s="1"/>
  <c r="F668" i="45" s="1"/>
  <c r="F669" i="45" s="1"/>
  <c r="F670" i="45" s="1"/>
  <c r="F671" i="45" s="1"/>
  <c r="F672" i="45" s="1"/>
  <c r="F673" i="45" s="1"/>
  <c r="F674" i="45" s="1"/>
  <c r="G1691" i="45"/>
  <c r="D1691" i="45"/>
  <c r="AI1160" i="45"/>
  <c r="AI1159" i="45" s="1"/>
  <c r="AI219" i="45"/>
  <c r="D1160" i="45"/>
  <c r="D219" i="45"/>
  <c r="V876" i="45" s="1"/>
  <c r="E220" i="45"/>
  <c r="G1689" i="45"/>
  <c r="D1689" i="45"/>
  <c r="D1161" i="45"/>
  <c r="E221" i="45"/>
  <c r="F1754" i="45"/>
  <c r="H1753" i="45"/>
  <c r="E1577" i="45"/>
  <c r="H214" i="45"/>
  <c r="E1578" i="45"/>
  <c r="E1583" i="45"/>
  <c r="F1583" i="45" s="1"/>
  <c r="G1583" i="45" s="1"/>
  <c r="H1583" i="45" s="1"/>
  <c r="I1583" i="45" s="1"/>
  <c r="J1583" i="45" s="1"/>
  <c r="K1583" i="45" s="1"/>
  <c r="L1583" i="45" s="1"/>
  <c r="M1583" i="45" s="1"/>
  <c r="N1583" i="45" s="1"/>
  <c r="O1583" i="45" s="1"/>
  <c r="P1583" i="45" s="1"/>
  <c r="Q1583" i="45" s="1"/>
  <c r="R1583" i="45" s="1"/>
  <c r="S1583" i="45" s="1"/>
  <c r="T1583" i="45" s="1"/>
  <c r="U1583" i="45" s="1"/>
  <c r="V1583" i="45" s="1"/>
  <c r="W1583" i="45" s="1"/>
  <c r="X1583" i="45" s="1"/>
  <c r="Y1583" i="45" s="1"/>
  <c r="Z1583" i="45" s="1"/>
  <c r="AA1583" i="45" s="1"/>
  <c r="AB1583" i="45" s="1"/>
  <c r="AC1583" i="45" s="1"/>
  <c r="AD1583" i="45" s="1"/>
  <c r="AE1583" i="45" s="1"/>
  <c r="AF1583" i="45" s="1"/>
  <c r="AG1583" i="45" s="1"/>
  <c r="AH1583" i="45" s="1"/>
  <c r="AI1583" i="45" s="1"/>
  <c r="AI1162" i="45"/>
  <c r="W907" i="45"/>
  <c r="E644" i="45"/>
  <c r="H254" i="45"/>
  <c r="E1585" i="45"/>
  <c r="F1585" i="45" s="1"/>
  <c r="G1585" i="45" s="1"/>
  <c r="H1585" i="45" s="1"/>
  <c r="I1585" i="45" s="1"/>
  <c r="J1585" i="45" s="1"/>
  <c r="K1585" i="45" s="1"/>
  <c r="L1585" i="45" s="1"/>
  <c r="M1585" i="45" s="1"/>
  <c r="N1585" i="45" s="1"/>
  <c r="O1585" i="45" s="1"/>
  <c r="P1585" i="45" s="1"/>
  <c r="Q1585" i="45" s="1"/>
  <c r="R1585" i="45" s="1"/>
  <c r="S1585" i="45" s="1"/>
  <c r="T1585" i="45" s="1"/>
  <c r="U1585" i="45" s="1"/>
  <c r="V1585" i="45" s="1"/>
  <c r="W1585" i="45" s="1"/>
  <c r="X1585" i="45" s="1"/>
  <c r="Y1585" i="45" s="1"/>
  <c r="Z1585" i="45" s="1"/>
  <c r="AA1585" i="45" s="1"/>
  <c r="AB1585" i="45" s="1"/>
  <c r="AC1585" i="45" s="1"/>
  <c r="AD1585" i="45" s="1"/>
  <c r="AE1585" i="45" s="1"/>
  <c r="AF1585" i="45" s="1"/>
  <c r="AG1585" i="45" s="1"/>
  <c r="AH1585" i="45" s="1"/>
  <c r="AI1585" i="45" s="1"/>
  <c r="E1582" i="45"/>
  <c r="F1582" i="45" s="1"/>
  <c r="G1582" i="45" s="1"/>
  <c r="H1582" i="45" s="1"/>
  <c r="I1582" i="45" s="1"/>
  <c r="J1582" i="45" s="1"/>
  <c r="K1582" i="45" s="1"/>
  <c r="L1582" i="45" s="1"/>
  <c r="M1582" i="45" s="1"/>
  <c r="N1582" i="45" s="1"/>
  <c r="O1582" i="45" s="1"/>
  <c r="P1582" i="45" s="1"/>
  <c r="Q1582" i="45" s="1"/>
  <c r="R1582" i="45" s="1"/>
  <c r="S1582" i="45" s="1"/>
  <c r="T1582" i="45" s="1"/>
  <c r="U1582" i="45" s="1"/>
  <c r="V1582" i="45" s="1"/>
  <c r="W1582" i="45" s="1"/>
  <c r="X1582" i="45" s="1"/>
  <c r="Y1582" i="45" s="1"/>
  <c r="Z1582" i="45" s="1"/>
  <c r="AA1582" i="45" s="1"/>
  <c r="AB1582" i="45" s="1"/>
  <c r="AC1582" i="45" s="1"/>
  <c r="AD1582" i="45" s="1"/>
  <c r="AE1582" i="45" s="1"/>
  <c r="AF1582" i="45" s="1"/>
  <c r="AG1582" i="45" s="1"/>
  <c r="AH1582" i="45" s="1"/>
  <c r="AI1582" i="45" s="1"/>
  <c r="AM1221" i="45"/>
  <c r="AN1220" i="45"/>
  <c r="E1584" i="45"/>
  <c r="F1584" i="45" s="1"/>
  <c r="G1584" i="45" s="1"/>
  <c r="H1584" i="45" s="1"/>
  <c r="I1584" i="45" s="1"/>
  <c r="J1584" i="45" s="1"/>
  <c r="K1584" i="45" s="1"/>
  <c r="L1584" i="45" s="1"/>
  <c r="M1584" i="45" s="1"/>
  <c r="N1584" i="45" s="1"/>
  <c r="O1584" i="45" s="1"/>
  <c r="P1584" i="45" s="1"/>
  <c r="Q1584" i="45" s="1"/>
  <c r="R1584" i="45" s="1"/>
  <c r="S1584" i="45" s="1"/>
  <c r="T1584" i="45" s="1"/>
  <c r="U1584" i="45" s="1"/>
  <c r="V1584" i="45" s="1"/>
  <c r="W1584" i="45" s="1"/>
  <c r="X1584" i="45" s="1"/>
  <c r="Y1584" i="45" s="1"/>
  <c r="Z1584" i="45" s="1"/>
  <c r="AA1584" i="45" s="1"/>
  <c r="AB1584" i="45" s="1"/>
  <c r="AC1584" i="45" s="1"/>
  <c r="AD1584" i="45" s="1"/>
  <c r="AE1584" i="45" s="1"/>
  <c r="AF1584" i="45" s="1"/>
  <c r="AG1584" i="45" s="1"/>
  <c r="AH1584" i="45" s="1"/>
  <c r="AI1584" i="45" s="1"/>
  <c r="E1221" i="45"/>
  <c r="F1220" i="45"/>
  <c r="D644" i="45"/>
  <c r="D645" i="45" s="1"/>
  <c r="AO1162" i="45"/>
  <c r="W913" i="45"/>
  <c r="D1754" i="45"/>
  <c r="B1755" i="45"/>
  <c r="AQ1162" i="45"/>
  <c r="W915" i="45"/>
  <c r="G812" i="45"/>
  <c r="G813" i="45" s="1"/>
  <c r="G814" i="45" s="1"/>
  <c r="G815" i="45" s="1"/>
  <c r="G816" i="45" s="1"/>
  <c r="G817" i="45" s="1"/>
  <c r="G818" i="45" s="1"/>
  <c r="G819" i="45" s="1"/>
  <c r="G820" i="45" s="1"/>
  <c r="G821" i="45" s="1"/>
  <c r="G822" i="45" s="1"/>
  <c r="G823" i="45" s="1"/>
  <c r="G824" i="45" s="1"/>
  <c r="G825" i="45" s="1"/>
  <c r="G826" i="45" s="1"/>
  <c r="G827" i="45" s="1"/>
  <c r="G828" i="45" s="1"/>
  <c r="G829" i="45" s="1"/>
  <c r="G830" i="45" s="1"/>
  <c r="G831" i="45" s="1"/>
  <c r="G832" i="45" s="1"/>
  <c r="G833" i="45" s="1"/>
  <c r="G834" i="45" s="1"/>
  <c r="G835" i="45" s="1"/>
  <c r="G836" i="45" s="1"/>
  <c r="G837" i="45" s="1"/>
  <c r="G838" i="45" s="1"/>
  <c r="G839" i="45" s="1"/>
  <c r="G840" i="45" s="1"/>
  <c r="G841" i="45" s="1"/>
  <c r="G842" i="45" s="1"/>
  <c r="G843" i="45" s="1"/>
  <c r="N1220" i="45"/>
  <c r="S1218" i="45"/>
  <c r="T1218" i="45" s="1"/>
  <c r="U1218" i="45" s="1"/>
  <c r="V1218" i="45" s="1"/>
  <c r="W1218" i="45" s="1"/>
  <c r="AM1162" i="45"/>
  <c r="W911" i="45"/>
  <c r="D1162" i="45"/>
  <c r="W876" i="45"/>
  <c r="E222" i="45"/>
  <c r="H812" i="45"/>
  <c r="H813" i="45" s="1"/>
  <c r="H814" i="45" s="1"/>
  <c r="D812" i="45"/>
  <c r="D813" i="45" s="1"/>
  <c r="D814" i="45" s="1"/>
  <c r="F812" i="45"/>
  <c r="F813" i="45" s="1"/>
  <c r="F814" i="45" s="1"/>
  <c r="E812" i="45"/>
  <c r="E813" i="45" s="1"/>
  <c r="E814" i="45" s="1"/>
  <c r="I1221" i="45"/>
  <c r="J1220" i="45"/>
  <c r="I1222" i="45"/>
  <c r="O221" i="45"/>
  <c r="AI218" i="45"/>
  <c r="AJ218" i="45" s="1"/>
  <c r="AK218" i="45" s="1"/>
  <c r="AL218" i="45" s="1"/>
  <c r="AM218" i="45" s="1"/>
  <c r="AN218" i="45" s="1"/>
  <c r="AO218" i="45" s="1"/>
  <c r="AP218" i="45" s="1"/>
  <c r="AQ218" i="45" s="1"/>
  <c r="AR218" i="45" s="1"/>
  <c r="AS218" i="45" s="1"/>
  <c r="O220" i="45"/>
  <c r="J41" i="45" l="1"/>
  <c r="J42" i="45" s="1"/>
  <c r="J43" i="45" s="1"/>
  <c r="J44" i="45" s="1"/>
  <c r="J45" i="45" s="1"/>
  <c r="J46" i="45" s="1"/>
  <c r="J47" i="45" s="1"/>
  <c r="J48" i="45" s="1"/>
  <c r="J49" i="45" s="1"/>
  <c r="J50" i="45" s="1"/>
  <c r="F41" i="45"/>
  <c r="F42" i="45" s="1"/>
  <c r="F43" i="45" s="1"/>
  <c r="F44" i="45" s="1"/>
  <c r="F45" i="45" s="1"/>
  <c r="F46" i="45" s="1"/>
  <c r="F47" i="45" s="1"/>
  <c r="F48" i="45" s="1"/>
  <c r="F49" i="45" s="1"/>
  <c r="F50" i="45" s="1"/>
  <c r="H258" i="45"/>
  <c r="H248" i="45"/>
  <c r="M376" i="45"/>
  <c r="M470" i="45" s="1"/>
  <c r="M564" i="45" s="1"/>
  <c r="E815" i="45"/>
  <c r="H815" i="45"/>
  <c r="D646" i="45"/>
  <c r="F815" i="45"/>
  <c r="H257" i="45"/>
  <c r="D815" i="45"/>
  <c r="H253" i="45"/>
  <c r="W372" i="45"/>
  <c r="W466" i="45" s="1"/>
  <c r="W560" i="45" s="1"/>
  <c r="W375" i="45"/>
  <c r="W469" i="45" s="1"/>
  <c r="W563" i="45" s="1"/>
  <c r="W371" i="45"/>
  <c r="W465" i="45" s="1"/>
  <c r="W559" i="45" s="1"/>
  <c r="N1570" i="45"/>
  <c r="O1570" i="45" s="1"/>
  <c r="W373" i="45"/>
  <c r="W467" i="45" s="1"/>
  <c r="W561" i="45" s="1"/>
  <c r="W1308" i="45"/>
  <c r="V1308" i="45"/>
  <c r="U1308" i="45"/>
  <c r="T1308" i="45"/>
  <c r="S1308" i="45"/>
  <c r="R1308" i="45"/>
  <c r="Q1308" i="45"/>
  <c r="P1308" i="45"/>
  <c r="Y1308" i="45"/>
  <c r="X1308" i="45"/>
  <c r="AA1308" i="45"/>
  <c r="Z1308" i="45"/>
  <c r="O1308" i="45"/>
  <c r="N1308" i="45"/>
  <c r="O1252" i="45"/>
  <c r="Y1318" i="45" s="1"/>
  <c r="J1252" i="45"/>
  <c r="N1313" i="45" s="1"/>
  <c r="V373" i="45"/>
  <c r="V467" i="45" s="1"/>
  <c r="V561" i="45" s="1"/>
  <c r="H252" i="45"/>
  <c r="V375" i="45"/>
  <c r="V469" i="45" s="1"/>
  <c r="V563" i="45" s="1"/>
  <c r="D267" i="45"/>
  <c r="V372" i="45"/>
  <c r="V466" i="45" s="1"/>
  <c r="V560" i="45" s="1"/>
  <c r="V374" i="45"/>
  <c r="V468" i="45" s="1"/>
  <c r="V562" i="45" s="1"/>
  <c r="C252" i="45"/>
  <c r="Q324" i="45" s="1"/>
  <c r="L375" i="45"/>
  <c r="L469" i="45" s="1"/>
  <c r="L563" i="45" s="1"/>
  <c r="Q468" i="45"/>
  <c r="Q562" i="45" s="1"/>
  <c r="R466" i="45"/>
  <c r="R560" i="45" s="1"/>
  <c r="V465" i="45"/>
  <c r="V559" i="45" s="1"/>
  <c r="X469" i="45"/>
  <c r="X563" i="45" s="1"/>
  <c r="L466" i="45"/>
  <c r="L560" i="45" s="1"/>
  <c r="O469" i="45"/>
  <c r="O563" i="45" s="1"/>
  <c r="S468" i="45"/>
  <c r="S562" i="45" s="1"/>
  <c r="Y467" i="45"/>
  <c r="Y561" i="45" s="1"/>
  <c r="C247" i="45"/>
  <c r="L324" i="45" s="1"/>
  <c r="S469" i="45"/>
  <c r="S563" i="45" s="1"/>
  <c r="M469" i="45"/>
  <c r="M563" i="45" s="1"/>
  <c r="H247" i="45"/>
  <c r="S465" i="45"/>
  <c r="S559" i="45" s="1"/>
  <c r="W468" i="45"/>
  <c r="W562" i="45" s="1"/>
  <c r="S466" i="45"/>
  <c r="S560" i="45" s="1"/>
  <c r="S467" i="45"/>
  <c r="S561" i="45" s="1"/>
  <c r="C249" i="45"/>
  <c r="C256" i="45"/>
  <c r="U324" i="45" s="1"/>
  <c r="C251" i="45"/>
  <c r="G251" i="45" s="1"/>
  <c r="C260" i="45"/>
  <c r="Y324" i="45" s="1"/>
  <c r="C258" i="45"/>
  <c r="W324" i="45" s="1"/>
  <c r="C259" i="45"/>
  <c r="X324" i="45" s="1"/>
  <c r="C248" i="45"/>
  <c r="M324" i="45" s="1"/>
  <c r="C250" i="45"/>
  <c r="G250" i="45" s="1"/>
  <c r="C253" i="45"/>
  <c r="R324" i="45" s="1"/>
  <c r="C255" i="45"/>
  <c r="T324" i="45" s="1"/>
  <c r="L373" i="45"/>
  <c r="C254" i="45"/>
  <c r="L374" i="45"/>
  <c r="H260" i="45"/>
  <c r="O373" i="45"/>
  <c r="O371" i="45"/>
  <c r="O372" i="45"/>
  <c r="H250" i="45"/>
  <c r="O374" i="45"/>
  <c r="Y374" i="45"/>
  <c r="Y375" i="45"/>
  <c r="M371" i="45"/>
  <c r="M372" i="45"/>
  <c r="M374" i="45"/>
  <c r="M373" i="45"/>
  <c r="C343" i="45"/>
  <c r="Q375" i="45"/>
  <c r="Q371" i="45"/>
  <c r="Q372" i="45"/>
  <c r="Q373" i="45"/>
  <c r="Y371" i="45"/>
  <c r="H259" i="45"/>
  <c r="Y372" i="45"/>
  <c r="D270" i="45"/>
  <c r="R373" i="45"/>
  <c r="X371" i="45"/>
  <c r="X372" i="45"/>
  <c r="X373" i="45"/>
  <c r="X374" i="45"/>
  <c r="R374" i="45"/>
  <c r="R375" i="45"/>
  <c r="L371" i="45"/>
  <c r="R371" i="45"/>
  <c r="D266" i="45"/>
  <c r="P374" i="45"/>
  <c r="P373" i="45"/>
  <c r="P372" i="45"/>
  <c r="P371" i="45"/>
  <c r="P376" i="45"/>
  <c r="P375" i="45"/>
  <c r="S376" i="45"/>
  <c r="O376" i="45"/>
  <c r="Q376" i="45"/>
  <c r="R376" i="45"/>
  <c r="X376" i="45"/>
  <c r="Y376" i="45"/>
  <c r="W376" i="45"/>
  <c r="D269" i="45"/>
  <c r="U372" i="45"/>
  <c r="U371" i="45"/>
  <c r="U376" i="45"/>
  <c r="U375" i="45"/>
  <c r="U374" i="45"/>
  <c r="U373" i="45"/>
  <c r="N375" i="45"/>
  <c r="N374" i="45"/>
  <c r="N373" i="45"/>
  <c r="N372" i="45"/>
  <c r="N371" i="45"/>
  <c r="N376" i="45"/>
  <c r="V376" i="45"/>
  <c r="T372" i="45"/>
  <c r="T371" i="45"/>
  <c r="T376" i="45"/>
  <c r="T375" i="45"/>
  <c r="T374" i="45"/>
  <c r="T373" i="45"/>
  <c r="L376" i="45"/>
  <c r="V324" i="45"/>
  <c r="J876" i="45"/>
  <c r="P876" i="45"/>
  <c r="N876" i="45"/>
  <c r="D268" i="45"/>
  <c r="E876" i="45"/>
  <c r="E923" i="45" s="1"/>
  <c r="E971" i="45" s="1"/>
  <c r="Q876" i="45"/>
  <c r="Q923" i="45" s="1"/>
  <c r="Q971" i="45" s="1"/>
  <c r="F876" i="45"/>
  <c r="F923" i="45" s="1"/>
  <c r="F971" i="45" s="1"/>
  <c r="R876" i="45"/>
  <c r="R923" i="45" s="1"/>
  <c r="R971" i="45" s="1"/>
  <c r="H876" i="45"/>
  <c r="H923" i="45" s="1"/>
  <c r="L876" i="45"/>
  <c r="H1703" i="45"/>
  <c r="D877" i="45" s="1"/>
  <c r="M876" i="45"/>
  <c r="M923" i="45" s="1"/>
  <c r="M971" i="45" s="1"/>
  <c r="I876" i="45"/>
  <c r="I923" i="45" s="1"/>
  <c r="I971" i="45" s="1"/>
  <c r="D265" i="45"/>
  <c r="K73" i="45"/>
  <c r="K74" i="45" s="1"/>
  <c r="K75" i="45" s="1"/>
  <c r="K76" i="45" s="1"/>
  <c r="K77" i="45" s="1"/>
  <c r="K78" i="45" s="1"/>
  <c r="K79" i="45" s="1"/>
  <c r="K80" i="45" s="1"/>
  <c r="K81" i="45" s="1"/>
  <c r="K82" i="45" s="1"/>
  <c r="K83" i="45" s="1"/>
  <c r="K84" i="45" s="1"/>
  <c r="K85" i="45" s="1"/>
  <c r="K86" i="45" s="1"/>
  <c r="K87" i="45" s="1"/>
  <c r="K88" i="45" s="1"/>
  <c r="K89" i="45" s="1"/>
  <c r="K90" i="45" s="1"/>
  <c r="K91" i="45" s="1"/>
  <c r="K92" i="45" s="1"/>
  <c r="K93" i="45" s="1"/>
  <c r="K94" i="45" s="1"/>
  <c r="K95" i="45" s="1"/>
  <c r="K96" i="45" s="1"/>
  <c r="K97" i="45" s="1"/>
  <c r="K98" i="45" s="1"/>
  <c r="K99" i="45" s="1"/>
  <c r="K100" i="45" s="1"/>
  <c r="K101" i="45" s="1"/>
  <c r="K102" i="45" s="1"/>
  <c r="K103" i="45" s="1"/>
  <c r="K104" i="45" s="1"/>
  <c r="K105" i="45" s="1"/>
  <c r="K106" i="45" s="1"/>
  <c r="K107" i="45" s="1"/>
  <c r="K108" i="45" s="1"/>
  <c r="K109" i="45" s="1"/>
  <c r="K110" i="45" s="1"/>
  <c r="K111" i="45" s="1"/>
  <c r="K112" i="45" s="1"/>
  <c r="K113" i="45" s="1"/>
  <c r="K114" i="45" s="1"/>
  <c r="E73" i="45"/>
  <c r="E74" i="45" s="1"/>
  <c r="E75" i="45" s="1"/>
  <c r="E76" i="45" s="1"/>
  <c r="E77" i="45" s="1"/>
  <c r="E78" i="45" s="1"/>
  <c r="E79" i="45" s="1"/>
  <c r="E80" i="45" s="1"/>
  <c r="E81" i="45" s="1"/>
  <c r="E82" i="45" s="1"/>
  <c r="E83" i="45" s="1"/>
  <c r="E84" i="45" s="1"/>
  <c r="E85" i="45" s="1"/>
  <c r="E86" i="45" s="1"/>
  <c r="E87" i="45" s="1"/>
  <c r="E88" i="45" s="1"/>
  <c r="E89" i="45" s="1"/>
  <c r="E90" i="45" s="1"/>
  <c r="E91" i="45" s="1"/>
  <c r="E92" i="45" s="1"/>
  <c r="E93" i="45" s="1"/>
  <c r="E94" i="45" s="1"/>
  <c r="E95" i="45" s="1"/>
  <c r="E96" i="45" s="1"/>
  <c r="E97" i="45" s="1"/>
  <c r="E98" i="45" s="1"/>
  <c r="E99" i="45" s="1"/>
  <c r="E100" i="45" s="1"/>
  <c r="E101" i="45" s="1"/>
  <c r="E102" i="45" s="1"/>
  <c r="E103" i="45" s="1"/>
  <c r="E104" i="45" s="1"/>
  <c r="E105" i="45" s="1"/>
  <c r="E106" i="45" s="1"/>
  <c r="E107" i="45" s="1"/>
  <c r="E108" i="45" s="1"/>
  <c r="E109" i="45" s="1"/>
  <c r="E110" i="45" s="1"/>
  <c r="E111" i="45" s="1"/>
  <c r="E112" i="45" s="1"/>
  <c r="E113" i="45" s="1"/>
  <c r="E114" i="45" s="1"/>
  <c r="F73" i="45"/>
  <c r="F74" i="45" s="1"/>
  <c r="F75" i="45" s="1"/>
  <c r="F76" i="45" s="1"/>
  <c r="F77" i="45" s="1"/>
  <c r="F78" i="45" s="1"/>
  <c r="G73" i="45"/>
  <c r="G74" i="45" s="1"/>
  <c r="G75" i="45" s="1"/>
  <c r="G76" i="45" s="1"/>
  <c r="G77" i="45" s="1"/>
  <c r="G78" i="45" s="1"/>
  <c r="G79" i="45" s="1"/>
  <c r="G80" i="45" s="1"/>
  <c r="G81" i="45" s="1"/>
  <c r="G82" i="45" s="1"/>
  <c r="G83" i="45" s="1"/>
  <c r="G84" i="45" s="1"/>
  <c r="G85" i="45" s="1"/>
  <c r="G86" i="45" s="1"/>
  <c r="G87" i="45" s="1"/>
  <c r="G88" i="45" s="1"/>
  <c r="G89" i="45" s="1"/>
  <c r="G90" i="45" s="1"/>
  <c r="G91" i="45" s="1"/>
  <c r="G92" i="45" s="1"/>
  <c r="G93" i="45" s="1"/>
  <c r="G94" i="45" s="1"/>
  <c r="G95" i="45" s="1"/>
  <c r="G96" i="45" s="1"/>
  <c r="G97" i="45" s="1"/>
  <c r="G98" i="45" s="1"/>
  <c r="G99" i="45" s="1"/>
  <c r="G100" i="45" s="1"/>
  <c r="G101" i="45" s="1"/>
  <c r="G102" i="45" s="1"/>
  <c r="G103" i="45" s="1"/>
  <c r="G104" i="45" s="1"/>
  <c r="G105" i="45" s="1"/>
  <c r="G106" i="45" s="1"/>
  <c r="G107" i="45" s="1"/>
  <c r="G108" i="45" s="1"/>
  <c r="G109" i="45" s="1"/>
  <c r="G110" i="45" s="1"/>
  <c r="G111" i="45" s="1"/>
  <c r="G112" i="45" s="1"/>
  <c r="G113" i="45" s="1"/>
  <c r="G114" i="45" s="1"/>
  <c r="H73" i="45"/>
  <c r="H74" i="45" s="1"/>
  <c r="H75" i="45" s="1"/>
  <c r="H76" i="45" s="1"/>
  <c r="H77" i="45" s="1"/>
  <c r="H78" i="45" s="1"/>
  <c r="H79" i="45" s="1"/>
  <c r="H80" i="45" s="1"/>
  <c r="H81" i="45" s="1"/>
  <c r="H82" i="45" s="1"/>
  <c r="H83" i="45" s="1"/>
  <c r="H84" i="45" s="1"/>
  <c r="H85" i="45" s="1"/>
  <c r="H86" i="45" s="1"/>
  <c r="H87" i="45" s="1"/>
  <c r="H88" i="45" s="1"/>
  <c r="H89" i="45" s="1"/>
  <c r="H90" i="45" s="1"/>
  <c r="H91" i="45" s="1"/>
  <c r="H92" i="45" s="1"/>
  <c r="H93" i="45" s="1"/>
  <c r="H94" i="45" s="1"/>
  <c r="H95" i="45" s="1"/>
  <c r="H96" i="45" s="1"/>
  <c r="H97" i="45" s="1"/>
  <c r="H98" i="45" s="1"/>
  <c r="H99" i="45" s="1"/>
  <c r="H100" i="45" s="1"/>
  <c r="H101" i="45" s="1"/>
  <c r="H102" i="45" s="1"/>
  <c r="H103" i="45" s="1"/>
  <c r="H104" i="45" s="1"/>
  <c r="H105" i="45" s="1"/>
  <c r="H106" i="45" s="1"/>
  <c r="H107" i="45" s="1"/>
  <c r="H108" i="45" s="1"/>
  <c r="H109" i="45" s="1"/>
  <c r="H110" i="45" s="1"/>
  <c r="H111" i="45" s="1"/>
  <c r="H112" i="45" s="1"/>
  <c r="H113" i="45" s="1"/>
  <c r="H114" i="45" s="1"/>
  <c r="I73" i="45"/>
  <c r="I74" i="45" s="1"/>
  <c r="I75" i="45" s="1"/>
  <c r="I76" i="45" s="1"/>
  <c r="I77" i="45" s="1"/>
  <c r="I78" i="45" s="1"/>
  <c r="I79" i="45" s="1"/>
  <c r="I80" i="45" s="1"/>
  <c r="I81" i="45" s="1"/>
  <c r="I82" i="45" s="1"/>
  <c r="I83" i="45" s="1"/>
  <c r="I84" i="45" s="1"/>
  <c r="I85" i="45" s="1"/>
  <c r="I86" i="45" s="1"/>
  <c r="I87" i="45" s="1"/>
  <c r="I88" i="45" s="1"/>
  <c r="I89" i="45" s="1"/>
  <c r="I90" i="45" s="1"/>
  <c r="I91" i="45" s="1"/>
  <c r="I92" i="45" s="1"/>
  <c r="I93" i="45" s="1"/>
  <c r="I94" i="45" s="1"/>
  <c r="I95" i="45" s="1"/>
  <c r="I96" i="45" s="1"/>
  <c r="I97" i="45" s="1"/>
  <c r="I98" i="45" s="1"/>
  <c r="I99" i="45" s="1"/>
  <c r="I100" i="45" s="1"/>
  <c r="I101" i="45" s="1"/>
  <c r="I102" i="45" s="1"/>
  <c r="I103" i="45" s="1"/>
  <c r="I104" i="45" s="1"/>
  <c r="I105" i="45" s="1"/>
  <c r="I106" i="45" s="1"/>
  <c r="I107" i="45" s="1"/>
  <c r="I108" i="45" s="1"/>
  <c r="I109" i="45" s="1"/>
  <c r="I110" i="45" s="1"/>
  <c r="I111" i="45" s="1"/>
  <c r="I112" i="45" s="1"/>
  <c r="I113" i="45" s="1"/>
  <c r="I114" i="45" s="1"/>
  <c r="J73" i="45"/>
  <c r="J74" i="45" s="1"/>
  <c r="J75" i="45" s="1"/>
  <c r="J76" i="45" s="1"/>
  <c r="J77" i="45" s="1"/>
  <c r="J78" i="45" s="1"/>
  <c r="G308" i="45"/>
  <c r="H308" i="45"/>
  <c r="E308" i="45"/>
  <c r="I308" i="45"/>
  <c r="H256" i="45"/>
  <c r="H249" i="45"/>
  <c r="H255" i="45"/>
  <c r="H268" i="45" s="1"/>
  <c r="H251" i="45"/>
  <c r="E1161" i="45"/>
  <c r="F221" i="45"/>
  <c r="I214" i="45"/>
  <c r="N1221" i="45"/>
  <c r="O1220" i="45"/>
  <c r="N1222" i="45"/>
  <c r="AN1221" i="45"/>
  <c r="AO1220" i="45"/>
  <c r="W1214" i="45"/>
  <c r="F1577" i="45"/>
  <c r="P1162" i="45"/>
  <c r="W888" i="45"/>
  <c r="Q222" i="45"/>
  <c r="F1657" i="45"/>
  <c r="F1663" i="45"/>
  <c r="F1677" i="45"/>
  <c r="F1674" i="45"/>
  <c r="F1670" i="45"/>
  <c r="F1660" i="45"/>
  <c r="F1667" i="45"/>
  <c r="F1647" i="45"/>
  <c r="G1653" i="45"/>
  <c r="G644" i="45"/>
  <c r="E645" i="45"/>
  <c r="V907" i="45"/>
  <c r="AJ219" i="45"/>
  <c r="E1160" i="45"/>
  <c r="E219" i="45"/>
  <c r="F220" i="45"/>
  <c r="N1569" i="45"/>
  <c r="O1569" i="45" s="1"/>
  <c r="J1221" i="45"/>
  <c r="K1220" i="45"/>
  <c r="J1222" i="45"/>
  <c r="G257" i="45"/>
  <c r="S1220" i="45"/>
  <c r="X1218" i="45"/>
  <c r="Y1218" i="45" s="1"/>
  <c r="Z1218" i="45" s="1"/>
  <c r="AA1218" i="45" s="1"/>
  <c r="AB1218" i="45" s="1"/>
  <c r="B1756" i="45"/>
  <c r="D1755" i="45"/>
  <c r="O1160" i="45"/>
  <c r="O219" i="45"/>
  <c r="V887" i="45" s="1"/>
  <c r="P220" i="45"/>
  <c r="G1220" i="45"/>
  <c r="F1221" i="45"/>
  <c r="F1222" i="45"/>
  <c r="D1159" i="45"/>
  <c r="O1161" i="45"/>
  <c r="P221" i="45"/>
  <c r="F1252" i="45"/>
  <c r="E1162" i="45"/>
  <c r="W877" i="45"/>
  <c r="F222" i="45"/>
  <c r="J1599" i="45"/>
  <c r="E1599" i="45"/>
  <c r="F1578" i="45"/>
  <c r="H1754" i="45"/>
  <c r="F1755" i="45"/>
  <c r="L923" i="45" l="1"/>
  <c r="D1020" i="45"/>
  <c r="F79" i="45"/>
  <c r="J79" i="45"/>
  <c r="F51" i="45"/>
  <c r="F52" i="45" s="1"/>
  <c r="F53" i="45" s="1"/>
  <c r="F54" i="45" s="1"/>
  <c r="F55" i="45" s="1"/>
  <c r="F56" i="45" s="1"/>
  <c r="F57" i="45" s="1"/>
  <c r="F58" i="45" s="1"/>
  <c r="F59" i="45" s="1"/>
  <c r="F60" i="45" s="1"/>
  <c r="F61" i="45" s="1"/>
  <c r="F62" i="45" s="1"/>
  <c r="F63" i="45" s="1"/>
  <c r="F64" i="45" s="1"/>
  <c r="F65" i="45" s="1"/>
  <c r="F66" i="45" s="1"/>
  <c r="F67" i="45" s="1"/>
  <c r="J51" i="45"/>
  <c r="J52" i="45" s="1"/>
  <c r="J53" i="45" s="1"/>
  <c r="J54" i="45" s="1"/>
  <c r="J55" i="45" s="1"/>
  <c r="J56" i="45" s="1"/>
  <c r="J57" i="45" s="1"/>
  <c r="J58" i="45" s="1"/>
  <c r="J59" i="45" s="1"/>
  <c r="J60" i="45" s="1"/>
  <c r="J61" i="45" s="1"/>
  <c r="J62" i="45" s="1"/>
  <c r="J63" i="45" s="1"/>
  <c r="J64" i="45" s="1"/>
  <c r="J65" i="45" s="1"/>
  <c r="J66" i="45" s="1"/>
  <c r="J67" i="45" s="1"/>
  <c r="H267" i="45"/>
  <c r="L267" i="45" s="1"/>
  <c r="H269" i="45"/>
  <c r="L269" i="45" s="1"/>
  <c r="F816" i="45"/>
  <c r="D816" i="45"/>
  <c r="E816" i="45"/>
  <c r="H816" i="45"/>
  <c r="D647" i="45"/>
  <c r="G247" i="45"/>
  <c r="S1318" i="45"/>
  <c r="S1412" i="45" s="1"/>
  <c r="S1506" i="45" s="1"/>
  <c r="X1318" i="45"/>
  <c r="X1412" i="45" s="1"/>
  <c r="X1506" i="45" s="1"/>
  <c r="W1318" i="45"/>
  <c r="G260" i="45"/>
  <c r="X1313" i="45"/>
  <c r="X1407" i="45" s="1"/>
  <c r="X1501" i="45" s="1"/>
  <c r="Y1313" i="45"/>
  <c r="Y1407" i="45" s="1"/>
  <c r="Y1501" i="45" s="1"/>
  <c r="P1313" i="45"/>
  <c r="P1407" i="45" s="1"/>
  <c r="Q1313" i="45"/>
  <c r="Q1407" i="45" s="1"/>
  <c r="Q1501" i="45" s="1"/>
  <c r="Z1313" i="45"/>
  <c r="Z1407" i="45" s="1"/>
  <c r="T1313" i="45"/>
  <c r="T1407" i="45" s="1"/>
  <c r="U1313" i="45"/>
  <c r="U1407" i="45" s="1"/>
  <c r="V1313" i="45"/>
  <c r="W1313" i="45"/>
  <c r="Y1402" i="45"/>
  <c r="Y1496" i="45" s="1"/>
  <c r="P1402" i="45"/>
  <c r="P1496" i="45" s="1"/>
  <c r="Y1412" i="45"/>
  <c r="Y1506" i="45" s="1"/>
  <c r="N1318" i="45"/>
  <c r="N1412" i="45" s="1"/>
  <c r="R1402" i="45"/>
  <c r="R1496" i="45" s="1"/>
  <c r="Z1318" i="45"/>
  <c r="O1318" i="45"/>
  <c r="T1402" i="45"/>
  <c r="T1496" i="45" s="1"/>
  <c r="V1402" i="45"/>
  <c r="V1496" i="45" s="1"/>
  <c r="O1402" i="45"/>
  <c r="O1496" i="45" s="1"/>
  <c r="W1402" i="45"/>
  <c r="W1496" i="45" s="1"/>
  <c r="Z1402" i="45"/>
  <c r="Z1496" i="45" s="1"/>
  <c r="AA1402" i="45"/>
  <c r="AA1496" i="45" s="1"/>
  <c r="H266" i="45"/>
  <c r="L266" i="45" s="1"/>
  <c r="N1407" i="45"/>
  <c r="N1501" i="45" s="1"/>
  <c r="N1402" i="45"/>
  <c r="N1496" i="45" s="1"/>
  <c r="H1308" i="45"/>
  <c r="X1402" i="45"/>
  <c r="E1308" i="45"/>
  <c r="Q1402" i="45"/>
  <c r="Q1496" i="45" s="1"/>
  <c r="F1308" i="45"/>
  <c r="S1402" i="45"/>
  <c r="S1496" i="45" s="1"/>
  <c r="G1308" i="45"/>
  <c r="U1402" i="45"/>
  <c r="P1318" i="45"/>
  <c r="R1318" i="45"/>
  <c r="O1309" i="45"/>
  <c r="AA1309" i="45"/>
  <c r="G248" i="45"/>
  <c r="P1309" i="45"/>
  <c r="I1308" i="45"/>
  <c r="Q1309" i="45"/>
  <c r="R1309" i="45"/>
  <c r="S1309" i="45"/>
  <c r="AA1318" i="45"/>
  <c r="V1309" i="45"/>
  <c r="T1309" i="45"/>
  <c r="O1313" i="45"/>
  <c r="X1309" i="45"/>
  <c r="U1309" i="45"/>
  <c r="Q1318" i="45"/>
  <c r="AA1313" i="45"/>
  <c r="Y1309" i="45"/>
  <c r="T1318" i="45"/>
  <c r="Z1309" i="45"/>
  <c r="R1313" i="45"/>
  <c r="W1309" i="45"/>
  <c r="U1318" i="45"/>
  <c r="D1308" i="45"/>
  <c r="S1313" i="45"/>
  <c r="N1309" i="45"/>
  <c r="V1318" i="45"/>
  <c r="C265" i="45"/>
  <c r="P324" i="45"/>
  <c r="P418" i="45" s="1"/>
  <c r="P512" i="45" s="1"/>
  <c r="G256" i="45"/>
  <c r="G269" i="45" s="1"/>
  <c r="G249" i="45"/>
  <c r="N324" i="45"/>
  <c r="N418" i="45" s="1"/>
  <c r="N512" i="45" s="1"/>
  <c r="G258" i="45"/>
  <c r="G252" i="45"/>
  <c r="G259" i="45"/>
  <c r="C270" i="45"/>
  <c r="P877" i="45"/>
  <c r="P924" i="45" s="1"/>
  <c r="O324" i="45"/>
  <c r="O418" i="45" s="1"/>
  <c r="O512" i="45" s="1"/>
  <c r="C269" i="45"/>
  <c r="H270" i="45"/>
  <c r="L270" i="45" s="1"/>
  <c r="H265" i="45"/>
  <c r="L265" i="45" s="1"/>
  <c r="C266" i="45"/>
  <c r="L418" i="45"/>
  <c r="L512" i="45" s="1"/>
  <c r="U418" i="45"/>
  <c r="U512" i="45" s="1"/>
  <c r="X470" i="45"/>
  <c r="X564" i="45" s="1"/>
  <c r="R465" i="45"/>
  <c r="R559" i="45" s="1"/>
  <c r="Y465" i="45"/>
  <c r="Y559" i="45" s="1"/>
  <c r="O468" i="45"/>
  <c r="O562" i="45" s="1"/>
  <c r="M465" i="45"/>
  <c r="M559" i="45" s="1"/>
  <c r="Y466" i="45"/>
  <c r="Y560" i="45" s="1"/>
  <c r="Y418" i="45"/>
  <c r="Y512" i="45" s="1"/>
  <c r="N466" i="45"/>
  <c r="N560" i="45" s="1"/>
  <c r="M418" i="45"/>
  <c r="M512" i="45" s="1"/>
  <c r="L470" i="45"/>
  <c r="L564" i="45" s="1"/>
  <c r="N468" i="45"/>
  <c r="N562" i="45" s="1"/>
  <c r="R470" i="45"/>
  <c r="R564" i="45" s="1"/>
  <c r="L465" i="45"/>
  <c r="L559" i="45" s="1"/>
  <c r="X418" i="45"/>
  <c r="X512" i="45" s="1"/>
  <c r="W470" i="45"/>
  <c r="W564" i="45" s="1"/>
  <c r="G255" i="45"/>
  <c r="Q470" i="45"/>
  <c r="Q564" i="45" s="1"/>
  <c r="R469" i="45"/>
  <c r="R563" i="45" s="1"/>
  <c r="O466" i="45"/>
  <c r="O560" i="45" s="1"/>
  <c r="V418" i="45"/>
  <c r="V512" i="45" s="1"/>
  <c r="O470" i="45"/>
  <c r="O564" i="45" s="1"/>
  <c r="Q465" i="45"/>
  <c r="Q559" i="45" s="1"/>
  <c r="O465" i="45"/>
  <c r="O559" i="45" s="1"/>
  <c r="N465" i="45"/>
  <c r="N559" i="45" s="1"/>
  <c r="Y468" i="45"/>
  <c r="Y562" i="45" s="1"/>
  <c r="C267" i="45"/>
  <c r="S470" i="45"/>
  <c r="S564" i="45" s="1"/>
  <c r="X468" i="45"/>
  <c r="X562" i="45" s="1"/>
  <c r="Q469" i="45"/>
  <c r="Q563" i="45" s="1"/>
  <c r="O467" i="45"/>
  <c r="O561" i="45" s="1"/>
  <c r="G253" i="45"/>
  <c r="T470" i="45"/>
  <c r="T564" i="45" s="1"/>
  <c r="T418" i="45"/>
  <c r="T512" i="45" s="1"/>
  <c r="R418" i="45"/>
  <c r="R512" i="45" s="1"/>
  <c r="U470" i="45"/>
  <c r="U564" i="45" s="1"/>
  <c r="P470" i="45"/>
  <c r="P564" i="45" s="1"/>
  <c r="X466" i="45"/>
  <c r="X560" i="45" s="1"/>
  <c r="M467" i="45"/>
  <c r="M561" i="45" s="1"/>
  <c r="L468" i="45"/>
  <c r="L562" i="45" s="1"/>
  <c r="N470" i="45"/>
  <c r="N564" i="45" s="1"/>
  <c r="W418" i="45"/>
  <c r="W512" i="45" s="1"/>
  <c r="P465" i="45"/>
  <c r="P559" i="45" s="1"/>
  <c r="X465" i="45"/>
  <c r="X559" i="45" s="1"/>
  <c r="M468" i="45"/>
  <c r="M562" i="45" s="1"/>
  <c r="C268" i="45"/>
  <c r="Y470" i="45"/>
  <c r="Y564" i="45" s="1"/>
  <c r="Q418" i="45"/>
  <c r="Q512" i="45" s="1"/>
  <c r="V470" i="45"/>
  <c r="V564" i="45" s="1"/>
  <c r="P466" i="45"/>
  <c r="P560" i="45" s="1"/>
  <c r="R467" i="45"/>
  <c r="R561" i="45" s="1"/>
  <c r="M466" i="45"/>
  <c r="M560" i="45" s="1"/>
  <c r="L467" i="45"/>
  <c r="L561" i="45" s="1"/>
  <c r="E373" i="45"/>
  <c r="P467" i="45"/>
  <c r="P561" i="45" s="1"/>
  <c r="E371" i="45"/>
  <c r="E374" i="45"/>
  <c r="P468" i="45"/>
  <c r="P562" i="45" s="1"/>
  <c r="I375" i="45"/>
  <c r="Y469" i="45"/>
  <c r="Y563" i="45" s="1"/>
  <c r="I563" i="45" s="1"/>
  <c r="D373" i="45"/>
  <c r="N467" i="45"/>
  <c r="N561" i="45" s="1"/>
  <c r="H372" i="45"/>
  <c r="U466" i="45"/>
  <c r="U560" i="45" s="1"/>
  <c r="H560" i="45" s="1"/>
  <c r="G373" i="45"/>
  <c r="T467" i="45"/>
  <c r="T561" i="45" s="1"/>
  <c r="G561" i="45" s="1"/>
  <c r="D375" i="45"/>
  <c r="N469" i="45"/>
  <c r="N563" i="45" s="1"/>
  <c r="D563" i="45" s="1"/>
  <c r="F373" i="45"/>
  <c r="Q467" i="45"/>
  <c r="Q561" i="45" s="1"/>
  <c r="G374" i="45"/>
  <c r="T468" i="45"/>
  <c r="T562" i="45" s="1"/>
  <c r="G562" i="45" s="1"/>
  <c r="H373" i="45"/>
  <c r="U467" i="45"/>
  <c r="U561" i="45" s="1"/>
  <c r="H561" i="45" s="1"/>
  <c r="F372" i="45"/>
  <c r="Q466" i="45"/>
  <c r="Q560" i="45" s="1"/>
  <c r="F560" i="45" s="1"/>
  <c r="G375" i="45"/>
  <c r="T469" i="45"/>
  <c r="T563" i="45" s="1"/>
  <c r="G563" i="45" s="1"/>
  <c r="H374" i="45"/>
  <c r="U468" i="45"/>
  <c r="U562" i="45" s="1"/>
  <c r="H562" i="45" s="1"/>
  <c r="F374" i="45"/>
  <c r="R468" i="45"/>
  <c r="R562" i="45" s="1"/>
  <c r="F562" i="45" s="1"/>
  <c r="H1020" i="45"/>
  <c r="H1066" i="45" s="1"/>
  <c r="H375" i="45"/>
  <c r="U469" i="45"/>
  <c r="U563" i="45" s="1"/>
  <c r="H563" i="45" s="1"/>
  <c r="J1020" i="45"/>
  <c r="J1066" i="45" s="1"/>
  <c r="J1112" i="45" s="1"/>
  <c r="G371" i="45"/>
  <c r="T465" i="45"/>
  <c r="T559" i="45" s="1"/>
  <c r="G559" i="45" s="1"/>
  <c r="E375" i="45"/>
  <c r="P469" i="45"/>
  <c r="P563" i="45" s="1"/>
  <c r="E563" i="45" s="1"/>
  <c r="I373" i="45"/>
  <c r="X467" i="45"/>
  <c r="X561" i="45" s="1"/>
  <c r="I561" i="45" s="1"/>
  <c r="G372" i="45"/>
  <c r="T466" i="45"/>
  <c r="T560" i="45" s="1"/>
  <c r="G560" i="45" s="1"/>
  <c r="H371" i="45"/>
  <c r="U465" i="45"/>
  <c r="U559" i="45" s="1"/>
  <c r="H559" i="45" s="1"/>
  <c r="D372" i="45"/>
  <c r="S324" i="45"/>
  <c r="G324" i="45" s="1"/>
  <c r="G254" i="45"/>
  <c r="I374" i="45"/>
  <c r="F375" i="45"/>
  <c r="I372" i="45"/>
  <c r="E372" i="45"/>
  <c r="I371" i="45"/>
  <c r="D374" i="45"/>
  <c r="V877" i="45"/>
  <c r="F371" i="45"/>
  <c r="C344" i="45"/>
  <c r="D371" i="45"/>
  <c r="P923" i="45"/>
  <c r="P971" i="45" s="1"/>
  <c r="S971" i="45" s="1"/>
  <c r="E376" i="45"/>
  <c r="E1020" i="45"/>
  <c r="E1066" i="45" s="1"/>
  <c r="E1112" i="45" s="1"/>
  <c r="D376" i="45"/>
  <c r="R377" i="45"/>
  <c r="Q377" i="45"/>
  <c r="O377" i="45"/>
  <c r="X377" i="45"/>
  <c r="Y377" i="45"/>
  <c r="W377" i="45"/>
  <c r="V377" i="45"/>
  <c r="S377" i="45"/>
  <c r="M377" i="45"/>
  <c r="L377" i="45"/>
  <c r="U377" i="45"/>
  <c r="G376" i="45"/>
  <c r="L268" i="45"/>
  <c r="H376" i="45"/>
  <c r="I376" i="45"/>
  <c r="P377" i="45"/>
  <c r="N377" i="45"/>
  <c r="F324" i="45"/>
  <c r="T377" i="45"/>
  <c r="F376" i="45"/>
  <c r="K876" i="45"/>
  <c r="J923" i="45"/>
  <c r="J971" i="45" s="1"/>
  <c r="I324" i="45"/>
  <c r="H324" i="45"/>
  <c r="G876" i="45"/>
  <c r="G923" i="45"/>
  <c r="F1020" i="45"/>
  <c r="F1066" i="45" s="1"/>
  <c r="F1112" i="45" s="1"/>
  <c r="Q325" i="45"/>
  <c r="R325" i="45"/>
  <c r="T325" i="45"/>
  <c r="V325" i="45"/>
  <c r="X325" i="45"/>
  <c r="Y325" i="45"/>
  <c r="S325" i="45"/>
  <c r="W325" i="45"/>
  <c r="U325" i="45"/>
  <c r="N923" i="45"/>
  <c r="N971" i="45" s="1"/>
  <c r="O876" i="45"/>
  <c r="E877" i="45"/>
  <c r="E924" i="45" s="1"/>
  <c r="E972" i="45" s="1"/>
  <c r="Q877" i="45"/>
  <c r="F877" i="45"/>
  <c r="F924" i="45" s="1"/>
  <c r="F972" i="45" s="1"/>
  <c r="R877" i="45"/>
  <c r="H877" i="45"/>
  <c r="I877" i="45"/>
  <c r="I924" i="45" s="1"/>
  <c r="I972" i="45" s="1"/>
  <c r="M877" i="45"/>
  <c r="M924" i="45" s="1"/>
  <c r="M972" i="45" s="1"/>
  <c r="H1704" i="45"/>
  <c r="J878" i="45" s="1"/>
  <c r="N877" i="45"/>
  <c r="N924" i="45" s="1"/>
  <c r="N972" i="45" s="1"/>
  <c r="L877" i="45"/>
  <c r="L924" i="45" s="1"/>
  <c r="L972" i="45" s="1"/>
  <c r="J877" i="45"/>
  <c r="J924" i="45" s="1"/>
  <c r="J972" i="45" s="1"/>
  <c r="I1020" i="45"/>
  <c r="S876" i="45"/>
  <c r="O325" i="45"/>
  <c r="P325" i="45"/>
  <c r="L325" i="45"/>
  <c r="O1159" i="45"/>
  <c r="N1549" i="45" s="1"/>
  <c r="O1549" i="45" s="1"/>
  <c r="E646" i="45"/>
  <c r="G645" i="45"/>
  <c r="J1600" i="45"/>
  <c r="G1578" i="45"/>
  <c r="E1600" i="45"/>
  <c r="F1162" i="45"/>
  <c r="W878" i="45"/>
  <c r="G222" i="45"/>
  <c r="E1159" i="45"/>
  <c r="P1160" i="45"/>
  <c r="P219" i="45"/>
  <c r="V888" i="45" s="1"/>
  <c r="Q220" i="45"/>
  <c r="K1252" i="45"/>
  <c r="D924" i="45"/>
  <c r="D972" i="45" s="1"/>
  <c r="V908" i="45"/>
  <c r="AK219" i="45"/>
  <c r="G1221" i="45"/>
  <c r="H1221" i="45"/>
  <c r="G1222" i="45"/>
  <c r="K1221" i="45"/>
  <c r="L1220" i="45"/>
  <c r="K1222" i="45"/>
  <c r="N325" i="45"/>
  <c r="Q1162" i="45"/>
  <c r="W889" i="45"/>
  <c r="R222" i="45"/>
  <c r="H971" i="45"/>
  <c r="F1161" i="45"/>
  <c r="G221" i="45"/>
  <c r="G266" i="45"/>
  <c r="G1252" i="45"/>
  <c r="AC1218" i="45"/>
  <c r="AD1218" i="45" s="1"/>
  <c r="AE1218" i="45" s="1"/>
  <c r="AF1218" i="45" s="1"/>
  <c r="AG1218" i="45" s="1"/>
  <c r="X1220" i="45"/>
  <c r="G1663" i="45"/>
  <c r="G1677" i="45"/>
  <c r="G1674" i="45"/>
  <c r="G1670" i="45"/>
  <c r="G1660" i="45"/>
  <c r="G1667" i="45"/>
  <c r="G1647" i="45"/>
  <c r="G1657" i="45"/>
  <c r="H1653" i="45"/>
  <c r="D1756" i="45"/>
  <c r="B1757" i="45"/>
  <c r="J214" i="45"/>
  <c r="J308" i="45"/>
  <c r="L971" i="45"/>
  <c r="O1221" i="45"/>
  <c r="P1220" i="45"/>
  <c r="O1222" i="45"/>
  <c r="F1756" i="45"/>
  <c r="H1755" i="45"/>
  <c r="M325" i="45"/>
  <c r="S1221" i="45"/>
  <c r="T1220" i="45"/>
  <c r="S1222" i="45"/>
  <c r="AO1221" i="45"/>
  <c r="AP1220" i="45"/>
  <c r="P1161" i="45"/>
  <c r="Q221" i="45"/>
  <c r="G1577" i="45"/>
  <c r="X1214" i="45"/>
  <c r="W1222" i="45"/>
  <c r="D1598" i="45"/>
  <c r="I1598" i="45"/>
  <c r="F1160" i="45"/>
  <c r="F219" i="45"/>
  <c r="G220" i="45"/>
  <c r="J80" i="45" l="1"/>
  <c r="F80" i="45"/>
  <c r="K266" i="45"/>
  <c r="H1318" i="45"/>
  <c r="H817" i="45"/>
  <c r="D817" i="45"/>
  <c r="D648" i="45"/>
  <c r="W1412" i="45"/>
  <c r="H1412" i="45" s="1"/>
  <c r="E817" i="45"/>
  <c r="F817" i="45"/>
  <c r="G265" i="45"/>
  <c r="K265" i="45" s="1"/>
  <c r="H1313" i="45"/>
  <c r="G1313" i="45"/>
  <c r="U1501" i="45"/>
  <c r="W1407" i="45"/>
  <c r="H1407" i="45" s="1"/>
  <c r="F1496" i="45"/>
  <c r="Z1501" i="45"/>
  <c r="T1501" i="45"/>
  <c r="G270" i="45"/>
  <c r="K270" i="45" s="1"/>
  <c r="D1402" i="45"/>
  <c r="G1402" i="45"/>
  <c r="U1496" i="45"/>
  <c r="G1496" i="45" s="1"/>
  <c r="V1407" i="45"/>
  <c r="V1501" i="45" s="1"/>
  <c r="D324" i="45"/>
  <c r="P1501" i="45"/>
  <c r="X1403" i="45"/>
  <c r="X1497" i="45" s="1"/>
  <c r="Z1412" i="45"/>
  <c r="Z1506" i="45" s="1"/>
  <c r="O1403" i="45"/>
  <c r="O1497" i="45" s="1"/>
  <c r="G268" i="45"/>
  <c r="K268" i="45" s="1"/>
  <c r="T1403" i="45"/>
  <c r="T1497" i="45" s="1"/>
  <c r="R1412" i="45"/>
  <c r="R1506" i="45" s="1"/>
  <c r="D1496" i="45"/>
  <c r="V1403" i="45"/>
  <c r="V1497" i="45" s="1"/>
  <c r="H1402" i="45"/>
  <c r="S1403" i="45"/>
  <c r="S1497" i="45" s="1"/>
  <c r="K269" i="45"/>
  <c r="Z1403" i="45"/>
  <c r="Z1497" i="45" s="1"/>
  <c r="R1403" i="45"/>
  <c r="R1497" i="45" s="1"/>
  <c r="N1506" i="45"/>
  <c r="T1412" i="45"/>
  <c r="F1412" i="45" s="1"/>
  <c r="O1412" i="45"/>
  <c r="O1506" i="45" s="1"/>
  <c r="Y1403" i="45"/>
  <c r="Y1497" i="45" s="1"/>
  <c r="I1496" i="45"/>
  <c r="P1403" i="45"/>
  <c r="P1497" i="45" s="1"/>
  <c r="F1402" i="45"/>
  <c r="X1496" i="45"/>
  <c r="H1496" i="45" s="1"/>
  <c r="E1496" i="45"/>
  <c r="I1402" i="45"/>
  <c r="V1412" i="45"/>
  <c r="V1506" i="45" s="1"/>
  <c r="AA1403" i="45"/>
  <c r="AA1497" i="45" s="1"/>
  <c r="E1402" i="45"/>
  <c r="N1403" i="45"/>
  <c r="N1497" i="45" s="1"/>
  <c r="F1318" i="45"/>
  <c r="P1310" i="45"/>
  <c r="F1313" i="45"/>
  <c r="S1407" i="45"/>
  <c r="F1407" i="45" s="1"/>
  <c r="D1313" i="45"/>
  <c r="O1407" i="45"/>
  <c r="D1407" i="45" s="1"/>
  <c r="G1318" i="45"/>
  <c r="U1412" i="45"/>
  <c r="H1309" i="45"/>
  <c r="W1403" i="45"/>
  <c r="E1313" i="45"/>
  <c r="R1407" i="45"/>
  <c r="E1407" i="45" s="1"/>
  <c r="I1318" i="45"/>
  <c r="AA1412" i="45"/>
  <c r="D1318" i="45"/>
  <c r="P1412" i="45"/>
  <c r="E1309" i="45"/>
  <c r="Q1403" i="45"/>
  <c r="I1313" i="45"/>
  <c r="AA1407" i="45"/>
  <c r="I1407" i="45" s="1"/>
  <c r="E1318" i="45"/>
  <c r="Q1412" i="45"/>
  <c r="G1309" i="45"/>
  <c r="U1403" i="45"/>
  <c r="O1310" i="45"/>
  <c r="AA1314" i="45"/>
  <c r="X1271" i="45"/>
  <c r="P1271" i="45"/>
  <c r="W1271" i="45"/>
  <c r="V1271" i="45"/>
  <c r="U1271" i="45"/>
  <c r="T1271" i="45"/>
  <c r="AC1271" i="45" s="1"/>
  <c r="AA1271" i="45"/>
  <c r="S1271" i="45"/>
  <c r="R1271" i="45"/>
  <c r="Q1271" i="45"/>
  <c r="O1271" i="45"/>
  <c r="Z1271" i="45"/>
  <c r="N1271" i="45"/>
  <c r="Y1271" i="45"/>
  <c r="O1314" i="45"/>
  <c r="AA1310" i="45"/>
  <c r="P1314" i="45"/>
  <c r="Q1310" i="45"/>
  <c r="Q1314" i="45"/>
  <c r="T1310" i="45"/>
  <c r="R1310" i="45"/>
  <c r="R1314" i="45"/>
  <c r="V1310" i="45"/>
  <c r="S1310" i="45"/>
  <c r="Y1314" i="45"/>
  <c r="S1314" i="45"/>
  <c r="W1310" i="45"/>
  <c r="I1309" i="45"/>
  <c r="T1314" i="45"/>
  <c r="U1310" i="45"/>
  <c r="U1314" i="45"/>
  <c r="F1309" i="45"/>
  <c r="X1310" i="45"/>
  <c r="X1314" i="45"/>
  <c r="V1314" i="45"/>
  <c r="Y1310" i="45"/>
  <c r="T1261" i="45"/>
  <c r="AC1261" i="45" s="1"/>
  <c r="X1261" i="45"/>
  <c r="S1261" i="45"/>
  <c r="W1261" i="45"/>
  <c r="R1261" i="45"/>
  <c r="Q1261" i="45"/>
  <c r="P1261" i="45"/>
  <c r="AA1261" i="45"/>
  <c r="O1261" i="45"/>
  <c r="Z1261" i="45"/>
  <c r="N1261" i="45"/>
  <c r="Y1261" i="45"/>
  <c r="V1261" i="45"/>
  <c r="U1261" i="45"/>
  <c r="Z1314" i="45"/>
  <c r="W1314" i="45"/>
  <c r="N1310" i="45"/>
  <c r="D1309" i="45"/>
  <c r="N1314" i="45"/>
  <c r="Z1310" i="45"/>
  <c r="H1021" i="45"/>
  <c r="H1067" i="45" s="1"/>
  <c r="H1113" i="45" s="1"/>
  <c r="E324" i="45"/>
  <c r="I560" i="45"/>
  <c r="G267" i="45"/>
  <c r="K267" i="45" s="1"/>
  <c r="M878" i="45"/>
  <c r="M925" i="45" s="1"/>
  <c r="M973" i="45" s="1"/>
  <c r="H1705" i="45"/>
  <c r="N879" i="45" s="1"/>
  <c r="K971" i="45"/>
  <c r="O971" i="45"/>
  <c r="F563" i="45"/>
  <c r="K1020" i="45"/>
  <c r="I1021" i="45"/>
  <c r="I1067" i="45" s="1"/>
  <c r="I1113" i="45" s="1"/>
  <c r="D418" i="45"/>
  <c r="D560" i="45"/>
  <c r="D562" i="45"/>
  <c r="E512" i="45"/>
  <c r="I559" i="45"/>
  <c r="F564" i="45"/>
  <c r="H564" i="45"/>
  <c r="I562" i="45"/>
  <c r="D512" i="45"/>
  <c r="E564" i="45"/>
  <c r="D559" i="45"/>
  <c r="D564" i="45"/>
  <c r="R419" i="45"/>
  <c r="R513" i="45" s="1"/>
  <c r="M419" i="45"/>
  <c r="M513" i="45" s="1"/>
  <c r="N471" i="45"/>
  <c r="N565" i="45" s="1"/>
  <c r="W471" i="45"/>
  <c r="W565" i="45" s="1"/>
  <c r="P471" i="45"/>
  <c r="P565" i="45" s="1"/>
  <c r="Y471" i="45"/>
  <c r="Y565" i="45" s="1"/>
  <c r="S418" i="45"/>
  <c r="S512" i="45" s="1"/>
  <c r="G512" i="45" s="1"/>
  <c r="U419" i="45"/>
  <c r="U513" i="45" s="1"/>
  <c r="X471" i="45"/>
  <c r="X565" i="45" s="1"/>
  <c r="H512" i="45"/>
  <c r="M471" i="45"/>
  <c r="M565" i="45" s="1"/>
  <c r="F512" i="45"/>
  <c r="Q924" i="45"/>
  <c r="Q972" i="45" s="1"/>
  <c r="W419" i="45"/>
  <c r="W513" i="45" s="1"/>
  <c r="O471" i="45"/>
  <c r="O565" i="45" s="1"/>
  <c r="N419" i="45"/>
  <c r="O419" i="45"/>
  <c r="O513" i="45" s="1"/>
  <c r="S419" i="45"/>
  <c r="S513" i="45" s="1"/>
  <c r="Q471" i="45"/>
  <c r="Q565" i="45" s="1"/>
  <c r="G564" i="45"/>
  <c r="E559" i="45"/>
  <c r="E560" i="45"/>
  <c r="I564" i="45"/>
  <c r="S471" i="45"/>
  <c r="S565" i="45" s="1"/>
  <c r="Y419" i="45"/>
  <c r="Y513" i="45" s="1"/>
  <c r="R471" i="45"/>
  <c r="R565" i="45" s="1"/>
  <c r="E562" i="45"/>
  <c r="T471" i="45"/>
  <c r="T565" i="45" s="1"/>
  <c r="D561" i="45"/>
  <c r="S923" i="45"/>
  <c r="X419" i="45"/>
  <c r="X513" i="45" s="1"/>
  <c r="F559" i="45"/>
  <c r="F561" i="45"/>
  <c r="E561" i="45"/>
  <c r="V471" i="45"/>
  <c r="V565" i="45" s="1"/>
  <c r="V419" i="45"/>
  <c r="V513" i="45" s="1"/>
  <c r="U471" i="45"/>
  <c r="U565" i="45" s="1"/>
  <c r="I512" i="45"/>
  <c r="Q419" i="45"/>
  <c r="Q513" i="45" s="1"/>
  <c r="T419" i="45"/>
  <c r="T513" i="45" s="1"/>
  <c r="L471" i="45"/>
  <c r="L565" i="45" s="1"/>
  <c r="P419" i="45"/>
  <c r="P513" i="45" s="1"/>
  <c r="E1021" i="45"/>
  <c r="E1067" i="45" s="1"/>
  <c r="E1113" i="45" s="1"/>
  <c r="I1066" i="45"/>
  <c r="I1112" i="45" s="1"/>
  <c r="L419" i="45"/>
  <c r="L513" i="45" s="1"/>
  <c r="D1021" i="45"/>
  <c r="D1067" i="45" s="1"/>
  <c r="F377" i="45"/>
  <c r="N878" i="45"/>
  <c r="N925" i="45" s="1"/>
  <c r="N973" i="45" s="1"/>
  <c r="L878" i="45"/>
  <c r="L925" i="45" s="1"/>
  <c r="D878" i="45"/>
  <c r="D925" i="45" s="1"/>
  <c r="P878" i="45"/>
  <c r="C345" i="45"/>
  <c r="E878" i="45"/>
  <c r="Q878" i="45"/>
  <c r="F878" i="45"/>
  <c r="F925" i="45" s="1"/>
  <c r="F973" i="45" s="1"/>
  <c r="R878" i="45"/>
  <c r="R925" i="45" s="1"/>
  <c r="R973" i="45" s="1"/>
  <c r="H878" i="45"/>
  <c r="I878" i="45"/>
  <c r="I925" i="45" s="1"/>
  <c r="I973" i="45" s="1"/>
  <c r="D971" i="45"/>
  <c r="G971" i="45" s="1"/>
  <c r="G1020" i="45"/>
  <c r="H377" i="45"/>
  <c r="K923" i="45"/>
  <c r="D377" i="45"/>
  <c r="D1066" i="45"/>
  <c r="D1112" i="45" s="1"/>
  <c r="G1112" i="45" s="1"/>
  <c r="G377" i="45"/>
  <c r="Q378" i="45"/>
  <c r="M378" i="45"/>
  <c r="W378" i="45"/>
  <c r="O378" i="45"/>
  <c r="V378" i="45"/>
  <c r="R378" i="45"/>
  <c r="L378" i="45"/>
  <c r="S378" i="45"/>
  <c r="Y378" i="45"/>
  <c r="X378" i="45"/>
  <c r="U378" i="45"/>
  <c r="N378" i="45"/>
  <c r="T378" i="45"/>
  <c r="P378" i="45"/>
  <c r="K877" i="45"/>
  <c r="H325" i="45"/>
  <c r="I377" i="45"/>
  <c r="H924" i="45"/>
  <c r="K924" i="45" s="1"/>
  <c r="I325" i="45"/>
  <c r="E377" i="45"/>
  <c r="G325" i="45"/>
  <c r="F325" i="45"/>
  <c r="D325" i="45"/>
  <c r="O923" i="45"/>
  <c r="E325" i="45"/>
  <c r="O877" i="45"/>
  <c r="J1021" i="45"/>
  <c r="T326" i="45"/>
  <c r="Q326" i="45"/>
  <c r="U326" i="45"/>
  <c r="S326" i="45"/>
  <c r="Y326" i="45"/>
  <c r="R326" i="45"/>
  <c r="V326" i="45"/>
  <c r="X326" i="45"/>
  <c r="W326" i="45"/>
  <c r="G877" i="45"/>
  <c r="S877" i="45"/>
  <c r="R924" i="45"/>
  <c r="R972" i="45" s="1"/>
  <c r="F1021" i="45"/>
  <c r="F1159" i="45"/>
  <c r="N1540" i="45" s="1"/>
  <c r="O1540" i="45" s="1"/>
  <c r="O924" i="45"/>
  <c r="O972" i="45"/>
  <c r="G972" i="45"/>
  <c r="Q1161" i="45"/>
  <c r="R221" i="45"/>
  <c r="H1112" i="45"/>
  <c r="R1162" i="45"/>
  <c r="W890" i="45"/>
  <c r="S222" i="45"/>
  <c r="P1252" i="45"/>
  <c r="H1756" i="45"/>
  <c r="F1757" i="45"/>
  <c r="V909" i="45"/>
  <c r="AL219" i="45"/>
  <c r="D1599" i="45"/>
  <c r="I1599" i="45"/>
  <c r="L1221" i="45"/>
  <c r="L1222" i="45"/>
  <c r="M1221" i="45"/>
  <c r="D1252" i="45"/>
  <c r="N1260" i="45" s="1"/>
  <c r="D1242" i="45"/>
  <c r="H1242" i="45" s="1"/>
  <c r="D1239" i="45"/>
  <c r="H1239" i="45" s="1"/>
  <c r="D1236" i="45"/>
  <c r="H1236" i="45" s="1"/>
  <c r="D1233" i="45"/>
  <c r="H1233" i="45" s="1"/>
  <c r="D1230" i="45"/>
  <c r="H1230" i="45" s="1"/>
  <c r="C1242" i="45"/>
  <c r="G1242" i="45" s="1"/>
  <c r="C1239" i="45"/>
  <c r="G1239" i="45" s="1"/>
  <c r="C1236" i="45"/>
  <c r="G1236" i="45" s="1"/>
  <c r="C1233" i="45"/>
  <c r="G1233" i="45" s="1"/>
  <c r="C1230" i="45"/>
  <c r="G1230" i="45" s="1"/>
  <c r="C1241" i="45"/>
  <c r="G1241" i="45" s="1"/>
  <c r="C1238" i="45"/>
  <c r="G1238" i="45" s="1"/>
  <c r="C1235" i="45"/>
  <c r="G1235" i="45" s="1"/>
  <c r="C1232" i="45"/>
  <c r="G1232" i="45" s="1"/>
  <c r="C1229" i="45"/>
  <c r="G1229" i="45" s="1"/>
  <c r="D1240" i="45"/>
  <c r="H1240" i="45" s="1"/>
  <c r="D1237" i="45"/>
  <c r="H1237" i="45" s="1"/>
  <c r="D1234" i="45"/>
  <c r="H1234" i="45" s="1"/>
  <c r="D1231" i="45"/>
  <c r="H1231" i="45" s="1"/>
  <c r="C1237" i="45"/>
  <c r="G1237" i="45" s="1"/>
  <c r="D1235" i="45"/>
  <c r="H1235" i="45" s="1"/>
  <c r="C1234" i="45"/>
  <c r="G1234" i="45" s="1"/>
  <c r="D1232" i="45"/>
  <c r="H1232" i="45" s="1"/>
  <c r="D1241" i="45"/>
  <c r="H1241" i="45" s="1"/>
  <c r="D1229" i="45"/>
  <c r="H1229" i="45" s="1"/>
  <c r="C1240" i="45"/>
  <c r="G1240" i="45" s="1"/>
  <c r="D1238" i="45"/>
  <c r="H1238" i="45" s="1"/>
  <c r="C1231" i="45"/>
  <c r="G1231" i="45" s="1"/>
  <c r="L1252" i="45"/>
  <c r="P1221" i="45"/>
  <c r="Q1220" i="45"/>
  <c r="P1222" i="45"/>
  <c r="G1161" i="45"/>
  <c r="H221" i="45"/>
  <c r="J925" i="45"/>
  <c r="J973" i="45" s="1"/>
  <c r="T1221" i="45"/>
  <c r="U1220" i="45"/>
  <c r="T1222" i="45"/>
  <c r="G1162" i="45"/>
  <c r="W879" i="45"/>
  <c r="H222" i="45"/>
  <c r="T1252" i="45"/>
  <c r="K214" i="45"/>
  <c r="K308" i="45"/>
  <c r="X1221" i="45"/>
  <c r="Y1220" i="45"/>
  <c r="H1577" i="45"/>
  <c r="Y1214" i="45"/>
  <c r="X1222" i="45"/>
  <c r="B1758" i="45"/>
  <c r="D1757" i="45"/>
  <c r="AH1218" i="45"/>
  <c r="AI1218" i="45" s="1"/>
  <c r="AJ1218" i="45" s="1"/>
  <c r="AK1218" i="45" s="1"/>
  <c r="AL1218" i="45" s="1"/>
  <c r="AC1220" i="45"/>
  <c r="G646" i="45"/>
  <c r="E647" i="45"/>
  <c r="G1160" i="45"/>
  <c r="G219" i="45"/>
  <c r="H220" i="45"/>
  <c r="AQ1220" i="45"/>
  <c r="AP1221" i="45"/>
  <c r="H1663" i="45"/>
  <c r="H1677" i="45"/>
  <c r="H1674" i="45"/>
  <c r="H1670" i="45"/>
  <c r="H1660" i="45"/>
  <c r="H1667" i="45"/>
  <c r="H1657" i="45"/>
  <c r="H1647" i="45"/>
  <c r="I1653" i="45"/>
  <c r="G924" i="45"/>
  <c r="Q1160" i="45"/>
  <c r="Q219" i="45"/>
  <c r="V889" i="45" s="1"/>
  <c r="R220" i="45"/>
  <c r="V878" i="45"/>
  <c r="N326" i="45"/>
  <c r="P326" i="45"/>
  <c r="L326" i="45"/>
  <c r="O326" i="45"/>
  <c r="M326" i="45"/>
  <c r="E1601" i="45"/>
  <c r="J1601" i="45"/>
  <c r="H1578" i="45"/>
  <c r="H1252" i="45"/>
  <c r="P972" i="45"/>
  <c r="P1159" i="45"/>
  <c r="N1550" i="45" s="1"/>
  <c r="O1550" i="45" s="1"/>
  <c r="F81" i="45" l="1"/>
  <c r="J81" i="45"/>
  <c r="W1506" i="45"/>
  <c r="H1506" i="45" s="1"/>
  <c r="D649" i="45"/>
  <c r="D818" i="45"/>
  <c r="F818" i="45"/>
  <c r="H818" i="45"/>
  <c r="E818" i="45"/>
  <c r="G1501" i="45"/>
  <c r="L879" i="45"/>
  <c r="L926" i="45" s="1"/>
  <c r="L974" i="45" s="1"/>
  <c r="E879" i="45"/>
  <c r="E926" i="45" s="1"/>
  <c r="E974" i="45" s="1"/>
  <c r="M879" i="45"/>
  <c r="M926" i="45" s="1"/>
  <c r="M974" i="45" s="1"/>
  <c r="Q879" i="45"/>
  <c r="Q926" i="45" s="1"/>
  <c r="Q974" i="45" s="1"/>
  <c r="F879" i="45"/>
  <c r="F926" i="45" s="1"/>
  <c r="F974" i="45" s="1"/>
  <c r="R879" i="45"/>
  <c r="R926" i="45" s="1"/>
  <c r="R974" i="45" s="1"/>
  <c r="W1501" i="45"/>
  <c r="H1501" i="45" s="1"/>
  <c r="G1403" i="45"/>
  <c r="H879" i="45"/>
  <c r="H926" i="45" s="1"/>
  <c r="I879" i="45"/>
  <c r="I926" i="45" s="1"/>
  <c r="I974" i="45" s="1"/>
  <c r="J879" i="45"/>
  <c r="J926" i="45" s="1"/>
  <c r="J974" i="45" s="1"/>
  <c r="D879" i="45"/>
  <c r="H1706" i="45"/>
  <c r="L880" i="45" s="1"/>
  <c r="P879" i="45"/>
  <c r="P926" i="45" s="1"/>
  <c r="P974" i="45" s="1"/>
  <c r="E1412" i="45"/>
  <c r="G1412" i="45"/>
  <c r="K1021" i="45"/>
  <c r="E1403" i="45"/>
  <c r="U1497" i="45"/>
  <c r="G1497" i="45" s="1"/>
  <c r="Q1506" i="45"/>
  <c r="E1506" i="45" s="1"/>
  <c r="D1412" i="45"/>
  <c r="G1407" i="45"/>
  <c r="P1506" i="45"/>
  <c r="D1506" i="45" s="1"/>
  <c r="T1506" i="45"/>
  <c r="F1506" i="45" s="1"/>
  <c r="F1403" i="45"/>
  <c r="H1403" i="45"/>
  <c r="Z1408" i="45"/>
  <c r="Z1502" i="45" s="1"/>
  <c r="W1404" i="45"/>
  <c r="W1498" i="45" s="1"/>
  <c r="O1408" i="45"/>
  <c r="O1502" i="45" s="1"/>
  <c r="AA1501" i="45"/>
  <c r="I1501" i="45" s="1"/>
  <c r="AA1404" i="45"/>
  <c r="AA1498" i="45" s="1"/>
  <c r="X1355" i="45"/>
  <c r="X1449" i="45" s="1"/>
  <c r="S1408" i="45"/>
  <c r="S1502" i="45" s="1"/>
  <c r="Y1365" i="45"/>
  <c r="Y1459" i="45" s="1"/>
  <c r="I1403" i="45"/>
  <c r="W1355" i="45"/>
  <c r="V1365" i="45"/>
  <c r="V1459" i="45" s="1"/>
  <c r="V1355" i="45"/>
  <c r="V1449" i="45" s="1"/>
  <c r="T1355" i="45"/>
  <c r="T1449" i="45" s="1"/>
  <c r="N1365" i="45"/>
  <c r="N1459" i="45" s="1"/>
  <c r="X1365" i="45"/>
  <c r="X1459" i="45" s="1"/>
  <c r="U1506" i="45"/>
  <c r="G1506" i="45" s="1"/>
  <c r="Y1404" i="45"/>
  <c r="Y1498" i="45" s="1"/>
  <c r="S1404" i="45"/>
  <c r="S1498" i="45" s="1"/>
  <c r="Z1365" i="45"/>
  <c r="Z1459" i="45" s="1"/>
  <c r="AA1408" i="45"/>
  <c r="AA1502" i="45" s="1"/>
  <c r="I1497" i="45"/>
  <c r="V1408" i="45"/>
  <c r="V1502" i="45" s="1"/>
  <c r="V1404" i="45"/>
  <c r="V1498" i="45" s="1"/>
  <c r="O1365" i="45"/>
  <c r="O1459" i="45" s="1"/>
  <c r="O1404" i="45"/>
  <c r="O1498" i="45" s="1"/>
  <c r="O1501" i="45"/>
  <c r="Z1355" i="45"/>
  <c r="Z1449" i="45" s="1"/>
  <c r="X1408" i="45"/>
  <c r="X1502" i="45" s="1"/>
  <c r="R1408" i="45"/>
  <c r="R1502" i="45" s="1"/>
  <c r="Q1365" i="45"/>
  <c r="Q1459" i="45" s="1"/>
  <c r="I1412" i="45"/>
  <c r="P1404" i="45"/>
  <c r="P1498" i="45" s="1"/>
  <c r="F1497" i="45"/>
  <c r="D1497" i="45"/>
  <c r="S1501" i="45"/>
  <c r="F1501" i="45" s="1"/>
  <c r="Z1404" i="45"/>
  <c r="Z1498" i="45" s="1"/>
  <c r="O1355" i="45"/>
  <c r="O1449" i="45" s="1"/>
  <c r="X1404" i="45"/>
  <c r="X1498" i="45" s="1"/>
  <c r="R1404" i="45"/>
  <c r="R1498" i="45" s="1"/>
  <c r="R1365" i="45"/>
  <c r="R1459" i="45" s="1"/>
  <c r="AA1355" i="45"/>
  <c r="AA1449" i="45" s="1"/>
  <c r="T1404" i="45"/>
  <c r="T1498" i="45" s="1"/>
  <c r="R1501" i="45"/>
  <c r="E1501" i="45" s="1"/>
  <c r="P1355" i="45"/>
  <c r="P1449" i="45" s="1"/>
  <c r="Q1408" i="45"/>
  <c r="Q1502" i="45" s="1"/>
  <c r="AA1365" i="45"/>
  <c r="AA1459" i="45" s="1"/>
  <c r="Q1497" i="45"/>
  <c r="E1497" i="45" s="1"/>
  <c r="AA1506" i="45"/>
  <c r="I1506" i="45" s="1"/>
  <c r="N1354" i="45"/>
  <c r="N1448" i="45" s="1"/>
  <c r="Q1355" i="45"/>
  <c r="T1365" i="45"/>
  <c r="T1459" i="45" s="1"/>
  <c r="W1497" i="45"/>
  <c r="H1497" i="45" s="1"/>
  <c r="W1408" i="45"/>
  <c r="W1502" i="45" s="1"/>
  <c r="R1355" i="45"/>
  <c r="R1449" i="45" s="1"/>
  <c r="T1408" i="45"/>
  <c r="T1502" i="45" s="1"/>
  <c r="P1408" i="45"/>
  <c r="P1502" i="45" s="1"/>
  <c r="U1365" i="45"/>
  <c r="U1459" i="45" s="1"/>
  <c r="K1308" i="45"/>
  <c r="D1403" i="45"/>
  <c r="K1318" i="45"/>
  <c r="G1310" i="45"/>
  <c r="U1404" i="45"/>
  <c r="S1311" i="45"/>
  <c r="E1310" i="45"/>
  <c r="Q1404" i="45"/>
  <c r="F1261" i="45"/>
  <c r="S1355" i="45"/>
  <c r="G1261" i="45"/>
  <c r="U1355" i="45"/>
  <c r="H1271" i="45"/>
  <c r="W1365" i="45"/>
  <c r="W1459" i="45" s="1"/>
  <c r="I1261" i="45"/>
  <c r="Y1355" i="45"/>
  <c r="Y1449" i="45" s="1"/>
  <c r="Y1323" i="45"/>
  <c r="I1314" i="45"/>
  <c r="Y1408" i="45"/>
  <c r="Y1502" i="45" s="1"/>
  <c r="D1271" i="45"/>
  <c r="P1365" i="45"/>
  <c r="D1261" i="45"/>
  <c r="N1355" i="45"/>
  <c r="N1449" i="45" s="1"/>
  <c r="D1314" i="45"/>
  <c r="N1408" i="45"/>
  <c r="N1502" i="45" s="1"/>
  <c r="O1307" i="45"/>
  <c r="D1310" i="45"/>
  <c r="N1404" i="45"/>
  <c r="N1498" i="45" s="1"/>
  <c r="G1314" i="45"/>
  <c r="U1408" i="45"/>
  <c r="F1271" i="45"/>
  <c r="S1365" i="45"/>
  <c r="H513" i="45"/>
  <c r="AA1307" i="45"/>
  <c r="N1323" i="45"/>
  <c r="N1319" i="45"/>
  <c r="Q1260" i="45"/>
  <c r="V1311" i="45"/>
  <c r="S1315" i="45"/>
  <c r="R1315" i="45"/>
  <c r="R1307" i="45"/>
  <c r="Z1323" i="45"/>
  <c r="O1319" i="45"/>
  <c r="W1311" i="45"/>
  <c r="X1315" i="45"/>
  <c r="T1315" i="45"/>
  <c r="V1272" i="45"/>
  <c r="U1272" i="45"/>
  <c r="Y1272" i="45"/>
  <c r="T1272" i="45"/>
  <c r="AC1272" i="45" s="1"/>
  <c r="S1272" i="45"/>
  <c r="R1272" i="45"/>
  <c r="Q1272" i="45"/>
  <c r="Z1272" i="45"/>
  <c r="P1272" i="45"/>
  <c r="AA1272" i="45"/>
  <c r="O1272" i="45"/>
  <c r="N1272" i="45"/>
  <c r="X1272" i="45"/>
  <c r="W1272" i="45"/>
  <c r="K878" i="45"/>
  <c r="V1260" i="45"/>
  <c r="S1307" i="45"/>
  <c r="H1261" i="45"/>
  <c r="O1323" i="45"/>
  <c r="R1260" i="45"/>
  <c r="AA1319" i="45"/>
  <c r="X1311" i="45"/>
  <c r="Y1315" i="45"/>
  <c r="U1315" i="45"/>
  <c r="D1600" i="45"/>
  <c r="R1262" i="45"/>
  <c r="Q1262" i="45"/>
  <c r="U1262" i="45"/>
  <c r="P1262" i="45"/>
  <c r="AA1262" i="45"/>
  <c r="O1262" i="45"/>
  <c r="Z1262" i="45"/>
  <c r="N1262" i="45"/>
  <c r="Y1262" i="45"/>
  <c r="X1262" i="45"/>
  <c r="W1262" i="45"/>
  <c r="V1262" i="45"/>
  <c r="T1262" i="45"/>
  <c r="AC1262" i="45" s="1"/>
  <c r="S1262" i="45"/>
  <c r="X1260" i="45"/>
  <c r="T1307" i="45"/>
  <c r="AA1323" i="45"/>
  <c r="R1319" i="45"/>
  <c r="Y1311" i="45"/>
  <c r="V1315" i="45"/>
  <c r="O1260" i="45"/>
  <c r="G1271" i="45"/>
  <c r="U1307" i="45"/>
  <c r="R1323" i="45"/>
  <c r="P1323" i="45"/>
  <c r="S1319" i="45"/>
  <c r="N1311" i="45"/>
  <c r="W1315" i="45"/>
  <c r="Z1319" i="45"/>
  <c r="AA1260" i="45"/>
  <c r="Z1260" i="45"/>
  <c r="V1307" i="45"/>
  <c r="T1323" i="45"/>
  <c r="Q1323" i="45"/>
  <c r="T1319" i="45"/>
  <c r="Z1311" i="45"/>
  <c r="N1315" i="45"/>
  <c r="W1307" i="45"/>
  <c r="U1323" i="45"/>
  <c r="T1260" i="45"/>
  <c r="AC1260" i="45" s="1"/>
  <c r="Y1260" i="45"/>
  <c r="U1319" i="45"/>
  <c r="F1310" i="45"/>
  <c r="O1311" i="45"/>
  <c r="Z1315" i="45"/>
  <c r="I1271" i="45"/>
  <c r="Z1307" i="45"/>
  <c r="X1307" i="45"/>
  <c r="S1323" i="45"/>
  <c r="I1310" i="45"/>
  <c r="H1310" i="45"/>
  <c r="V1319" i="45"/>
  <c r="E1314" i="45"/>
  <c r="AA1311" i="45"/>
  <c r="O1315" i="45"/>
  <c r="N1307" i="45"/>
  <c r="Y1307" i="45"/>
  <c r="V1323" i="45"/>
  <c r="F1314" i="45"/>
  <c r="W1319" i="45"/>
  <c r="R1311" i="45"/>
  <c r="P1311" i="45"/>
  <c r="AA1315" i="45"/>
  <c r="P1307" i="45"/>
  <c r="W1260" i="45"/>
  <c r="W1323" i="45"/>
  <c r="H1314" i="45"/>
  <c r="P1319" i="45"/>
  <c r="X1319" i="45"/>
  <c r="T1311" i="45"/>
  <c r="Q1311" i="45"/>
  <c r="P1315" i="45"/>
  <c r="Q1307" i="45"/>
  <c r="E1261" i="45"/>
  <c r="X1323" i="45"/>
  <c r="S1260" i="45"/>
  <c r="Q1319" i="45"/>
  <c r="Y1319" i="45"/>
  <c r="U1311" i="45"/>
  <c r="P1260" i="45"/>
  <c r="Q1315" i="45"/>
  <c r="E1271" i="45"/>
  <c r="U1260" i="45"/>
  <c r="H925" i="45"/>
  <c r="H973" i="45" s="1"/>
  <c r="K973" i="45" s="1"/>
  <c r="H1022" i="45"/>
  <c r="H1068" i="45" s="1"/>
  <c r="P925" i="45"/>
  <c r="P973" i="45" s="1"/>
  <c r="F513" i="45"/>
  <c r="I1022" i="45"/>
  <c r="I1068" i="45" s="1"/>
  <c r="I1114" i="45" s="1"/>
  <c r="F565" i="45"/>
  <c r="O878" i="45"/>
  <c r="J1022" i="45"/>
  <c r="K1112" i="45"/>
  <c r="K1066" i="45"/>
  <c r="D419" i="45"/>
  <c r="G565" i="45"/>
  <c r="I565" i="45"/>
  <c r="N513" i="45"/>
  <c r="D513" i="45" s="1"/>
  <c r="U472" i="45"/>
  <c r="U566" i="45" s="1"/>
  <c r="R420" i="45"/>
  <c r="R514" i="45" s="1"/>
  <c r="Y420" i="45"/>
  <c r="Y514" i="45" s="1"/>
  <c r="S420" i="45"/>
  <c r="S514" i="45" s="1"/>
  <c r="S472" i="45"/>
  <c r="S566" i="45" s="1"/>
  <c r="E513" i="45"/>
  <c r="M420" i="45"/>
  <c r="M514" i="45" s="1"/>
  <c r="U420" i="45"/>
  <c r="U514" i="45" s="1"/>
  <c r="L472" i="45"/>
  <c r="L566" i="45" s="1"/>
  <c r="Y472" i="45"/>
  <c r="Y566" i="45" s="1"/>
  <c r="O420" i="45"/>
  <c r="O514" i="45" s="1"/>
  <c r="Q420" i="45"/>
  <c r="Q514" i="45" s="1"/>
  <c r="R472" i="45"/>
  <c r="R566" i="45" s="1"/>
  <c r="L420" i="45"/>
  <c r="L514" i="45" s="1"/>
  <c r="G1021" i="45"/>
  <c r="T420" i="45"/>
  <c r="T514" i="45" s="1"/>
  <c r="V472" i="45"/>
  <c r="V566" i="45" s="1"/>
  <c r="P420" i="45"/>
  <c r="P514" i="45" s="1"/>
  <c r="E565" i="45"/>
  <c r="Q925" i="45"/>
  <c r="Q973" i="45" s="1"/>
  <c r="N420" i="45"/>
  <c r="N514" i="45" s="1"/>
  <c r="S878" i="45"/>
  <c r="W472" i="45"/>
  <c r="W566" i="45" s="1"/>
  <c r="X472" i="45"/>
  <c r="X566" i="45" s="1"/>
  <c r="D565" i="45"/>
  <c r="P472" i="45"/>
  <c r="P566" i="45" s="1"/>
  <c r="M472" i="45"/>
  <c r="M566" i="45" s="1"/>
  <c r="H565" i="45"/>
  <c r="I513" i="45"/>
  <c r="V420" i="45"/>
  <c r="V514" i="45" s="1"/>
  <c r="W420" i="45"/>
  <c r="W514" i="45" s="1"/>
  <c r="T472" i="45"/>
  <c r="T566" i="45" s="1"/>
  <c r="Q472" i="45"/>
  <c r="Q566" i="45" s="1"/>
  <c r="G513" i="45"/>
  <c r="X420" i="45"/>
  <c r="X514" i="45" s="1"/>
  <c r="N472" i="45"/>
  <c r="N566" i="45" s="1"/>
  <c r="E378" i="45"/>
  <c r="O472" i="45"/>
  <c r="O566" i="45" s="1"/>
  <c r="D1022" i="45"/>
  <c r="D1068" i="45" s="1"/>
  <c r="D1114" i="45" s="1"/>
  <c r="H972" i="45"/>
  <c r="K972" i="45" s="1"/>
  <c r="F1067" i="45"/>
  <c r="F1113" i="45" s="1"/>
  <c r="G878" i="45"/>
  <c r="G1066" i="45"/>
  <c r="S972" i="45"/>
  <c r="S924" i="45"/>
  <c r="E925" i="45"/>
  <c r="E973" i="45" s="1"/>
  <c r="J1067" i="45"/>
  <c r="J1113" i="45" s="1"/>
  <c r="K1113" i="45" s="1"/>
  <c r="C346" i="45"/>
  <c r="E418" i="45"/>
  <c r="E419" i="45"/>
  <c r="H326" i="45"/>
  <c r="G378" i="45"/>
  <c r="D378" i="45"/>
  <c r="H378" i="45"/>
  <c r="V379" i="45"/>
  <c r="Q379" i="45"/>
  <c r="X379" i="45"/>
  <c r="Y379" i="45"/>
  <c r="O379" i="45"/>
  <c r="L379" i="45"/>
  <c r="W379" i="45"/>
  <c r="M379" i="45"/>
  <c r="R379" i="45"/>
  <c r="S379" i="45"/>
  <c r="P379" i="45"/>
  <c r="T379" i="45"/>
  <c r="U379" i="45"/>
  <c r="N379" i="45"/>
  <c r="I378" i="45"/>
  <c r="F378" i="45"/>
  <c r="D326" i="45"/>
  <c r="G326" i="45"/>
  <c r="E326" i="45"/>
  <c r="F326" i="45"/>
  <c r="I326" i="45"/>
  <c r="W327" i="45"/>
  <c r="T327" i="45"/>
  <c r="Q327" i="45"/>
  <c r="R327" i="45"/>
  <c r="U327" i="45"/>
  <c r="S327" i="45"/>
  <c r="Y327" i="45"/>
  <c r="X327" i="45"/>
  <c r="V327" i="45"/>
  <c r="I1600" i="45"/>
  <c r="Q1159" i="45"/>
  <c r="N1551" i="45" s="1"/>
  <c r="O1551" i="45" s="1"/>
  <c r="D1113" i="45"/>
  <c r="F1022" i="45"/>
  <c r="F1068" i="45" s="1"/>
  <c r="F1114" i="45" s="1"/>
  <c r="U1221" i="45"/>
  <c r="V1220" i="45"/>
  <c r="U1222" i="45"/>
  <c r="R1160" i="45"/>
  <c r="R219" i="45"/>
  <c r="V890" i="45" s="1"/>
  <c r="S220" i="45"/>
  <c r="AM1218" i="45"/>
  <c r="AN1218" i="45" s="1"/>
  <c r="AO1218" i="45" s="1"/>
  <c r="AP1218" i="45" s="1"/>
  <c r="AQ1218" i="45" s="1"/>
  <c r="AR1218" i="45" s="1"/>
  <c r="AS1218" i="45" s="1"/>
  <c r="AT1218" i="45" s="1"/>
  <c r="AU1218" i="45" s="1"/>
  <c r="AV1218" i="45" s="1"/>
  <c r="AH1220" i="45"/>
  <c r="E1022" i="45"/>
  <c r="H1162" i="45"/>
  <c r="W880" i="45"/>
  <c r="I222" i="45"/>
  <c r="D973" i="45"/>
  <c r="AC1221" i="45"/>
  <c r="AD1220" i="45"/>
  <c r="W891" i="45"/>
  <c r="S1162" i="45"/>
  <c r="T222" i="45"/>
  <c r="U1252" i="45"/>
  <c r="Y1221" i="45"/>
  <c r="Z1220" i="45"/>
  <c r="H1161" i="45"/>
  <c r="I221" i="45"/>
  <c r="D1758" i="45"/>
  <c r="B1759" i="45"/>
  <c r="AR1220" i="45"/>
  <c r="AQ1221" i="45"/>
  <c r="Z1214" i="45"/>
  <c r="Y1222" i="45"/>
  <c r="E648" i="45"/>
  <c r="G647" i="45"/>
  <c r="N926" i="45"/>
  <c r="N974" i="45" s="1"/>
  <c r="H1160" i="45"/>
  <c r="H219" i="45"/>
  <c r="I220" i="45"/>
  <c r="Q1252" i="45"/>
  <c r="Q1320" i="45" s="1"/>
  <c r="J1602" i="45"/>
  <c r="E1602" i="45"/>
  <c r="I1578" i="45"/>
  <c r="V879" i="45"/>
  <c r="O327" i="45"/>
  <c r="M327" i="45"/>
  <c r="P327" i="45"/>
  <c r="L327" i="45"/>
  <c r="N327" i="45"/>
  <c r="O925" i="45"/>
  <c r="M1252" i="45"/>
  <c r="V910" i="45"/>
  <c r="AM219" i="45"/>
  <c r="F1758" i="45"/>
  <c r="H1757" i="45"/>
  <c r="G1159" i="45"/>
  <c r="L973" i="45"/>
  <c r="O973" i="45" s="1"/>
  <c r="I1577" i="45"/>
  <c r="Q1221" i="45"/>
  <c r="R1221" i="45"/>
  <c r="Q1222" i="45"/>
  <c r="L214" i="45"/>
  <c r="L308" i="45"/>
  <c r="I1252" i="45"/>
  <c r="R1161" i="45"/>
  <c r="S221" i="45"/>
  <c r="I1663" i="45"/>
  <c r="I1677" i="45"/>
  <c r="I1674" i="45"/>
  <c r="I1670" i="45"/>
  <c r="I1660" i="45"/>
  <c r="I1667" i="45"/>
  <c r="I1647" i="45"/>
  <c r="I1657" i="45"/>
  <c r="J1653" i="45"/>
  <c r="N1541" i="45" l="1"/>
  <c r="O1541" i="45" s="1"/>
  <c r="T1263" i="45"/>
  <c r="AC1263" i="45" s="1"/>
  <c r="D1260" i="45"/>
  <c r="J82" i="45"/>
  <c r="F82" i="45"/>
  <c r="O879" i="45"/>
  <c r="H819" i="45"/>
  <c r="E819" i="45"/>
  <c r="D819" i="45"/>
  <c r="F819" i="45"/>
  <c r="D650" i="45"/>
  <c r="D880" i="45"/>
  <c r="D927" i="45" s="1"/>
  <c r="D975" i="45" s="1"/>
  <c r="E880" i="45"/>
  <c r="E927" i="45" s="1"/>
  <c r="E975" i="45" s="1"/>
  <c r="H1707" i="45"/>
  <c r="J881" i="45" s="1"/>
  <c r="I1023" i="45"/>
  <c r="I1069" i="45" s="1"/>
  <c r="I1115" i="45" s="1"/>
  <c r="G1355" i="45"/>
  <c r="K879" i="45"/>
  <c r="J1023" i="45"/>
  <c r="J1069" i="45" s="1"/>
  <c r="J1115" i="45" s="1"/>
  <c r="F1355" i="45"/>
  <c r="G879" i="45"/>
  <c r="G1404" i="45"/>
  <c r="P880" i="45"/>
  <c r="P927" i="45" s="1"/>
  <c r="P975" i="45" s="1"/>
  <c r="H1023" i="45"/>
  <c r="N880" i="45"/>
  <c r="S879" i="45"/>
  <c r="F880" i="45"/>
  <c r="F927" i="45" s="1"/>
  <c r="F975" i="45" s="1"/>
  <c r="M880" i="45"/>
  <c r="M927" i="45" s="1"/>
  <c r="M975" i="45" s="1"/>
  <c r="R880" i="45"/>
  <c r="R927" i="45" s="1"/>
  <c r="R975" i="45" s="1"/>
  <c r="D926" i="45"/>
  <c r="G926" i="45" s="1"/>
  <c r="Q880" i="45"/>
  <c r="Q927" i="45" s="1"/>
  <c r="Q975" i="45" s="1"/>
  <c r="I880" i="45"/>
  <c r="I927" i="45" s="1"/>
  <c r="I975" i="45" s="1"/>
  <c r="H880" i="45"/>
  <c r="H927" i="45" s="1"/>
  <c r="H975" i="45" s="1"/>
  <c r="J880" i="45"/>
  <c r="J927" i="45" s="1"/>
  <c r="J975" i="45" s="1"/>
  <c r="D1023" i="45"/>
  <c r="D1069" i="45" s="1"/>
  <c r="D1115" i="45" s="1"/>
  <c r="G1408" i="45"/>
  <c r="K925" i="45"/>
  <c r="H1355" i="45"/>
  <c r="D1365" i="45"/>
  <c r="E1404" i="45"/>
  <c r="E1408" i="45"/>
  <c r="H1459" i="45"/>
  <c r="U1498" i="45"/>
  <c r="G1498" i="45" s="1"/>
  <c r="E1355" i="45"/>
  <c r="Q1449" i="45"/>
  <c r="E1449" i="45" s="1"/>
  <c r="I1498" i="45"/>
  <c r="H1404" i="45"/>
  <c r="I1459" i="45"/>
  <c r="F1404" i="45"/>
  <c r="I1404" i="45"/>
  <c r="U1502" i="45"/>
  <c r="G1502" i="45" s="1"/>
  <c r="H1502" i="45"/>
  <c r="F1408" i="45"/>
  <c r="D1502" i="45"/>
  <c r="F1498" i="45"/>
  <c r="D1498" i="45"/>
  <c r="P1401" i="45"/>
  <c r="P1495" i="45" s="1"/>
  <c r="Z1413" i="45"/>
  <c r="Z1507" i="45" s="1"/>
  <c r="R1366" i="45"/>
  <c r="R1460" i="45" s="1"/>
  <c r="X1417" i="45"/>
  <c r="X1511" i="45" s="1"/>
  <c r="AA1409" i="45"/>
  <c r="AA1503" i="45" s="1"/>
  <c r="U1417" i="45"/>
  <c r="U1511" i="45" s="1"/>
  <c r="T1401" i="45"/>
  <c r="T1495" i="45" s="1"/>
  <c r="P1356" i="45"/>
  <c r="P1450" i="45" s="1"/>
  <c r="S1401" i="45"/>
  <c r="S1495" i="45" s="1"/>
  <c r="V1413" i="45"/>
  <c r="V1507" i="45" s="1"/>
  <c r="AA1356" i="45"/>
  <c r="AA1450" i="45" s="1"/>
  <c r="R1409" i="45"/>
  <c r="R1503" i="45" s="1"/>
  <c r="P1405" i="45"/>
  <c r="P1499" i="45" s="1"/>
  <c r="X1354" i="45"/>
  <c r="X1448" i="45" s="1"/>
  <c r="U1356" i="45"/>
  <c r="U1450" i="45" s="1"/>
  <c r="V1354" i="45"/>
  <c r="V1448" i="45" s="1"/>
  <c r="T1366" i="45"/>
  <c r="T1460" i="45" s="1"/>
  <c r="V1405" i="45"/>
  <c r="V1499" i="45" s="1"/>
  <c r="I1365" i="45"/>
  <c r="G1459" i="45"/>
  <c r="E1502" i="45"/>
  <c r="P1459" i="45"/>
  <c r="D1459" i="45" s="1"/>
  <c r="Y1366" i="45"/>
  <c r="Y1460" i="45" s="1"/>
  <c r="Q1354" i="45"/>
  <c r="Q1448" i="45" s="1"/>
  <c r="I1408" i="45"/>
  <c r="G1365" i="45"/>
  <c r="Q1498" i="45"/>
  <c r="E1498" i="45" s="1"/>
  <c r="D1501" i="45"/>
  <c r="T1354" i="45"/>
  <c r="T1448" i="45" s="1"/>
  <c r="P1409" i="45"/>
  <c r="P1503" i="45" s="1"/>
  <c r="W1413" i="45"/>
  <c r="W1507" i="45" s="1"/>
  <c r="X1401" i="45"/>
  <c r="X1495" i="45" s="1"/>
  <c r="Z1405" i="45"/>
  <c r="Z1499" i="45" s="1"/>
  <c r="P1417" i="45"/>
  <c r="P1511" i="45" s="1"/>
  <c r="T1356" i="45"/>
  <c r="T1450" i="45" s="1"/>
  <c r="R1356" i="45"/>
  <c r="R1450" i="45" s="1"/>
  <c r="I1502" i="45"/>
  <c r="H1498" i="45"/>
  <c r="D1449" i="45"/>
  <c r="U1354" i="45"/>
  <c r="U1448" i="45" s="1"/>
  <c r="Q1405" i="45"/>
  <c r="Q1499" i="45" s="1"/>
  <c r="Z1401" i="45"/>
  <c r="Z1495" i="45" s="1"/>
  <c r="T1413" i="45"/>
  <c r="T1507" i="45" s="1"/>
  <c r="V1356" i="45"/>
  <c r="V1450" i="45" s="1"/>
  <c r="X1366" i="45"/>
  <c r="X1460" i="45" s="1"/>
  <c r="V1366" i="45"/>
  <c r="V1460" i="45" s="1"/>
  <c r="O1401" i="45"/>
  <c r="O1495" i="45" s="1"/>
  <c r="Y1417" i="45"/>
  <c r="Y1511" i="45" s="1"/>
  <c r="S1405" i="45"/>
  <c r="S1499" i="45" s="1"/>
  <c r="F1502" i="45"/>
  <c r="V1417" i="45"/>
  <c r="V1511" i="45" s="1"/>
  <c r="Q1417" i="45"/>
  <c r="Q1511" i="45" s="1"/>
  <c r="U1409" i="45"/>
  <c r="U1503" i="45" s="1"/>
  <c r="N1366" i="45"/>
  <c r="N1460" i="45" s="1"/>
  <c r="T1409" i="45"/>
  <c r="T1503" i="45" s="1"/>
  <c r="AA1401" i="45"/>
  <c r="AA1495" i="45" s="1"/>
  <c r="H1408" i="45"/>
  <c r="I1355" i="45"/>
  <c r="S1449" i="45"/>
  <c r="F1449" i="45" s="1"/>
  <c r="S1354" i="45"/>
  <c r="S1448" i="45" s="1"/>
  <c r="X1413" i="45"/>
  <c r="X1507" i="45" s="1"/>
  <c r="Y1401" i="45"/>
  <c r="Y1495" i="45" s="1"/>
  <c r="Z1409" i="45"/>
  <c r="Z1503" i="45" s="1"/>
  <c r="T1417" i="45"/>
  <c r="T1511" i="45" s="1"/>
  <c r="X1356" i="45"/>
  <c r="X1450" i="45" s="1"/>
  <c r="Y1409" i="45"/>
  <c r="Y1503" i="45" s="1"/>
  <c r="O1366" i="45"/>
  <c r="O1460" i="45" s="1"/>
  <c r="X1409" i="45"/>
  <c r="X1503" i="45" s="1"/>
  <c r="E1459" i="45"/>
  <c r="P1354" i="45"/>
  <c r="P1448" i="45" s="1"/>
  <c r="P1413" i="45"/>
  <c r="P1507" i="45" s="1"/>
  <c r="O1405" i="45"/>
  <c r="O1499" i="45" s="1"/>
  <c r="V1401" i="45"/>
  <c r="V1495" i="45" s="1"/>
  <c r="Y1356" i="45"/>
  <c r="Y1450" i="45" s="1"/>
  <c r="X1405" i="45"/>
  <c r="X1499" i="45" s="1"/>
  <c r="AA1366" i="45"/>
  <c r="AA1460" i="45" s="1"/>
  <c r="W1405" i="45"/>
  <c r="W1499" i="45" s="1"/>
  <c r="F1365" i="45"/>
  <c r="H1365" i="45"/>
  <c r="S1459" i="45"/>
  <c r="F1459" i="45" s="1"/>
  <c r="E1365" i="45"/>
  <c r="O1409" i="45"/>
  <c r="O1503" i="45" s="1"/>
  <c r="Z1354" i="45"/>
  <c r="Z1448" i="45" s="1"/>
  <c r="V1409" i="45"/>
  <c r="V1503" i="45" s="1"/>
  <c r="AA1413" i="45"/>
  <c r="P1366" i="45"/>
  <c r="P1460" i="45" s="1"/>
  <c r="O1413" i="45"/>
  <c r="O1507" i="45" s="1"/>
  <c r="U1449" i="45"/>
  <c r="G1449" i="45" s="1"/>
  <c r="Y1413" i="45"/>
  <c r="Y1507" i="45" s="1"/>
  <c r="AA1405" i="45"/>
  <c r="AA1499" i="45" s="1"/>
  <c r="U1413" i="45"/>
  <c r="AA1354" i="45"/>
  <c r="AA1448" i="45" s="1"/>
  <c r="Z1356" i="45"/>
  <c r="Z1450" i="45" s="1"/>
  <c r="R1354" i="45"/>
  <c r="R1448" i="45" s="1"/>
  <c r="Z1417" i="45"/>
  <c r="Z1511" i="45" s="1"/>
  <c r="I1449" i="45"/>
  <c r="Y1354" i="45"/>
  <c r="Y1448" i="45" s="1"/>
  <c r="R1413" i="45"/>
  <c r="R1507" i="45" s="1"/>
  <c r="O1356" i="45"/>
  <c r="O1450" i="45" s="1"/>
  <c r="O1417" i="45"/>
  <c r="O1511" i="45" s="1"/>
  <c r="R1401" i="45"/>
  <c r="R1495" i="45" s="1"/>
  <c r="W1449" i="45"/>
  <c r="H1449" i="45" s="1"/>
  <c r="S973" i="45"/>
  <c r="S925" i="45"/>
  <c r="K1412" i="45"/>
  <c r="D1408" i="45"/>
  <c r="K1307" i="45"/>
  <c r="N1356" i="45"/>
  <c r="K1309" i="45"/>
  <c r="D1355" i="45"/>
  <c r="K1402" i="45"/>
  <c r="D1404" i="45"/>
  <c r="N1409" i="45"/>
  <c r="N1503" i="45" s="1"/>
  <c r="N1413" i="45"/>
  <c r="N1507" i="45" s="1"/>
  <c r="K1319" i="45"/>
  <c r="N1417" i="45"/>
  <c r="I1311" i="45"/>
  <c r="Y1405" i="45"/>
  <c r="Y1499" i="45" s="1"/>
  <c r="I1272" i="45"/>
  <c r="Z1366" i="45"/>
  <c r="E1272" i="45"/>
  <c r="Q1366" i="45"/>
  <c r="E1307" i="45"/>
  <c r="Q1401" i="45"/>
  <c r="E1311" i="45"/>
  <c r="R1405" i="45"/>
  <c r="F1323" i="45"/>
  <c r="S1417" i="45"/>
  <c r="S1511" i="45" s="1"/>
  <c r="I1323" i="45"/>
  <c r="AA1417" i="45"/>
  <c r="H1315" i="45"/>
  <c r="W1409" i="45"/>
  <c r="F1272" i="45"/>
  <c r="S1366" i="45"/>
  <c r="F1315" i="45"/>
  <c r="S1409" i="45"/>
  <c r="H1307" i="45"/>
  <c r="W1401" i="45"/>
  <c r="D1311" i="45"/>
  <c r="N1405" i="45"/>
  <c r="N1499" i="45" s="1"/>
  <c r="F1311" i="45"/>
  <c r="T1405" i="45"/>
  <c r="P1312" i="45"/>
  <c r="F1319" i="45"/>
  <c r="S1413" i="45"/>
  <c r="F1262" i="45"/>
  <c r="S1356" i="45"/>
  <c r="E1262" i="45"/>
  <c r="Q1356" i="45"/>
  <c r="E1315" i="45"/>
  <c r="Q1409" i="45"/>
  <c r="O1312" i="45"/>
  <c r="H1272" i="45"/>
  <c r="W1366" i="45"/>
  <c r="G1272" i="45"/>
  <c r="U1366" i="45"/>
  <c r="U1460" i="45" s="1"/>
  <c r="D1307" i="45"/>
  <c r="N1401" i="45"/>
  <c r="N1495" i="45" s="1"/>
  <c r="R1320" i="45"/>
  <c r="E1323" i="45"/>
  <c r="R1417" i="45"/>
  <c r="G1311" i="45"/>
  <c r="U1405" i="45"/>
  <c r="U1499" i="45" s="1"/>
  <c r="G1307" i="45"/>
  <c r="U1401" i="45"/>
  <c r="U1495" i="45" s="1"/>
  <c r="H1262" i="45"/>
  <c r="W1356" i="45"/>
  <c r="Q1414" i="45"/>
  <c r="Q1508" i="45" s="1"/>
  <c r="H1323" i="45"/>
  <c r="W1417" i="45"/>
  <c r="E1319" i="45"/>
  <c r="Q1413" i="45"/>
  <c r="H1260" i="45"/>
  <c r="W1354" i="45"/>
  <c r="O1354" i="45"/>
  <c r="R1312" i="45"/>
  <c r="AA1312" i="45"/>
  <c r="Q1316" i="45"/>
  <c r="S1320" i="45"/>
  <c r="G1323" i="45"/>
  <c r="N1324" i="45"/>
  <c r="S1312" i="45"/>
  <c r="T1316" i="45"/>
  <c r="R1316" i="45"/>
  <c r="T1320" i="45"/>
  <c r="Z1324" i="45"/>
  <c r="I1319" i="45"/>
  <c r="Q1312" i="45"/>
  <c r="V1316" i="45"/>
  <c r="S1316" i="45"/>
  <c r="U1320" i="45"/>
  <c r="P1324" i="45"/>
  <c r="O1324" i="45"/>
  <c r="F1307" i="45"/>
  <c r="T1273" i="45"/>
  <c r="AC1273" i="45" s="1"/>
  <c r="X1273" i="45"/>
  <c r="S1273" i="45"/>
  <c r="R1273" i="45"/>
  <c r="Q1273" i="45"/>
  <c r="P1273" i="45"/>
  <c r="AA1273" i="45"/>
  <c r="O1273" i="45"/>
  <c r="Z1273" i="45"/>
  <c r="N1273" i="45"/>
  <c r="Y1273" i="45"/>
  <c r="W1273" i="45"/>
  <c r="V1273" i="45"/>
  <c r="U1273" i="45"/>
  <c r="T1312" i="45"/>
  <c r="W1316" i="45"/>
  <c r="N1320" i="45"/>
  <c r="V1320" i="45"/>
  <c r="R1324" i="45"/>
  <c r="AA1324" i="45"/>
  <c r="Y1324" i="45"/>
  <c r="F1260" i="45"/>
  <c r="U1312" i="45"/>
  <c r="U1316" i="45"/>
  <c r="O1320" i="45"/>
  <c r="W1320" i="45"/>
  <c r="S1324" i="45"/>
  <c r="D1315" i="45"/>
  <c r="V1312" i="45"/>
  <c r="X1316" i="45"/>
  <c r="X1320" i="45"/>
  <c r="Q1324" i="45"/>
  <c r="E1260" i="45"/>
  <c r="W1312" i="45"/>
  <c r="Y1316" i="45"/>
  <c r="Z1320" i="45"/>
  <c r="T1324" i="45"/>
  <c r="G1262" i="45"/>
  <c r="D1319" i="45"/>
  <c r="P1263" i="45"/>
  <c r="AA1263" i="45"/>
  <c r="O1263" i="45"/>
  <c r="Z1263" i="45"/>
  <c r="N1263" i="45"/>
  <c r="Y1263" i="45"/>
  <c r="X1263" i="45"/>
  <c r="W1263" i="45"/>
  <c r="V1263" i="45"/>
  <c r="U1263" i="45"/>
  <c r="S1263" i="45"/>
  <c r="R1263" i="45"/>
  <c r="Q1263" i="45"/>
  <c r="X1312" i="45"/>
  <c r="N1316" i="45"/>
  <c r="AA1320" i="45"/>
  <c r="U1324" i="45"/>
  <c r="D1323" i="45"/>
  <c r="Y1312" i="45"/>
  <c r="Z1316" i="45"/>
  <c r="Y1320" i="45"/>
  <c r="V1324" i="45"/>
  <c r="I1315" i="45"/>
  <c r="D1272" i="45"/>
  <c r="P1316" i="45"/>
  <c r="G1260" i="45"/>
  <c r="H1319" i="45"/>
  <c r="N1312" i="45"/>
  <c r="O1316" i="45"/>
  <c r="P1320" i="45"/>
  <c r="G1319" i="45"/>
  <c r="W1324" i="45"/>
  <c r="I1262" i="45"/>
  <c r="I1307" i="45"/>
  <c r="Z1312" i="45"/>
  <c r="AA1316" i="45"/>
  <c r="X1324" i="45"/>
  <c r="I1260" i="45"/>
  <c r="G1315" i="45"/>
  <c r="D1262" i="45"/>
  <c r="H1311" i="45"/>
  <c r="K1022" i="45"/>
  <c r="G925" i="45"/>
  <c r="G973" i="45"/>
  <c r="J1068" i="45"/>
  <c r="J1114" i="45" s="1"/>
  <c r="H514" i="45"/>
  <c r="E566" i="45"/>
  <c r="I514" i="45"/>
  <c r="G1113" i="45"/>
  <c r="G1067" i="45"/>
  <c r="F566" i="45"/>
  <c r="H566" i="45"/>
  <c r="G514" i="45"/>
  <c r="F514" i="45"/>
  <c r="E420" i="45"/>
  <c r="M421" i="45"/>
  <c r="M515" i="45" s="1"/>
  <c r="S421" i="45"/>
  <c r="S515" i="45" s="1"/>
  <c r="X473" i="45"/>
  <c r="X567" i="45" s="1"/>
  <c r="I566" i="45"/>
  <c r="L473" i="45"/>
  <c r="L567" i="45" s="1"/>
  <c r="X421" i="45"/>
  <c r="X515" i="45" s="1"/>
  <c r="E514" i="45"/>
  <c r="O421" i="45"/>
  <c r="O515" i="45" s="1"/>
  <c r="U421" i="45"/>
  <c r="U515" i="45" s="1"/>
  <c r="N473" i="45"/>
  <c r="N567" i="45" s="1"/>
  <c r="Q473" i="45"/>
  <c r="Q567" i="45" s="1"/>
  <c r="R421" i="45"/>
  <c r="R515" i="45" s="1"/>
  <c r="V473" i="45"/>
  <c r="V567" i="45" s="1"/>
  <c r="N421" i="45"/>
  <c r="N515" i="45" s="1"/>
  <c r="Q421" i="45"/>
  <c r="Q515" i="45" s="1"/>
  <c r="T473" i="45"/>
  <c r="T567" i="45" s="1"/>
  <c r="D566" i="45"/>
  <c r="K1067" i="45"/>
  <c r="T421" i="45"/>
  <c r="T515" i="45" s="1"/>
  <c r="P473" i="45"/>
  <c r="P567" i="45" s="1"/>
  <c r="D514" i="45"/>
  <c r="V421" i="45"/>
  <c r="V515" i="45" s="1"/>
  <c r="Y473" i="45"/>
  <c r="Y567" i="45" s="1"/>
  <c r="W421" i="45"/>
  <c r="W515" i="45" s="1"/>
  <c r="S473" i="45"/>
  <c r="S567" i="45" s="1"/>
  <c r="D420" i="45"/>
  <c r="L421" i="45"/>
  <c r="L515" i="45" s="1"/>
  <c r="O473" i="45"/>
  <c r="O567" i="45" s="1"/>
  <c r="R473" i="45"/>
  <c r="R567" i="45" s="1"/>
  <c r="G566" i="45"/>
  <c r="M473" i="45"/>
  <c r="M567" i="45" s="1"/>
  <c r="P421" i="45"/>
  <c r="P515" i="45" s="1"/>
  <c r="Y421" i="45"/>
  <c r="Y515" i="45" s="1"/>
  <c r="W473" i="45"/>
  <c r="W567" i="45" s="1"/>
  <c r="H379" i="45"/>
  <c r="U473" i="45"/>
  <c r="U567" i="45" s="1"/>
  <c r="I379" i="45"/>
  <c r="C347" i="45"/>
  <c r="G379" i="45"/>
  <c r="L380" i="45"/>
  <c r="V380" i="45"/>
  <c r="W380" i="45"/>
  <c r="Q380" i="45"/>
  <c r="M380" i="45"/>
  <c r="X380" i="45"/>
  <c r="O380" i="45"/>
  <c r="S380" i="45"/>
  <c r="Y380" i="45"/>
  <c r="R380" i="45"/>
  <c r="T380" i="45"/>
  <c r="N380" i="45"/>
  <c r="U380" i="45"/>
  <c r="P380" i="45"/>
  <c r="D379" i="45"/>
  <c r="E379" i="45"/>
  <c r="G327" i="45"/>
  <c r="F379" i="45"/>
  <c r="F327" i="45"/>
  <c r="D327" i="45"/>
  <c r="H327" i="45"/>
  <c r="E327" i="45"/>
  <c r="I327" i="45"/>
  <c r="H1159" i="45"/>
  <c r="N1542" i="45" s="1"/>
  <c r="O1542" i="45" s="1"/>
  <c r="W328" i="45"/>
  <c r="T328" i="45"/>
  <c r="S328" i="45"/>
  <c r="V328" i="45"/>
  <c r="R328" i="45"/>
  <c r="Y328" i="45"/>
  <c r="Q328" i="45"/>
  <c r="U328" i="45"/>
  <c r="X328" i="45"/>
  <c r="F1023" i="45"/>
  <c r="F1069" i="45" s="1"/>
  <c r="F1115" i="45" s="1"/>
  <c r="G1022" i="45"/>
  <c r="H1114" i="45"/>
  <c r="E1023" i="45"/>
  <c r="H1758" i="45"/>
  <c r="F1759" i="45"/>
  <c r="O974" i="45"/>
  <c r="T1162" i="45"/>
  <c r="W892" i="45"/>
  <c r="U222" i="45"/>
  <c r="S1161" i="45"/>
  <c r="T221" i="45"/>
  <c r="J1577" i="45"/>
  <c r="V911" i="45"/>
  <c r="AN219" i="45"/>
  <c r="V880" i="45"/>
  <c r="N328" i="45"/>
  <c r="L328" i="45"/>
  <c r="M328" i="45"/>
  <c r="O328" i="45"/>
  <c r="P328" i="45"/>
  <c r="L927" i="45"/>
  <c r="L975" i="45" s="1"/>
  <c r="AA1214" i="45"/>
  <c r="Z1222" i="45"/>
  <c r="S926" i="45"/>
  <c r="S1160" i="45"/>
  <c r="S219" i="45"/>
  <c r="V891" i="45" s="1"/>
  <c r="T220" i="45"/>
  <c r="S974" i="45"/>
  <c r="AD1221" i="45"/>
  <c r="AE1220" i="45"/>
  <c r="R1159" i="45"/>
  <c r="J1677" i="45"/>
  <c r="J1674" i="45"/>
  <c r="J1670" i="45"/>
  <c r="J1660" i="45"/>
  <c r="J1667" i="45"/>
  <c r="J1657" i="45"/>
  <c r="J1647" i="45"/>
  <c r="J1663" i="45"/>
  <c r="K1653" i="45"/>
  <c r="Z1221" i="45"/>
  <c r="AA1220" i="45"/>
  <c r="K926" i="45"/>
  <c r="M214" i="45"/>
  <c r="M308" i="45"/>
  <c r="AS1220" i="45"/>
  <c r="AR1221" i="45"/>
  <c r="R1252" i="45"/>
  <c r="V1252" i="45"/>
  <c r="E1603" i="45"/>
  <c r="J1603" i="45"/>
  <c r="J1578" i="45"/>
  <c r="B1760" i="45"/>
  <c r="D1759" i="45"/>
  <c r="V1221" i="45"/>
  <c r="W1221" i="45"/>
  <c r="V1222" i="45"/>
  <c r="I1601" i="45"/>
  <c r="D1601" i="45"/>
  <c r="I1161" i="45"/>
  <c r="J221" i="45"/>
  <c r="E1068" i="45"/>
  <c r="E1114" i="45" s="1"/>
  <c r="G1114" i="45" s="1"/>
  <c r="H974" i="45"/>
  <c r="K974" i="45" s="1"/>
  <c r="N1252" i="45"/>
  <c r="AI1220" i="45"/>
  <c r="AH1221" i="45"/>
  <c r="I1160" i="45"/>
  <c r="J220" i="45"/>
  <c r="I219" i="45"/>
  <c r="G648" i="45"/>
  <c r="E649" i="45"/>
  <c r="O926" i="45"/>
  <c r="I1162" i="45"/>
  <c r="W881" i="45"/>
  <c r="J222" i="45"/>
  <c r="F83" i="45" l="1"/>
  <c r="J83" i="45"/>
  <c r="E1417" i="45"/>
  <c r="Q881" i="45"/>
  <c r="Q928" i="45" s="1"/>
  <c r="Q976" i="45" s="1"/>
  <c r="R881" i="45"/>
  <c r="J1025" i="45" s="1"/>
  <c r="I881" i="45"/>
  <c r="L881" i="45"/>
  <c r="L928" i="45" s="1"/>
  <c r="L976" i="45" s="1"/>
  <c r="D651" i="45"/>
  <c r="H820" i="45"/>
  <c r="F820" i="45"/>
  <c r="D820" i="45"/>
  <c r="E820" i="45"/>
  <c r="E1413" i="45"/>
  <c r="E881" i="45"/>
  <c r="E928" i="45" s="1"/>
  <c r="E976" i="45" s="1"/>
  <c r="H1708" i="45"/>
  <c r="I882" i="45" s="1"/>
  <c r="D881" i="45"/>
  <c r="D928" i="45" s="1"/>
  <c r="G880" i="45"/>
  <c r="P881" i="45"/>
  <c r="P928" i="45" s="1"/>
  <c r="N881" i="45"/>
  <c r="N928" i="45" s="1"/>
  <c r="N976" i="45" s="1"/>
  <c r="M881" i="45"/>
  <c r="M928" i="45" s="1"/>
  <c r="M976" i="45" s="1"/>
  <c r="O880" i="45"/>
  <c r="H881" i="45"/>
  <c r="K881" i="45" s="1"/>
  <c r="N927" i="45"/>
  <c r="N975" i="45" s="1"/>
  <c r="O975" i="45" s="1"/>
  <c r="F881" i="45"/>
  <c r="F928" i="45" s="1"/>
  <c r="F976" i="45" s="1"/>
  <c r="E1024" i="45"/>
  <c r="E1070" i="45" s="1"/>
  <c r="E1116" i="45" s="1"/>
  <c r="K1023" i="45"/>
  <c r="H1069" i="45"/>
  <c r="K1069" i="45" s="1"/>
  <c r="H1356" i="45"/>
  <c r="H1366" i="45"/>
  <c r="F1495" i="45"/>
  <c r="H1024" i="45"/>
  <c r="H1070" i="45" s="1"/>
  <c r="H1116" i="45" s="1"/>
  <c r="D974" i="45"/>
  <c r="G974" i="45" s="1"/>
  <c r="I1024" i="45"/>
  <c r="I1070" i="45" s="1"/>
  <c r="I1116" i="45" s="1"/>
  <c r="K880" i="45"/>
  <c r="S880" i="45"/>
  <c r="H1401" i="45"/>
  <c r="J1024" i="45"/>
  <c r="J1070" i="45" s="1"/>
  <c r="J1116" i="45" s="1"/>
  <c r="D1354" i="45"/>
  <c r="F1401" i="45"/>
  <c r="E1409" i="45"/>
  <c r="E1356" i="45"/>
  <c r="D1366" i="45"/>
  <c r="I1413" i="45"/>
  <c r="E1401" i="45"/>
  <c r="E1354" i="45"/>
  <c r="G1409" i="45"/>
  <c r="H1413" i="45"/>
  <c r="G1354" i="45"/>
  <c r="H1417" i="45"/>
  <c r="E1366" i="45"/>
  <c r="D1356" i="45"/>
  <c r="I1354" i="45"/>
  <c r="H1354" i="45"/>
  <c r="D1417" i="45"/>
  <c r="H1409" i="45"/>
  <c r="G1460" i="45"/>
  <c r="G1413" i="45"/>
  <c r="F1356" i="45"/>
  <c r="H1507" i="45"/>
  <c r="I1503" i="45"/>
  <c r="F1413" i="45"/>
  <c r="G1495" i="45"/>
  <c r="E1405" i="45"/>
  <c r="F1366" i="45"/>
  <c r="N1511" i="45"/>
  <c r="D1511" i="45" s="1"/>
  <c r="W1495" i="45"/>
  <c r="H1495" i="45" s="1"/>
  <c r="I1450" i="45"/>
  <c r="D1460" i="45"/>
  <c r="S1450" i="45"/>
  <c r="F1450" i="45" s="1"/>
  <c r="R1499" i="45"/>
  <c r="E1499" i="45" s="1"/>
  <c r="G1450" i="45"/>
  <c r="F1405" i="45"/>
  <c r="I1417" i="45"/>
  <c r="D1503" i="45"/>
  <c r="D1495" i="45"/>
  <c r="D1499" i="45"/>
  <c r="I1495" i="45"/>
  <c r="F1511" i="45"/>
  <c r="D1507" i="45"/>
  <c r="H1499" i="45"/>
  <c r="Z1410" i="45"/>
  <c r="Z1504" i="45" s="1"/>
  <c r="O1414" i="45"/>
  <c r="O1508" i="45" s="1"/>
  <c r="I1499" i="45"/>
  <c r="P1414" i="45"/>
  <c r="P1508" i="45" s="1"/>
  <c r="Z1414" i="45"/>
  <c r="Z1508" i="45" s="1"/>
  <c r="W1367" i="45"/>
  <c r="W1461" i="45" s="1"/>
  <c r="G1405" i="45"/>
  <c r="P1406" i="45"/>
  <c r="P1500" i="45" s="1"/>
  <c r="O1448" i="45"/>
  <c r="D1448" i="45" s="1"/>
  <c r="T1499" i="45"/>
  <c r="F1499" i="45" s="1"/>
  <c r="S1507" i="45"/>
  <c r="F1507" i="45" s="1"/>
  <c r="V1367" i="45"/>
  <c r="V1461" i="45" s="1"/>
  <c r="O1410" i="45"/>
  <c r="O1504" i="45" s="1"/>
  <c r="W1357" i="45"/>
  <c r="W1451" i="45" s="1"/>
  <c r="Y1410" i="45"/>
  <c r="Y1504" i="45" s="1"/>
  <c r="O1418" i="45"/>
  <c r="O1512" i="45" s="1"/>
  <c r="O1406" i="45"/>
  <c r="O1500" i="45" s="1"/>
  <c r="W1448" i="45"/>
  <c r="H1448" i="45" s="1"/>
  <c r="K1496" i="45"/>
  <c r="T1367" i="45"/>
  <c r="T1461" i="45" s="1"/>
  <c r="I1448" i="45"/>
  <c r="X1357" i="45"/>
  <c r="X1451" i="45" s="1"/>
  <c r="P1418" i="45"/>
  <c r="P1512" i="45" s="1"/>
  <c r="I1401" i="45"/>
  <c r="G1417" i="45"/>
  <c r="I1366" i="45"/>
  <c r="Q1507" i="45"/>
  <c r="E1507" i="45" s="1"/>
  <c r="U1507" i="45"/>
  <c r="G1507" i="45" s="1"/>
  <c r="AA1507" i="45"/>
  <c r="I1507" i="45" s="1"/>
  <c r="Z1367" i="45"/>
  <c r="Z1461" i="45" s="1"/>
  <c r="U1414" i="45"/>
  <c r="U1508" i="45" s="1"/>
  <c r="S1414" i="45"/>
  <c r="S1508" i="45" s="1"/>
  <c r="G1448" i="45"/>
  <c r="AA1414" i="45"/>
  <c r="AA1508" i="45" s="1"/>
  <c r="AA1418" i="45"/>
  <c r="AA1512" i="45" s="1"/>
  <c r="O1367" i="45"/>
  <c r="O1461" i="45" s="1"/>
  <c r="S1410" i="45"/>
  <c r="S1504" i="45" s="1"/>
  <c r="Q1410" i="45"/>
  <c r="Q1504" i="45" s="1"/>
  <c r="I1409" i="45"/>
  <c r="I1405" i="45"/>
  <c r="Q1460" i="45"/>
  <c r="E1460" i="45" s="1"/>
  <c r="N1450" i="45"/>
  <c r="Q1503" i="45"/>
  <c r="E1503" i="45" s="1"/>
  <c r="R1511" i="45"/>
  <c r="E1511" i="45" s="1"/>
  <c r="Q1495" i="45"/>
  <c r="E1495" i="45" s="1"/>
  <c r="W1503" i="45"/>
  <c r="H1503" i="45" s="1"/>
  <c r="X1418" i="45"/>
  <c r="X1512" i="45" s="1"/>
  <c r="Z1357" i="45"/>
  <c r="Z1451" i="45" s="1"/>
  <c r="X1414" i="45"/>
  <c r="X1508" i="45" s="1"/>
  <c r="R1418" i="45"/>
  <c r="R1512" i="45" s="1"/>
  <c r="AA1367" i="45"/>
  <c r="AA1461" i="45" s="1"/>
  <c r="V1410" i="45"/>
  <c r="V1504" i="45" s="1"/>
  <c r="AA1406" i="45"/>
  <c r="AA1500" i="45" s="1"/>
  <c r="R1414" i="45"/>
  <c r="R1508" i="45" s="1"/>
  <c r="E1508" i="45" s="1"/>
  <c r="F1417" i="45"/>
  <c r="G1503" i="45"/>
  <c r="F1448" i="45"/>
  <c r="AA1511" i="45"/>
  <c r="I1511" i="45" s="1"/>
  <c r="G1356" i="45"/>
  <c r="G1511" i="45"/>
  <c r="T1418" i="45"/>
  <c r="T1512" i="45" s="1"/>
  <c r="AA1410" i="45"/>
  <c r="AA1504" i="45" s="1"/>
  <c r="P1410" i="45"/>
  <c r="P1504" i="45" s="1"/>
  <c r="X1406" i="45"/>
  <c r="X1500" i="45" s="1"/>
  <c r="O1357" i="45"/>
  <c r="O1451" i="45" s="1"/>
  <c r="X1410" i="45"/>
  <c r="X1504" i="45" s="1"/>
  <c r="V1414" i="45"/>
  <c r="V1508" i="45" s="1"/>
  <c r="P1367" i="45"/>
  <c r="P1461" i="45" s="1"/>
  <c r="R1406" i="45"/>
  <c r="R1500" i="45" s="1"/>
  <c r="Z1460" i="45"/>
  <c r="I1460" i="45" s="1"/>
  <c r="W1511" i="45"/>
  <c r="H1511" i="45" s="1"/>
  <c r="F1354" i="45"/>
  <c r="W1450" i="45"/>
  <c r="H1450" i="45" s="1"/>
  <c r="E1448" i="45"/>
  <c r="Z1406" i="45"/>
  <c r="Z1500" i="45" s="1"/>
  <c r="AA1357" i="45"/>
  <c r="AA1451" i="45" s="1"/>
  <c r="V1406" i="45"/>
  <c r="V1500" i="45" s="1"/>
  <c r="H1405" i="45"/>
  <c r="F1409" i="45"/>
  <c r="R1357" i="45"/>
  <c r="R1451" i="45" s="1"/>
  <c r="P1357" i="45"/>
  <c r="P1451" i="45" s="1"/>
  <c r="W1410" i="45"/>
  <c r="R1367" i="45"/>
  <c r="R1461" i="45" s="1"/>
  <c r="Z1418" i="45"/>
  <c r="Z1512" i="45" s="1"/>
  <c r="I1356" i="45"/>
  <c r="D1413" i="45"/>
  <c r="W1460" i="45"/>
  <c r="H1460" i="45" s="1"/>
  <c r="S1503" i="45"/>
  <c r="F1503" i="45" s="1"/>
  <c r="G1499" i="45"/>
  <c r="V1418" i="45"/>
  <c r="V1512" i="45" s="1"/>
  <c r="S1357" i="45"/>
  <c r="S1451" i="45" s="1"/>
  <c r="S1418" i="45"/>
  <c r="S1512" i="45" s="1"/>
  <c r="T1406" i="45"/>
  <c r="T1500" i="45" s="1"/>
  <c r="S1367" i="45"/>
  <c r="S1461" i="45" s="1"/>
  <c r="T1414" i="45"/>
  <c r="T1508" i="45" s="1"/>
  <c r="G1366" i="45"/>
  <c r="S1460" i="45"/>
  <c r="F1460" i="45" s="1"/>
  <c r="V1357" i="45"/>
  <c r="V1451" i="45" s="1"/>
  <c r="W1418" i="45"/>
  <c r="Y1414" i="45"/>
  <c r="Y1508" i="45" s="1"/>
  <c r="U1357" i="45"/>
  <c r="U1451" i="45" s="1"/>
  <c r="W1414" i="45"/>
  <c r="R1410" i="45"/>
  <c r="R1504" i="45" s="1"/>
  <c r="G1401" i="45"/>
  <c r="K1506" i="45"/>
  <c r="Q1450" i="45"/>
  <c r="E1450" i="45" s="1"/>
  <c r="E1320" i="45"/>
  <c r="K1114" i="45"/>
  <c r="K1068" i="45"/>
  <c r="D1405" i="45"/>
  <c r="D1401" i="45"/>
  <c r="K1401" i="45"/>
  <c r="N1406" i="45"/>
  <c r="N1500" i="45" s="1"/>
  <c r="N1418" i="45"/>
  <c r="N1512" i="45" s="1"/>
  <c r="K1310" i="45"/>
  <c r="N1410" i="45"/>
  <c r="N1504" i="45" s="1"/>
  <c r="D1409" i="45"/>
  <c r="K1403" i="45"/>
  <c r="N1414" i="45"/>
  <c r="N1508" i="45" s="1"/>
  <c r="K1320" i="45"/>
  <c r="K1413" i="45"/>
  <c r="Y1270" i="45"/>
  <c r="Y1317" i="45"/>
  <c r="E1263" i="45"/>
  <c r="Q1357" i="45"/>
  <c r="E1273" i="45"/>
  <c r="Q1367" i="45"/>
  <c r="E1312" i="45"/>
  <c r="Q1406" i="45"/>
  <c r="Q1500" i="45" s="1"/>
  <c r="Y1321" i="45"/>
  <c r="G1273" i="45"/>
  <c r="U1367" i="45"/>
  <c r="H1273" i="45"/>
  <c r="X1367" i="45"/>
  <c r="I1312" i="45"/>
  <c r="Y1406" i="45"/>
  <c r="F1263" i="45"/>
  <c r="T1357" i="45"/>
  <c r="G1316" i="45"/>
  <c r="U1410" i="45"/>
  <c r="G1312" i="45"/>
  <c r="U1406" i="45"/>
  <c r="U1500" i="45" s="1"/>
  <c r="I1273" i="45"/>
  <c r="Y1367" i="45"/>
  <c r="F1316" i="45"/>
  <c r="T1410" i="45"/>
  <c r="H1312" i="45"/>
  <c r="W1406" i="45"/>
  <c r="D1273" i="45"/>
  <c r="N1367" i="45"/>
  <c r="F1312" i="45"/>
  <c r="S1406" i="45"/>
  <c r="G1324" i="45"/>
  <c r="U1418" i="45"/>
  <c r="U1512" i="45" s="1"/>
  <c r="I1263" i="45"/>
  <c r="Y1357" i="45"/>
  <c r="I1324" i="45"/>
  <c r="Y1418" i="45"/>
  <c r="Y1512" i="45" s="1"/>
  <c r="D1312" i="45"/>
  <c r="D1263" i="45"/>
  <c r="N1357" i="45"/>
  <c r="N1451" i="45" s="1"/>
  <c r="E1324" i="45"/>
  <c r="Q1418" i="45"/>
  <c r="Q1512" i="45" s="1"/>
  <c r="Z1264" i="45"/>
  <c r="N1264" i="45"/>
  <c r="Q1264" i="45"/>
  <c r="Y1264" i="45"/>
  <c r="X1264" i="45"/>
  <c r="R1264" i="45"/>
  <c r="W1264" i="45"/>
  <c r="V1264" i="45"/>
  <c r="U1264" i="45"/>
  <c r="T1264" i="45"/>
  <c r="AC1264" i="45" s="1"/>
  <c r="S1264" i="45"/>
  <c r="P1264" i="45"/>
  <c r="AA1264" i="45"/>
  <c r="O1264" i="45"/>
  <c r="O1270" i="45"/>
  <c r="N1317" i="45"/>
  <c r="H1263" i="45"/>
  <c r="I1316" i="45"/>
  <c r="AA1325" i="45"/>
  <c r="W1321" i="45"/>
  <c r="N1270" i="45"/>
  <c r="Z1317" i="45"/>
  <c r="R1325" i="45"/>
  <c r="N1321" i="45"/>
  <c r="P1270" i="45"/>
  <c r="AA1270" i="45"/>
  <c r="O1317" i="45"/>
  <c r="S1325" i="45"/>
  <c r="Z1321" i="45"/>
  <c r="S1270" i="45"/>
  <c r="Z1270" i="45"/>
  <c r="AA1317" i="45"/>
  <c r="T1325" i="45"/>
  <c r="O1321" i="45"/>
  <c r="H1324" i="45"/>
  <c r="R1270" i="45"/>
  <c r="R1317" i="45"/>
  <c r="P1317" i="45"/>
  <c r="D1316" i="45"/>
  <c r="H1320" i="45"/>
  <c r="U1325" i="45"/>
  <c r="D1324" i="45"/>
  <c r="AA1321" i="45"/>
  <c r="U1270" i="45"/>
  <c r="T1317" i="45"/>
  <c r="Q1317" i="45"/>
  <c r="V1325" i="45"/>
  <c r="G1320" i="45"/>
  <c r="P1321" i="45"/>
  <c r="O1325" i="45"/>
  <c r="V1270" i="45"/>
  <c r="U1317" i="45"/>
  <c r="W1325" i="45"/>
  <c r="Q1321" i="45"/>
  <c r="R1274" i="45"/>
  <c r="Q1274" i="45"/>
  <c r="U1274" i="45"/>
  <c r="P1274" i="45"/>
  <c r="AA1274" i="45"/>
  <c r="O1274" i="45"/>
  <c r="Z1274" i="45"/>
  <c r="N1274" i="45"/>
  <c r="Y1274" i="45"/>
  <c r="V1274" i="45"/>
  <c r="X1274" i="45"/>
  <c r="W1274" i="45"/>
  <c r="T1274" i="45"/>
  <c r="AC1274" i="45" s="1"/>
  <c r="S1274" i="45"/>
  <c r="W1270" i="45"/>
  <c r="S1317" i="45"/>
  <c r="N1325" i="45"/>
  <c r="X1325" i="45"/>
  <c r="R1321" i="45"/>
  <c r="F1320" i="45"/>
  <c r="X1270" i="45"/>
  <c r="V1317" i="45"/>
  <c r="P1325" i="45"/>
  <c r="Y1325" i="45"/>
  <c r="D1320" i="45"/>
  <c r="S1321" i="45"/>
  <c r="E1316" i="45"/>
  <c r="Q1270" i="45"/>
  <c r="W1317" i="45"/>
  <c r="I1320" i="45"/>
  <c r="G1263" i="45"/>
  <c r="Q1325" i="45"/>
  <c r="H1316" i="45"/>
  <c r="V1321" i="45"/>
  <c r="T1321" i="45"/>
  <c r="T1270" i="45"/>
  <c r="AC1270" i="45" s="1"/>
  <c r="X1317" i="45"/>
  <c r="Z1325" i="45"/>
  <c r="F1324" i="45"/>
  <c r="F1273" i="45"/>
  <c r="X1321" i="45"/>
  <c r="U1321" i="45"/>
  <c r="H567" i="45"/>
  <c r="E567" i="45"/>
  <c r="F567" i="45"/>
  <c r="D421" i="45"/>
  <c r="G515" i="45"/>
  <c r="D515" i="45"/>
  <c r="W422" i="45"/>
  <c r="W516" i="45" s="1"/>
  <c r="R474" i="45"/>
  <c r="R568" i="45" s="1"/>
  <c r="I515" i="45"/>
  <c r="D567" i="45"/>
  <c r="X422" i="45"/>
  <c r="X516" i="45" s="1"/>
  <c r="Y474" i="45"/>
  <c r="Y568" i="45" s="1"/>
  <c r="G567" i="45"/>
  <c r="N474" i="45"/>
  <c r="N568" i="45" s="1"/>
  <c r="U422" i="45"/>
  <c r="U516" i="45" s="1"/>
  <c r="S474" i="45"/>
  <c r="S568" i="45" s="1"/>
  <c r="P422" i="45"/>
  <c r="P516" i="45" s="1"/>
  <c r="Q422" i="45"/>
  <c r="Q516" i="45" s="1"/>
  <c r="O474" i="45"/>
  <c r="O568" i="45" s="1"/>
  <c r="O422" i="45"/>
  <c r="O516" i="45" s="1"/>
  <c r="Y422" i="45"/>
  <c r="Y516" i="45" s="1"/>
  <c r="X474" i="45"/>
  <c r="X568" i="45" s="1"/>
  <c r="H515" i="45"/>
  <c r="U474" i="45"/>
  <c r="U568" i="45" s="1"/>
  <c r="T474" i="45"/>
  <c r="T568" i="45" s="1"/>
  <c r="M422" i="45"/>
  <c r="M516" i="45" s="1"/>
  <c r="R422" i="45"/>
  <c r="R516" i="45" s="1"/>
  <c r="M474" i="45"/>
  <c r="M568" i="45" s="1"/>
  <c r="L474" i="45"/>
  <c r="L568" i="45" s="1"/>
  <c r="F515" i="45"/>
  <c r="L422" i="45"/>
  <c r="L516" i="45" s="1"/>
  <c r="V422" i="45"/>
  <c r="V516" i="45" s="1"/>
  <c r="Q474" i="45"/>
  <c r="Q568" i="45" s="1"/>
  <c r="I567" i="45"/>
  <c r="N422" i="45"/>
  <c r="N516" i="45" s="1"/>
  <c r="S422" i="45"/>
  <c r="S516" i="45" s="1"/>
  <c r="W474" i="45"/>
  <c r="W568" i="45" s="1"/>
  <c r="E515" i="45"/>
  <c r="T422" i="45"/>
  <c r="T516" i="45" s="1"/>
  <c r="P474" i="45"/>
  <c r="P568" i="45" s="1"/>
  <c r="V474" i="45"/>
  <c r="V568" i="45" s="1"/>
  <c r="E421" i="45"/>
  <c r="F380" i="45"/>
  <c r="E380" i="45"/>
  <c r="C348" i="45"/>
  <c r="F420" i="45"/>
  <c r="F418" i="45"/>
  <c r="F421" i="45"/>
  <c r="F419" i="45"/>
  <c r="G380" i="45"/>
  <c r="I1602" i="45"/>
  <c r="W381" i="45"/>
  <c r="X381" i="45"/>
  <c r="Y381" i="45"/>
  <c r="S381" i="45"/>
  <c r="Q381" i="45"/>
  <c r="L381" i="45"/>
  <c r="M381" i="45"/>
  <c r="V381" i="45"/>
  <c r="R381" i="45"/>
  <c r="O381" i="45"/>
  <c r="T381" i="45"/>
  <c r="P381" i="45"/>
  <c r="N381" i="45"/>
  <c r="U381" i="45"/>
  <c r="D1602" i="45"/>
  <c r="I380" i="45"/>
  <c r="H380" i="45"/>
  <c r="D380" i="45"/>
  <c r="G328" i="45"/>
  <c r="D328" i="45"/>
  <c r="F328" i="45"/>
  <c r="I328" i="45"/>
  <c r="E328" i="45"/>
  <c r="H328" i="45"/>
  <c r="U329" i="45"/>
  <c r="W329" i="45"/>
  <c r="S329" i="45"/>
  <c r="Y329" i="45"/>
  <c r="X329" i="45"/>
  <c r="V329" i="45"/>
  <c r="Q329" i="45"/>
  <c r="T329" i="45"/>
  <c r="R329" i="45"/>
  <c r="G1023" i="45"/>
  <c r="D1024" i="45"/>
  <c r="D1070" i="45" s="1"/>
  <c r="D1116" i="45" s="1"/>
  <c r="I1159" i="45"/>
  <c r="N1543" i="45" s="1"/>
  <c r="O1543" i="45" s="1"/>
  <c r="E1069" i="45"/>
  <c r="E1115" i="45" s="1"/>
  <c r="G1115" i="45" s="1"/>
  <c r="F1024" i="45"/>
  <c r="F1070" i="45" s="1"/>
  <c r="F1116" i="45" s="1"/>
  <c r="S1159" i="45"/>
  <c r="J1162" i="45"/>
  <c r="W882" i="45"/>
  <c r="K222" i="45"/>
  <c r="S975" i="45"/>
  <c r="E650" i="45"/>
  <c r="G649" i="45"/>
  <c r="J1161" i="45"/>
  <c r="K221" i="45"/>
  <c r="S1252" i="45"/>
  <c r="N1552" i="45"/>
  <c r="O1552" i="45" s="1"/>
  <c r="G1068" i="45"/>
  <c r="AF1220" i="45"/>
  <c r="AE1221" i="45"/>
  <c r="I928" i="45"/>
  <c r="I976" i="45" s="1"/>
  <c r="AJ1220" i="45"/>
  <c r="AI1221" i="45"/>
  <c r="AA1221" i="45"/>
  <c r="AB1221" i="45"/>
  <c r="J928" i="45"/>
  <c r="J976" i="45" s="1"/>
  <c r="K927" i="45"/>
  <c r="G927" i="45"/>
  <c r="T1161" i="45"/>
  <c r="U221" i="45"/>
  <c r="F1760" i="45"/>
  <c r="H1759" i="45"/>
  <c r="V881" i="45"/>
  <c r="N329" i="45"/>
  <c r="L329" i="45"/>
  <c r="P329" i="45"/>
  <c r="O329" i="45"/>
  <c r="M329" i="45"/>
  <c r="K975" i="45"/>
  <c r="N214" i="45"/>
  <c r="N308" i="45"/>
  <c r="X334" i="45" s="1"/>
  <c r="K1577" i="45"/>
  <c r="J1160" i="45"/>
  <c r="K220" i="45"/>
  <c r="J219" i="45"/>
  <c r="W1252" i="45"/>
  <c r="U1162" i="45"/>
  <c r="W893" i="45"/>
  <c r="V222" i="45"/>
  <c r="G975" i="45"/>
  <c r="AB1214" i="45"/>
  <c r="AA1222" i="45"/>
  <c r="AT1220" i="45"/>
  <c r="AS1221" i="45"/>
  <c r="D1760" i="45"/>
  <c r="B1761" i="45"/>
  <c r="K1667" i="45"/>
  <c r="K1657" i="45"/>
  <c r="K1663" i="45"/>
  <c r="K1647" i="45"/>
  <c r="K1660" i="45"/>
  <c r="L1653" i="45"/>
  <c r="K1670" i="45"/>
  <c r="K1674" i="45"/>
  <c r="K1677" i="45"/>
  <c r="T1160" i="45"/>
  <c r="T219" i="45"/>
  <c r="V892" i="45" s="1"/>
  <c r="U220" i="45"/>
  <c r="V912" i="45"/>
  <c r="AO219" i="45"/>
  <c r="J1604" i="45"/>
  <c r="E1604" i="45"/>
  <c r="K1578" i="45"/>
  <c r="S927" i="45"/>
  <c r="H928" i="45" l="1"/>
  <c r="J84" i="45"/>
  <c r="F84" i="45"/>
  <c r="I1025" i="45"/>
  <c r="I1071" i="45" s="1"/>
  <c r="I1117" i="45" s="1"/>
  <c r="J882" i="45"/>
  <c r="H1709" i="45"/>
  <c r="R883" i="45" s="1"/>
  <c r="M882" i="45"/>
  <c r="M929" i="45" s="1"/>
  <c r="M977" i="45" s="1"/>
  <c r="E882" i="45"/>
  <c r="E929" i="45" s="1"/>
  <c r="E977" i="45" s="1"/>
  <c r="F882" i="45"/>
  <c r="F929" i="45" s="1"/>
  <c r="F977" i="45" s="1"/>
  <c r="H882" i="45"/>
  <c r="O927" i="45"/>
  <c r="S881" i="45"/>
  <c r="R928" i="45"/>
  <c r="R976" i="45" s="1"/>
  <c r="L882" i="45"/>
  <c r="N882" i="45"/>
  <c r="N929" i="45" s="1"/>
  <c r="N977" i="45" s="1"/>
  <c r="Q882" i="45"/>
  <c r="I1026" i="45" s="1"/>
  <c r="R882" i="45"/>
  <c r="R929" i="45" s="1"/>
  <c r="R977" i="45" s="1"/>
  <c r="H1115" i="45"/>
  <c r="K1115" i="45" s="1"/>
  <c r="D882" i="45"/>
  <c r="D929" i="45" s="1"/>
  <c r="P882" i="45"/>
  <c r="P929" i="45" s="1"/>
  <c r="O881" i="45"/>
  <c r="E821" i="45"/>
  <c r="D652" i="45"/>
  <c r="F821" i="45"/>
  <c r="D821" i="45"/>
  <c r="H821" i="45"/>
  <c r="H1025" i="45"/>
  <c r="H1071" i="45" s="1"/>
  <c r="G881" i="45"/>
  <c r="D1025" i="45"/>
  <c r="D1071" i="45" s="1"/>
  <c r="D1117" i="45" s="1"/>
  <c r="K1024" i="45"/>
  <c r="H1367" i="45"/>
  <c r="I1367" i="45"/>
  <c r="H1414" i="45"/>
  <c r="H1418" i="45"/>
  <c r="E1367" i="45"/>
  <c r="F1410" i="45"/>
  <c r="G1414" i="45"/>
  <c r="F1367" i="45"/>
  <c r="I1406" i="45"/>
  <c r="F1461" i="45"/>
  <c r="W1508" i="45"/>
  <c r="H1508" i="45" s="1"/>
  <c r="H1357" i="45"/>
  <c r="F1406" i="45"/>
  <c r="F1357" i="45"/>
  <c r="F1414" i="45"/>
  <c r="E1357" i="45"/>
  <c r="I1410" i="45"/>
  <c r="E1414" i="45"/>
  <c r="G1410" i="45"/>
  <c r="W1512" i="45"/>
  <c r="H1512" i="45" s="1"/>
  <c r="H1410" i="45"/>
  <c r="D1367" i="45"/>
  <c r="F1512" i="45"/>
  <c r="I1414" i="45"/>
  <c r="W1504" i="45"/>
  <c r="H1504" i="45" s="1"/>
  <c r="D1512" i="45"/>
  <c r="F1508" i="45"/>
  <c r="I1357" i="45"/>
  <c r="G1367" i="45"/>
  <c r="U1461" i="45"/>
  <c r="G1461" i="45" s="1"/>
  <c r="U1504" i="45"/>
  <c r="G1504" i="45" s="1"/>
  <c r="G1512" i="45"/>
  <c r="G1500" i="45"/>
  <c r="D1451" i="45"/>
  <c r="D1504" i="45"/>
  <c r="I1512" i="45"/>
  <c r="D1508" i="45"/>
  <c r="Z1419" i="45"/>
  <c r="Z1513" i="45" s="1"/>
  <c r="U1364" i="45"/>
  <c r="U1458" i="45" s="1"/>
  <c r="AA1411" i="45"/>
  <c r="AA1505" i="45" s="1"/>
  <c r="W1415" i="45"/>
  <c r="W1509" i="45" s="1"/>
  <c r="V1358" i="45"/>
  <c r="V1452" i="45" s="1"/>
  <c r="X1461" i="45"/>
  <c r="H1461" i="45" s="1"/>
  <c r="D1450" i="45"/>
  <c r="K1497" i="45"/>
  <c r="E1512" i="45"/>
  <c r="N1461" i="45"/>
  <c r="D1461" i="45" s="1"/>
  <c r="X1411" i="45"/>
  <c r="X1505" i="45" s="1"/>
  <c r="T1368" i="45"/>
  <c r="T1462" i="45" s="1"/>
  <c r="R1368" i="45"/>
  <c r="R1462" i="45" s="1"/>
  <c r="AA1415" i="45"/>
  <c r="AA1509" i="45" s="1"/>
  <c r="Z1364" i="45"/>
  <c r="Z1458" i="45" s="1"/>
  <c r="AA1419" i="45"/>
  <c r="H1406" i="45"/>
  <c r="E1500" i="45"/>
  <c r="W1500" i="45"/>
  <c r="H1500" i="45" s="1"/>
  <c r="K1507" i="45"/>
  <c r="T1364" i="45"/>
  <c r="T1458" i="45" s="1"/>
  <c r="Y1419" i="45"/>
  <c r="Y1513" i="45" s="1"/>
  <c r="W1368" i="45"/>
  <c r="W1462" i="45" s="1"/>
  <c r="E1410" i="45"/>
  <c r="F1418" i="45"/>
  <c r="Y1451" i="45"/>
  <c r="I1451" i="45" s="1"/>
  <c r="T1451" i="45"/>
  <c r="F1451" i="45" s="1"/>
  <c r="T1415" i="45"/>
  <c r="T1509" i="45" s="1"/>
  <c r="P1419" i="45"/>
  <c r="P1513" i="45" s="1"/>
  <c r="X1368" i="45"/>
  <c r="X1462" i="45" s="1"/>
  <c r="X1358" i="45"/>
  <c r="X1452" i="45" s="1"/>
  <c r="I1418" i="45"/>
  <c r="Q1451" i="45"/>
  <c r="E1451" i="45" s="1"/>
  <c r="Y1500" i="45"/>
  <c r="I1500" i="45" s="1"/>
  <c r="V1411" i="45"/>
  <c r="V1505" i="45" s="1"/>
  <c r="U1411" i="45"/>
  <c r="U1505" i="45" s="1"/>
  <c r="Y1411" i="45"/>
  <c r="Y1505" i="45" s="1"/>
  <c r="G1451" i="45"/>
  <c r="E1504" i="45"/>
  <c r="Y1461" i="45"/>
  <c r="I1461" i="45" s="1"/>
  <c r="X1364" i="45"/>
  <c r="X1458" i="45" s="1"/>
  <c r="Y1368" i="45"/>
  <c r="Y1462" i="45" s="1"/>
  <c r="V1364" i="45"/>
  <c r="V1458" i="45" s="1"/>
  <c r="O1411" i="45"/>
  <c r="O1505" i="45" s="1"/>
  <c r="O1364" i="45"/>
  <c r="O1458" i="45" s="1"/>
  <c r="Q1358" i="45"/>
  <c r="Q1452" i="45" s="1"/>
  <c r="Y1364" i="45"/>
  <c r="Y1458" i="45" s="1"/>
  <c r="D1500" i="45"/>
  <c r="O1419" i="45"/>
  <c r="O1513" i="45" s="1"/>
  <c r="P1411" i="45"/>
  <c r="P1505" i="45" s="1"/>
  <c r="AA1364" i="45"/>
  <c r="AA1458" i="45" s="1"/>
  <c r="O1358" i="45"/>
  <c r="O1452" i="45" s="1"/>
  <c r="G1357" i="45"/>
  <c r="I1508" i="45"/>
  <c r="I1504" i="45"/>
  <c r="U1368" i="45"/>
  <c r="U1462" i="45" s="1"/>
  <c r="R1415" i="45"/>
  <c r="R1509" i="45" s="1"/>
  <c r="Z1368" i="45"/>
  <c r="Z1462" i="45" s="1"/>
  <c r="P1415" i="45"/>
  <c r="P1509" i="45" s="1"/>
  <c r="P1364" i="45"/>
  <c r="P1458" i="45" s="1"/>
  <c r="AA1358" i="45"/>
  <c r="AA1452" i="45" s="1"/>
  <c r="Z1358" i="45"/>
  <c r="Z1452" i="45" s="1"/>
  <c r="G1418" i="45"/>
  <c r="G1406" i="45"/>
  <c r="D1418" i="45"/>
  <c r="T1504" i="45"/>
  <c r="F1504" i="45" s="1"/>
  <c r="K1495" i="45"/>
  <c r="T1411" i="45"/>
  <c r="T1505" i="45" s="1"/>
  <c r="U1415" i="45"/>
  <c r="U1509" i="45" s="1"/>
  <c r="X1419" i="45"/>
  <c r="X1513" i="45" s="1"/>
  <c r="O1368" i="45"/>
  <c r="O1462" i="45" s="1"/>
  <c r="R1364" i="45"/>
  <c r="R1458" i="45" s="1"/>
  <c r="P1358" i="45"/>
  <c r="P1452" i="45" s="1"/>
  <c r="Y1415" i="45"/>
  <c r="Y1509" i="45" s="1"/>
  <c r="H1451" i="45"/>
  <c r="S1500" i="45"/>
  <c r="F1500" i="45" s="1"/>
  <c r="W1364" i="45"/>
  <c r="X1415" i="45"/>
  <c r="X1509" i="45" s="1"/>
  <c r="AA1368" i="45"/>
  <c r="V1419" i="45"/>
  <c r="V1513" i="45" s="1"/>
  <c r="R1419" i="45"/>
  <c r="R1513" i="45" s="1"/>
  <c r="Q1461" i="45"/>
  <c r="E1461" i="45" s="1"/>
  <c r="G1508" i="45"/>
  <c r="T1419" i="45"/>
  <c r="T1513" i="45" s="1"/>
  <c r="Q1364" i="45"/>
  <c r="Q1458" i="45" s="1"/>
  <c r="P1368" i="45"/>
  <c r="P1462" i="45" s="1"/>
  <c r="Q1411" i="45"/>
  <c r="Q1505" i="45" s="1"/>
  <c r="O1415" i="45"/>
  <c r="O1509" i="45" s="1"/>
  <c r="Z1411" i="45"/>
  <c r="Z1505" i="45" s="1"/>
  <c r="T1358" i="45"/>
  <c r="T1452" i="45" s="1"/>
  <c r="E1418" i="45"/>
  <c r="E1406" i="45"/>
  <c r="D1357" i="45"/>
  <c r="K1404" i="45"/>
  <c r="K1414" i="45"/>
  <c r="N1411" i="45"/>
  <c r="N1505" i="45" s="1"/>
  <c r="K1317" i="45"/>
  <c r="D1414" i="45"/>
  <c r="I1317" i="45"/>
  <c r="N1358" i="45"/>
  <c r="K1311" i="45"/>
  <c r="N1415" i="45"/>
  <c r="K1321" i="45"/>
  <c r="N1419" i="45"/>
  <c r="D1406" i="45"/>
  <c r="D1410" i="45"/>
  <c r="Q1322" i="45"/>
  <c r="G1264" i="45"/>
  <c r="U1358" i="45"/>
  <c r="E1321" i="45"/>
  <c r="Q1415" i="45"/>
  <c r="F1270" i="45"/>
  <c r="S1364" i="45"/>
  <c r="G1321" i="45"/>
  <c r="V1415" i="45"/>
  <c r="H1325" i="45"/>
  <c r="W1419" i="45"/>
  <c r="W1513" i="45" s="1"/>
  <c r="G1325" i="45"/>
  <c r="U1419" i="45"/>
  <c r="U1513" i="45" s="1"/>
  <c r="I1270" i="45"/>
  <c r="H1264" i="45"/>
  <c r="W1358" i="45"/>
  <c r="G1274" i="45"/>
  <c r="V1368" i="45"/>
  <c r="I1321" i="45"/>
  <c r="Z1415" i="45"/>
  <c r="E1264" i="45"/>
  <c r="R1358" i="45"/>
  <c r="E1325" i="45"/>
  <c r="Q1419" i="45"/>
  <c r="Q1513" i="45" s="1"/>
  <c r="F1325" i="45"/>
  <c r="S1419" i="45"/>
  <c r="D1274" i="45"/>
  <c r="N1368" i="45"/>
  <c r="I1264" i="45"/>
  <c r="Y1358" i="45"/>
  <c r="Y1452" i="45" s="1"/>
  <c r="E1317" i="45"/>
  <c r="R1411" i="45"/>
  <c r="H1317" i="45"/>
  <c r="W1411" i="45"/>
  <c r="F1317" i="45"/>
  <c r="S1411" i="45"/>
  <c r="F1321" i="45"/>
  <c r="S1415" i="45"/>
  <c r="F1264" i="45"/>
  <c r="S1358" i="45"/>
  <c r="F1274" i="45"/>
  <c r="S1368" i="45"/>
  <c r="E1274" i="45"/>
  <c r="Q1368" i="45"/>
  <c r="D1270" i="45"/>
  <c r="N1364" i="45"/>
  <c r="N1458" i="45" s="1"/>
  <c r="P1326" i="45"/>
  <c r="V1322" i="45"/>
  <c r="R1322" i="45"/>
  <c r="I1274" i="45"/>
  <c r="G1317" i="45"/>
  <c r="Q1326" i="45"/>
  <c r="W1322" i="45"/>
  <c r="S1322" i="45"/>
  <c r="R1326" i="45"/>
  <c r="T1322" i="45"/>
  <c r="H1321" i="45"/>
  <c r="S1326" i="45"/>
  <c r="U1322" i="45"/>
  <c r="Y1326" i="45"/>
  <c r="T1326" i="45"/>
  <c r="X1322" i="45"/>
  <c r="D1325" i="45"/>
  <c r="E1270" i="45"/>
  <c r="U1326" i="45"/>
  <c r="Y1322" i="45"/>
  <c r="N1326" i="45"/>
  <c r="V1326" i="45"/>
  <c r="N1322" i="45"/>
  <c r="D1317" i="45"/>
  <c r="I1325" i="45"/>
  <c r="H1270" i="45"/>
  <c r="O1326" i="45"/>
  <c r="W1326" i="45"/>
  <c r="Z1322" i="45"/>
  <c r="X1326" i="45"/>
  <c r="D1321" i="45"/>
  <c r="O1322" i="45"/>
  <c r="D1264" i="45"/>
  <c r="G1270" i="45"/>
  <c r="Z1326" i="45"/>
  <c r="AA1322" i="45"/>
  <c r="P1275" i="45"/>
  <c r="AA1275" i="45"/>
  <c r="O1275" i="45"/>
  <c r="Z1275" i="45"/>
  <c r="N1275" i="45"/>
  <c r="Y1275" i="45"/>
  <c r="X1275" i="45"/>
  <c r="S1275" i="45"/>
  <c r="W1275" i="45"/>
  <c r="T1275" i="45"/>
  <c r="AC1275" i="45" s="1"/>
  <c r="V1275" i="45"/>
  <c r="U1275" i="45"/>
  <c r="R1275" i="45"/>
  <c r="Q1275" i="45"/>
  <c r="I1603" i="45"/>
  <c r="X1265" i="45"/>
  <c r="W1265" i="45"/>
  <c r="O1265" i="45"/>
  <c r="V1265" i="45"/>
  <c r="U1265" i="45"/>
  <c r="T1265" i="45"/>
  <c r="AC1265" i="45" s="1"/>
  <c r="S1265" i="45"/>
  <c r="R1265" i="45"/>
  <c r="AA1265" i="45"/>
  <c r="Q1265" i="45"/>
  <c r="P1265" i="45"/>
  <c r="Z1265" i="45"/>
  <c r="N1265" i="45"/>
  <c r="Y1265" i="45"/>
  <c r="H1274" i="45"/>
  <c r="AA1326" i="45"/>
  <c r="P1322" i="45"/>
  <c r="H568" i="45"/>
  <c r="G516" i="45"/>
  <c r="F516" i="45"/>
  <c r="F422" i="45"/>
  <c r="E516" i="45"/>
  <c r="D422" i="45"/>
  <c r="E422" i="45"/>
  <c r="D568" i="45"/>
  <c r="R423" i="45"/>
  <c r="R517" i="45" s="1"/>
  <c r="V423" i="45"/>
  <c r="V517" i="45" s="1"/>
  <c r="P475" i="45"/>
  <c r="P569" i="45" s="1"/>
  <c r="E568" i="45"/>
  <c r="X423" i="45"/>
  <c r="X517" i="45" s="1"/>
  <c r="T475" i="45"/>
  <c r="T569" i="45" s="1"/>
  <c r="T423" i="45"/>
  <c r="T517" i="45" s="1"/>
  <c r="U475" i="45"/>
  <c r="U569" i="45" s="1"/>
  <c r="N475" i="45"/>
  <c r="N569" i="45" s="1"/>
  <c r="Y423" i="45"/>
  <c r="Y517" i="45" s="1"/>
  <c r="O475" i="45"/>
  <c r="O569" i="45" s="1"/>
  <c r="D516" i="45"/>
  <c r="L423" i="45"/>
  <c r="L517" i="45" s="1"/>
  <c r="X475" i="45"/>
  <c r="X569" i="45" s="1"/>
  <c r="Q423" i="45"/>
  <c r="Q517" i="45" s="1"/>
  <c r="S423" i="45"/>
  <c r="S517" i="45" s="1"/>
  <c r="R475" i="45"/>
  <c r="R569" i="45" s="1"/>
  <c r="K928" i="45"/>
  <c r="W423" i="45"/>
  <c r="W517" i="45" s="1"/>
  <c r="V475" i="45"/>
  <c r="V569" i="45" s="1"/>
  <c r="G568" i="45"/>
  <c r="P423" i="45"/>
  <c r="P517" i="45" s="1"/>
  <c r="U423" i="45"/>
  <c r="U517" i="45" s="1"/>
  <c r="M475" i="45"/>
  <c r="M569" i="45" s="1"/>
  <c r="F568" i="45"/>
  <c r="N423" i="45"/>
  <c r="N517" i="45" s="1"/>
  <c r="X428" i="45"/>
  <c r="X522" i="45" s="1"/>
  <c r="L475" i="45"/>
  <c r="L569" i="45" s="1"/>
  <c r="H516" i="45"/>
  <c r="W475" i="45"/>
  <c r="W569" i="45" s="1"/>
  <c r="M423" i="45"/>
  <c r="M517" i="45" s="1"/>
  <c r="Q475" i="45"/>
  <c r="Q569" i="45" s="1"/>
  <c r="I516" i="45"/>
  <c r="Y475" i="45"/>
  <c r="Y569" i="45" s="1"/>
  <c r="I568" i="45"/>
  <c r="O423" i="45"/>
  <c r="S475" i="45"/>
  <c r="S569" i="45" s="1"/>
  <c r="E329" i="45"/>
  <c r="C349" i="45"/>
  <c r="E381" i="45"/>
  <c r="V382" i="45"/>
  <c r="W382" i="45"/>
  <c r="Y382" i="45"/>
  <c r="X382" i="45"/>
  <c r="R382" i="45"/>
  <c r="Q382" i="45"/>
  <c r="S382" i="45"/>
  <c r="O382" i="45"/>
  <c r="M382" i="45"/>
  <c r="L382" i="45"/>
  <c r="P382" i="45"/>
  <c r="U382" i="45"/>
  <c r="T382" i="45"/>
  <c r="N382" i="45"/>
  <c r="D381" i="45"/>
  <c r="F381" i="45"/>
  <c r="G381" i="45"/>
  <c r="H381" i="45"/>
  <c r="I381" i="45"/>
  <c r="F329" i="45"/>
  <c r="N1553" i="45"/>
  <c r="O1553" i="45" s="1"/>
  <c r="D329" i="45"/>
  <c r="G329" i="45"/>
  <c r="D1603" i="45"/>
  <c r="I329" i="45"/>
  <c r="H329" i="45"/>
  <c r="U330" i="45"/>
  <c r="Q330" i="45"/>
  <c r="R330" i="45"/>
  <c r="S330" i="45"/>
  <c r="W330" i="45"/>
  <c r="X330" i="45"/>
  <c r="V330" i="45"/>
  <c r="Y330" i="45"/>
  <c r="T330" i="45"/>
  <c r="W334" i="45"/>
  <c r="V334" i="45"/>
  <c r="Y334" i="45"/>
  <c r="S334" i="45"/>
  <c r="R334" i="45"/>
  <c r="Q334" i="45"/>
  <c r="T334" i="45"/>
  <c r="U334" i="45"/>
  <c r="G1069" i="45"/>
  <c r="J1159" i="45"/>
  <c r="N1544" i="45" s="1"/>
  <c r="O1544" i="45" s="1"/>
  <c r="G1024" i="45"/>
  <c r="M334" i="45"/>
  <c r="O334" i="45"/>
  <c r="P976" i="45"/>
  <c r="T1159" i="45"/>
  <c r="K1116" i="45"/>
  <c r="L1577" i="45"/>
  <c r="L334" i="45"/>
  <c r="O214" i="45"/>
  <c r="O308" i="45"/>
  <c r="Y335" i="45" s="1"/>
  <c r="J929" i="45"/>
  <c r="J977" i="45" s="1"/>
  <c r="I929" i="45"/>
  <c r="I977" i="45" s="1"/>
  <c r="K1070" i="45"/>
  <c r="L929" i="45"/>
  <c r="V882" i="45"/>
  <c r="L330" i="45"/>
  <c r="O330" i="45"/>
  <c r="P330" i="45"/>
  <c r="N330" i="45"/>
  <c r="M330" i="45"/>
  <c r="G928" i="45"/>
  <c r="J1071" i="45"/>
  <c r="J1117" i="45" s="1"/>
  <c r="G650" i="45"/>
  <c r="E651" i="45"/>
  <c r="G1116" i="45"/>
  <c r="E1025" i="45"/>
  <c r="D976" i="45"/>
  <c r="G976" i="45" s="1"/>
  <c r="P334" i="45"/>
  <c r="P883" i="45"/>
  <c r="D883" i="45"/>
  <c r="L1667" i="45"/>
  <c r="L1657" i="45"/>
  <c r="L1677" i="45"/>
  <c r="L1674" i="45"/>
  <c r="L1670" i="45"/>
  <c r="L1660" i="45"/>
  <c r="L1647" i="45"/>
  <c r="L1663" i="45"/>
  <c r="M1653" i="45"/>
  <c r="K1160" i="45"/>
  <c r="L220" i="45"/>
  <c r="K219" i="45"/>
  <c r="H976" i="45"/>
  <c r="K976" i="45" s="1"/>
  <c r="G1070" i="45"/>
  <c r="K1161" i="45"/>
  <c r="L221" i="45"/>
  <c r="O928" i="45"/>
  <c r="U1160" i="45"/>
  <c r="V220" i="45"/>
  <c r="U219" i="45"/>
  <c r="V893" i="45" s="1"/>
  <c r="X1252" i="45"/>
  <c r="V1162" i="45"/>
  <c r="W894" i="45"/>
  <c r="W222" i="45"/>
  <c r="N334" i="45"/>
  <c r="O976" i="45"/>
  <c r="K1162" i="45"/>
  <c r="W883" i="45"/>
  <c r="L222" i="45"/>
  <c r="B1762" i="45"/>
  <c r="D1761" i="45"/>
  <c r="V913" i="45"/>
  <c r="AP219" i="45"/>
  <c r="AC1214" i="45"/>
  <c r="AB1222" i="45"/>
  <c r="H1760" i="45"/>
  <c r="F1761" i="45"/>
  <c r="U1161" i="45"/>
  <c r="V221" i="45"/>
  <c r="F1025" i="45"/>
  <c r="AF1221" i="45"/>
  <c r="AG1221" i="45"/>
  <c r="AU1220" i="45"/>
  <c r="AT1221" i="45"/>
  <c r="J1605" i="45"/>
  <c r="E1605" i="45"/>
  <c r="L1578" i="45"/>
  <c r="AK1220" i="45"/>
  <c r="AJ1221" i="45"/>
  <c r="S976" i="45" l="1"/>
  <c r="E883" i="45"/>
  <c r="Q883" i="45"/>
  <c r="S883" i="45" s="1"/>
  <c r="I883" i="45"/>
  <c r="J883" i="45"/>
  <c r="J930" i="45" s="1"/>
  <c r="J978" i="45" s="1"/>
  <c r="L883" i="45"/>
  <c r="M883" i="45"/>
  <c r="M930" i="45" s="1"/>
  <c r="M978" i="45" s="1"/>
  <c r="N883" i="45"/>
  <c r="N930" i="45" s="1"/>
  <c r="N978" i="45" s="1"/>
  <c r="H883" i="45"/>
  <c r="H1710" i="45"/>
  <c r="Q929" i="45"/>
  <c r="Q977" i="45" s="1"/>
  <c r="F883" i="45"/>
  <c r="F930" i="45" s="1"/>
  <c r="F978" i="45" s="1"/>
  <c r="F85" i="45"/>
  <c r="J85" i="45"/>
  <c r="H1026" i="45"/>
  <c r="H929" i="45"/>
  <c r="K929" i="45" s="1"/>
  <c r="K882" i="45"/>
  <c r="S882" i="45"/>
  <c r="J1026" i="45"/>
  <c r="J1072" i="45" s="1"/>
  <c r="J1118" i="45" s="1"/>
  <c r="H1364" i="45"/>
  <c r="S928" i="45"/>
  <c r="F1026" i="45"/>
  <c r="F1072" i="45" s="1"/>
  <c r="F1118" i="45" s="1"/>
  <c r="O882" i="45"/>
  <c r="G882" i="45"/>
  <c r="K1025" i="45"/>
  <c r="D822" i="45"/>
  <c r="E822" i="45"/>
  <c r="H822" i="45"/>
  <c r="F822" i="45"/>
  <c r="D653" i="45"/>
  <c r="I1419" i="45"/>
  <c r="G1411" i="45"/>
  <c r="G1505" i="45"/>
  <c r="D1458" i="45"/>
  <c r="H1415" i="45"/>
  <c r="AA1513" i="45"/>
  <c r="I1513" i="45" s="1"/>
  <c r="I1452" i="45"/>
  <c r="D1358" i="45"/>
  <c r="F1415" i="45"/>
  <c r="G1358" i="45"/>
  <c r="F1358" i="45"/>
  <c r="G1513" i="45"/>
  <c r="W1458" i="45"/>
  <c r="H1458" i="45" s="1"/>
  <c r="I1458" i="45"/>
  <c r="G1364" i="45"/>
  <c r="H1411" i="45"/>
  <c r="H1513" i="45"/>
  <c r="E1411" i="45"/>
  <c r="G1415" i="45"/>
  <c r="D1415" i="45"/>
  <c r="G1368" i="45"/>
  <c r="D1368" i="45"/>
  <c r="I1368" i="45"/>
  <c r="E1415" i="45"/>
  <c r="H1358" i="45"/>
  <c r="I1505" i="45"/>
  <c r="F1419" i="45"/>
  <c r="S1509" i="45"/>
  <c r="F1509" i="45" s="1"/>
  <c r="F1411" i="45"/>
  <c r="E1368" i="45"/>
  <c r="E1358" i="45"/>
  <c r="F1368" i="45"/>
  <c r="R1452" i="45"/>
  <c r="E1452" i="45" s="1"/>
  <c r="I1415" i="45"/>
  <c r="D1419" i="45"/>
  <c r="I1411" i="45"/>
  <c r="H1368" i="45"/>
  <c r="E1364" i="45"/>
  <c r="E1513" i="45"/>
  <c r="P1359" i="45"/>
  <c r="P1453" i="45" s="1"/>
  <c r="AA1369" i="45"/>
  <c r="AA1463" i="45" s="1"/>
  <c r="T1420" i="45"/>
  <c r="T1514" i="45" s="1"/>
  <c r="R1416" i="45"/>
  <c r="R1510" i="45" s="1"/>
  <c r="R1369" i="45"/>
  <c r="R1463" i="45" s="1"/>
  <c r="P1369" i="45"/>
  <c r="P1463" i="45" s="1"/>
  <c r="Y1420" i="45"/>
  <c r="Y1514" i="45" s="1"/>
  <c r="V1416" i="45"/>
  <c r="V1510" i="45" s="1"/>
  <c r="I1358" i="45"/>
  <c r="F1364" i="45"/>
  <c r="N1462" i="45"/>
  <c r="D1462" i="45" s="1"/>
  <c r="D1505" i="45"/>
  <c r="X1416" i="45"/>
  <c r="X1510" i="45" s="1"/>
  <c r="AA1359" i="45"/>
  <c r="AA1453" i="45" s="1"/>
  <c r="AA1416" i="45"/>
  <c r="AA1510" i="45" s="1"/>
  <c r="U1416" i="45"/>
  <c r="P1420" i="45"/>
  <c r="P1514" i="45" s="1"/>
  <c r="S1505" i="45"/>
  <c r="F1505" i="45" s="1"/>
  <c r="AA1462" i="45"/>
  <c r="I1462" i="45" s="1"/>
  <c r="S1513" i="45"/>
  <c r="F1513" i="45" s="1"/>
  <c r="Z1509" i="45"/>
  <c r="I1509" i="45" s="1"/>
  <c r="U1452" i="45"/>
  <c r="G1452" i="45" s="1"/>
  <c r="R1359" i="45"/>
  <c r="R1453" i="45" s="1"/>
  <c r="V1369" i="45"/>
  <c r="V1463" i="45" s="1"/>
  <c r="Z1420" i="45"/>
  <c r="Z1514" i="45" s="1"/>
  <c r="S1420" i="45"/>
  <c r="S1514" i="45" s="1"/>
  <c r="I1364" i="45"/>
  <c r="H1509" i="45"/>
  <c r="K1508" i="45"/>
  <c r="T1369" i="45"/>
  <c r="T1463" i="45" s="1"/>
  <c r="V1420" i="45"/>
  <c r="V1514" i="45" s="1"/>
  <c r="D1364" i="45"/>
  <c r="N1513" i="45"/>
  <c r="R1505" i="45"/>
  <c r="E1505" i="45" s="1"/>
  <c r="N1452" i="45"/>
  <c r="S1458" i="45"/>
  <c r="F1458" i="45" s="1"/>
  <c r="T1359" i="45"/>
  <c r="T1453" i="45" s="1"/>
  <c r="W1369" i="45"/>
  <c r="W1463" i="45" s="1"/>
  <c r="W1505" i="45"/>
  <c r="H1505" i="45" s="1"/>
  <c r="V1462" i="45"/>
  <c r="G1462" i="45" s="1"/>
  <c r="Q1509" i="45"/>
  <c r="E1509" i="45" s="1"/>
  <c r="P1416" i="45"/>
  <c r="P1510" i="45" s="1"/>
  <c r="S1369" i="45"/>
  <c r="S1463" i="45" s="1"/>
  <c r="O1416" i="45"/>
  <c r="O1510" i="45" s="1"/>
  <c r="Y1416" i="45"/>
  <c r="Y1510" i="45" s="1"/>
  <c r="R1420" i="45"/>
  <c r="R1514" i="45" s="1"/>
  <c r="N1509" i="45"/>
  <c r="H1462" i="45"/>
  <c r="O1369" i="45"/>
  <c r="O1463" i="45" s="1"/>
  <c r="AA1420" i="45"/>
  <c r="AA1514" i="45" s="1"/>
  <c r="V1359" i="45"/>
  <c r="V1453" i="45" s="1"/>
  <c r="X1369" i="45"/>
  <c r="X1463" i="45" s="1"/>
  <c r="S1416" i="45"/>
  <c r="S1510" i="45" s="1"/>
  <c r="E1419" i="45"/>
  <c r="G1419" i="45"/>
  <c r="Q1416" i="45"/>
  <c r="Q1510" i="45" s="1"/>
  <c r="E1458" i="45"/>
  <c r="W1452" i="45"/>
  <c r="H1452" i="45" s="1"/>
  <c r="G1458" i="45"/>
  <c r="O1359" i="45"/>
  <c r="O1453" i="45" s="1"/>
  <c r="Y1369" i="45"/>
  <c r="V1509" i="45"/>
  <c r="G1509" i="45" s="1"/>
  <c r="O1420" i="45"/>
  <c r="O1514" i="45" s="1"/>
  <c r="W1359" i="45"/>
  <c r="W1453" i="45" s="1"/>
  <c r="Z1416" i="45"/>
  <c r="Z1510" i="45" s="1"/>
  <c r="H1419" i="45"/>
  <c r="S1452" i="45"/>
  <c r="F1452" i="45" s="1"/>
  <c r="Q1462" i="45"/>
  <c r="E1462" i="45" s="1"/>
  <c r="K1498" i="45"/>
  <c r="Z1359" i="45"/>
  <c r="Z1453" i="45" s="1"/>
  <c r="X1359" i="45"/>
  <c r="X1453" i="45" s="1"/>
  <c r="Z1369" i="45"/>
  <c r="Z1463" i="45" s="1"/>
  <c r="W1420" i="45"/>
  <c r="W1514" i="45" s="1"/>
  <c r="S1462" i="45"/>
  <c r="F1462" i="45" s="1"/>
  <c r="E1322" i="45"/>
  <c r="K1415" i="45"/>
  <c r="N1359" i="45"/>
  <c r="K1312" i="45"/>
  <c r="K1405" i="45"/>
  <c r="K1411" i="45"/>
  <c r="N1416" i="45"/>
  <c r="N1510" i="45" s="1"/>
  <c r="K1322" i="45"/>
  <c r="D1411" i="45"/>
  <c r="G1265" i="45"/>
  <c r="U1359" i="45"/>
  <c r="D1326" i="45"/>
  <c r="N1420" i="45"/>
  <c r="N1514" i="45" s="1"/>
  <c r="F1322" i="45"/>
  <c r="T1416" i="45"/>
  <c r="G1326" i="45"/>
  <c r="U1420" i="45"/>
  <c r="I1265" i="45"/>
  <c r="Y1359" i="45"/>
  <c r="D1275" i="45"/>
  <c r="N1369" i="45"/>
  <c r="H1326" i="45"/>
  <c r="X1420" i="45"/>
  <c r="H1322" i="45"/>
  <c r="W1416" i="45"/>
  <c r="E1326" i="45"/>
  <c r="Q1420" i="45"/>
  <c r="E1275" i="45"/>
  <c r="Q1369" i="45"/>
  <c r="E1265" i="45"/>
  <c r="Q1359" i="45"/>
  <c r="G1275" i="45"/>
  <c r="U1369" i="45"/>
  <c r="F1265" i="45"/>
  <c r="S1359" i="45"/>
  <c r="Y1327" i="45"/>
  <c r="Z1276" i="45"/>
  <c r="N1276" i="45"/>
  <c r="Y1276" i="45"/>
  <c r="X1276" i="45"/>
  <c r="R1276" i="45"/>
  <c r="W1276" i="45"/>
  <c r="V1276" i="45"/>
  <c r="U1276" i="45"/>
  <c r="T1276" i="45"/>
  <c r="AC1276" i="45" s="1"/>
  <c r="S1276" i="45"/>
  <c r="Q1276" i="45"/>
  <c r="P1276" i="45"/>
  <c r="AA1276" i="45"/>
  <c r="O1276" i="45"/>
  <c r="I1322" i="45"/>
  <c r="W1327" i="45"/>
  <c r="I1604" i="45"/>
  <c r="V1266" i="45"/>
  <c r="Z1266" i="45"/>
  <c r="U1266" i="45"/>
  <c r="T1266" i="45"/>
  <c r="AC1266" i="45" s="1"/>
  <c r="S1266" i="45"/>
  <c r="R1266" i="45"/>
  <c r="Y1266" i="45"/>
  <c r="Q1266" i="45"/>
  <c r="N1266" i="45"/>
  <c r="P1266" i="45"/>
  <c r="AA1266" i="45"/>
  <c r="O1266" i="45"/>
  <c r="X1266" i="45"/>
  <c r="W1266" i="45"/>
  <c r="I1275" i="45"/>
  <c r="N1327" i="45"/>
  <c r="H1265" i="45"/>
  <c r="Z1327" i="45"/>
  <c r="O1327" i="45"/>
  <c r="AA1327" i="45"/>
  <c r="D1265" i="45"/>
  <c r="P1327" i="45"/>
  <c r="Q1327" i="45"/>
  <c r="I1326" i="45"/>
  <c r="R1327" i="45"/>
  <c r="G1322" i="45"/>
  <c r="S1327" i="45"/>
  <c r="F1275" i="45"/>
  <c r="D1322" i="45"/>
  <c r="F1326" i="45"/>
  <c r="V1327" i="45"/>
  <c r="T1327" i="45"/>
  <c r="H1275" i="45"/>
  <c r="X1327" i="45"/>
  <c r="U1327" i="45"/>
  <c r="G517" i="45"/>
  <c r="H569" i="45"/>
  <c r="E423" i="45"/>
  <c r="O517" i="45"/>
  <c r="E517" i="45" s="1"/>
  <c r="I569" i="45"/>
  <c r="F517" i="45"/>
  <c r="F423" i="45"/>
  <c r="H517" i="45"/>
  <c r="F569" i="45"/>
  <c r="X476" i="45"/>
  <c r="X570" i="45" s="1"/>
  <c r="P428" i="45"/>
  <c r="P522" i="45" s="1"/>
  <c r="T424" i="45"/>
  <c r="T518" i="45" s="1"/>
  <c r="T476" i="45"/>
  <c r="T570" i="45" s="1"/>
  <c r="V476" i="45"/>
  <c r="V570" i="45" s="1"/>
  <c r="D517" i="45"/>
  <c r="Y424" i="45"/>
  <c r="Y518" i="45" s="1"/>
  <c r="I517" i="45"/>
  <c r="N476" i="45"/>
  <c r="N570" i="45" s="1"/>
  <c r="V424" i="45"/>
  <c r="V518" i="45" s="1"/>
  <c r="P476" i="45"/>
  <c r="P570" i="45" s="1"/>
  <c r="G569" i="45"/>
  <c r="E569" i="45"/>
  <c r="W428" i="45"/>
  <c r="W522" i="45" s="1"/>
  <c r="Y429" i="45"/>
  <c r="Y523" i="45" s="1"/>
  <c r="X424" i="45"/>
  <c r="X518" i="45" s="1"/>
  <c r="L476" i="45"/>
  <c r="L570" i="45" s="1"/>
  <c r="Y428" i="45"/>
  <c r="Y522" i="45" s="1"/>
  <c r="L424" i="45"/>
  <c r="L518" i="45" s="1"/>
  <c r="V428" i="45"/>
  <c r="V522" i="45" s="1"/>
  <c r="Y476" i="45"/>
  <c r="Y570" i="45" s="1"/>
  <c r="U428" i="45"/>
  <c r="U522" i="45" s="1"/>
  <c r="W424" i="45"/>
  <c r="W518" i="45" s="1"/>
  <c r="M476" i="45"/>
  <c r="M570" i="45" s="1"/>
  <c r="O424" i="45"/>
  <c r="O518" i="45" s="1"/>
  <c r="W476" i="45"/>
  <c r="W570" i="45" s="1"/>
  <c r="L428" i="45"/>
  <c r="L522" i="45" s="1"/>
  <c r="T428" i="45"/>
  <c r="T522" i="45" s="1"/>
  <c r="S424" i="45"/>
  <c r="O476" i="45"/>
  <c r="O570" i="45" s="1"/>
  <c r="D569" i="45"/>
  <c r="M424" i="45"/>
  <c r="M518" i="45" s="1"/>
  <c r="Q428" i="45"/>
  <c r="R424" i="45"/>
  <c r="R518" i="45" s="1"/>
  <c r="S476" i="45"/>
  <c r="S570" i="45" s="1"/>
  <c r="N428" i="45"/>
  <c r="N522" i="45" s="1"/>
  <c r="N424" i="45"/>
  <c r="N518" i="45" s="1"/>
  <c r="O428" i="45"/>
  <c r="R428" i="45"/>
  <c r="R522" i="45" s="1"/>
  <c r="Q424" i="45"/>
  <c r="Q518" i="45" s="1"/>
  <c r="Q476" i="45"/>
  <c r="Q570" i="45" s="1"/>
  <c r="P424" i="45"/>
  <c r="P518" i="45" s="1"/>
  <c r="S428" i="45"/>
  <c r="S522" i="45" s="1"/>
  <c r="U424" i="45"/>
  <c r="U518" i="45" s="1"/>
  <c r="R476" i="45"/>
  <c r="R570" i="45" s="1"/>
  <c r="D423" i="45"/>
  <c r="M428" i="45"/>
  <c r="M522" i="45" s="1"/>
  <c r="H382" i="45"/>
  <c r="U476" i="45"/>
  <c r="U570" i="45" s="1"/>
  <c r="N1554" i="45"/>
  <c r="O1554" i="45" s="1"/>
  <c r="F382" i="45"/>
  <c r="C350" i="45"/>
  <c r="G421" i="45"/>
  <c r="G419" i="45"/>
  <c r="G423" i="45"/>
  <c r="G420" i="45"/>
  <c r="G418" i="45"/>
  <c r="G422" i="45"/>
  <c r="G382" i="45"/>
  <c r="R383" i="45"/>
  <c r="O383" i="45"/>
  <c r="Y383" i="45"/>
  <c r="W383" i="45"/>
  <c r="V383" i="45"/>
  <c r="X383" i="45"/>
  <c r="S383" i="45"/>
  <c r="Q383" i="45"/>
  <c r="M383" i="45"/>
  <c r="L383" i="45"/>
  <c r="N383" i="45"/>
  <c r="P383" i="45"/>
  <c r="T383" i="45"/>
  <c r="U383" i="45"/>
  <c r="E382" i="45"/>
  <c r="H330" i="45"/>
  <c r="D1604" i="45"/>
  <c r="D382" i="45"/>
  <c r="I382" i="45"/>
  <c r="F334" i="45"/>
  <c r="E330" i="45"/>
  <c r="G330" i="45"/>
  <c r="D334" i="45"/>
  <c r="E334" i="45"/>
  <c r="D330" i="45"/>
  <c r="H334" i="45"/>
  <c r="I330" i="45"/>
  <c r="F330" i="45"/>
  <c r="G334" i="45"/>
  <c r="I334" i="45"/>
  <c r="T335" i="45"/>
  <c r="X335" i="45"/>
  <c r="S335" i="45"/>
  <c r="V335" i="45"/>
  <c r="W335" i="45"/>
  <c r="U335" i="45"/>
  <c r="Q331" i="45"/>
  <c r="R331" i="45"/>
  <c r="W331" i="45"/>
  <c r="U331" i="45"/>
  <c r="T331" i="45"/>
  <c r="V331" i="45"/>
  <c r="S331" i="45"/>
  <c r="Y331" i="45"/>
  <c r="X331" i="45"/>
  <c r="R335" i="45"/>
  <c r="Q335" i="45"/>
  <c r="G929" i="45"/>
  <c r="S929" i="45"/>
  <c r="O335" i="45"/>
  <c r="K1071" i="45"/>
  <c r="N335" i="45"/>
  <c r="H1117" i="45"/>
  <c r="K1117" i="45" s="1"/>
  <c r="D1026" i="45"/>
  <c r="D1072" i="45" s="1"/>
  <c r="D1118" i="45" s="1"/>
  <c r="E1026" i="45"/>
  <c r="E1072" i="45" s="1"/>
  <c r="E1118" i="45" s="1"/>
  <c r="G1025" i="45"/>
  <c r="V914" i="45"/>
  <c r="AQ219" i="45"/>
  <c r="J1027" i="45"/>
  <c r="M1577" i="45"/>
  <c r="AK1221" i="45"/>
  <c r="AL1221" i="45"/>
  <c r="Y1252" i="45"/>
  <c r="V883" i="45"/>
  <c r="D1027" i="45" s="1"/>
  <c r="N331" i="45"/>
  <c r="M331" i="45"/>
  <c r="P331" i="45"/>
  <c r="L331" i="45"/>
  <c r="O331" i="45"/>
  <c r="L930" i="45"/>
  <c r="L978" i="45" s="1"/>
  <c r="E652" i="45"/>
  <c r="G651" i="45"/>
  <c r="D1762" i="45"/>
  <c r="B1763" i="45"/>
  <c r="W1162" i="45"/>
  <c r="W895" i="45"/>
  <c r="X222" i="45"/>
  <c r="U1159" i="45"/>
  <c r="K1159" i="45"/>
  <c r="N1545" i="45" s="1"/>
  <c r="O1545" i="45" s="1"/>
  <c r="L335" i="45"/>
  <c r="H1027" i="45"/>
  <c r="H930" i="45"/>
  <c r="H978" i="45" s="1"/>
  <c r="H1711" i="45"/>
  <c r="P884" i="45"/>
  <c r="D884" i="45"/>
  <c r="N884" i="45"/>
  <c r="M884" i="45"/>
  <c r="L884" i="45"/>
  <c r="J884" i="45"/>
  <c r="R884" i="45"/>
  <c r="F884" i="45"/>
  <c r="Q884" i="45"/>
  <c r="E884" i="45"/>
  <c r="I884" i="45"/>
  <c r="H884" i="45"/>
  <c r="AD1214" i="45"/>
  <c r="AC1222" i="45"/>
  <c r="F1762" i="45"/>
  <c r="H1761" i="45"/>
  <c r="V1160" i="45"/>
  <c r="W220" i="45"/>
  <c r="V219" i="45"/>
  <c r="V894" i="45" s="1"/>
  <c r="E1071" i="45"/>
  <c r="R930" i="45"/>
  <c r="R978" i="45" s="1"/>
  <c r="D977" i="45"/>
  <c r="G977" i="45" s="1"/>
  <c r="P977" i="45"/>
  <c r="S977" i="45" s="1"/>
  <c r="AV1220" i="45"/>
  <c r="AV1221" i="45" s="1"/>
  <c r="AU1221" i="45"/>
  <c r="F1071" i="45"/>
  <c r="F1117" i="45" s="1"/>
  <c r="M1667" i="45"/>
  <c r="M1657" i="45"/>
  <c r="M1663" i="45"/>
  <c r="M1660" i="45"/>
  <c r="N1653" i="45"/>
  <c r="M1670" i="45"/>
  <c r="M1674" i="45"/>
  <c r="M1677" i="45"/>
  <c r="M1647" i="45"/>
  <c r="D930" i="45"/>
  <c r="M335" i="45"/>
  <c r="P214" i="45"/>
  <c r="P308" i="45"/>
  <c r="Q336" i="45" s="1"/>
  <c r="V1161" i="45"/>
  <c r="W221" i="45"/>
  <c r="L1162" i="45"/>
  <c r="W884" i="45"/>
  <c r="M222" i="45"/>
  <c r="P930" i="45"/>
  <c r="P978" i="45" s="1"/>
  <c r="I1072" i="45"/>
  <c r="I1118" i="45" s="1"/>
  <c r="L1161" i="45"/>
  <c r="M221" i="45"/>
  <c r="M1161" i="45" s="1"/>
  <c r="E930" i="45"/>
  <c r="E978" i="45" s="1"/>
  <c r="J1606" i="45"/>
  <c r="M1578" i="45"/>
  <c r="E1606" i="45"/>
  <c r="O929" i="45"/>
  <c r="P335" i="45"/>
  <c r="L1160" i="45"/>
  <c r="M220" i="45"/>
  <c r="L219" i="45"/>
  <c r="H1072" i="45"/>
  <c r="L977" i="45"/>
  <c r="O977" i="45" s="1"/>
  <c r="I1027" i="45" l="1"/>
  <c r="I930" i="45"/>
  <c r="I978" i="45" s="1"/>
  <c r="Q930" i="45"/>
  <c r="Q978" i="45" s="1"/>
  <c r="O883" i="45"/>
  <c r="K883" i="45"/>
  <c r="H977" i="45"/>
  <c r="K977" i="45" s="1"/>
  <c r="G883" i="45"/>
  <c r="J86" i="45"/>
  <c r="F86" i="45"/>
  <c r="K1026" i="45"/>
  <c r="H1420" i="45"/>
  <c r="F823" i="45"/>
  <c r="E823" i="45"/>
  <c r="D823" i="45"/>
  <c r="D654" i="45"/>
  <c r="H823" i="45"/>
  <c r="G1369" i="45"/>
  <c r="G1359" i="45"/>
  <c r="E1369" i="45"/>
  <c r="I1420" i="45"/>
  <c r="E1359" i="45"/>
  <c r="I1416" i="45"/>
  <c r="E1416" i="45"/>
  <c r="D1369" i="45"/>
  <c r="I1369" i="45"/>
  <c r="H1369" i="45"/>
  <c r="E1420" i="45"/>
  <c r="F1416" i="45"/>
  <c r="D1359" i="45"/>
  <c r="F1369" i="45"/>
  <c r="H1416" i="45"/>
  <c r="F1359" i="45"/>
  <c r="G1416" i="45"/>
  <c r="F1463" i="45"/>
  <c r="Y1463" i="45"/>
  <c r="I1463" i="45" s="1"/>
  <c r="F1420" i="45"/>
  <c r="W1510" i="45"/>
  <c r="H1510" i="45" s="1"/>
  <c r="T1510" i="45"/>
  <c r="F1510" i="45" s="1"/>
  <c r="I1510" i="45"/>
  <c r="H1463" i="45"/>
  <c r="S1453" i="45"/>
  <c r="F1453" i="45" s="1"/>
  <c r="I1359" i="45"/>
  <c r="D1416" i="45"/>
  <c r="Y1453" i="45"/>
  <c r="I1453" i="45" s="1"/>
  <c r="D1510" i="45"/>
  <c r="O1360" i="45"/>
  <c r="O1454" i="45" s="1"/>
  <c r="N1453" i="45"/>
  <c r="U1510" i="45"/>
  <c r="G1510" i="45" s="1"/>
  <c r="U1421" i="45"/>
  <c r="U1515" i="45" s="1"/>
  <c r="Q1421" i="45"/>
  <c r="Q1515" i="45" s="1"/>
  <c r="AA1360" i="45"/>
  <c r="AA1454" i="45" s="1"/>
  <c r="W1421" i="45"/>
  <c r="W1515" i="45" s="1"/>
  <c r="X1370" i="45"/>
  <c r="X1464" i="45" s="1"/>
  <c r="D1514" i="45"/>
  <c r="X1360" i="45"/>
  <c r="X1454" i="45" s="1"/>
  <c r="X1421" i="45"/>
  <c r="X1515" i="45" s="1"/>
  <c r="P1421" i="45"/>
  <c r="P1515" i="45" s="1"/>
  <c r="P1360" i="45"/>
  <c r="P1454" i="45" s="1"/>
  <c r="O1370" i="45"/>
  <c r="O1464" i="45" s="1"/>
  <c r="H1359" i="45"/>
  <c r="V1360" i="45"/>
  <c r="V1454" i="45" s="1"/>
  <c r="T1421" i="45"/>
  <c r="T1515" i="45" s="1"/>
  <c r="AA1421" i="45"/>
  <c r="AA1515" i="45" s="1"/>
  <c r="AA1370" i="45"/>
  <c r="AA1464" i="45" s="1"/>
  <c r="Z1370" i="45"/>
  <c r="Z1464" i="45" s="1"/>
  <c r="E1510" i="45"/>
  <c r="U1463" i="45"/>
  <c r="G1463" i="45" s="1"/>
  <c r="I1514" i="45"/>
  <c r="R1421" i="45"/>
  <c r="R1515" i="45" s="1"/>
  <c r="V1421" i="45"/>
  <c r="V1515" i="45" s="1"/>
  <c r="O1421" i="45"/>
  <c r="O1515" i="45" s="1"/>
  <c r="Y1360" i="45"/>
  <c r="Y1454" i="45" s="1"/>
  <c r="P1370" i="45"/>
  <c r="P1464" i="45" s="1"/>
  <c r="U1453" i="45"/>
  <c r="G1453" i="45" s="1"/>
  <c r="Q1463" i="45"/>
  <c r="E1463" i="45" s="1"/>
  <c r="R1360" i="45"/>
  <c r="R1454" i="45" s="1"/>
  <c r="Q1370" i="45"/>
  <c r="Q1464" i="45" s="1"/>
  <c r="G1420" i="45"/>
  <c r="Y1421" i="45"/>
  <c r="Y1515" i="45" s="1"/>
  <c r="Q1514" i="45"/>
  <c r="E1514" i="45" s="1"/>
  <c r="D1452" i="45"/>
  <c r="K1499" i="45"/>
  <c r="T1360" i="45"/>
  <c r="T1454" i="45" s="1"/>
  <c r="T1370" i="45"/>
  <c r="T1464" i="45" s="1"/>
  <c r="X1514" i="45"/>
  <c r="H1514" i="45" s="1"/>
  <c r="D1509" i="45"/>
  <c r="K1509" i="45"/>
  <c r="F1514" i="45"/>
  <c r="H1453" i="45"/>
  <c r="U1360" i="45"/>
  <c r="U1454" i="45" s="1"/>
  <c r="D1513" i="45"/>
  <c r="K1505" i="45"/>
  <c r="W1360" i="45"/>
  <c r="V1370" i="45"/>
  <c r="V1464" i="45" s="1"/>
  <c r="N1463" i="45"/>
  <c r="D1463" i="45" s="1"/>
  <c r="U1514" i="45"/>
  <c r="G1514" i="45" s="1"/>
  <c r="Q1453" i="45"/>
  <c r="E1453" i="45" s="1"/>
  <c r="E428" i="45"/>
  <c r="D1420" i="45"/>
  <c r="K1416" i="45"/>
  <c r="N1360" i="45"/>
  <c r="N1454" i="45" s="1"/>
  <c r="K1313" i="45"/>
  <c r="N1370" i="45"/>
  <c r="N1464" i="45" s="1"/>
  <c r="K1323" i="45"/>
  <c r="K1406" i="45"/>
  <c r="Y1328" i="45"/>
  <c r="E1266" i="45"/>
  <c r="Q1360" i="45"/>
  <c r="I1327" i="45"/>
  <c r="Z1421" i="45"/>
  <c r="F1266" i="45"/>
  <c r="S1360" i="45"/>
  <c r="F1276" i="45"/>
  <c r="S1370" i="45"/>
  <c r="S1464" i="45" s="1"/>
  <c r="D1327" i="45"/>
  <c r="N1421" i="45"/>
  <c r="N1515" i="45" s="1"/>
  <c r="F1327" i="45"/>
  <c r="S1421" i="45"/>
  <c r="G1276" i="45"/>
  <c r="U1370" i="45"/>
  <c r="I1266" i="45"/>
  <c r="Z1360" i="45"/>
  <c r="Z1454" i="45" s="1"/>
  <c r="H1276" i="45"/>
  <c r="W1370" i="45"/>
  <c r="W1464" i="45" s="1"/>
  <c r="E1276" i="45"/>
  <c r="R1370" i="45"/>
  <c r="I1276" i="45"/>
  <c r="Y1370" i="45"/>
  <c r="N1328" i="45"/>
  <c r="Z1328" i="45"/>
  <c r="G1266" i="45"/>
  <c r="O1328" i="45"/>
  <c r="H1266" i="45"/>
  <c r="AA1328" i="45"/>
  <c r="P1328" i="45"/>
  <c r="T1267" i="45"/>
  <c r="AC1267" i="45" s="1"/>
  <c r="S1267" i="45"/>
  <c r="W1267" i="45"/>
  <c r="R1267" i="45"/>
  <c r="Q1267" i="45"/>
  <c r="P1267" i="45"/>
  <c r="AA1267" i="45"/>
  <c r="O1267" i="45"/>
  <c r="X1267" i="45"/>
  <c r="Z1267" i="45"/>
  <c r="N1267" i="45"/>
  <c r="Y1267" i="45"/>
  <c r="V1267" i="45"/>
  <c r="U1267" i="45"/>
  <c r="Q1328" i="45"/>
  <c r="E1327" i="45"/>
  <c r="H1327" i="45"/>
  <c r="X1277" i="45"/>
  <c r="P1277" i="45"/>
  <c r="W1277" i="45"/>
  <c r="AA1277" i="45"/>
  <c r="O1277" i="45"/>
  <c r="V1277" i="45"/>
  <c r="U1277" i="45"/>
  <c r="T1277" i="45"/>
  <c r="AC1277" i="45" s="1"/>
  <c r="S1277" i="45"/>
  <c r="R1277" i="45"/>
  <c r="Q1277" i="45"/>
  <c r="Z1277" i="45"/>
  <c r="N1277" i="45"/>
  <c r="Y1277" i="45"/>
  <c r="T1328" i="45"/>
  <c r="R1328" i="45"/>
  <c r="V1328" i="45"/>
  <c r="S1328" i="45"/>
  <c r="D1266" i="45"/>
  <c r="D1276" i="45"/>
  <c r="W1328" i="45"/>
  <c r="U1328" i="45"/>
  <c r="G1327" i="45"/>
  <c r="X1328" i="45"/>
  <c r="H570" i="45"/>
  <c r="D428" i="45"/>
  <c r="G428" i="45"/>
  <c r="G570" i="45"/>
  <c r="E518" i="45"/>
  <c r="E424" i="45"/>
  <c r="F428" i="45"/>
  <c r="F518" i="45"/>
  <c r="F424" i="45"/>
  <c r="Q522" i="45"/>
  <c r="F522" i="45" s="1"/>
  <c r="O522" i="45"/>
  <c r="E522" i="45" s="1"/>
  <c r="I522" i="45"/>
  <c r="D424" i="45"/>
  <c r="E570" i="45"/>
  <c r="G424" i="45"/>
  <c r="D518" i="45"/>
  <c r="P425" i="45"/>
  <c r="P519" i="45" s="1"/>
  <c r="P429" i="45"/>
  <c r="P523" i="45" s="1"/>
  <c r="M425" i="45"/>
  <c r="M519" i="45" s="1"/>
  <c r="V425" i="45"/>
  <c r="V519" i="45" s="1"/>
  <c r="S477" i="45"/>
  <c r="S571" i="45" s="1"/>
  <c r="F570" i="45"/>
  <c r="O429" i="45"/>
  <c r="O523" i="45" s="1"/>
  <c r="T429" i="45"/>
  <c r="T523" i="45" s="1"/>
  <c r="N425" i="45"/>
  <c r="N519" i="45" s="1"/>
  <c r="T425" i="45"/>
  <c r="T519" i="45" s="1"/>
  <c r="X477" i="45"/>
  <c r="X571" i="45" s="1"/>
  <c r="S518" i="45"/>
  <c r="G518" i="45" s="1"/>
  <c r="Y425" i="45"/>
  <c r="Y519" i="45" s="1"/>
  <c r="U425" i="45"/>
  <c r="U519" i="45" s="1"/>
  <c r="V477" i="45"/>
  <c r="V571" i="45" s="1"/>
  <c r="W425" i="45"/>
  <c r="W519" i="45" s="1"/>
  <c r="W477" i="45"/>
  <c r="W571" i="45" s="1"/>
  <c r="S429" i="45"/>
  <c r="Q477" i="45"/>
  <c r="Q571" i="45" s="1"/>
  <c r="R425" i="45"/>
  <c r="R519" i="45" s="1"/>
  <c r="Y477" i="45"/>
  <c r="Y571" i="45" s="1"/>
  <c r="H522" i="45"/>
  <c r="I518" i="45"/>
  <c r="D570" i="45"/>
  <c r="L477" i="45"/>
  <c r="L571" i="45" s="1"/>
  <c r="L429" i="45"/>
  <c r="Q425" i="45"/>
  <c r="Q519" i="45" s="1"/>
  <c r="U477" i="45"/>
  <c r="U571" i="45" s="1"/>
  <c r="O477" i="45"/>
  <c r="O571" i="45" s="1"/>
  <c r="H518" i="45"/>
  <c r="D522" i="45"/>
  <c r="L425" i="45"/>
  <c r="L519" i="45" s="1"/>
  <c r="Q430" i="45"/>
  <c r="Q524" i="45" s="1"/>
  <c r="U429" i="45"/>
  <c r="U523" i="45" s="1"/>
  <c r="T477" i="45"/>
  <c r="T571" i="45" s="1"/>
  <c r="R477" i="45"/>
  <c r="R571" i="45" s="1"/>
  <c r="O425" i="45"/>
  <c r="X429" i="45"/>
  <c r="X523" i="45" s="1"/>
  <c r="Q429" i="45"/>
  <c r="Q523" i="45" s="1"/>
  <c r="W429" i="45"/>
  <c r="W523" i="45" s="1"/>
  <c r="P477" i="45"/>
  <c r="P571" i="45" s="1"/>
  <c r="G522" i="45"/>
  <c r="I570" i="45"/>
  <c r="X425" i="45"/>
  <c r="X519" i="45" s="1"/>
  <c r="M477" i="45"/>
  <c r="M571" i="45" s="1"/>
  <c r="S425" i="45"/>
  <c r="S519" i="45" s="1"/>
  <c r="M429" i="45"/>
  <c r="M523" i="45" s="1"/>
  <c r="R429" i="45"/>
  <c r="R523" i="45" s="1"/>
  <c r="V429" i="45"/>
  <c r="V523" i="45" s="1"/>
  <c r="N477" i="45"/>
  <c r="N571" i="45" s="1"/>
  <c r="N429" i="45"/>
  <c r="N523" i="45" s="1"/>
  <c r="I383" i="45"/>
  <c r="H335" i="45"/>
  <c r="E383" i="45"/>
  <c r="F335" i="45"/>
  <c r="F383" i="45"/>
  <c r="C351" i="45"/>
  <c r="G383" i="45"/>
  <c r="H331" i="45"/>
  <c r="H383" i="45"/>
  <c r="M384" i="45"/>
  <c r="O384" i="45"/>
  <c r="W384" i="45"/>
  <c r="R384" i="45"/>
  <c r="L384" i="45"/>
  <c r="S384" i="45"/>
  <c r="V384" i="45"/>
  <c r="Y384" i="45"/>
  <c r="X384" i="45"/>
  <c r="Q384" i="45"/>
  <c r="U384" i="45"/>
  <c r="N384" i="45"/>
  <c r="T384" i="45"/>
  <c r="P384" i="45"/>
  <c r="D383" i="45"/>
  <c r="D331" i="45"/>
  <c r="G331" i="45"/>
  <c r="F331" i="45"/>
  <c r="I335" i="45"/>
  <c r="E331" i="45"/>
  <c r="G335" i="45"/>
  <c r="E335" i="45"/>
  <c r="D335" i="45"/>
  <c r="I331" i="45"/>
  <c r="S336" i="45"/>
  <c r="X336" i="45"/>
  <c r="T336" i="45"/>
  <c r="U336" i="45"/>
  <c r="Y336" i="45"/>
  <c r="R336" i="45"/>
  <c r="Y332" i="45"/>
  <c r="T332" i="45"/>
  <c r="S332" i="45"/>
  <c r="V332" i="45"/>
  <c r="R332" i="45"/>
  <c r="Q332" i="45"/>
  <c r="X332" i="45"/>
  <c r="W332" i="45"/>
  <c r="U332" i="45"/>
  <c r="V336" i="45"/>
  <c r="W336" i="45"/>
  <c r="K978" i="45"/>
  <c r="S978" i="45"/>
  <c r="L336" i="45"/>
  <c r="K1072" i="45"/>
  <c r="F1027" i="45"/>
  <c r="F1073" i="45" s="1"/>
  <c r="F1119" i="45" s="1"/>
  <c r="G930" i="45"/>
  <c r="G1026" i="45"/>
  <c r="G1071" i="45"/>
  <c r="V1159" i="45"/>
  <c r="D1073" i="45"/>
  <c r="P931" i="45"/>
  <c r="P979" i="45" s="1"/>
  <c r="S884" i="45"/>
  <c r="M1162" i="45"/>
  <c r="W885" i="45"/>
  <c r="I1073" i="45"/>
  <c r="I1119" i="45" s="1"/>
  <c r="E1117" i="45"/>
  <c r="G1117" i="45" s="1"/>
  <c r="H1028" i="45"/>
  <c r="H931" i="45"/>
  <c r="H979" i="45" s="1"/>
  <c r="K884" i="45"/>
  <c r="H1712" i="45"/>
  <c r="Q885" i="45"/>
  <c r="E885" i="45"/>
  <c r="P885" i="45"/>
  <c r="D885" i="45"/>
  <c r="N885" i="45"/>
  <c r="M885" i="45"/>
  <c r="L885" i="45"/>
  <c r="R885" i="45"/>
  <c r="F885" i="45"/>
  <c r="I885" i="45"/>
  <c r="H885" i="45"/>
  <c r="J885" i="45"/>
  <c r="X1162" i="45"/>
  <c r="W896" i="45"/>
  <c r="Y222" i="45"/>
  <c r="G1118" i="45"/>
  <c r="J1073" i="45"/>
  <c r="J1119" i="45" s="1"/>
  <c r="N1555" i="45"/>
  <c r="O1555" i="45" s="1"/>
  <c r="O978" i="45"/>
  <c r="E1027" i="45"/>
  <c r="N336" i="45"/>
  <c r="Q214" i="45"/>
  <c r="Q308" i="45"/>
  <c r="Y337" i="45" s="1"/>
  <c r="N1657" i="45"/>
  <c r="N1663" i="45"/>
  <c r="N1677" i="45"/>
  <c r="N1674" i="45"/>
  <c r="N1670" i="45"/>
  <c r="N1660" i="45"/>
  <c r="N1667" i="45"/>
  <c r="O1653" i="45"/>
  <c r="N1647" i="45"/>
  <c r="I1028" i="45"/>
  <c r="I931" i="45"/>
  <c r="I979" i="45" s="1"/>
  <c r="G1072" i="45"/>
  <c r="H1762" i="45"/>
  <c r="F1763" i="45"/>
  <c r="D931" i="45"/>
  <c r="D979" i="45" s="1"/>
  <c r="G884" i="45"/>
  <c r="H1118" i="45"/>
  <c r="K1118" i="45" s="1"/>
  <c r="J1607" i="45"/>
  <c r="E1607" i="45"/>
  <c r="N1578" i="45"/>
  <c r="W1160" i="45"/>
  <c r="X220" i="45"/>
  <c r="W219" i="45"/>
  <c r="V895" i="45" s="1"/>
  <c r="E931" i="45"/>
  <c r="E979" i="45" s="1"/>
  <c r="K930" i="45"/>
  <c r="Q931" i="45"/>
  <c r="Q979" i="45" s="1"/>
  <c r="G652" i="45"/>
  <c r="E653" i="45"/>
  <c r="V884" i="45"/>
  <c r="E1028" i="45" s="1"/>
  <c r="O332" i="45"/>
  <c r="P332" i="45"/>
  <c r="L332" i="45"/>
  <c r="M332" i="45"/>
  <c r="N332" i="45"/>
  <c r="Z1252" i="45"/>
  <c r="R931" i="45"/>
  <c r="R979" i="45" s="1"/>
  <c r="F931" i="45"/>
  <c r="F979" i="45" s="1"/>
  <c r="J1028" i="45"/>
  <c r="J931" i="45"/>
  <c r="J979" i="45" s="1"/>
  <c r="O336" i="45"/>
  <c r="L1159" i="45"/>
  <c r="N1546" i="45" s="1"/>
  <c r="O1546" i="45" s="1"/>
  <c r="L931" i="45"/>
  <c r="O884" i="45"/>
  <c r="V915" i="45"/>
  <c r="AR219" i="45"/>
  <c r="W1161" i="45"/>
  <c r="X221" i="45"/>
  <c r="N1577" i="45"/>
  <c r="K1027" i="45"/>
  <c r="H1073" i="45"/>
  <c r="M1160" i="45"/>
  <c r="M1159" i="45" s="1"/>
  <c r="N1547" i="45" s="1"/>
  <c r="O1547" i="45" s="1"/>
  <c r="M219" i="45"/>
  <c r="AE1214" i="45"/>
  <c r="AD1222" i="45"/>
  <c r="M336" i="45"/>
  <c r="P336" i="45"/>
  <c r="D978" i="45"/>
  <c r="G978" i="45" s="1"/>
  <c r="M931" i="45"/>
  <c r="M979" i="45" s="1"/>
  <c r="I1605" i="45"/>
  <c r="D1605" i="45"/>
  <c r="B1764" i="45"/>
  <c r="D1763" i="45"/>
  <c r="N931" i="45"/>
  <c r="N979" i="45" s="1"/>
  <c r="O930" i="45"/>
  <c r="S930" i="45" l="1"/>
  <c r="F87" i="45"/>
  <c r="F88" i="45" s="1"/>
  <c r="J87" i="45"/>
  <c r="J88" i="45" s="1"/>
  <c r="D824" i="45"/>
  <c r="F824" i="45"/>
  <c r="D655" i="45"/>
  <c r="E824" i="45"/>
  <c r="H824" i="45"/>
  <c r="G1370" i="45"/>
  <c r="E1360" i="45"/>
  <c r="F1421" i="45"/>
  <c r="I1421" i="45"/>
  <c r="H1360" i="45"/>
  <c r="E1515" i="45"/>
  <c r="E1421" i="45"/>
  <c r="E1370" i="45"/>
  <c r="G1421" i="45"/>
  <c r="D1360" i="45"/>
  <c r="H1464" i="45"/>
  <c r="W1454" i="45"/>
  <c r="H1454" i="45" s="1"/>
  <c r="H1421" i="45"/>
  <c r="H1370" i="45"/>
  <c r="F1360" i="45"/>
  <c r="D1515" i="45"/>
  <c r="D1464" i="45"/>
  <c r="D1454" i="45"/>
  <c r="Z1361" i="45"/>
  <c r="Z1455" i="45" s="1"/>
  <c r="R1422" i="45"/>
  <c r="R1516" i="45" s="1"/>
  <c r="AA1371" i="45"/>
  <c r="AA1465" i="45" s="1"/>
  <c r="X1361" i="45"/>
  <c r="X1455" i="45" s="1"/>
  <c r="O1422" i="45"/>
  <c r="O1516" i="45" s="1"/>
  <c r="T1422" i="45"/>
  <c r="T1516" i="45" s="1"/>
  <c r="O1361" i="45"/>
  <c r="O1455" i="45" s="1"/>
  <c r="V1422" i="45"/>
  <c r="V1516" i="45" s="1"/>
  <c r="Y1371" i="45"/>
  <c r="Y1465" i="45" s="1"/>
  <c r="P1371" i="45"/>
  <c r="P1465" i="45" s="1"/>
  <c r="AA1361" i="45"/>
  <c r="AA1455" i="45" s="1"/>
  <c r="Z1422" i="45"/>
  <c r="Z1516" i="45" s="1"/>
  <c r="I1360" i="45"/>
  <c r="F1464" i="45"/>
  <c r="I1454" i="45"/>
  <c r="X1371" i="45"/>
  <c r="X1465" i="45" s="1"/>
  <c r="P1361" i="45"/>
  <c r="P1455" i="45" s="1"/>
  <c r="S1454" i="45"/>
  <c r="F1454" i="45" s="1"/>
  <c r="X1422" i="45"/>
  <c r="X1516" i="45" s="1"/>
  <c r="Z1371" i="45"/>
  <c r="Z1465" i="45" s="1"/>
  <c r="I1370" i="45"/>
  <c r="O1371" i="45"/>
  <c r="O1465" i="45" s="1"/>
  <c r="Q1371" i="45"/>
  <c r="R1361" i="45"/>
  <c r="R1455" i="45" s="1"/>
  <c r="Q1454" i="45"/>
  <c r="E1454" i="45" s="1"/>
  <c r="D1453" i="45"/>
  <c r="K1500" i="45"/>
  <c r="R1371" i="45"/>
  <c r="R1465" i="45" s="1"/>
  <c r="W1361" i="45"/>
  <c r="W1455" i="45" s="1"/>
  <c r="Y1422" i="45"/>
  <c r="Y1516" i="45" s="1"/>
  <c r="U1464" i="45"/>
  <c r="G1464" i="45" s="1"/>
  <c r="G1515" i="45"/>
  <c r="Y1464" i="45"/>
  <c r="I1464" i="45" s="1"/>
  <c r="R1464" i="45"/>
  <c r="E1464" i="45" s="1"/>
  <c r="S1361" i="45"/>
  <c r="S1455" i="45" s="1"/>
  <c r="G1454" i="45"/>
  <c r="T1371" i="45"/>
  <c r="T1465" i="45" s="1"/>
  <c r="V1361" i="45"/>
  <c r="V1455" i="45" s="1"/>
  <c r="T1361" i="45"/>
  <c r="T1455" i="45" s="1"/>
  <c r="G1360" i="45"/>
  <c r="H1515" i="45"/>
  <c r="P1422" i="45"/>
  <c r="P1516" i="45" s="1"/>
  <c r="S1515" i="45"/>
  <c r="F1515" i="45" s="1"/>
  <c r="Z1515" i="45"/>
  <c r="I1515" i="45" s="1"/>
  <c r="K1510" i="45"/>
  <c r="S1422" i="45"/>
  <c r="S1516" i="45" s="1"/>
  <c r="V1371" i="45"/>
  <c r="V1465" i="45" s="1"/>
  <c r="AA1422" i="45"/>
  <c r="AA1516" i="45" s="1"/>
  <c r="F1370" i="45"/>
  <c r="D1421" i="45"/>
  <c r="K1314" i="45"/>
  <c r="K1417" i="45"/>
  <c r="N1371" i="45"/>
  <c r="N1465" i="45" s="1"/>
  <c r="K1324" i="45"/>
  <c r="N1422" i="45"/>
  <c r="N1516" i="45" s="1"/>
  <c r="K1407" i="45"/>
  <c r="D1370" i="45"/>
  <c r="H1277" i="45"/>
  <c r="W1371" i="45"/>
  <c r="W1465" i="45" s="1"/>
  <c r="U1329" i="45"/>
  <c r="E1267" i="45"/>
  <c r="Q1361" i="45"/>
  <c r="G1328" i="45"/>
  <c r="U1422" i="45"/>
  <c r="H1328" i="45"/>
  <c r="W1422" i="45"/>
  <c r="E1328" i="45"/>
  <c r="Q1422" i="45"/>
  <c r="I1328" i="45"/>
  <c r="F1277" i="45"/>
  <c r="S1371" i="45"/>
  <c r="G1267" i="45"/>
  <c r="U1361" i="45"/>
  <c r="G1277" i="45"/>
  <c r="U1371" i="45"/>
  <c r="I1267" i="45"/>
  <c r="Y1361" i="45"/>
  <c r="D1267" i="45"/>
  <c r="N1361" i="45"/>
  <c r="N1455" i="45" s="1"/>
  <c r="S1329" i="45"/>
  <c r="E1277" i="45"/>
  <c r="R1268" i="45"/>
  <c r="Q1268" i="45"/>
  <c r="P1268" i="45"/>
  <c r="AA1268" i="45"/>
  <c r="O1268" i="45"/>
  <c r="Z1268" i="45"/>
  <c r="N1268" i="45"/>
  <c r="Y1268" i="45"/>
  <c r="X1268" i="45"/>
  <c r="W1268" i="45"/>
  <c r="V1268" i="45"/>
  <c r="U1268" i="45"/>
  <c r="T1268" i="45"/>
  <c r="AC1268" i="45" s="1"/>
  <c r="S1268" i="45"/>
  <c r="V1329" i="45"/>
  <c r="W1329" i="45"/>
  <c r="F1267" i="45"/>
  <c r="X1329" i="45"/>
  <c r="Y1329" i="45"/>
  <c r="N1329" i="45"/>
  <c r="Z1329" i="45"/>
  <c r="P1269" i="45"/>
  <c r="AA1269" i="45"/>
  <c r="O1269" i="45"/>
  <c r="Z1269" i="45"/>
  <c r="N1269" i="45"/>
  <c r="Y1269" i="45"/>
  <c r="X1269" i="45"/>
  <c r="S1269" i="45"/>
  <c r="W1269" i="45"/>
  <c r="T1269" i="45"/>
  <c r="AC1269" i="45" s="1"/>
  <c r="V1269" i="45"/>
  <c r="U1269" i="45"/>
  <c r="R1269" i="45"/>
  <c r="Q1269" i="45"/>
  <c r="V1278" i="45"/>
  <c r="U1278" i="45"/>
  <c r="T1278" i="45"/>
  <c r="AC1278" i="45" s="1"/>
  <c r="S1278" i="45"/>
  <c r="R1278" i="45"/>
  <c r="Q1278" i="45"/>
  <c r="Z1278" i="45"/>
  <c r="P1278" i="45"/>
  <c r="AA1278" i="45"/>
  <c r="O1278" i="45"/>
  <c r="N1278" i="45"/>
  <c r="Y1278" i="45"/>
  <c r="X1278" i="45"/>
  <c r="W1278" i="45"/>
  <c r="O1329" i="45"/>
  <c r="H1267" i="45"/>
  <c r="AA1329" i="45"/>
  <c r="F1328" i="45"/>
  <c r="R1329" i="45"/>
  <c r="P1329" i="45"/>
  <c r="I1277" i="45"/>
  <c r="D1277" i="45"/>
  <c r="T1329" i="45"/>
  <c r="Q1329" i="45"/>
  <c r="D1328" i="45"/>
  <c r="E425" i="45"/>
  <c r="G429" i="45"/>
  <c r="F425" i="45"/>
  <c r="E429" i="45"/>
  <c r="O519" i="45"/>
  <c r="E519" i="45" s="1"/>
  <c r="H519" i="45"/>
  <c r="I571" i="45"/>
  <c r="F519" i="45"/>
  <c r="D429" i="45"/>
  <c r="D519" i="45"/>
  <c r="D425" i="45"/>
  <c r="L523" i="45"/>
  <c r="D523" i="45" s="1"/>
  <c r="S523" i="45"/>
  <c r="G523" i="45" s="1"/>
  <c r="G571" i="45"/>
  <c r="F571" i="45"/>
  <c r="W430" i="45"/>
  <c r="W524" i="45" s="1"/>
  <c r="Y430" i="45"/>
  <c r="Y524" i="45" s="1"/>
  <c r="L478" i="45"/>
  <c r="L572" i="45" s="1"/>
  <c r="M430" i="45"/>
  <c r="N426" i="45"/>
  <c r="N520" i="45" s="1"/>
  <c r="V430" i="45"/>
  <c r="V524" i="45" s="1"/>
  <c r="U430" i="45"/>
  <c r="U524" i="45" s="1"/>
  <c r="R478" i="45"/>
  <c r="R572" i="45" s="1"/>
  <c r="Y478" i="45"/>
  <c r="Y572" i="45" s="1"/>
  <c r="O430" i="45"/>
  <c r="M426" i="45"/>
  <c r="M520" i="45" s="1"/>
  <c r="U426" i="45"/>
  <c r="U520" i="45" s="1"/>
  <c r="T430" i="45"/>
  <c r="T524" i="45" s="1"/>
  <c r="W478" i="45"/>
  <c r="W572" i="45" s="1"/>
  <c r="I519" i="45"/>
  <c r="T426" i="45"/>
  <c r="T520" i="45" s="1"/>
  <c r="S478" i="45"/>
  <c r="S572" i="45" s="1"/>
  <c r="L426" i="45"/>
  <c r="L520" i="45" s="1"/>
  <c r="Y431" i="45"/>
  <c r="Y525" i="45" s="1"/>
  <c r="W426" i="45"/>
  <c r="W520" i="45" s="1"/>
  <c r="X430" i="45"/>
  <c r="X524" i="45" s="1"/>
  <c r="P478" i="45"/>
  <c r="P572" i="45" s="1"/>
  <c r="O478" i="45"/>
  <c r="O572" i="45" s="1"/>
  <c r="E571" i="45"/>
  <c r="Y426" i="45"/>
  <c r="Y520" i="45" s="1"/>
  <c r="P426" i="45"/>
  <c r="P520" i="45" s="1"/>
  <c r="X426" i="45"/>
  <c r="X520" i="45" s="1"/>
  <c r="S430" i="45"/>
  <c r="S524" i="45" s="1"/>
  <c r="T478" i="45"/>
  <c r="T572" i="45" s="1"/>
  <c r="M478" i="45"/>
  <c r="M572" i="45" s="1"/>
  <c r="I523" i="45"/>
  <c r="O426" i="45"/>
  <c r="O520" i="45" s="1"/>
  <c r="N430" i="45"/>
  <c r="N524" i="45" s="1"/>
  <c r="Q426" i="45"/>
  <c r="Q520" i="45" s="1"/>
  <c r="N478" i="45"/>
  <c r="N572" i="45" s="1"/>
  <c r="G519" i="45"/>
  <c r="H523" i="45"/>
  <c r="H571" i="45"/>
  <c r="L430" i="45"/>
  <c r="L524" i="45" s="1"/>
  <c r="R426" i="45"/>
  <c r="R520" i="45" s="1"/>
  <c r="U478" i="45"/>
  <c r="U572" i="45" s="1"/>
  <c r="G425" i="45"/>
  <c r="F523" i="45"/>
  <c r="D571" i="45"/>
  <c r="V426" i="45"/>
  <c r="Q478" i="45"/>
  <c r="Q572" i="45" s="1"/>
  <c r="F429" i="45"/>
  <c r="E523" i="45"/>
  <c r="V478" i="45"/>
  <c r="V572" i="45" s="1"/>
  <c r="P430" i="45"/>
  <c r="P524" i="45" s="1"/>
  <c r="S426" i="45"/>
  <c r="X478" i="45"/>
  <c r="X572" i="45" s="1"/>
  <c r="F336" i="45"/>
  <c r="R430" i="45"/>
  <c r="R524" i="45" s="1"/>
  <c r="F524" i="45" s="1"/>
  <c r="G384" i="45"/>
  <c r="D384" i="45"/>
  <c r="H429" i="45"/>
  <c r="C352" i="45"/>
  <c r="H421" i="45"/>
  <c r="H419" i="45"/>
  <c r="H418" i="45"/>
  <c r="H425" i="45"/>
  <c r="H423" i="45"/>
  <c r="H424" i="45"/>
  <c r="H422" i="45"/>
  <c r="H420" i="45"/>
  <c r="H428" i="45"/>
  <c r="F384" i="45"/>
  <c r="H384" i="45"/>
  <c r="H332" i="45"/>
  <c r="I384" i="45"/>
  <c r="E384" i="45"/>
  <c r="V385" i="45"/>
  <c r="Q385" i="45"/>
  <c r="X385" i="45"/>
  <c r="Y385" i="45"/>
  <c r="O385" i="45"/>
  <c r="L385" i="45"/>
  <c r="W385" i="45"/>
  <c r="M385" i="45"/>
  <c r="R385" i="45"/>
  <c r="S385" i="45"/>
  <c r="P385" i="45"/>
  <c r="T385" i="45"/>
  <c r="N385" i="45"/>
  <c r="U385" i="45"/>
  <c r="F332" i="45"/>
  <c r="I336" i="45"/>
  <c r="E332" i="45"/>
  <c r="H336" i="45"/>
  <c r="D332" i="45"/>
  <c r="D336" i="45"/>
  <c r="E336" i="45"/>
  <c r="I332" i="45"/>
  <c r="G336" i="45"/>
  <c r="G332" i="45"/>
  <c r="U333" i="45"/>
  <c r="W333" i="45"/>
  <c r="S333" i="45"/>
  <c r="Y333" i="45"/>
  <c r="X333" i="45"/>
  <c r="V333" i="45"/>
  <c r="T333" i="45"/>
  <c r="R333" i="45"/>
  <c r="Q333" i="45"/>
  <c r="R337" i="45"/>
  <c r="T337" i="45"/>
  <c r="V337" i="45"/>
  <c r="X337" i="45"/>
  <c r="S337" i="45"/>
  <c r="W337" i="45"/>
  <c r="U337" i="45"/>
  <c r="Q337" i="45"/>
  <c r="I1607" i="45"/>
  <c r="N337" i="45"/>
  <c r="O337" i="45"/>
  <c r="L337" i="45"/>
  <c r="G1027" i="45"/>
  <c r="N1556" i="45"/>
  <c r="O1556" i="45" s="1"/>
  <c r="O931" i="45"/>
  <c r="K1073" i="45"/>
  <c r="P337" i="45"/>
  <c r="D1607" i="45"/>
  <c r="W1159" i="45"/>
  <c r="E1074" i="45"/>
  <c r="E1120" i="45" s="1"/>
  <c r="G979" i="45"/>
  <c r="H1119" i="45"/>
  <c r="K1119" i="45" s="1"/>
  <c r="E932" i="45"/>
  <c r="E980" i="45" s="1"/>
  <c r="Q932" i="45"/>
  <c r="Q980" i="45" s="1"/>
  <c r="S979" i="45"/>
  <c r="O1657" i="45"/>
  <c r="O1663" i="45"/>
  <c r="O1677" i="45"/>
  <c r="O1674" i="45"/>
  <c r="O1670" i="45"/>
  <c r="O1660" i="45"/>
  <c r="O1667" i="45"/>
  <c r="P1653" i="45"/>
  <c r="O1647" i="45"/>
  <c r="J932" i="45"/>
  <c r="J980" i="45" s="1"/>
  <c r="J1029" i="45"/>
  <c r="H1713" i="45"/>
  <c r="R886" i="45"/>
  <c r="F886" i="45"/>
  <c r="Q886" i="45"/>
  <c r="E886" i="45"/>
  <c r="P886" i="45"/>
  <c r="D886" i="45"/>
  <c r="N886" i="45"/>
  <c r="M886" i="45"/>
  <c r="L886" i="45"/>
  <c r="H886" i="45"/>
  <c r="J886" i="45"/>
  <c r="I886" i="45"/>
  <c r="S931" i="45"/>
  <c r="H1029" i="45"/>
  <c r="H932" i="45"/>
  <c r="K885" i="45"/>
  <c r="X1160" i="45"/>
  <c r="Y220" i="45"/>
  <c r="X219" i="45"/>
  <c r="V896" i="45" s="1"/>
  <c r="AA1252" i="45"/>
  <c r="J1074" i="45"/>
  <c r="J1120" i="45" s="1"/>
  <c r="M337" i="45"/>
  <c r="R214" i="45"/>
  <c r="R308" i="45"/>
  <c r="I1029" i="45"/>
  <c r="I932" i="45"/>
  <c r="I980" i="45" s="1"/>
  <c r="K931" i="45"/>
  <c r="D1764" i="45"/>
  <c r="B1765" i="45"/>
  <c r="AF1214" i="45"/>
  <c r="AE1222" i="45"/>
  <c r="D1608" i="45"/>
  <c r="I1608" i="45"/>
  <c r="O1577" i="45"/>
  <c r="E654" i="45"/>
  <c r="G653" i="45"/>
  <c r="F932" i="45"/>
  <c r="F980" i="45" s="1"/>
  <c r="K979" i="45"/>
  <c r="I1074" i="45"/>
  <c r="I1120" i="45" s="1"/>
  <c r="R932" i="45"/>
  <c r="R980" i="45" s="1"/>
  <c r="K1028" i="45"/>
  <c r="H1074" i="45"/>
  <c r="E1608" i="45"/>
  <c r="J1608" i="45"/>
  <c r="O1578" i="45"/>
  <c r="L932" i="45"/>
  <c r="L980" i="45" s="1"/>
  <c r="O885" i="45"/>
  <c r="D1119" i="45"/>
  <c r="I1606" i="45"/>
  <c r="D1606" i="45"/>
  <c r="X1161" i="45"/>
  <c r="Y221" i="45"/>
  <c r="M932" i="45"/>
  <c r="M980" i="45" s="1"/>
  <c r="V885" i="45"/>
  <c r="D1029" i="45" s="1"/>
  <c r="N333" i="45"/>
  <c r="P333" i="45"/>
  <c r="M333" i="45"/>
  <c r="O333" i="45"/>
  <c r="L333" i="45"/>
  <c r="F1028" i="45"/>
  <c r="D1028" i="45"/>
  <c r="E1073" i="45"/>
  <c r="G1073" i="45" s="1"/>
  <c r="N932" i="45"/>
  <c r="N980" i="45" s="1"/>
  <c r="G931" i="45"/>
  <c r="V916" i="45"/>
  <c r="AS219" i="45"/>
  <c r="V917" i="45" s="1"/>
  <c r="L979" i="45"/>
  <c r="O979" i="45" s="1"/>
  <c r="F1764" i="45"/>
  <c r="H1763" i="45"/>
  <c r="Y1162" i="45"/>
  <c r="Z222" i="45"/>
  <c r="W897" i="45"/>
  <c r="D932" i="45"/>
  <c r="D980" i="45" s="1"/>
  <c r="G885" i="45"/>
  <c r="P932" i="45"/>
  <c r="S885" i="45"/>
  <c r="J89" i="45" l="1"/>
  <c r="F89" i="45"/>
  <c r="D656" i="45"/>
  <c r="D825" i="45"/>
  <c r="H825" i="45"/>
  <c r="E825" i="45"/>
  <c r="F825" i="45"/>
  <c r="F1371" i="45"/>
  <c r="E1371" i="45"/>
  <c r="I1361" i="45"/>
  <c r="G1371" i="45"/>
  <c r="G1361" i="45"/>
  <c r="K1511" i="45"/>
  <c r="E1361" i="45"/>
  <c r="I1422" i="45"/>
  <c r="H1371" i="45"/>
  <c r="H1361" i="45"/>
  <c r="E1422" i="45"/>
  <c r="F1422" i="45"/>
  <c r="I1465" i="45"/>
  <c r="D1455" i="45"/>
  <c r="X1372" i="45"/>
  <c r="X1466" i="45" s="1"/>
  <c r="V1372" i="45"/>
  <c r="V1466" i="45" s="1"/>
  <c r="Z1363" i="45"/>
  <c r="Z1457" i="45" s="1"/>
  <c r="T1362" i="45"/>
  <c r="T1456" i="45" s="1"/>
  <c r="R1362" i="45"/>
  <c r="R1456" i="45" s="1"/>
  <c r="D1371" i="45"/>
  <c r="T1372" i="45"/>
  <c r="T1466" i="45" s="1"/>
  <c r="Q1423" i="45"/>
  <c r="Q1517" i="45" s="1"/>
  <c r="Y1372" i="45"/>
  <c r="Y1466" i="45" s="1"/>
  <c r="O1363" i="45"/>
  <c r="O1457" i="45" s="1"/>
  <c r="U1362" i="45"/>
  <c r="U1456" i="45" s="1"/>
  <c r="U1423" i="45"/>
  <c r="U1517" i="45" s="1"/>
  <c r="I1516" i="45"/>
  <c r="H1465" i="45"/>
  <c r="T1423" i="45"/>
  <c r="T1517" i="45" s="1"/>
  <c r="AA1363" i="45"/>
  <c r="AA1457" i="45" s="1"/>
  <c r="V1362" i="45"/>
  <c r="V1456" i="45" s="1"/>
  <c r="S1423" i="45"/>
  <c r="S1517" i="45" s="1"/>
  <c r="I1371" i="45"/>
  <c r="F1516" i="45"/>
  <c r="O1372" i="45"/>
  <c r="O1466" i="45" s="1"/>
  <c r="R1363" i="45"/>
  <c r="R1457" i="45" s="1"/>
  <c r="P1363" i="45"/>
  <c r="P1457" i="45" s="1"/>
  <c r="Q1465" i="45"/>
  <c r="E1465" i="45" s="1"/>
  <c r="D1516" i="45"/>
  <c r="V1423" i="45"/>
  <c r="V1517" i="45" s="1"/>
  <c r="AA1372" i="45"/>
  <c r="AA1466" i="45" s="1"/>
  <c r="Z1423" i="45"/>
  <c r="Z1517" i="45" s="1"/>
  <c r="X1362" i="45"/>
  <c r="X1456" i="45" s="1"/>
  <c r="F1455" i="45"/>
  <c r="D1465" i="45"/>
  <c r="K1501" i="45"/>
  <c r="P1423" i="45"/>
  <c r="P1517" i="45" s="1"/>
  <c r="P1372" i="45"/>
  <c r="P1466" i="45" s="1"/>
  <c r="V1363" i="45"/>
  <c r="V1457" i="45" s="1"/>
  <c r="Y1455" i="45"/>
  <c r="I1455" i="45" s="1"/>
  <c r="Q1516" i="45"/>
  <c r="E1516" i="45" s="1"/>
  <c r="R1423" i="45"/>
  <c r="R1517" i="45" s="1"/>
  <c r="H1422" i="45"/>
  <c r="U1465" i="45"/>
  <c r="G1465" i="45" s="1"/>
  <c r="U1455" i="45"/>
  <c r="G1455" i="45" s="1"/>
  <c r="Q1372" i="45"/>
  <c r="Q1466" i="45" s="1"/>
  <c r="W1363" i="45"/>
  <c r="W1457" i="45" s="1"/>
  <c r="X1423" i="45"/>
  <c r="X1517" i="45" s="1"/>
  <c r="Z1362" i="45"/>
  <c r="Z1456" i="45" s="1"/>
  <c r="F1361" i="45"/>
  <c r="S1465" i="45"/>
  <c r="F1465" i="45" s="1"/>
  <c r="O1423" i="45"/>
  <c r="O1517" i="45" s="1"/>
  <c r="AA1423" i="45"/>
  <c r="AA1517" i="45" s="1"/>
  <c r="R1372" i="45"/>
  <c r="R1466" i="45" s="1"/>
  <c r="S1363" i="45"/>
  <c r="S1457" i="45" s="1"/>
  <c r="O1362" i="45"/>
  <c r="O1456" i="45" s="1"/>
  <c r="G1422" i="45"/>
  <c r="W1516" i="45"/>
  <c r="H1516" i="45" s="1"/>
  <c r="U1516" i="45"/>
  <c r="G1516" i="45" s="1"/>
  <c r="Q1455" i="45"/>
  <c r="E1455" i="45" s="1"/>
  <c r="H1455" i="45"/>
  <c r="P1362" i="45"/>
  <c r="P1456" i="45" s="1"/>
  <c r="S1372" i="45"/>
  <c r="S1466" i="45" s="1"/>
  <c r="X1363" i="45"/>
  <c r="X1457" i="45" s="1"/>
  <c r="W1423" i="45"/>
  <c r="W1517" i="45" s="1"/>
  <c r="AA1362" i="45"/>
  <c r="AA1456" i="45" s="1"/>
  <c r="K1316" i="45"/>
  <c r="D1422" i="45"/>
  <c r="K1418" i="45"/>
  <c r="K1325" i="45"/>
  <c r="D1361" i="45"/>
  <c r="K1408" i="45"/>
  <c r="N1423" i="45"/>
  <c r="N1517" i="45" s="1"/>
  <c r="K1315" i="45"/>
  <c r="D1268" i="45"/>
  <c r="N1362" i="45"/>
  <c r="N1456" i="45" s="1"/>
  <c r="I1269" i="45"/>
  <c r="Y1363" i="45"/>
  <c r="H1278" i="45"/>
  <c r="W1372" i="45"/>
  <c r="G1278" i="45"/>
  <c r="U1372" i="45"/>
  <c r="D1269" i="45"/>
  <c r="N1363" i="45"/>
  <c r="N1457" i="45" s="1"/>
  <c r="G1329" i="45"/>
  <c r="F1268" i="45"/>
  <c r="S1362" i="45"/>
  <c r="S1456" i="45" s="1"/>
  <c r="E1268" i="45"/>
  <c r="Q1362" i="45"/>
  <c r="D1278" i="45"/>
  <c r="N1372" i="45"/>
  <c r="N1466" i="45" s="1"/>
  <c r="E1269" i="45"/>
  <c r="Q1363" i="45"/>
  <c r="Q1457" i="45" s="1"/>
  <c r="G1269" i="45"/>
  <c r="U1363" i="45"/>
  <c r="H1268" i="45"/>
  <c r="W1362" i="45"/>
  <c r="I1278" i="45"/>
  <c r="Z1372" i="45"/>
  <c r="Z1466" i="45" s="1"/>
  <c r="F1269" i="45"/>
  <c r="T1363" i="45"/>
  <c r="I1329" i="45"/>
  <c r="Y1423" i="45"/>
  <c r="Z1330" i="45"/>
  <c r="I1268" i="45"/>
  <c r="Y1362" i="45"/>
  <c r="E1278" i="45"/>
  <c r="H1269" i="45"/>
  <c r="P1330" i="45"/>
  <c r="O1330" i="45"/>
  <c r="R1330" i="45"/>
  <c r="AA1330" i="45"/>
  <c r="F1278" i="45"/>
  <c r="S1330" i="45"/>
  <c r="Q1330" i="45"/>
  <c r="T1330" i="45"/>
  <c r="H1329" i="45"/>
  <c r="T1279" i="45"/>
  <c r="AC1279" i="45" s="1"/>
  <c r="S1279" i="45"/>
  <c r="W1279" i="45"/>
  <c r="R1279" i="45"/>
  <c r="Q1279" i="45"/>
  <c r="P1279" i="45"/>
  <c r="AA1279" i="45"/>
  <c r="O1279" i="45"/>
  <c r="Z1279" i="45"/>
  <c r="N1279" i="45"/>
  <c r="Y1279" i="45"/>
  <c r="X1279" i="45"/>
  <c r="V1279" i="45"/>
  <c r="U1279" i="45"/>
  <c r="U1330" i="45"/>
  <c r="E1329" i="45"/>
  <c r="V1330" i="45"/>
  <c r="W1330" i="45"/>
  <c r="X1330" i="45"/>
  <c r="Y1330" i="45"/>
  <c r="D1329" i="45"/>
  <c r="N1330" i="45"/>
  <c r="G1268" i="45"/>
  <c r="F1329" i="45"/>
  <c r="E430" i="45"/>
  <c r="F572" i="45"/>
  <c r="H426" i="45"/>
  <c r="F426" i="45"/>
  <c r="G430" i="45"/>
  <c r="G572" i="45"/>
  <c r="H430" i="45"/>
  <c r="G524" i="45"/>
  <c r="O524" i="45"/>
  <c r="E524" i="45" s="1"/>
  <c r="D430" i="45"/>
  <c r="V520" i="45"/>
  <c r="H520" i="45" s="1"/>
  <c r="I524" i="45"/>
  <c r="F430" i="45"/>
  <c r="F520" i="45"/>
  <c r="G426" i="45"/>
  <c r="D520" i="45"/>
  <c r="M524" i="45"/>
  <c r="D524" i="45" s="1"/>
  <c r="X427" i="45"/>
  <c r="X521" i="45" s="1"/>
  <c r="Y479" i="45"/>
  <c r="Y573" i="45" s="1"/>
  <c r="O427" i="45"/>
  <c r="M431" i="45"/>
  <c r="M525" i="45" s="1"/>
  <c r="W427" i="45"/>
  <c r="W521" i="45" s="1"/>
  <c r="Q479" i="45"/>
  <c r="Q573" i="45" s="1"/>
  <c r="S520" i="45"/>
  <c r="G520" i="45" s="1"/>
  <c r="W431" i="45"/>
  <c r="W525" i="45" s="1"/>
  <c r="M427" i="45"/>
  <c r="M521" i="45" s="1"/>
  <c r="X431" i="45"/>
  <c r="X525" i="45" s="1"/>
  <c r="U427" i="45"/>
  <c r="N479" i="45"/>
  <c r="N573" i="45" s="1"/>
  <c r="V479" i="45"/>
  <c r="V573" i="45" s="1"/>
  <c r="D572" i="45"/>
  <c r="Q431" i="45"/>
  <c r="E572" i="45"/>
  <c r="P427" i="45"/>
  <c r="P521" i="45" s="1"/>
  <c r="V431" i="45"/>
  <c r="V525" i="45" s="1"/>
  <c r="T479" i="45"/>
  <c r="T573" i="45" s="1"/>
  <c r="S427" i="45"/>
  <c r="S521" i="45" s="1"/>
  <c r="N427" i="45"/>
  <c r="N521" i="45" s="1"/>
  <c r="T431" i="45"/>
  <c r="T525" i="45" s="1"/>
  <c r="P479" i="45"/>
  <c r="P573" i="45" s="1"/>
  <c r="I572" i="45"/>
  <c r="D426" i="45"/>
  <c r="R431" i="45"/>
  <c r="R525" i="45" s="1"/>
  <c r="S479" i="45"/>
  <c r="S573" i="45" s="1"/>
  <c r="H572" i="45"/>
  <c r="I520" i="45"/>
  <c r="L431" i="45"/>
  <c r="L525" i="45" s="1"/>
  <c r="Q427" i="45"/>
  <c r="Q521" i="45" s="1"/>
  <c r="R479" i="45"/>
  <c r="R573" i="45" s="1"/>
  <c r="H524" i="45"/>
  <c r="U431" i="45"/>
  <c r="U525" i="45" s="1"/>
  <c r="L427" i="45"/>
  <c r="L521" i="45" s="1"/>
  <c r="O431" i="45"/>
  <c r="O525" i="45" s="1"/>
  <c r="R427" i="45"/>
  <c r="R521" i="45" s="1"/>
  <c r="M479" i="45"/>
  <c r="M573" i="45" s="1"/>
  <c r="E520" i="45"/>
  <c r="Y427" i="45"/>
  <c r="Y521" i="45" s="1"/>
  <c r="X479" i="45"/>
  <c r="X573" i="45" s="1"/>
  <c r="T427" i="45"/>
  <c r="T521" i="45" s="1"/>
  <c r="W479" i="45"/>
  <c r="W573" i="45" s="1"/>
  <c r="E426" i="45"/>
  <c r="V427" i="45"/>
  <c r="V521" i="45" s="1"/>
  <c r="L479" i="45"/>
  <c r="L573" i="45" s="1"/>
  <c r="N431" i="45"/>
  <c r="N525" i="45" s="1"/>
  <c r="H385" i="45"/>
  <c r="U479" i="45"/>
  <c r="U573" i="45" s="1"/>
  <c r="P431" i="45"/>
  <c r="E385" i="45"/>
  <c r="O479" i="45"/>
  <c r="O573" i="45" s="1"/>
  <c r="G337" i="45"/>
  <c r="S431" i="45"/>
  <c r="S525" i="45" s="1"/>
  <c r="F385" i="45"/>
  <c r="G385" i="45"/>
  <c r="C353" i="45"/>
  <c r="I385" i="45"/>
  <c r="D385" i="45"/>
  <c r="I333" i="45"/>
  <c r="L386" i="45"/>
  <c r="V386" i="45"/>
  <c r="Q386" i="45"/>
  <c r="M386" i="45"/>
  <c r="W386" i="45"/>
  <c r="X386" i="45"/>
  <c r="O386" i="45"/>
  <c r="R386" i="45"/>
  <c r="S386" i="45"/>
  <c r="Y386" i="45"/>
  <c r="N386" i="45"/>
  <c r="U386" i="45"/>
  <c r="T386" i="45"/>
  <c r="P386" i="45"/>
  <c r="H333" i="45"/>
  <c r="G333" i="45"/>
  <c r="D333" i="45"/>
  <c r="E333" i="45"/>
  <c r="I337" i="45"/>
  <c r="D337" i="45"/>
  <c r="E337" i="45"/>
  <c r="F333" i="45"/>
  <c r="F337" i="45"/>
  <c r="H337" i="45"/>
  <c r="U338" i="45"/>
  <c r="W338" i="45"/>
  <c r="R338" i="45"/>
  <c r="X338" i="45"/>
  <c r="V338" i="45"/>
  <c r="Y338" i="45"/>
  <c r="T338" i="45"/>
  <c r="S338" i="45"/>
  <c r="Q338" i="45"/>
  <c r="P338" i="45"/>
  <c r="S932" i="45"/>
  <c r="N1557" i="45"/>
  <c r="O1557" i="45" s="1"/>
  <c r="K1074" i="45"/>
  <c r="N338" i="45"/>
  <c r="P980" i="45"/>
  <c r="S980" i="45" s="1"/>
  <c r="O338" i="45"/>
  <c r="M338" i="45"/>
  <c r="L338" i="45"/>
  <c r="K932" i="45"/>
  <c r="O980" i="45"/>
  <c r="X1159" i="45"/>
  <c r="E1119" i="45"/>
  <c r="G1119" i="45" s="1"/>
  <c r="G980" i="45"/>
  <c r="D1075" i="45"/>
  <c r="D1121" i="45" s="1"/>
  <c r="Z1162" i="45"/>
  <c r="W898" i="45"/>
  <c r="AA222" i="45"/>
  <c r="H1764" i="45"/>
  <c r="F1765" i="45"/>
  <c r="H1120" i="45"/>
  <c r="K1120" i="45" s="1"/>
  <c r="AB1252" i="45"/>
  <c r="N933" i="45"/>
  <c r="N981" i="45" s="1"/>
  <c r="O932" i="45"/>
  <c r="AG1214" i="45"/>
  <c r="AF1222" i="45"/>
  <c r="H1075" i="45"/>
  <c r="K1029" i="45"/>
  <c r="D1030" i="45"/>
  <c r="D933" i="45"/>
  <c r="D981" i="45" s="1"/>
  <c r="G886" i="45"/>
  <c r="I1075" i="45"/>
  <c r="I1121" i="45" s="1"/>
  <c r="F1074" i="45"/>
  <c r="F1120" i="45" s="1"/>
  <c r="J1609" i="45"/>
  <c r="E1609" i="45"/>
  <c r="P1578" i="45"/>
  <c r="H980" i="45"/>
  <c r="K980" i="45" s="1"/>
  <c r="P933" i="45"/>
  <c r="P981" i="45" s="1"/>
  <c r="S886" i="45"/>
  <c r="G654" i="45"/>
  <c r="E655" i="45"/>
  <c r="M933" i="45"/>
  <c r="M981" i="45" s="1"/>
  <c r="D1074" i="45"/>
  <c r="G1028" i="45"/>
  <c r="E1030" i="45"/>
  <c r="E933" i="45"/>
  <c r="E981" i="45" s="1"/>
  <c r="S214" i="45"/>
  <c r="S308" i="45"/>
  <c r="Q933" i="45"/>
  <c r="Q981" i="45" s="1"/>
  <c r="Y1160" i="45"/>
  <c r="Y219" i="45"/>
  <c r="V897" i="45" s="1"/>
  <c r="Z220" i="45"/>
  <c r="F1030" i="45"/>
  <c r="F933" i="45"/>
  <c r="F981" i="45" s="1"/>
  <c r="R933" i="45"/>
  <c r="R981" i="45" s="1"/>
  <c r="B1766" i="45"/>
  <c r="D1765" i="45"/>
  <c r="I1030" i="45"/>
  <c r="I933" i="45"/>
  <c r="I981" i="45" s="1"/>
  <c r="H1714" i="45"/>
  <c r="R887" i="45"/>
  <c r="F887" i="45"/>
  <c r="Q887" i="45"/>
  <c r="E887" i="45"/>
  <c r="P887" i="45"/>
  <c r="D887" i="45"/>
  <c r="N887" i="45"/>
  <c r="M887" i="45"/>
  <c r="I887" i="45"/>
  <c r="H887" i="45"/>
  <c r="J887" i="45"/>
  <c r="L887" i="45"/>
  <c r="E1029" i="45"/>
  <c r="Y1161" i="45"/>
  <c r="Z221" i="45"/>
  <c r="J1030" i="45"/>
  <c r="J933" i="45"/>
  <c r="J981" i="45" s="1"/>
  <c r="F1029" i="45"/>
  <c r="I1609" i="45"/>
  <c r="D1609" i="45"/>
  <c r="P1577" i="45"/>
  <c r="H933" i="45"/>
  <c r="H981" i="45" s="1"/>
  <c r="H1030" i="45"/>
  <c r="K886" i="45"/>
  <c r="P1657" i="45"/>
  <c r="P1663" i="45"/>
  <c r="P1677" i="45"/>
  <c r="P1674" i="45"/>
  <c r="P1670" i="45"/>
  <c r="P1660" i="45"/>
  <c r="Q1653" i="45"/>
  <c r="P1647" i="45"/>
  <c r="P1667" i="45"/>
  <c r="G932" i="45"/>
  <c r="J1075" i="45"/>
  <c r="J1121" i="45" s="1"/>
  <c r="L933" i="45"/>
  <c r="O886" i="45"/>
  <c r="F90" i="45" l="1"/>
  <c r="J90" i="45"/>
  <c r="G1372" i="45"/>
  <c r="F826" i="45"/>
  <c r="E826" i="45"/>
  <c r="D657" i="45"/>
  <c r="H826" i="45"/>
  <c r="D826" i="45"/>
  <c r="H1372" i="45"/>
  <c r="F1363" i="45"/>
  <c r="G1363" i="45"/>
  <c r="G1362" i="45"/>
  <c r="F1423" i="45"/>
  <c r="I1423" i="45"/>
  <c r="E1362" i="45"/>
  <c r="U1457" i="45"/>
  <c r="G1457" i="45" s="1"/>
  <c r="E1372" i="45"/>
  <c r="E1423" i="45"/>
  <c r="F1466" i="45"/>
  <c r="E1457" i="45"/>
  <c r="G1517" i="45"/>
  <c r="Y1517" i="45"/>
  <c r="I1517" i="45" s="1"/>
  <c r="H1517" i="45"/>
  <c r="H1363" i="45"/>
  <c r="H1362" i="45"/>
  <c r="D1372" i="45"/>
  <c r="E1517" i="45"/>
  <c r="F1372" i="45"/>
  <c r="G1423" i="45"/>
  <c r="I1372" i="45"/>
  <c r="E1466" i="45"/>
  <c r="D1517" i="45"/>
  <c r="D1457" i="45"/>
  <c r="D1466" i="45"/>
  <c r="O1373" i="45"/>
  <c r="O1467" i="45" s="1"/>
  <c r="S1424" i="45"/>
  <c r="S1518" i="45" s="1"/>
  <c r="D1456" i="45"/>
  <c r="X1424" i="45"/>
  <c r="X1518" i="45" s="1"/>
  <c r="AA1373" i="45"/>
  <c r="AA1467" i="45" s="1"/>
  <c r="AA1424" i="45"/>
  <c r="AA1518" i="45" s="1"/>
  <c r="V1424" i="45"/>
  <c r="V1518" i="45" s="1"/>
  <c r="R1424" i="45"/>
  <c r="R1518" i="45" s="1"/>
  <c r="R1373" i="45"/>
  <c r="R1467" i="45" s="1"/>
  <c r="O1424" i="45"/>
  <c r="O1518" i="45" s="1"/>
  <c r="T1457" i="45"/>
  <c r="F1457" i="45" s="1"/>
  <c r="U1424" i="45"/>
  <c r="U1518" i="45" s="1"/>
  <c r="W1373" i="45"/>
  <c r="W1467" i="45" s="1"/>
  <c r="P1424" i="45"/>
  <c r="P1518" i="45" s="1"/>
  <c r="E1363" i="45"/>
  <c r="F1456" i="45"/>
  <c r="I1466" i="45"/>
  <c r="H1457" i="45"/>
  <c r="U1466" i="45"/>
  <c r="G1466" i="45" s="1"/>
  <c r="W1466" i="45"/>
  <c r="H1466" i="45" s="1"/>
  <c r="P1373" i="45"/>
  <c r="P1467" i="45" s="1"/>
  <c r="V1373" i="45"/>
  <c r="V1467" i="45" s="1"/>
  <c r="T1373" i="45"/>
  <c r="T1467" i="45" s="1"/>
  <c r="F1517" i="45"/>
  <c r="X1373" i="45"/>
  <c r="X1467" i="45" s="1"/>
  <c r="I1362" i="45"/>
  <c r="I1363" i="45"/>
  <c r="H1423" i="45"/>
  <c r="Q1456" i="45"/>
  <c r="E1456" i="45" s="1"/>
  <c r="Y1373" i="45"/>
  <c r="K1512" i="45"/>
  <c r="T1424" i="45"/>
  <c r="T1518" i="45" s="1"/>
  <c r="Z1424" i="45"/>
  <c r="Z1518" i="45" s="1"/>
  <c r="Y1457" i="45"/>
  <c r="I1457" i="45" s="1"/>
  <c r="Y1456" i="45"/>
  <c r="I1456" i="45" s="1"/>
  <c r="W1456" i="45"/>
  <c r="H1456" i="45" s="1"/>
  <c r="G1456" i="45"/>
  <c r="K1502" i="45"/>
  <c r="Z1373" i="45"/>
  <c r="Z1467" i="45" s="1"/>
  <c r="F1362" i="45"/>
  <c r="D1362" i="45"/>
  <c r="K1409" i="45"/>
  <c r="D1363" i="45"/>
  <c r="K1410" i="45"/>
  <c r="K1419" i="45"/>
  <c r="N1424" i="45"/>
  <c r="K1326" i="45"/>
  <c r="D1423" i="45"/>
  <c r="E1279" i="45"/>
  <c r="Q1373" i="45"/>
  <c r="Q1467" i="45" s="1"/>
  <c r="G1279" i="45"/>
  <c r="U1373" i="45"/>
  <c r="F1279" i="45"/>
  <c r="S1373" i="45"/>
  <c r="D1279" i="45"/>
  <c r="N1373" i="45"/>
  <c r="N1467" i="45" s="1"/>
  <c r="W1331" i="45"/>
  <c r="I1330" i="45"/>
  <c r="Y1424" i="45"/>
  <c r="Y1518" i="45" s="1"/>
  <c r="E1330" i="45"/>
  <c r="Q1424" i="45"/>
  <c r="H1330" i="45"/>
  <c r="W1424" i="45"/>
  <c r="Z1331" i="45"/>
  <c r="X1331" i="45"/>
  <c r="N1331" i="45"/>
  <c r="Y1331" i="45"/>
  <c r="P1331" i="45"/>
  <c r="R1280" i="45"/>
  <c r="V1280" i="45"/>
  <c r="Q1280" i="45"/>
  <c r="P1280" i="45"/>
  <c r="AA1280" i="45"/>
  <c r="O1280" i="45"/>
  <c r="Z1280" i="45"/>
  <c r="N1280" i="45"/>
  <c r="Y1280" i="45"/>
  <c r="X1280" i="45"/>
  <c r="W1280" i="45"/>
  <c r="U1280" i="45"/>
  <c r="T1280" i="45"/>
  <c r="AC1280" i="45" s="1"/>
  <c r="S1280" i="45"/>
  <c r="Q1331" i="45"/>
  <c r="F1330" i="45"/>
  <c r="O1331" i="45"/>
  <c r="AA1331" i="45"/>
  <c r="G1330" i="45"/>
  <c r="R1331" i="45"/>
  <c r="S1331" i="45"/>
  <c r="T1331" i="45"/>
  <c r="D1330" i="45"/>
  <c r="H1279" i="45"/>
  <c r="U1331" i="45"/>
  <c r="I1279" i="45"/>
  <c r="V1331" i="45"/>
  <c r="F431" i="45"/>
  <c r="E427" i="45"/>
  <c r="O521" i="45"/>
  <c r="E521" i="45" s="1"/>
  <c r="Q525" i="45"/>
  <c r="F525" i="45" s="1"/>
  <c r="D431" i="45"/>
  <c r="E431" i="45"/>
  <c r="I573" i="45"/>
  <c r="I521" i="45"/>
  <c r="G521" i="45"/>
  <c r="D427" i="45"/>
  <c r="H427" i="45"/>
  <c r="I525" i="45"/>
  <c r="H525" i="45"/>
  <c r="G427" i="45"/>
  <c r="D573" i="45"/>
  <c r="H573" i="45"/>
  <c r="F427" i="45"/>
  <c r="V432" i="45"/>
  <c r="V526" i="45" s="1"/>
  <c r="W480" i="45"/>
  <c r="W574" i="45" s="1"/>
  <c r="E573" i="45"/>
  <c r="T432" i="45"/>
  <c r="T526" i="45" s="1"/>
  <c r="X432" i="45"/>
  <c r="X526" i="45" s="1"/>
  <c r="M480" i="45"/>
  <c r="M574" i="45" s="1"/>
  <c r="H431" i="45"/>
  <c r="D521" i="45"/>
  <c r="F521" i="45"/>
  <c r="R432" i="45"/>
  <c r="R526" i="45" s="1"/>
  <c r="Q480" i="45"/>
  <c r="Q574" i="45" s="1"/>
  <c r="W432" i="45"/>
  <c r="W526" i="45" s="1"/>
  <c r="P480" i="45"/>
  <c r="P574" i="45" s="1"/>
  <c r="V480" i="45"/>
  <c r="V574" i="45" s="1"/>
  <c r="U432" i="45"/>
  <c r="U526" i="45" s="1"/>
  <c r="T480" i="45"/>
  <c r="T574" i="45" s="1"/>
  <c r="L480" i="45"/>
  <c r="L574" i="45" s="1"/>
  <c r="S432" i="45"/>
  <c r="S526" i="45" s="1"/>
  <c r="G525" i="45"/>
  <c r="L432" i="45"/>
  <c r="L526" i="45" s="1"/>
  <c r="U480" i="45"/>
  <c r="U574" i="45" s="1"/>
  <c r="F573" i="45"/>
  <c r="X480" i="45"/>
  <c r="X574" i="45" s="1"/>
  <c r="N480" i="45"/>
  <c r="N574" i="45" s="1"/>
  <c r="G431" i="45"/>
  <c r="G573" i="45"/>
  <c r="Y432" i="45"/>
  <c r="Y526" i="45" s="1"/>
  <c r="O432" i="45"/>
  <c r="O526" i="45" s="1"/>
  <c r="P432" i="45"/>
  <c r="P526" i="45" s="1"/>
  <c r="Y480" i="45"/>
  <c r="Y574" i="45" s="1"/>
  <c r="P525" i="45"/>
  <c r="E525" i="45" s="1"/>
  <c r="D525" i="45"/>
  <c r="Q432" i="45"/>
  <c r="Q526" i="45" s="1"/>
  <c r="U521" i="45"/>
  <c r="H521" i="45" s="1"/>
  <c r="G386" i="45"/>
  <c r="S480" i="45"/>
  <c r="S574" i="45" s="1"/>
  <c r="F386" i="45"/>
  <c r="R480" i="45"/>
  <c r="R574" i="45" s="1"/>
  <c r="M432" i="45"/>
  <c r="E386" i="45"/>
  <c r="O480" i="45"/>
  <c r="O574" i="45" s="1"/>
  <c r="N432" i="45"/>
  <c r="N526" i="45" s="1"/>
  <c r="C354" i="45"/>
  <c r="I386" i="45"/>
  <c r="Y387" i="45"/>
  <c r="S387" i="45"/>
  <c r="Q387" i="45"/>
  <c r="L387" i="45"/>
  <c r="M387" i="45"/>
  <c r="V387" i="45"/>
  <c r="R387" i="45"/>
  <c r="O387" i="45"/>
  <c r="W387" i="45"/>
  <c r="X387" i="45"/>
  <c r="T387" i="45"/>
  <c r="N387" i="45"/>
  <c r="P387" i="45"/>
  <c r="U387" i="45"/>
  <c r="H338" i="45"/>
  <c r="D386" i="45"/>
  <c r="H386" i="45"/>
  <c r="G338" i="45"/>
  <c r="E338" i="45"/>
  <c r="I338" i="45"/>
  <c r="F338" i="45"/>
  <c r="D338" i="45"/>
  <c r="S339" i="45"/>
  <c r="T339" i="45"/>
  <c r="U339" i="45"/>
  <c r="R339" i="45"/>
  <c r="Q339" i="45"/>
  <c r="W339" i="45"/>
  <c r="V339" i="45"/>
  <c r="X339" i="45"/>
  <c r="Y339" i="45"/>
  <c r="P339" i="45"/>
  <c r="G1074" i="45"/>
  <c r="N1558" i="45"/>
  <c r="O1558" i="45" s="1"/>
  <c r="O933" i="45"/>
  <c r="M339" i="45"/>
  <c r="S933" i="45"/>
  <c r="N339" i="45"/>
  <c r="K981" i="45"/>
  <c r="G981" i="45"/>
  <c r="L339" i="45"/>
  <c r="O339" i="45"/>
  <c r="L981" i="45"/>
  <c r="O981" i="45" s="1"/>
  <c r="G1029" i="45"/>
  <c r="I1031" i="45"/>
  <c r="I934" i="45"/>
  <c r="I982" i="45" s="1"/>
  <c r="M934" i="45"/>
  <c r="M982" i="45" s="1"/>
  <c r="H1076" i="45"/>
  <c r="H1122" i="45" s="1"/>
  <c r="K1030" i="45"/>
  <c r="N934" i="45"/>
  <c r="N982" i="45" s="1"/>
  <c r="F1076" i="45"/>
  <c r="F1122" i="45" s="1"/>
  <c r="K1075" i="45"/>
  <c r="T214" i="45"/>
  <c r="T308" i="45"/>
  <c r="M340" i="45" s="1"/>
  <c r="S981" i="45"/>
  <c r="F1075" i="45"/>
  <c r="F1121" i="45" s="1"/>
  <c r="D1031" i="45"/>
  <c r="D934" i="45"/>
  <c r="G887" i="45"/>
  <c r="E1076" i="45"/>
  <c r="E1122" i="45" s="1"/>
  <c r="H1121" i="45"/>
  <c r="K1121" i="45" s="1"/>
  <c r="K933" i="45"/>
  <c r="P934" i="45"/>
  <c r="S887" i="45"/>
  <c r="AC1252" i="45"/>
  <c r="I1076" i="45"/>
  <c r="I1122" i="45" s="1"/>
  <c r="D1766" i="45"/>
  <c r="B1767" i="45"/>
  <c r="Z1161" i="45"/>
  <c r="AA221" i="45"/>
  <c r="E1031" i="45"/>
  <c r="E934" i="45"/>
  <c r="E982" i="45" s="1"/>
  <c r="J1610" i="45"/>
  <c r="Q1578" i="45"/>
  <c r="E1610" i="45"/>
  <c r="AH1214" i="45"/>
  <c r="AG1222" i="45"/>
  <c r="E1075" i="45"/>
  <c r="E1121" i="45" s="1"/>
  <c r="Q1657" i="45"/>
  <c r="Q1663" i="45"/>
  <c r="Q1677" i="45"/>
  <c r="Q1674" i="45"/>
  <c r="Q1670" i="45"/>
  <c r="Q1660" i="45"/>
  <c r="Q1667" i="45"/>
  <c r="R1653" i="45"/>
  <c r="Q1647" i="45"/>
  <c r="Q934" i="45"/>
  <c r="Q982" i="45" s="1"/>
  <c r="G933" i="45"/>
  <c r="R934" i="45"/>
  <c r="R982" i="45" s="1"/>
  <c r="G1030" i="45"/>
  <c r="D1076" i="45"/>
  <c r="D1122" i="45" s="1"/>
  <c r="D1610" i="45"/>
  <c r="Q1577" i="45"/>
  <c r="I1610" i="45"/>
  <c r="F1031" i="45"/>
  <c r="F934" i="45"/>
  <c r="F982" i="45" s="1"/>
  <c r="E656" i="45"/>
  <c r="G655" i="45"/>
  <c r="L934" i="45"/>
  <c r="L982" i="45" s="1"/>
  <c r="O887" i="45"/>
  <c r="H1715" i="45"/>
  <c r="H888" i="45"/>
  <c r="R888" i="45"/>
  <c r="F888" i="45"/>
  <c r="Q888" i="45"/>
  <c r="E888" i="45"/>
  <c r="P888" i="45"/>
  <c r="D888" i="45"/>
  <c r="N888" i="45"/>
  <c r="J888" i="45"/>
  <c r="I888" i="45"/>
  <c r="M888" i="45"/>
  <c r="L888" i="45"/>
  <c r="Z1160" i="45"/>
  <c r="Z219" i="45"/>
  <c r="V898" i="45" s="1"/>
  <c r="AA220" i="45"/>
  <c r="D1120" i="45"/>
  <c r="G1120" i="45" s="1"/>
  <c r="F1766" i="45"/>
  <c r="H1765" i="45"/>
  <c r="J1031" i="45"/>
  <c r="J934" i="45"/>
  <c r="J982" i="45" s="1"/>
  <c r="J1076" i="45"/>
  <c r="J1122" i="45" s="1"/>
  <c r="H1031" i="45"/>
  <c r="H934" i="45"/>
  <c r="K887" i="45"/>
  <c r="Y1159" i="45"/>
  <c r="AA1162" i="45"/>
  <c r="W899" i="45"/>
  <c r="AB222" i="45"/>
  <c r="J91" i="45" l="1"/>
  <c r="F91" i="45"/>
  <c r="E827" i="45"/>
  <c r="H827" i="45"/>
  <c r="F827" i="45"/>
  <c r="D827" i="45"/>
  <c r="D658" i="45"/>
  <c r="F1373" i="45"/>
  <c r="F1518" i="45"/>
  <c r="I1373" i="45"/>
  <c r="D1424" i="45"/>
  <c r="F1424" i="45"/>
  <c r="E1467" i="45"/>
  <c r="H1373" i="45"/>
  <c r="H1424" i="45"/>
  <c r="E1373" i="45"/>
  <c r="G1424" i="45"/>
  <c r="D1467" i="45"/>
  <c r="P1425" i="45"/>
  <c r="P1519" i="45" s="1"/>
  <c r="W1425" i="45"/>
  <c r="W1519" i="45" s="1"/>
  <c r="S1425" i="45"/>
  <c r="S1519" i="45" s="1"/>
  <c r="T1425" i="45"/>
  <c r="T1519" i="45" s="1"/>
  <c r="X1374" i="45"/>
  <c r="X1468" i="45" s="1"/>
  <c r="Y1425" i="45"/>
  <c r="Y1519" i="45" s="1"/>
  <c r="Y1467" i="45"/>
  <c r="I1467" i="45" s="1"/>
  <c r="R1425" i="45"/>
  <c r="R1519" i="45" s="1"/>
  <c r="Y1374" i="45"/>
  <c r="Y1468" i="45" s="1"/>
  <c r="Z1374" i="45"/>
  <c r="Z1468" i="45" s="1"/>
  <c r="Z1425" i="45"/>
  <c r="Z1519" i="45" s="1"/>
  <c r="G1518" i="45"/>
  <c r="I1518" i="45"/>
  <c r="AA1425" i="45"/>
  <c r="AA1519" i="45" s="1"/>
  <c r="O1374" i="45"/>
  <c r="O1468" i="45" s="1"/>
  <c r="G1373" i="45"/>
  <c r="K1513" i="45"/>
  <c r="O1425" i="45"/>
  <c r="O1519" i="45" s="1"/>
  <c r="AA1374" i="45"/>
  <c r="AA1468" i="45" s="1"/>
  <c r="P1374" i="45"/>
  <c r="P1468" i="45" s="1"/>
  <c r="H1467" i="45"/>
  <c r="S1467" i="45"/>
  <c r="F1467" i="45" s="1"/>
  <c r="K1504" i="45"/>
  <c r="V1425" i="45"/>
  <c r="V1519" i="45" s="1"/>
  <c r="E1424" i="45"/>
  <c r="U1467" i="45"/>
  <c r="G1467" i="45" s="1"/>
  <c r="S1374" i="45"/>
  <c r="S1468" i="45" s="1"/>
  <c r="Q1518" i="45"/>
  <c r="E1518" i="45" s="1"/>
  <c r="U1425" i="45"/>
  <c r="U1519" i="45" s="1"/>
  <c r="T1374" i="45"/>
  <c r="T1468" i="45" s="1"/>
  <c r="R1374" i="45"/>
  <c r="R1468" i="45" s="1"/>
  <c r="I1424" i="45"/>
  <c r="N1518" i="45"/>
  <c r="D1518" i="45" s="1"/>
  <c r="K1503" i="45"/>
  <c r="U1374" i="45"/>
  <c r="U1468" i="45" s="1"/>
  <c r="W1518" i="45"/>
  <c r="H1518" i="45" s="1"/>
  <c r="N1374" i="45"/>
  <c r="N1468" i="45" s="1"/>
  <c r="K1327" i="45"/>
  <c r="D1373" i="45"/>
  <c r="K1420" i="45"/>
  <c r="N1425" i="45"/>
  <c r="N1519" i="45" s="1"/>
  <c r="G526" i="45"/>
  <c r="H1280" i="45"/>
  <c r="W1374" i="45"/>
  <c r="Y1332" i="45"/>
  <c r="H1331" i="45"/>
  <c r="X1425" i="45"/>
  <c r="E1331" i="45"/>
  <c r="Q1425" i="45"/>
  <c r="Q1519" i="45" s="1"/>
  <c r="E1280" i="45"/>
  <c r="Q1374" i="45"/>
  <c r="Q1468" i="45" s="1"/>
  <c r="G1280" i="45"/>
  <c r="V1374" i="45"/>
  <c r="V1468" i="45" s="1"/>
  <c r="P1332" i="45"/>
  <c r="G1331" i="45"/>
  <c r="Q1332" i="45"/>
  <c r="R1332" i="45"/>
  <c r="F1280" i="45"/>
  <c r="S1332" i="45"/>
  <c r="T1332" i="45"/>
  <c r="F1331" i="45"/>
  <c r="U1332" i="45"/>
  <c r="P1281" i="45"/>
  <c r="AA1281" i="45"/>
  <c r="O1281" i="45"/>
  <c r="S1281" i="45"/>
  <c r="Z1281" i="45"/>
  <c r="N1281" i="45"/>
  <c r="Y1281" i="45"/>
  <c r="X1281" i="45"/>
  <c r="W1281" i="45"/>
  <c r="T1281" i="45"/>
  <c r="AC1281" i="45" s="1"/>
  <c r="V1281" i="45"/>
  <c r="U1281" i="45"/>
  <c r="R1281" i="45"/>
  <c r="Q1281" i="45"/>
  <c r="N1332" i="45"/>
  <c r="V1332" i="45"/>
  <c r="Z1332" i="45"/>
  <c r="W1332" i="45"/>
  <c r="I1280" i="45"/>
  <c r="D1331" i="45"/>
  <c r="AA1332" i="45"/>
  <c r="D1280" i="45"/>
  <c r="O1332" i="45"/>
  <c r="I1331" i="45"/>
  <c r="X1332" i="45"/>
  <c r="F574" i="45"/>
  <c r="F526" i="45"/>
  <c r="E574" i="45"/>
  <c r="I526" i="45"/>
  <c r="D432" i="45"/>
  <c r="E526" i="45"/>
  <c r="H432" i="45"/>
  <c r="Y433" i="45"/>
  <c r="Y527" i="45" s="1"/>
  <c r="X481" i="45"/>
  <c r="X575" i="45" s="1"/>
  <c r="E432" i="45"/>
  <c r="D574" i="45"/>
  <c r="W481" i="45"/>
  <c r="W575" i="45" s="1"/>
  <c r="P433" i="45"/>
  <c r="P527" i="45" s="1"/>
  <c r="O433" i="45"/>
  <c r="O527" i="45" s="1"/>
  <c r="G432" i="45"/>
  <c r="X433" i="45"/>
  <c r="X527" i="45" s="1"/>
  <c r="O481" i="45"/>
  <c r="O575" i="45" s="1"/>
  <c r="M526" i="45"/>
  <c r="D526" i="45" s="1"/>
  <c r="V433" i="45"/>
  <c r="V527" i="45" s="1"/>
  <c r="R481" i="45"/>
  <c r="R575" i="45" s="1"/>
  <c r="G574" i="45"/>
  <c r="H574" i="45"/>
  <c r="I574" i="45"/>
  <c r="P481" i="45"/>
  <c r="P575" i="45" s="1"/>
  <c r="N481" i="45"/>
  <c r="N575" i="45" s="1"/>
  <c r="W433" i="45"/>
  <c r="V481" i="45"/>
  <c r="V575" i="45" s="1"/>
  <c r="Q433" i="45"/>
  <c r="Q527" i="45" s="1"/>
  <c r="M481" i="45"/>
  <c r="M575" i="45" s="1"/>
  <c r="F432" i="45"/>
  <c r="H526" i="45"/>
  <c r="Y481" i="45"/>
  <c r="Y575" i="45" s="1"/>
  <c r="M434" i="45"/>
  <c r="M528" i="45" s="1"/>
  <c r="M433" i="45"/>
  <c r="M527" i="45" s="1"/>
  <c r="R433" i="45"/>
  <c r="R527" i="45" s="1"/>
  <c r="L481" i="45"/>
  <c r="L575" i="45" s="1"/>
  <c r="S433" i="45"/>
  <c r="S527" i="45" s="1"/>
  <c r="U433" i="45"/>
  <c r="Q481" i="45"/>
  <c r="Q575" i="45" s="1"/>
  <c r="T481" i="45"/>
  <c r="T575" i="45" s="1"/>
  <c r="T433" i="45"/>
  <c r="T527" i="45" s="1"/>
  <c r="U481" i="45"/>
  <c r="U575" i="45" s="1"/>
  <c r="S481" i="45"/>
  <c r="S575" i="45" s="1"/>
  <c r="L433" i="45"/>
  <c r="L527" i="45" s="1"/>
  <c r="N433" i="45"/>
  <c r="N527" i="45" s="1"/>
  <c r="C355" i="45"/>
  <c r="C356" i="45" s="1"/>
  <c r="C357" i="45" s="1"/>
  <c r="C358" i="45" s="1"/>
  <c r="C359" i="45" s="1"/>
  <c r="C360" i="45" s="1"/>
  <c r="C361" i="45" s="1"/>
  <c r="C362" i="45" s="1"/>
  <c r="C363" i="45" s="1"/>
  <c r="C364" i="45" s="1"/>
  <c r="C365" i="45" s="1"/>
  <c r="I425" i="45"/>
  <c r="I423" i="45"/>
  <c r="I429" i="45"/>
  <c r="I427" i="45"/>
  <c r="I431" i="45"/>
  <c r="I420" i="45"/>
  <c r="I426" i="45"/>
  <c r="I424" i="45"/>
  <c r="I422" i="45"/>
  <c r="I418" i="45"/>
  <c r="I428" i="45"/>
  <c r="I430" i="45"/>
  <c r="I432" i="45"/>
  <c r="I419" i="45"/>
  <c r="I421" i="45"/>
  <c r="I387" i="45"/>
  <c r="D387" i="45"/>
  <c r="H339" i="45"/>
  <c r="W388" i="45"/>
  <c r="Y388" i="45"/>
  <c r="X388" i="45"/>
  <c r="R388" i="45"/>
  <c r="Q388" i="45"/>
  <c r="O388" i="45"/>
  <c r="M388" i="45"/>
  <c r="L388" i="45"/>
  <c r="S388" i="45"/>
  <c r="V388" i="45"/>
  <c r="P388" i="45"/>
  <c r="U388" i="45"/>
  <c r="N388" i="45"/>
  <c r="T388" i="45"/>
  <c r="F387" i="45"/>
  <c r="H387" i="45"/>
  <c r="G387" i="45"/>
  <c r="E387" i="45"/>
  <c r="G339" i="45"/>
  <c r="E339" i="45"/>
  <c r="I339" i="45"/>
  <c r="F339" i="45"/>
  <c r="D339" i="45"/>
  <c r="Y340" i="45"/>
  <c r="S340" i="45"/>
  <c r="T340" i="45"/>
  <c r="U340" i="45"/>
  <c r="Q340" i="45"/>
  <c r="W340" i="45"/>
  <c r="R340" i="45"/>
  <c r="V340" i="45"/>
  <c r="X340" i="45"/>
  <c r="P340" i="45"/>
  <c r="L340" i="45"/>
  <c r="O340" i="45"/>
  <c r="N340" i="45"/>
  <c r="O934" i="45"/>
  <c r="G934" i="45"/>
  <c r="G1121" i="45"/>
  <c r="G1122" i="45"/>
  <c r="G1075" i="45"/>
  <c r="Z1159" i="45"/>
  <c r="M935" i="45"/>
  <c r="M983" i="45" s="1"/>
  <c r="H1077" i="45"/>
  <c r="H1123" i="45" s="1"/>
  <c r="K1031" i="45"/>
  <c r="L935" i="45"/>
  <c r="L983" i="45" s="1"/>
  <c r="O888" i="45"/>
  <c r="O982" i="45"/>
  <c r="J1032" i="45"/>
  <c r="J935" i="45"/>
  <c r="J983" i="45" s="1"/>
  <c r="I1611" i="45"/>
  <c r="D1611" i="45"/>
  <c r="R1577" i="45"/>
  <c r="D982" i="45"/>
  <c r="G982" i="45" s="1"/>
  <c r="N1559" i="45"/>
  <c r="O1559" i="45" s="1"/>
  <c r="N935" i="45"/>
  <c r="N983" i="45" s="1"/>
  <c r="G1031" i="45"/>
  <c r="D1077" i="45"/>
  <c r="D1123" i="45" s="1"/>
  <c r="J1077" i="45"/>
  <c r="J1123" i="45" s="1"/>
  <c r="I1077" i="45"/>
  <c r="I1123" i="45" s="1"/>
  <c r="H1032" i="45"/>
  <c r="H935" i="45"/>
  <c r="H983" i="45" s="1"/>
  <c r="K888" i="45"/>
  <c r="H1766" i="45"/>
  <c r="F1767" i="45"/>
  <c r="AA1160" i="45"/>
  <c r="AA219" i="45"/>
  <c r="V899" i="45" s="1"/>
  <c r="AB220" i="45"/>
  <c r="P935" i="45"/>
  <c r="P983" i="45" s="1"/>
  <c r="S888" i="45"/>
  <c r="F1077" i="45"/>
  <c r="F1123" i="45" s="1"/>
  <c r="R935" i="45"/>
  <c r="R983" i="45" s="1"/>
  <c r="H1716" i="45"/>
  <c r="I889" i="45"/>
  <c r="H889" i="45"/>
  <c r="R889" i="45"/>
  <c r="F889" i="45"/>
  <c r="Q889" i="45"/>
  <c r="E889" i="45"/>
  <c r="P889" i="45"/>
  <c r="D889" i="45"/>
  <c r="J889" i="45"/>
  <c r="M889" i="45"/>
  <c r="L889" i="45"/>
  <c r="N889" i="45"/>
  <c r="I1032" i="45"/>
  <c r="I935" i="45"/>
  <c r="I983" i="45" s="1"/>
  <c r="J1611" i="45"/>
  <c r="E1611" i="45"/>
  <c r="R1578" i="45"/>
  <c r="R1657" i="45"/>
  <c r="R1663" i="45"/>
  <c r="R1677" i="45"/>
  <c r="R1674" i="45"/>
  <c r="R1670" i="45"/>
  <c r="R1660" i="45"/>
  <c r="R1667" i="45"/>
  <c r="R1647" i="45"/>
  <c r="S1653" i="45"/>
  <c r="E1032" i="45"/>
  <c r="E935" i="45"/>
  <c r="E983" i="45" s="1"/>
  <c r="G1076" i="45"/>
  <c r="E1077" i="45"/>
  <c r="E1123" i="45" s="1"/>
  <c r="AB1162" i="45"/>
  <c r="W900" i="45"/>
  <c r="AC222" i="45"/>
  <c r="K934" i="45"/>
  <c r="Q935" i="45"/>
  <c r="Q983" i="45" s="1"/>
  <c r="AA1161" i="45"/>
  <c r="AB221" i="45"/>
  <c r="S934" i="45"/>
  <c r="K1122" i="45"/>
  <c r="B1768" i="45"/>
  <c r="D1767" i="45"/>
  <c r="D1032" i="45"/>
  <c r="D935" i="45"/>
  <c r="D983" i="45" s="1"/>
  <c r="G888" i="45"/>
  <c r="H982" i="45"/>
  <c r="K982" i="45" s="1"/>
  <c r="F1032" i="45"/>
  <c r="F935" i="45"/>
  <c r="F983" i="45" s="1"/>
  <c r="G656" i="45"/>
  <c r="E657" i="45"/>
  <c r="AD1252" i="45"/>
  <c r="P982" i="45"/>
  <c r="S982" i="45" s="1"/>
  <c r="K1076" i="45"/>
  <c r="AI1214" i="45"/>
  <c r="AH1222" i="45"/>
  <c r="U214" i="45"/>
  <c r="U308" i="45"/>
  <c r="V341" i="45" s="1"/>
  <c r="F92" i="45" l="1"/>
  <c r="J92" i="45"/>
  <c r="D828" i="45"/>
  <c r="D659" i="45"/>
  <c r="F828" i="45"/>
  <c r="H828" i="45"/>
  <c r="E828" i="45"/>
  <c r="H1374" i="45"/>
  <c r="G1425" i="45"/>
  <c r="E1519" i="45"/>
  <c r="G1519" i="45"/>
  <c r="I1519" i="45"/>
  <c r="E1425" i="45"/>
  <c r="F1374" i="45"/>
  <c r="F1425" i="45"/>
  <c r="H1425" i="45"/>
  <c r="D1468" i="45"/>
  <c r="D1519" i="45"/>
  <c r="G1468" i="45"/>
  <c r="T1426" i="45"/>
  <c r="I1374" i="45"/>
  <c r="F1519" i="45"/>
  <c r="I1468" i="45"/>
  <c r="AA1426" i="45"/>
  <c r="AA1520" i="45" s="1"/>
  <c r="S1426" i="45"/>
  <c r="S1520" i="45" s="1"/>
  <c r="X1519" i="45"/>
  <c r="H1519" i="45" s="1"/>
  <c r="X1375" i="45"/>
  <c r="X1469" i="45" s="1"/>
  <c r="Y1375" i="45"/>
  <c r="Y1469" i="45" s="1"/>
  <c r="R1426" i="45"/>
  <c r="W1426" i="45"/>
  <c r="W1520" i="45" s="1"/>
  <c r="Q1426" i="45"/>
  <c r="Q1520" i="45" s="1"/>
  <c r="E1468" i="45"/>
  <c r="E1374" i="45"/>
  <c r="Z1375" i="45"/>
  <c r="Z1469" i="45" s="1"/>
  <c r="Y1426" i="45"/>
  <c r="Y1520" i="45" s="1"/>
  <c r="V1426" i="45"/>
  <c r="V1520" i="45" s="1"/>
  <c r="S1375" i="45"/>
  <c r="S1469" i="45" s="1"/>
  <c r="P1426" i="45"/>
  <c r="P1520" i="45" s="1"/>
  <c r="F1468" i="45"/>
  <c r="O1426" i="45"/>
  <c r="O1520" i="45" s="1"/>
  <c r="O1375" i="45"/>
  <c r="O1469" i="45" s="1"/>
  <c r="G1374" i="45"/>
  <c r="I1425" i="45"/>
  <c r="W1468" i="45"/>
  <c r="H1468" i="45" s="1"/>
  <c r="V1375" i="45"/>
  <c r="V1469" i="45" s="1"/>
  <c r="AA1375" i="45"/>
  <c r="K1514" i="45"/>
  <c r="X1426" i="45"/>
  <c r="X1520" i="45" s="1"/>
  <c r="R1375" i="45"/>
  <c r="R1469" i="45" s="1"/>
  <c r="P1375" i="45"/>
  <c r="P1469" i="45" s="1"/>
  <c r="N1426" i="45"/>
  <c r="N1520" i="45" s="1"/>
  <c r="D1425" i="45"/>
  <c r="N1375" i="45"/>
  <c r="N1469" i="45" s="1"/>
  <c r="K1328" i="45"/>
  <c r="D1374" i="45"/>
  <c r="K1421" i="45"/>
  <c r="F1281" i="45"/>
  <c r="T1375" i="45"/>
  <c r="H1281" i="45"/>
  <c r="W1375" i="45"/>
  <c r="I1332" i="45"/>
  <c r="Z1426" i="45"/>
  <c r="Z1520" i="45" s="1"/>
  <c r="V1333" i="45"/>
  <c r="E1281" i="45"/>
  <c r="Q1375" i="45"/>
  <c r="T1333" i="45"/>
  <c r="G1281" i="45"/>
  <c r="U1375" i="45"/>
  <c r="G1332" i="45"/>
  <c r="U1426" i="45"/>
  <c r="X1333" i="45"/>
  <c r="U1333" i="45"/>
  <c r="N1560" i="45"/>
  <c r="O1560" i="45" s="1"/>
  <c r="Z1282" i="45"/>
  <c r="N1282" i="45"/>
  <c r="Y1282" i="45"/>
  <c r="X1282" i="45"/>
  <c r="W1282" i="45"/>
  <c r="V1282" i="45"/>
  <c r="U1282" i="45"/>
  <c r="T1282" i="45"/>
  <c r="AC1282" i="45" s="1"/>
  <c r="S1282" i="45"/>
  <c r="R1282" i="45"/>
  <c r="Q1282" i="45"/>
  <c r="P1282" i="45"/>
  <c r="AA1282" i="45"/>
  <c r="O1282" i="45"/>
  <c r="Y1333" i="45"/>
  <c r="W1333" i="45"/>
  <c r="N1333" i="45"/>
  <c r="Z1333" i="45"/>
  <c r="F1332" i="45"/>
  <c r="O1333" i="45"/>
  <c r="AA1333" i="45"/>
  <c r="I1281" i="45"/>
  <c r="P1333" i="45"/>
  <c r="D1281" i="45"/>
  <c r="Q1333" i="45"/>
  <c r="E1332" i="45"/>
  <c r="R1333" i="45"/>
  <c r="H1332" i="45"/>
  <c r="S1333" i="45"/>
  <c r="D1332" i="45"/>
  <c r="I433" i="45"/>
  <c r="W527" i="45"/>
  <c r="I527" i="45" s="1"/>
  <c r="H433" i="45"/>
  <c r="G433" i="45"/>
  <c r="E527" i="45"/>
  <c r="D527" i="45"/>
  <c r="W482" i="45"/>
  <c r="W576" i="45" s="1"/>
  <c r="P482" i="45"/>
  <c r="P576" i="45" s="1"/>
  <c r="I575" i="45"/>
  <c r="L434" i="45"/>
  <c r="L528" i="45" s="1"/>
  <c r="P434" i="45"/>
  <c r="P528" i="45" s="1"/>
  <c r="V482" i="45"/>
  <c r="V576" i="45" s="1"/>
  <c r="U527" i="45"/>
  <c r="H527" i="45" s="1"/>
  <c r="Y434" i="45"/>
  <c r="Y528" i="45" s="1"/>
  <c r="F575" i="45"/>
  <c r="X434" i="45"/>
  <c r="X528" i="45" s="1"/>
  <c r="S482" i="45"/>
  <c r="S576" i="45" s="1"/>
  <c r="E433" i="45"/>
  <c r="V434" i="45"/>
  <c r="V528" i="45" s="1"/>
  <c r="L482" i="45"/>
  <c r="L576" i="45" s="1"/>
  <c r="G575" i="45"/>
  <c r="Y482" i="45"/>
  <c r="Y576" i="45" s="1"/>
  <c r="R434" i="45"/>
  <c r="R528" i="45" s="1"/>
  <c r="M482" i="45"/>
  <c r="M576" i="45" s="1"/>
  <c r="F433" i="45"/>
  <c r="W434" i="45"/>
  <c r="W528" i="45" s="1"/>
  <c r="H575" i="45"/>
  <c r="D575" i="45"/>
  <c r="E575" i="45"/>
  <c r="S434" i="45"/>
  <c r="U482" i="45"/>
  <c r="U576" i="45" s="1"/>
  <c r="V435" i="45"/>
  <c r="V529" i="45" s="1"/>
  <c r="Q434" i="45"/>
  <c r="Q482" i="45"/>
  <c r="Q576" i="45" s="1"/>
  <c r="N482" i="45"/>
  <c r="N576" i="45" s="1"/>
  <c r="U434" i="45"/>
  <c r="U528" i="45" s="1"/>
  <c r="R482" i="45"/>
  <c r="R576" i="45" s="1"/>
  <c r="G527" i="45"/>
  <c r="F527" i="45"/>
  <c r="T482" i="45"/>
  <c r="T576" i="45" s="1"/>
  <c r="T434" i="45"/>
  <c r="T528" i="45" s="1"/>
  <c r="X482" i="45"/>
  <c r="X576" i="45" s="1"/>
  <c r="E340" i="45"/>
  <c r="O434" i="45"/>
  <c r="O528" i="45" s="1"/>
  <c r="E388" i="45"/>
  <c r="O482" i="45"/>
  <c r="O576" i="45" s="1"/>
  <c r="D433" i="45"/>
  <c r="N434" i="45"/>
  <c r="F388" i="45"/>
  <c r="G388" i="45"/>
  <c r="H340" i="45"/>
  <c r="O389" i="45"/>
  <c r="L389" i="45"/>
  <c r="Y389" i="45"/>
  <c r="X389" i="45"/>
  <c r="W389" i="45"/>
  <c r="V389" i="45"/>
  <c r="S389" i="45"/>
  <c r="Q389" i="45"/>
  <c r="M389" i="45"/>
  <c r="R389" i="45"/>
  <c r="N389" i="45"/>
  <c r="P389" i="45"/>
  <c r="U389" i="45"/>
  <c r="T389" i="45"/>
  <c r="D388" i="45"/>
  <c r="I388" i="45"/>
  <c r="H388" i="45"/>
  <c r="D340" i="45"/>
  <c r="I340" i="45"/>
  <c r="F340" i="45"/>
  <c r="G340" i="45"/>
  <c r="R341" i="45"/>
  <c r="T341" i="45"/>
  <c r="X341" i="45"/>
  <c r="Y341" i="45"/>
  <c r="S341" i="45"/>
  <c r="W341" i="45"/>
  <c r="U341" i="45"/>
  <c r="Q341" i="45"/>
  <c r="P341" i="45"/>
  <c r="L341" i="45"/>
  <c r="G935" i="45"/>
  <c r="G1123" i="45"/>
  <c r="O983" i="45"/>
  <c r="F1078" i="45"/>
  <c r="F1124" i="45" s="1"/>
  <c r="D1033" i="45"/>
  <c r="D936" i="45"/>
  <c r="D984" i="45" s="1"/>
  <c r="G889" i="45"/>
  <c r="D1768" i="45"/>
  <c r="B1769" i="45"/>
  <c r="P936" i="45"/>
  <c r="P984" i="45" s="1"/>
  <c r="S889" i="45"/>
  <c r="V214" i="45"/>
  <c r="V308" i="45"/>
  <c r="Q342" i="45" s="1"/>
  <c r="AE1252" i="45"/>
  <c r="J1612" i="45"/>
  <c r="S1578" i="45"/>
  <c r="E1612" i="45"/>
  <c r="E1033" i="45"/>
  <c r="E936" i="45"/>
  <c r="E984" i="45" s="1"/>
  <c r="O935" i="45"/>
  <c r="O341" i="45"/>
  <c r="F936" i="45"/>
  <c r="F984" i="45" s="1"/>
  <c r="F1033" i="45"/>
  <c r="S935" i="45"/>
  <c r="J1078" i="45"/>
  <c r="J1124" i="45" s="1"/>
  <c r="K1123" i="45"/>
  <c r="J1033" i="45"/>
  <c r="J936" i="45"/>
  <c r="J984" i="45" s="1"/>
  <c r="S1663" i="45"/>
  <c r="S1677" i="45"/>
  <c r="S1674" i="45"/>
  <c r="S1670" i="45"/>
  <c r="S1660" i="45"/>
  <c r="S1667" i="45"/>
  <c r="S1657" i="45"/>
  <c r="S1647" i="45"/>
  <c r="T1653" i="45"/>
  <c r="N341" i="45"/>
  <c r="R936" i="45"/>
  <c r="R984" i="45" s="1"/>
  <c r="AB1160" i="45"/>
  <c r="AB219" i="45"/>
  <c r="V900" i="45" s="1"/>
  <c r="AC220" i="45"/>
  <c r="K1077" i="45"/>
  <c r="E658" i="45"/>
  <c r="G657" i="45"/>
  <c r="G983" i="45"/>
  <c r="I1078" i="45"/>
  <c r="I1124" i="45" s="1"/>
  <c r="I1033" i="45"/>
  <c r="I936" i="45"/>
  <c r="I984" i="45" s="1"/>
  <c r="AA1159" i="45"/>
  <c r="K935" i="45"/>
  <c r="Q936" i="45"/>
  <c r="Q984" i="45" s="1"/>
  <c r="K983" i="45"/>
  <c r="N936" i="45"/>
  <c r="N984" i="45" s="1"/>
  <c r="H1717" i="45"/>
  <c r="J890" i="45"/>
  <c r="I890" i="45"/>
  <c r="H890" i="45"/>
  <c r="R890" i="45"/>
  <c r="F890" i="45"/>
  <c r="Q890" i="45"/>
  <c r="E890" i="45"/>
  <c r="P890" i="45"/>
  <c r="D890" i="45"/>
  <c r="L890" i="45"/>
  <c r="N890" i="45"/>
  <c r="M890" i="45"/>
  <c r="F1768" i="45"/>
  <c r="H1767" i="45"/>
  <c r="K1032" i="45"/>
  <c r="H1078" i="45"/>
  <c r="I1612" i="45"/>
  <c r="D1612" i="45"/>
  <c r="S1577" i="45"/>
  <c r="AJ1214" i="45"/>
  <c r="AI1222" i="45"/>
  <c r="S983" i="45"/>
  <c r="AC1162" i="45"/>
  <c r="W901" i="45"/>
  <c r="AD222" i="45"/>
  <c r="H1033" i="45"/>
  <c r="H936" i="45"/>
  <c r="K889" i="45"/>
  <c r="G1032" i="45"/>
  <c r="D1078" i="45"/>
  <c r="D1124" i="45" s="1"/>
  <c r="L936" i="45"/>
  <c r="L984" i="45" s="1"/>
  <c r="O889" i="45"/>
  <c r="AB1161" i="45"/>
  <c r="AC221" i="45"/>
  <c r="G1077" i="45"/>
  <c r="M341" i="45"/>
  <c r="E1078" i="45"/>
  <c r="E1124" i="45" s="1"/>
  <c r="M936" i="45"/>
  <c r="M984" i="45" s="1"/>
  <c r="J93" i="45" l="1"/>
  <c r="F93" i="45"/>
  <c r="F829" i="45"/>
  <c r="D660" i="45"/>
  <c r="D829" i="45"/>
  <c r="E829" i="45"/>
  <c r="H829" i="45"/>
  <c r="E1426" i="45"/>
  <c r="E1375" i="45"/>
  <c r="F1426" i="45"/>
  <c r="H1375" i="45"/>
  <c r="T1520" i="45"/>
  <c r="F1520" i="45" s="1"/>
  <c r="D1426" i="45"/>
  <c r="H1426" i="45"/>
  <c r="G1426" i="45"/>
  <c r="G1375" i="45"/>
  <c r="F1375" i="45"/>
  <c r="H1520" i="45"/>
  <c r="I1375" i="45"/>
  <c r="Q1469" i="45"/>
  <c r="E1469" i="45" s="1"/>
  <c r="D1469" i="45"/>
  <c r="Q1427" i="45"/>
  <c r="Q1521" i="45" s="1"/>
  <c r="D1520" i="45"/>
  <c r="I1520" i="45"/>
  <c r="P1376" i="45"/>
  <c r="P1470" i="45" s="1"/>
  <c r="AA1469" i="45"/>
  <c r="I1469" i="45" s="1"/>
  <c r="R1520" i="45"/>
  <c r="E1520" i="45" s="1"/>
  <c r="R1376" i="45"/>
  <c r="R1470" i="45" s="1"/>
  <c r="X1427" i="45"/>
  <c r="X1521" i="45" s="1"/>
  <c r="U1520" i="45"/>
  <c r="G1520" i="45" s="1"/>
  <c r="U1427" i="45"/>
  <c r="AA1427" i="45"/>
  <c r="AA1521" i="45" s="1"/>
  <c r="Z1376" i="45"/>
  <c r="Z1470" i="45" s="1"/>
  <c r="O1427" i="45"/>
  <c r="O1521" i="45" s="1"/>
  <c r="T1376" i="45"/>
  <c r="T1470" i="45" s="1"/>
  <c r="T1469" i="45"/>
  <c r="F1469" i="45" s="1"/>
  <c r="Q1376" i="45"/>
  <c r="Z1427" i="45"/>
  <c r="Z1521" i="45" s="1"/>
  <c r="V1376" i="45"/>
  <c r="V1470" i="45" s="1"/>
  <c r="AA1376" i="45"/>
  <c r="AA1470" i="45" s="1"/>
  <c r="T1427" i="45"/>
  <c r="T1521" i="45" s="1"/>
  <c r="X1376" i="45"/>
  <c r="X1470" i="45" s="1"/>
  <c r="P1427" i="45"/>
  <c r="P1521" i="45" s="1"/>
  <c r="I1426" i="45"/>
  <c r="R1427" i="45"/>
  <c r="R1521" i="45" s="1"/>
  <c r="Y1427" i="45"/>
  <c r="Y1521" i="45" s="1"/>
  <c r="W1469" i="45"/>
  <c r="H1469" i="45" s="1"/>
  <c r="K1515" i="45"/>
  <c r="O1376" i="45"/>
  <c r="O1470" i="45" s="1"/>
  <c r="V1427" i="45"/>
  <c r="V1521" i="45" s="1"/>
  <c r="U1469" i="45"/>
  <c r="G1469" i="45" s="1"/>
  <c r="N1376" i="45"/>
  <c r="N1470" i="45" s="1"/>
  <c r="K1329" i="45"/>
  <c r="D1375" i="45"/>
  <c r="K1422" i="45"/>
  <c r="F1282" i="45"/>
  <c r="S1376" i="45"/>
  <c r="S1470" i="45" s="1"/>
  <c r="F1333" i="45"/>
  <c r="S1427" i="45"/>
  <c r="S1521" i="45" s="1"/>
  <c r="G1282" i="45"/>
  <c r="U1376" i="45"/>
  <c r="AA1334" i="45"/>
  <c r="D1333" i="45"/>
  <c r="N1427" i="45"/>
  <c r="N1521" i="45" s="1"/>
  <c r="H1282" i="45"/>
  <c r="W1376" i="45"/>
  <c r="H1333" i="45"/>
  <c r="W1427" i="45"/>
  <c r="G1333" i="45"/>
  <c r="I1282" i="45"/>
  <c r="Y1376" i="45"/>
  <c r="Y1470" i="45" s="1"/>
  <c r="P1334" i="45"/>
  <c r="Q1334" i="45"/>
  <c r="T1334" i="45"/>
  <c r="R1334" i="45"/>
  <c r="V1334" i="45"/>
  <c r="S1334" i="45"/>
  <c r="W1334" i="45"/>
  <c r="U1334" i="45"/>
  <c r="I1333" i="45"/>
  <c r="X1334" i="45"/>
  <c r="D1282" i="45"/>
  <c r="Y1334" i="45"/>
  <c r="E1333" i="45"/>
  <c r="N1334" i="45"/>
  <c r="Z1334" i="45"/>
  <c r="S1283" i="45"/>
  <c r="Q1283" i="45"/>
  <c r="P1283" i="45"/>
  <c r="X1283" i="45"/>
  <c r="R1283" i="45"/>
  <c r="AA1283" i="45"/>
  <c r="O1283" i="45"/>
  <c r="Z1283" i="45"/>
  <c r="Y1283" i="45"/>
  <c r="W1283" i="45"/>
  <c r="V1283" i="45"/>
  <c r="U1283" i="45"/>
  <c r="T1283" i="45"/>
  <c r="AC1283" i="45" s="1"/>
  <c r="N1283" i="45"/>
  <c r="O1334" i="45"/>
  <c r="E1282" i="45"/>
  <c r="F434" i="45"/>
  <c r="I434" i="45"/>
  <c r="Q528" i="45"/>
  <c r="F528" i="45" s="1"/>
  <c r="D434" i="45"/>
  <c r="E576" i="45"/>
  <c r="G434" i="45"/>
  <c r="H528" i="45"/>
  <c r="D576" i="45"/>
  <c r="Y483" i="45"/>
  <c r="Y577" i="45" s="1"/>
  <c r="E528" i="45"/>
  <c r="N528" i="45"/>
  <c r="D528" i="45" s="1"/>
  <c r="T435" i="45"/>
  <c r="T529" i="45" s="1"/>
  <c r="P483" i="45"/>
  <c r="P577" i="45" s="1"/>
  <c r="H576" i="45"/>
  <c r="G576" i="45"/>
  <c r="L483" i="45"/>
  <c r="L577" i="45" s="1"/>
  <c r="X435" i="45"/>
  <c r="X529" i="45" s="1"/>
  <c r="R435" i="45"/>
  <c r="R529" i="45" s="1"/>
  <c r="N483" i="45"/>
  <c r="N577" i="45" s="1"/>
  <c r="Y435" i="45"/>
  <c r="Y529" i="45" s="1"/>
  <c r="O435" i="45"/>
  <c r="O529" i="45" s="1"/>
  <c r="P435" i="45"/>
  <c r="P529" i="45" s="1"/>
  <c r="R483" i="45"/>
  <c r="R577" i="45" s="1"/>
  <c r="S528" i="45"/>
  <c r="G528" i="45" s="1"/>
  <c r="M483" i="45"/>
  <c r="M577" i="45" s="1"/>
  <c r="H434" i="45"/>
  <c r="O483" i="45"/>
  <c r="O577" i="45" s="1"/>
  <c r="M435" i="45"/>
  <c r="Q436" i="45"/>
  <c r="Q530" i="45" s="1"/>
  <c r="L435" i="45"/>
  <c r="L529" i="45" s="1"/>
  <c r="Q435" i="45"/>
  <c r="Q529" i="45" s="1"/>
  <c r="Q483" i="45"/>
  <c r="Q577" i="45" s="1"/>
  <c r="X483" i="45"/>
  <c r="X577" i="45" s="1"/>
  <c r="S483" i="45"/>
  <c r="S577" i="45" s="1"/>
  <c r="I576" i="45"/>
  <c r="I528" i="45"/>
  <c r="U483" i="45"/>
  <c r="U577" i="45" s="1"/>
  <c r="W435" i="45"/>
  <c r="W529" i="45" s="1"/>
  <c r="V483" i="45"/>
  <c r="V577" i="45" s="1"/>
  <c r="E434" i="45"/>
  <c r="F576" i="45"/>
  <c r="T483" i="45"/>
  <c r="T577" i="45" s="1"/>
  <c r="N435" i="45"/>
  <c r="N529" i="45" s="1"/>
  <c r="S435" i="45"/>
  <c r="S529" i="45" s="1"/>
  <c r="W483" i="45"/>
  <c r="W577" i="45" s="1"/>
  <c r="H341" i="45"/>
  <c r="U435" i="45"/>
  <c r="H435" i="45" s="1"/>
  <c r="E389" i="45"/>
  <c r="E341" i="45"/>
  <c r="G389" i="45"/>
  <c r="I389" i="45"/>
  <c r="F389" i="45"/>
  <c r="O390" i="45"/>
  <c r="M390" i="45"/>
  <c r="W390" i="45"/>
  <c r="R390" i="45"/>
  <c r="L390" i="45"/>
  <c r="S390" i="45"/>
  <c r="V390" i="45"/>
  <c r="Y390" i="45"/>
  <c r="X390" i="45"/>
  <c r="Q390" i="45"/>
  <c r="N390" i="45"/>
  <c r="T390" i="45"/>
  <c r="P390" i="45"/>
  <c r="U390" i="45"/>
  <c r="D389" i="45"/>
  <c r="H389" i="45"/>
  <c r="F341" i="45"/>
  <c r="I341" i="45"/>
  <c r="G341" i="45"/>
  <c r="D341" i="45"/>
  <c r="R342" i="45"/>
  <c r="Y342" i="45"/>
  <c r="S342" i="45"/>
  <c r="T342" i="45"/>
  <c r="U342" i="45"/>
  <c r="W342" i="45"/>
  <c r="X342" i="45"/>
  <c r="V342" i="45"/>
  <c r="P342" i="45"/>
  <c r="K936" i="45"/>
  <c r="M342" i="45"/>
  <c r="O342" i="45"/>
  <c r="H984" i="45"/>
  <c r="K984" i="45" s="1"/>
  <c r="L342" i="45"/>
  <c r="K1078" i="45"/>
  <c r="O984" i="45"/>
  <c r="AB1159" i="45"/>
  <c r="I1079" i="45"/>
  <c r="I1125" i="45" s="1"/>
  <c r="G1124" i="45"/>
  <c r="K1033" i="45"/>
  <c r="H1079" i="45"/>
  <c r="R937" i="45"/>
  <c r="R985" i="45" s="1"/>
  <c r="T1663" i="45"/>
  <c r="T1677" i="45"/>
  <c r="T1674" i="45"/>
  <c r="T1670" i="45"/>
  <c r="T1660" i="45"/>
  <c r="T1667" i="45"/>
  <c r="T1657" i="45"/>
  <c r="T1647" i="45"/>
  <c r="U1653" i="45"/>
  <c r="W214" i="45"/>
  <c r="W308" i="45"/>
  <c r="S936" i="45"/>
  <c r="G1078" i="45"/>
  <c r="AD1162" i="45"/>
  <c r="W902" i="45"/>
  <c r="AE222" i="45"/>
  <c r="H1768" i="45"/>
  <c r="F1769" i="45"/>
  <c r="H937" i="45"/>
  <c r="H985" i="45" s="1"/>
  <c r="H1034" i="45"/>
  <c r="K890" i="45"/>
  <c r="E1079" i="45"/>
  <c r="E1125" i="45" s="1"/>
  <c r="S984" i="45"/>
  <c r="Q937" i="45"/>
  <c r="Q985" i="45" s="1"/>
  <c r="J1034" i="45"/>
  <c r="J937" i="45"/>
  <c r="J985" i="45" s="1"/>
  <c r="AC1160" i="45"/>
  <c r="AC219" i="45"/>
  <c r="V901" i="45" s="1"/>
  <c r="AD220" i="45"/>
  <c r="J1079" i="45"/>
  <c r="J1125" i="45" s="1"/>
  <c r="F1079" i="45"/>
  <c r="F1125" i="45" s="1"/>
  <c r="E1613" i="45"/>
  <c r="T1578" i="45"/>
  <c r="J1613" i="45"/>
  <c r="O936" i="45"/>
  <c r="M937" i="45"/>
  <c r="M985" i="45" s="1"/>
  <c r="H1718" i="45"/>
  <c r="J891" i="45"/>
  <c r="I891" i="45"/>
  <c r="H891" i="45"/>
  <c r="R891" i="45"/>
  <c r="F891" i="45"/>
  <c r="Q891" i="45"/>
  <c r="E891" i="45"/>
  <c r="M891" i="45"/>
  <c r="L891" i="45"/>
  <c r="N891" i="45"/>
  <c r="D891" i="45"/>
  <c r="P891" i="45"/>
  <c r="I1034" i="45"/>
  <c r="I937" i="45"/>
  <c r="I985" i="45" s="1"/>
  <c r="L937" i="45"/>
  <c r="O890" i="45"/>
  <c r="N937" i="45"/>
  <c r="N985" i="45" s="1"/>
  <c r="AF1252" i="45"/>
  <c r="D937" i="45"/>
  <c r="D985" i="45" s="1"/>
  <c r="D1034" i="45"/>
  <c r="G890" i="45"/>
  <c r="AC1161" i="45"/>
  <c r="AD221" i="45"/>
  <c r="AK1214" i="45"/>
  <c r="AJ1222" i="45"/>
  <c r="P937" i="45"/>
  <c r="S890" i="45"/>
  <c r="N1561" i="45"/>
  <c r="O1561" i="45" s="1"/>
  <c r="G658" i="45"/>
  <c r="E659" i="45"/>
  <c r="N342" i="45"/>
  <c r="G936" i="45"/>
  <c r="B1770" i="45"/>
  <c r="D1769" i="45"/>
  <c r="I1613" i="45"/>
  <c r="D1613" i="45"/>
  <c r="T1577" i="45"/>
  <c r="H1124" i="45"/>
  <c r="K1124" i="45" s="1"/>
  <c r="E1034" i="45"/>
  <c r="E937" i="45"/>
  <c r="E985" i="45" s="1"/>
  <c r="D1079" i="45"/>
  <c r="D1125" i="45" s="1"/>
  <c r="G1033" i="45"/>
  <c r="G984" i="45"/>
  <c r="F937" i="45"/>
  <c r="F985" i="45" s="1"/>
  <c r="F1034" i="45"/>
  <c r="F94" i="45" l="1"/>
  <c r="J94" i="45"/>
  <c r="E830" i="45"/>
  <c r="F830" i="45"/>
  <c r="D661" i="45"/>
  <c r="H830" i="45"/>
  <c r="D830" i="45"/>
  <c r="G1427" i="45"/>
  <c r="F1470" i="45"/>
  <c r="E1376" i="45"/>
  <c r="H1427" i="45"/>
  <c r="U1521" i="45"/>
  <c r="G1521" i="45" s="1"/>
  <c r="E1427" i="45"/>
  <c r="Q1470" i="45"/>
  <c r="E1470" i="45" s="1"/>
  <c r="F1521" i="45"/>
  <c r="W1521" i="45"/>
  <c r="H1521" i="45" s="1"/>
  <c r="H1376" i="45"/>
  <c r="I1427" i="45"/>
  <c r="D1521" i="45"/>
  <c r="D1470" i="45"/>
  <c r="S1377" i="45"/>
  <c r="X1377" i="45"/>
  <c r="X1471" i="45" s="1"/>
  <c r="W1428" i="45"/>
  <c r="D1376" i="45"/>
  <c r="Q1377" i="45"/>
  <c r="Q1471" i="45" s="1"/>
  <c r="T1377" i="45"/>
  <c r="T1471" i="45" s="1"/>
  <c r="O1428" i="45"/>
  <c r="O1522" i="45" s="1"/>
  <c r="P1377" i="45"/>
  <c r="P1471" i="45" s="1"/>
  <c r="S1428" i="45"/>
  <c r="V1428" i="45"/>
  <c r="V1522" i="45" s="1"/>
  <c r="Z1428" i="45"/>
  <c r="Z1522" i="45" s="1"/>
  <c r="T1428" i="45"/>
  <c r="T1522" i="45" s="1"/>
  <c r="I1521" i="45"/>
  <c r="R1428" i="45"/>
  <c r="R1522" i="45" s="1"/>
  <c r="V1377" i="45"/>
  <c r="V1471" i="45" s="1"/>
  <c r="Q1428" i="45"/>
  <c r="Q1522" i="45" s="1"/>
  <c r="AA1428" i="45"/>
  <c r="AA1522" i="45" s="1"/>
  <c r="W1470" i="45"/>
  <c r="H1470" i="45" s="1"/>
  <c r="W1377" i="45"/>
  <c r="W1471" i="45" s="1"/>
  <c r="P1428" i="45"/>
  <c r="P1522" i="45" s="1"/>
  <c r="G1376" i="45"/>
  <c r="U1470" i="45"/>
  <c r="G1470" i="45" s="1"/>
  <c r="E1521" i="45"/>
  <c r="I1470" i="45"/>
  <c r="Y1377" i="45"/>
  <c r="Y1471" i="45" s="1"/>
  <c r="I1376" i="45"/>
  <c r="Z1377" i="45"/>
  <c r="F1427" i="45"/>
  <c r="O1377" i="45"/>
  <c r="O1471" i="45" s="1"/>
  <c r="X1428" i="45"/>
  <c r="X1522" i="45" s="1"/>
  <c r="K1516" i="45"/>
  <c r="AA1377" i="45"/>
  <c r="AA1471" i="45" s="1"/>
  <c r="F1376" i="45"/>
  <c r="R1377" i="45"/>
  <c r="R1471" i="45" s="1"/>
  <c r="N1377" i="45"/>
  <c r="N1471" i="45" s="1"/>
  <c r="K1330" i="45"/>
  <c r="D1427" i="45"/>
  <c r="N1428" i="45"/>
  <c r="N1522" i="45" s="1"/>
  <c r="K1423" i="45"/>
  <c r="G1283" i="45"/>
  <c r="U1377" i="45"/>
  <c r="U1471" i="45" s="1"/>
  <c r="V1335" i="45"/>
  <c r="I1334" i="45"/>
  <c r="Y1428" i="45"/>
  <c r="G1334" i="45"/>
  <c r="U1428" i="45"/>
  <c r="U1522" i="45" s="1"/>
  <c r="W1335" i="45"/>
  <c r="Q1284" i="45"/>
  <c r="AA1284" i="45"/>
  <c r="O1284" i="45"/>
  <c r="Z1284" i="45"/>
  <c r="N1284" i="45"/>
  <c r="Y1284" i="45"/>
  <c r="X1284" i="45"/>
  <c r="W1284" i="45"/>
  <c r="V1284" i="45"/>
  <c r="P1284" i="45"/>
  <c r="T1284" i="45"/>
  <c r="AC1284" i="45" s="1"/>
  <c r="U1284" i="45"/>
  <c r="S1284" i="45"/>
  <c r="R1284" i="45"/>
  <c r="X1335" i="45"/>
  <c r="Y1335" i="45"/>
  <c r="D1283" i="45"/>
  <c r="N1335" i="45"/>
  <c r="E1283" i="45"/>
  <c r="Z1335" i="45"/>
  <c r="H1334" i="45"/>
  <c r="F1283" i="45"/>
  <c r="O1335" i="45"/>
  <c r="AA1335" i="45"/>
  <c r="R1335" i="45"/>
  <c r="P1335" i="45"/>
  <c r="H1283" i="45"/>
  <c r="T1335" i="45"/>
  <c r="Q1335" i="45"/>
  <c r="F1334" i="45"/>
  <c r="E577" i="45"/>
  <c r="I1283" i="45"/>
  <c r="U1335" i="45"/>
  <c r="D1334" i="45"/>
  <c r="E1334" i="45"/>
  <c r="S1335" i="45"/>
  <c r="F577" i="45"/>
  <c r="F435" i="45"/>
  <c r="U529" i="45"/>
  <c r="H529" i="45" s="1"/>
  <c r="E529" i="45"/>
  <c r="I577" i="45"/>
  <c r="F529" i="45"/>
  <c r="D577" i="45"/>
  <c r="I435" i="45"/>
  <c r="H577" i="45"/>
  <c r="G529" i="45"/>
  <c r="D435" i="45"/>
  <c r="G577" i="45"/>
  <c r="V436" i="45"/>
  <c r="V530" i="45" s="1"/>
  <c r="L484" i="45"/>
  <c r="L578" i="45" s="1"/>
  <c r="E435" i="45"/>
  <c r="M529" i="45"/>
  <c r="D529" i="45" s="1"/>
  <c r="O436" i="45"/>
  <c r="O530" i="45" s="1"/>
  <c r="U436" i="45"/>
  <c r="U530" i="45" s="1"/>
  <c r="U484" i="45"/>
  <c r="U578" i="45" s="1"/>
  <c r="M484" i="45"/>
  <c r="M578" i="45" s="1"/>
  <c r="W436" i="45"/>
  <c r="W530" i="45" s="1"/>
  <c r="P484" i="45"/>
  <c r="P578" i="45" s="1"/>
  <c r="O484" i="45"/>
  <c r="O578" i="45" s="1"/>
  <c r="W484" i="45"/>
  <c r="W578" i="45" s="1"/>
  <c r="T436" i="45"/>
  <c r="T530" i="45" s="1"/>
  <c r="T484" i="45"/>
  <c r="T578" i="45" s="1"/>
  <c r="I529" i="45"/>
  <c r="R484" i="45"/>
  <c r="R578" i="45" s="1"/>
  <c r="S436" i="45"/>
  <c r="N484" i="45"/>
  <c r="N578" i="45" s="1"/>
  <c r="Y436" i="45"/>
  <c r="Y530" i="45" s="1"/>
  <c r="Q484" i="45"/>
  <c r="Q578" i="45" s="1"/>
  <c r="S484" i="45"/>
  <c r="S578" i="45" s="1"/>
  <c r="L436" i="45"/>
  <c r="L530" i="45" s="1"/>
  <c r="X484" i="45"/>
  <c r="X578" i="45" s="1"/>
  <c r="G435" i="45"/>
  <c r="Y484" i="45"/>
  <c r="Y578" i="45" s="1"/>
  <c r="X436" i="45"/>
  <c r="X530" i="45" s="1"/>
  <c r="N436" i="45"/>
  <c r="N530" i="45" s="1"/>
  <c r="P436" i="45"/>
  <c r="H390" i="45"/>
  <c r="V484" i="45"/>
  <c r="V578" i="45" s="1"/>
  <c r="F342" i="45"/>
  <c r="R436" i="45"/>
  <c r="F436" i="45" s="1"/>
  <c r="M436" i="45"/>
  <c r="M530" i="45" s="1"/>
  <c r="G390" i="45"/>
  <c r="F390" i="45"/>
  <c r="D390" i="45"/>
  <c r="M391" i="45"/>
  <c r="Q391" i="45"/>
  <c r="X391" i="45"/>
  <c r="Y391" i="45"/>
  <c r="O391" i="45"/>
  <c r="L391" i="45"/>
  <c r="W391" i="45"/>
  <c r="R391" i="45"/>
  <c r="S391" i="45"/>
  <c r="V391" i="45"/>
  <c r="T391" i="45"/>
  <c r="N391" i="45"/>
  <c r="U391" i="45"/>
  <c r="P391" i="45"/>
  <c r="H342" i="45"/>
  <c r="I390" i="45"/>
  <c r="E390" i="45"/>
  <c r="G342" i="45"/>
  <c r="E342" i="45"/>
  <c r="D342" i="45"/>
  <c r="I342" i="45"/>
  <c r="Q343" i="45"/>
  <c r="V343" i="45"/>
  <c r="X343" i="45"/>
  <c r="W343" i="45"/>
  <c r="Y343" i="45"/>
  <c r="S343" i="45"/>
  <c r="R343" i="45"/>
  <c r="T343" i="45"/>
  <c r="U343" i="45"/>
  <c r="P343" i="45"/>
  <c r="K1079" i="45"/>
  <c r="O937" i="45"/>
  <c r="N1562" i="45"/>
  <c r="O1562" i="45" s="1"/>
  <c r="AG1252" i="45"/>
  <c r="I1035" i="45"/>
  <c r="I938" i="45"/>
  <c r="I986" i="45" s="1"/>
  <c r="X214" i="45"/>
  <c r="X308" i="45"/>
  <c r="U1663" i="45"/>
  <c r="U1677" i="45"/>
  <c r="U1674" i="45"/>
  <c r="U1670" i="45"/>
  <c r="U1660" i="45"/>
  <c r="U1667" i="45"/>
  <c r="U1657" i="45"/>
  <c r="U1647" i="45"/>
  <c r="V1653" i="45"/>
  <c r="AL1214" i="45"/>
  <c r="AK1222" i="45"/>
  <c r="J1035" i="45"/>
  <c r="J938" i="45"/>
  <c r="J986" i="45" s="1"/>
  <c r="H1125" i="45"/>
  <c r="K1125" i="45" s="1"/>
  <c r="F1080" i="45"/>
  <c r="F1126" i="45" s="1"/>
  <c r="G1079" i="45"/>
  <c r="E1080" i="45"/>
  <c r="E1126" i="45" s="1"/>
  <c r="AD1161" i="45"/>
  <c r="AE221" i="45"/>
  <c r="P938" i="45"/>
  <c r="P986" i="45" s="1"/>
  <c r="S891" i="45"/>
  <c r="H1719" i="45"/>
  <c r="L892" i="45"/>
  <c r="J892" i="45"/>
  <c r="I892" i="45"/>
  <c r="H892" i="45"/>
  <c r="R892" i="45"/>
  <c r="F892" i="45"/>
  <c r="N892" i="45"/>
  <c r="M892" i="45"/>
  <c r="Q892" i="45"/>
  <c r="P892" i="45"/>
  <c r="E892" i="45"/>
  <c r="D892" i="45"/>
  <c r="G1125" i="45"/>
  <c r="D1035" i="45"/>
  <c r="D938" i="45"/>
  <c r="G891" i="45"/>
  <c r="I1614" i="45"/>
  <c r="D1614" i="45"/>
  <c r="U1577" i="45"/>
  <c r="E660" i="45"/>
  <c r="G659" i="45"/>
  <c r="N938" i="45"/>
  <c r="N986" i="45" s="1"/>
  <c r="AD1160" i="45"/>
  <c r="AD219" i="45"/>
  <c r="V902" i="45" s="1"/>
  <c r="AE220" i="45"/>
  <c r="K1034" i="45"/>
  <c r="H1080" i="45"/>
  <c r="N343" i="45"/>
  <c r="S937" i="45"/>
  <c r="L938" i="45"/>
  <c r="L986" i="45" s="1"/>
  <c r="O891" i="45"/>
  <c r="K985" i="45"/>
  <c r="M343" i="45"/>
  <c r="M938" i="45"/>
  <c r="M986" i="45" s="1"/>
  <c r="AC1159" i="45"/>
  <c r="K937" i="45"/>
  <c r="O343" i="45"/>
  <c r="H1035" i="45"/>
  <c r="H938" i="45"/>
  <c r="K891" i="45"/>
  <c r="J1080" i="45"/>
  <c r="J1126" i="45" s="1"/>
  <c r="D1770" i="45"/>
  <c r="B1771" i="45"/>
  <c r="E1035" i="45"/>
  <c r="E938" i="45"/>
  <c r="E986" i="45" s="1"/>
  <c r="J1614" i="45"/>
  <c r="E1614" i="45"/>
  <c r="U1578" i="45"/>
  <c r="F1770" i="45"/>
  <c r="H1769" i="45"/>
  <c r="L343" i="45"/>
  <c r="D1080" i="45"/>
  <c r="D1126" i="45" s="1"/>
  <c r="G1034" i="45"/>
  <c r="Q938" i="45"/>
  <c r="Q986" i="45" s="1"/>
  <c r="G985" i="45"/>
  <c r="F1035" i="45"/>
  <c r="F938" i="45"/>
  <c r="F986" i="45" s="1"/>
  <c r="W903" i="45"/>
  <c r="AE1162" i="45"/>
  <c r="AF222" i="45"/>
  <c r="P985" i="45"/>
  <c r="S985" i="45" s="1"/>
  <c r="G937" i="45"/>
  <c r="L985" i="45"/>
  <c r="O985" i="45" s="1"/>
  <c r="I1080" i="45"/>
  <c r="I1126" i="45" s="1"/>
  <c r="R938" i="45"/>
  <c r="R986" i="45" s="1"/>
  <c r="J95" i="45" l="1"/>
  <c r="F95" i="45"/>
  <c r="D662" i="45"/>
  <c r="D831" i="45"/>
  <c r="F831" i="45"/>
  <c r="E831" i="45"/>
  <c r="H831" i="45"/>
  <c r="F1428" i="45"/>
  <c r="E1377" i="45"/>
  <c r="I1377" i="45"/>
  <c r="F1377" i="45"/>
  <c r="Z1471" i="45"/>
  <c r="I1471" i="45" s="1"/>
  <c r="S1471" i="45"/>
  <c r="F1471" i="45" s="1"/>
  <c r="H1377" i="45"/>
  <c r="E1428" i="45"/>
  <c r="H1471" i="45"/>
  <c r="S1522" i="45"/>
  <c r="F1522" i="45" s="1"/>
  <c r="G1471" i="45"/>
  <c r="H1428" i="45"/>
  <c r="I1428" i="45"/>
  <c r="E1522" i="45"/>
  <c r="E1471" i="45"/>
  <c r="W1522" i="45"/>
  <c r="H1522" i="45" s="1"/>
  <c r="D1522" i="45"/>
  <c r="D1471" i="45"/>
  <c r="Z1429" i="45"/>
  <c r="Z1523" i="45" s="1"/>
  <c r="X1378" i="45"/>
  <c r="X1472" i="45" s="1"/>
  <c r="E436" i="45"/>
  <c r="T1429" i="45"/>
  <c r="Y1429" i="45"/>
  <c r="Y1523" i="45" s="1"/>
  <c r="Z1378" i="45"/>
  <c r="Z1472" i="45" s="1"/>
  <c r="X1429" i="45"/>
  <c r="X1523" i="45" s="1"/>
  <c r="O1378" i="45"/>
  <c r="V1429" i="45"/>
  <c r="V1523" i="45" s="1"/>
  <c r="G1522" i="45"/>
  <c r="P1429" i="45"/>
  <c r="P1523" i="45" s="1"/>
  <c r="R1378" i="45"/>
  <c r="R1472" i="45" s="1"/>
  <c r="AA1378" i="45"/>
  <c r="AA1472" i="45" s="1"/>
  <c r="G1377" i="45"/>
  <c r="R1429" i="45"/>
  <c r="R1523" i="45" s="1"/>
  <c r="Q1378" i="45"/>
  <c r="Q1472" i="45" s="1"/>
  <c r="Y1378" i="45"/>
  <c r="Y1472" i="45" s="1"/>
  <c r="S1429" i="45"/>
  <c r="S1523" i="45" s="1"/>
  <c r="AA1429" i="45"/>
  <c r="AA1523" i="45" s="1"/>
  <c r="U1378" i="45"/>
  <c r="K1517" i="45"/>
  <c r="O1429" i="45"/>
  <c r="O1523" i="45" s="1"/>
  <c r="T1378" i="45"/>
  <c r="T1472" i="45" s="1"/>
  <c r="W1429" i="45"/>
  <c r="W1523" i="45" s="1"/>
  <c r="Y1522" i="45"/>
  <c r="I1522" i="45" s="1"/>
  <c r="P1378" i="45"/>
  <c r="P1472" i="45" s="1"/>
  <c r="Q1429" i="45"/>
  <c r="Q1523" i="45" s="1"/>
  <c r="V1378" i="45"/>
  <c r="V1472" i="45" s="1"/>
  <c r="G1428" i="45"/>
  <c r="D1428" i="45"/>
  <c r="G436" i="45"/>
  <c r="N1378" i="45"/>
  <c r="N1472" i="45" s="1"/>
  <c r="K1331" i="45"/>
  <c r="D1377" i="45"/>
  <c r="K1424" i="45"/>
  <c r="G1335" i="45"/>
  <c r="U1429" i="45"/>
  <c r="H1284" i="45"/>
  <c r="W1378" i="45"/>
  <c r="W1472" i="45" s="1"/>
  <c r="D1335" i="45"/>
  <c r="N1429" i="45"/>
  <c r="N1523" i="45" s="1"/>
  <c r="F1284" i="45"/>
  <c r="S1378" i="45"/>
  <c r="Q1336" i="45"/>
  <c r="T1336" i="45"/>
  <c r="U1336" i="45"/>
  <c r="V1336" i="45"/>
  <c r="W1336" i="45"/>
  <c r="X1336" i="45"/>
  <c r="D1284" i="45"/>
  <c r="Y1336" i="45"/>
  <c r="I1335" i="45"/>
  <c r="I1284" i="45"/>
  <c r="AA1285" i="45"/>
  <c r="O1285" i="45"/>
  <c r="Y1285" i="45"/>
  <c r="X1285" i="45"/>
  <c r="W1285" i="45"/>
  <c r="V1285" i="45"/>
  <c r="U1285" i="45"/>
  <c r="T1285" i="45"/>
  <c r="AC1285" i="45" s="1"/>
  <c r="Z1285" i="45"/>
  <c r="S1285" i="45"/>
  <c r="R1285" i="45"/>
  <c r="Q1285" i="45"/>
  <c r="P1285" i="45"/>
  <c r="N1285" i="45"/>
  <c r="N1336" i="45"/>
  <c r="F1335" i="45"/>
  <c r="Z1336" i="45"/>
  <c r="P1336" i="45"/>
  <c r="O1336" i="45"/>
  <c r="E1335" i="45"/>
  <c r="E1284" i="45"/>
  <c r="R1336" i="45"/>
  <c r="AA1336" i="45"/>
  <c r="G1284" i="45"/>
  <c r="S1336" i="45"/>
  <c r="H1335" i="45"/>
  <c r="P530" i="45"/>
  <c r="E530" i="45" s="1"/>
  <c r="H578" i="45"/>
  <c r="R530" i="45"/>
  <c r="F530" i="45" s="1"/>
  <c r="D530" i="45"/>
  <c r="S530" i="45"/>
  <c r="G530" i="45" s="1"/>
  <c r="G578" i="45"/>
  <c r="H436" i="45"/>
  <c r="T485" i="45"/>
  <c r="T579" i="45" s="1"/>
  <c r="I578" i="45"/>
  <c r="H530" i="45"/>
  <c r="T437" i="45"/>
  <c r="T531" i="45" s="1"/>
  <c r="V485" i="45"/>
  <c r="V579" i="45" s="1"/>
  <c r="S485" i="45"/>
  <c r="S579" i="45" s="1"/>
  <c r="S437" i="45"/>
  <c r="S531" i="45" s="1"/>
  <c r="R485" i="45"/>
  <c r="R579" i="45" s="1"/>
  <c r="N437" i="45"/>
  <c r="N531" i="45" s="1"/>
  <c r="Y437" i="45"/>
  <c r="Y531" i="45" s="1"/>
  <c r="R437" i="45"/>
  <c r="R531" i="45" s="1"/>
  <c r="W437" i="45"/>
  <c r="W531" i="45" s="1"/>
  <c r="D578" i="45"/>
  <c r="E578" i="45"/>
  <c r="X437" i="45"/>
  <c r="X531" i="45" s="1"/>
  <c r="Y485" i="45"/>
  <c r="Y579" i="45" s="1"/>
  <c r="I530" i="45"/>
  <c r="I436" i="45"/>
  <c r="M437" i="45"/>
  <c r="M531" i="45" s="1"/>
  <c r="V437" i="45"/>
  <c r="V531" i="45" s="1"/>
  <c r="X485" i="45"/>
  <c r="X579" i="45" s="1"/>
  <c r="D436" i="45"/>
  <c r="L437" i="45"/>
  <c r="L531" i="45" s="1"/>
  <c r="O437" i="45"/>
  <c r="O531" i="45" s="1"/>
  <c r="Q437" i="45"/>
  <c r="Q531" i="45" s="1"/>
  <c r="P485" i="45"/>
  <c r="P579" i="45" s="1"/>
  <c r="Q485" i="45"/>
  <c r="Q579" i="45" s="1"/>
  <c r="F578" i="45"/>
  <c r="U437" i="45"/>
  <c r="U531" i="45" s="1"/>
  <c r="U485" i="45"/>
  <c r="U579" i="45" s="1"/>
  <c r="M485" i="45"/>
  <c r="M579" i="45" s="1"/>
  <c r="P437" i="45"/>
  <c r="P531" i="45" s="1"/>
  <c r="N485" i="45"/>
  <c r="N579" i="45" s="1"/>
  <c r="I391" i="45"/>
  <c r="W485" i="45"/>
  <c r="W579" i="45" s="1"/>
  <c r="D391" i="45"/>
  <c r="L485" i="45"/>
  <c r="L579" i="45" s="1"/>
  <c r="E391" i="45"/>
  <c r="O485" i="45"/>
  <c r="O579" i="45" s="1"/>
  <c r="G391" i="45"/>
  <c r="D343" i="45"/>
  <c r="F343" i="45"/>
  <c r="F391" i="45"/>
  <c r="V392" i="45"/>
  <c r="R392" i="45"/>
  <c r="Q392" i="45"/>
  <c r="M392" i="45"/>
  <c r="X392" i="45"/>
  <c r="W392" i="45"/>
  <c r="O392" i="45"/>
  <c r="S392" i="45"/>
  <c r="Y392" i="45"/>
  <c r="L392" i="45"/>
  <c r="N392" i="45"/>
  <c r="U392" i="45"/>
  <c r="P392" i="45"/>
  <c r="T392" i="45"/>
  <c r="H391" i="45"/>
  <c r="E343" i="45"/>
  <c r="I343" i="45"/>
  <c r="H343" i="45"/>
  <c r="G343" i="45"/>
  <c r="V344" i="45"/>
  <c r="Y344" i="45"/>
  <c r="S344" i="45"/>
  <c r="T344" i="45"/>
  <c r="U344" i="45"/>
  <c r="Q344" i="45"/>
  <c r="R344" i="45"/>
  <c r="W344" i="45"/>
  <c r="X344" i="45"/>
  <c r="P344" i="45"/>
  <c r="K938" i="45"/>
  <c r="H986" i="45"/>
  <c r="K986" i="45" s="1"/>
  <c r="M344" i="45"/>
  <c r="G938" i="45"/>
  <c r="K1080" i="45"/>
  <c r="H1770" i="45"/>
  <c r="F1771" i="45"/>
  <c r="G660" i="45"/>
  <c r="E661" i="45"/>
  <c r="D986" i="45"/>
  <c r="G986" i="45" s="1"/>
  <c r="P939" i="45"/>
  <c r="P987" i="45" s="1"/>
  <c r="S892" i="45"/>
  <c r="S938" i="45"/>
  <c r="E1036" i="45"/>
  <c r="E939" i="45"/>
  <c r="E987" i="45" s="1"/>
  <c r="K1035" i="45"/>
  <c r="H1081" i="45"/>
  <c r="H1127" i="45" s="1"/>
  <c r="O986" i="45"/>
  <c r="D1615" i="45"/>
  <c r="I1615" i="45"/>
  <c r="V1577" i="45"/>
  <c r="D1081" i="45"/>
  <c r="G1035" i="45"/>
  <c r="Q939" i="45"/>
  <c r="Q987" i="45" s="1"/>
  <c r="S986" i="45"/>
  <c r="E1615" i="45"/>
  <c r="J1615" i="45"/>
  <c r="V1578" i="45"/>
  <c r="O938" i="45"/>
  <c r="M939" i="45"/>
  <c r="M987" i="45" s="1"/>
  <c r="AH1252" i="45"/>
  <c r="N1563" i="45"/>
  <c r="O1563" i="45" s="1"/>
  <c r="Y214" i="45"/>
  <c r="Y308" i="45"/>
  <c r="O345" i="45" s="1"/>
  <c r="H1126" i="45"/>
  <c r="K1126" i="45" s="1"/>
  <c r="N939" i="45"/>
  <c r="N987" i="45" s="1"/>
  <c r="AE1161" i="45"/>
  <c r="AF221" i="45"/>
  <c r="J1081" i="45"/>
  <c r="J1127" i="45" s="1"/>
  <c r="AM1214" i="45"/>
  <c r="AL1222" i="45"/>
  <c r="N344" i="45"/>
  <c r="AF1162" i="45"/>
  <c r="W904" i="45"/>
  <c r="AG222" i="45"/>
  <c r="G1080" i="45"/>
  <c r="B1772" i="45"/>
  <c r="D1771" i="45"/>
  <c r="R939" i="45"/>
  <c r="R987" i="45" s="1"/>
  <c r="I1081" i="45"/>
  <c r="I1127" i="45" s="1"/>
  <c r="F1081" i="45"/>
  <c r="F1127" i="45" s="1"/>
  <c r="AE1160" i="45"/>
  <c r="AE219" i="45"/>
  <c r="V903" i="45" s="1"/>
  <c r="AF220" i="45"/>
  <c r="H939" i="45"/>
  <c r="H987" i="45" s="1"/>
  <c r="H1036" i="45"/>
  <c r="K892" i="45"/>
  <c r="E1081" i="45"/>
  <c r="E1127" i="45" s="1"/>
  <c r="I1036" i="45"/>
  <c r="I939" i="45"/>
  <c r="I987" i="45" s="1"/>
  <c r="O344" i="45"/>
  <c r="L344" i="45"/>
  <c r="AD1159" i="45"/>
  <c r="J1036" i="45"/>
  <c r="J939" i="45"/>
  <c r="J987" i="45" s="1"/>
  <c r="G1126" i="45"/>
  <c r="F1036" i="45"/>
  <c r="F939" i="45"/>
  <c r="F987" i="45" s="1"/>
  <c r="L939" i="45"/>
  <c r="L987" i="45" s="1"/>
  <c r="O892" i="45"/>
  <c r="V1677" i="45"/>
  <c r="V1674" i="45"/>
  <c r="V1670" i="45"/>
  <c r="V1660" i="45"/>
  <c r="V1667" i="45"/>
  <c r="V1657" i="45"/>
  <c r="V1663" i="45"/>
  <c r="V1647" i="45"/>
  <c r="W1653" i="45"/>
  <c r="D1036" i="45"/>
  <c r="D939" i="45"/>
  <c r="G892" i="45"/>
  <c r="H1720" i="45"/>
  <c r="M893" i="45"/>
  <c r="L893" i="45"/>
  <c r="J893" i="45"/>
  <c r="I893" i="45"/>
  <c r="H893" i="45"/>
  <c r="N893" i="45"/>
  <c r="Q893" i="45"/>
  <c r="P893" i="45"/>
  <c r="F893" i="45"/>
  <c r="E893" i="45"/>
  <c r="D893" i="45"/>
  <c r="R893" i="45"/>
  <c r="F96" i="45" l="1"/>
  <c r="J96" i="45"/>
  <c r="D832" i="45"/>
  <c r="H832" i="45"/>
  <c r="E832" i="45"/>
  <c r="F832" i="45"/>
  <c r="D663" i="45"/>
  <c r="K1518" i="45"/>
  <c r="F1429" i="45"/>
  <c r="E1523" i="45"/>
  <c r="I1429" i="45"/>
  <c r="T1523" i="45"/>
  <c r="F1523" i="45" s="1"/>
  <c r="H1429" i="45"/>
  <c r="E1378" i="45"/>
  <c r="D1378" i="45"/>
  <c r="G1378" i="45"/>
  <c r="I1378" i="45"/>
  <c r="E1429" i="45"/>
  <c r="I1523" i="45"/>
  <c r="F1378" i="45"/>
  <c r="D1523" i="45"/>
  <c r="AA1430" i="45"/>
  <c r="AA1524" i="45" s="1"/>
  <c r="R1379" i="45"/>
  <c r="R1473" i="45" s="1"/>
  <c r="U1472" i="45"/>
  <c r="G1472" i="45" s="1"/>
  <c r="O1472" i="45"/>
  <c r="D1472" i="45" s="1"/>
  <c r="T1379" i="45"/>
  <c r="T1473" i="45" s="1"/>
  <c r="X1430" i="45"/>
  <c r="X1524" i="45" s="1"/>
  <c r="O1430" i="45"/>
  <c r="O1524" i="45" s="1"/>
  <c r="W1430" i="45"/>
  <c r="H1472" i="45"/>
  <c r="V1379" i="45"/>
  <c r="V1473" i="45" s="1"/>
  <c r="V1430" i="45"/>
  <c r="V1524" i="45" s="1"/>
  <c r="H1523" i="45"/>
  <c r="I1472" i="45"/>
  <c r="Z1430" i="45"/>
  <c r="Z1524" i="45" s="1"/>
  <c r="W1379" i="45"/>
  <c r="W1473" i="45" s="1"/>
  <c r="U1430" i="45"/>
  <c r="T1430" i="45"/>
  <c r="T1524" i="45" s="1"/>
  <c r="H1378" i="45"/>
  <c r="Z1379" i="45"/>
  <c r="Z1473" i="45" s="1"/>
  <c r="Y1379" i="45"/>
  <c r="Y1473" i="45" s="1"/>
  <c r="E1472" i="45"/>
  <c r="O1379" i="45"/>
  <c r="O1473" i="45" s="1"/>
  <c r="Q1430" i="45"/>
  <c r="Q1524" i="45" s="1"/>
  <c r="G1429" i="45"/>
  <c r="P1379" i="45"/>
  <c r="P1473" i="45" s="1"/>
  <c r="AA1379" i="45"/>
  <c r="U1523" i="45"/>
  <c r="G1523" i="45" s="1"/>
  <c r="S1472" i="45"/>
  <c r="F1472" i="45" s="1"/>
  <c r="K1332" i="45"/>
  <c r="K1425" i="45"/>
  <c r="D1429" i="45"/>
  <c r="N1430" i="45"/>
  <c r="N1524" i="45" s="1"/>
  <c r="E1285" i="45"/>
  <c r="Q1379" i="45"/>
  <c r="E1336" i="45"/>
  <c r="R1430" i="45"/>
  <c r="R1524" i="45" s="1"/>
  <c r="F1285" i="45"/>
  <c r="S1379" i="45"/>
  <c r="I1336" i="45"/>
  <c r="Y1430" i="45"/>
  <c r="Y1524" i="45" s="1"/>
  <c r="G1285" i="45"/>
  <c r="U1379" i="45"/>
  <c r="D1336" i="45"/>
  <c r="P1430" i="45"/>
  <c r="H1285" i="45"/>
  <c r="X1379" i="45"/>
  <c r="D1285" i="45"/>
  <c r="N1379" i="45"/>
  <c r="N1473" i="45" s="1"/>
  <c r="F1336" i="45"/>
  <c r="S1430" i="45"/>
  <c r="Z1290" i="45"/>
  <c r="O1337" i="45"/>
  <c r="O1290" i="45"/>
  <c r="AA1337" i="45"/>
  <c r="Z1337" i="45"/>
  <c r="S1290" i="45"/>
  <c r="R1337" i="45"/>
  <c r="AA1290" i="45"/>
  <c r="S1337" i="45"/>
  <c r="T1290" i="45"/>
  <c r="AC1290" i="45" s="1"/>
  <c r="T1337" i="45"/>
  <c r="Q1290" i="45"/>
  <c r="U1337" i="45"/>
  <c r="R1290" i="45"/>
  <c r="U1290" i="45"/>
  <c r="V1337" i="45"/>
  <c r="V1290" i="45"/>
  <c r="P1290" i="45"/>
  <c r="W1337" i="45"/>
  <c r="H1336" i="45"/>
  <c r="N1290" i="45"/>
  <c r="X1290" i="45"/>
  <c r="N1337" i="45"/>
  <c r="X1337" i="45"/>
  <c r="W1290" i="45"/>
  <c r="P1337" i="45"/>
  <c r="Y1337" i="45"/>
  <c r="G1336" i="45"/>
  <c r="Y1286" i="45"/>
  <c r="W1286" i="45"/>
  <c r="V1286" i="45"/>
  <c r="U1286" i="45"/>
  <c r="T1286" i="45"/>
  <c r="AC1286" i="45" s="1"/>
  <c r="S1286" i="45"/>
  <c r="R1286" i="45"/>
  <c r="O1286" i="45"/>
  <c r="N1286" i="45"/>
  <c r="Z1286" i="45"/>
  <c r="AA1286" i="45"/>
  <c r="X1286" i="45"/>
  <c r="Q1286" i="45"/>
  <c r="P1286" i="45"/>
  <c r="Y1290" i="45"/>
  <c r="Q1337" i="45"/>
  <c r="I1285" i="45"/>
  <c r="F437" i="45"/>
  <c r="H437" i="45"/>
  <c r="H579" i="45"/>
  <c r="E579" i="45"/>
  <c r="G531" i="45"/>
  <c r="F579" i="45"/>
  <c r="I437" i="45"/>
  <c r="G437" i="45"/>
  <c r="O439" i="45"/>
  <c r="O533" i="45" s="1"/>
  <c r="V438" i="45"/>
  <c r="V532" i="45" s="1"/>
  <c r="S486" i="45"/>
  <c r="S580" i="45" s="1"/>
  <c r="O486" i="45"/>
  <c r="O580" i="45" s="1"/>
  <c r="N438" i="45"/>
  <c r="N532" i="45" s="1"/>
  <c r="X438" i="45"/>
  <c r="X532" i="45" s="1"/>
  <c r="M486" i="45"/>
  <c r="M580" i="45" s="1"/>
  <c r="E531" i="45"/>
  <c r="D579" i="45"/>
  <c r="W438" i="45"/>
  <c r="W532" i="45" s="1"/>
  <c r="Q486" i="45"/>
  <c r="Q580" i="45" s="1"/>
  <c r="E437" i="45"/>
  <c r="I579" i="45"/>
  <c r="W486" i="45"/>
  <c r="W580" i="45" s="1"/>
  <c r="R438" i="45"/>
  <c r="R532" i="45" s="1"/>
  <c r="T486" i="45"/>
  <c r="T580" i="45" s="1"/>
  <c r="R486" i="45"/>
  <c r="R580" i="45" s="1"/>
  <c r="D531" i="45"/>
  <c r="F531" i="45"/>
  <c r="X486" i="45"/>
  <c r="X580" i="45" s="1"/>
  <c r="Q438" i="45"/>
  <c r="Q532" i="45" s="1"/>
  <c r="P486" i="45"/>
  <c r="P580" i="45" s="1"/>
  <c r="V486" i="45"/>
  <c r="V580" i="45" s="1"/>
  <c r="H531" i="45"/>
  <c r="D437" i="45"/>
  <c r="I531" i="45"/>
  <c r="U438" i="45"/>
  <c r="U486" i="45"/>
  <c r="U580" i="45" s="1"/>
  <c r="P438" i="45"/>
  <c r="P532" i="45" s="1"/>
  <c r="T438" i="45"/>
  <c r="T532" i="45" s="1"/>
  <c r="N486" i="45"/>
  <c r="N580" i="45" s="1"/>
  <c r="S438" i="45"/>
  <c r="S532" i="45" s="1"/>
  <c r="L486" i="45"/>
  <c r="G579" i="45"/>
  <c r="L438" i="45"/>
  <c r="Y438" i="45"/>
  <c r="Y532" i="45" s="1"/>
  <c r="Y486" i="45"/>
  <c r="Y580" i="45" s="1"/>
  <c r="E344" i="45"/>
  <c r="O438" i="45"/>
  <c r="O532" i="45" s="1"/>
  <c r="M438" i="45"/>
  <c r="M532" i="45" s="1"/>
  <c r="D485" i="45"/>
  <c r="D480" i="45"/>
  <c r="D478" i="45"/>
  <c r="D474" i="45"/>
  <c r="D476" i="45"/>
  <c r="D484" i="45"/>
  <c r="D482" i="45"/>
  <c r="D471" i="45"/>
  <c r="D469" i="45"/>
  <c r="D473" i="45"/>
  <c r="D479" i="45"/>
  <c r="D477" i="45"/>
  <c r="D481" i="45"/>
  <c r="D483" i="45"/>
  <c r="D475" i="45"/>
  <c r="D468" i="45"/>
  <c r="D466" i="45"/>
  <c r="D470" i="45"/>
  <c r="D472" i="45"/>
  <c r="D465" i="45"/>
  <c r="D467" i="45"/>
  <c r="I392" i="45"/>
  <c r="G392" i="45"/>
  <c r="E392" i="45"/>
  <c r="D344" i="45"/>
  <c r="F392" i="45"/>
  <c r="H392" i="45"/>
  <c r="D392" i="45"/>
  <c r="S393" i="45"/>
  <c r="Q393" i="45"/>
  <c r="L393" i="45"/>
  <c r="M393" i="45"/>
  <c r="V393" i="45"/>
  <c r="R393" i="45"/>
  <c r="O393" i="45"/>
  <c r="W393" i="45"/>
  <c r="X393" i="45"/>
  <c r="Y393" i="45"/>
  <c r="T393" i="45"/>
  <c r="N393" i="45"/>
  <c r="P393" i="45"/>
  <c r="U393" i="45"/>
  <c r="I344" i="45"/>
  <c r="H344" i="45"/>
  <c r="F344" i="45"/>
  <c r="G344" i="45"/>
  <c r="Y345" i="45"/>
  <c r="S345" i="45"/>
  <c r="W345" i="45"/>
  <c r="U345" i="45"/>
  <c r="R345" i="45"/>
  <c r="T345" i="45"/>
  <c r="V345" i="45"/>
  <c r="X345" i="45"/>
  <c r="Q345" i="45"/>
  <c r="P345" i="45"/>
  <c r="G939" i="45"/>
  <c r="S987" i="45"/>
  <c r="O939" i="45"/>
  <c r="G1081" i="45"/>
  <c r="L940" i="45"/>
  <c r="L988" i="45" s="1"/>
  <c r="O893" i="45"/>
  <c r="AE1159" i="45"/>
  <c r="AN1214" i="45"/>
  <c r="AM1222" i="45"/>
  <c r="N345" i="45"/>
  <c r="K1081" i="45"/>
  <c r="O987" i="45"/>
  <c r="AI1252" i="45"/>
  <c r="M940" i="45"/>
  <c r="M988" i="45" s="1"/>
  <c r="H1721" i="45"/>
  <c r="N894" i="45"/>
  <c r="M894" i="45"/>
  <c r="L894" i="45"/>
  <c r="J894" i="45"/>
  <c r="I894" i="45"/>
  <c r="H894" i="45"/>
  <c r="P894" i="45"/>
  <c r="D894" i="45"/>
  <c r="E894" i="45"/>
  <c r="R894" i="45"/>
  <c r="Q894" i="45"/>
  <c r="F894" i="45"/>
  <c r="F1082" i="45"/>
  <c r="F1128" i="45" s="1"/>
  <c r="D1772" i="45"/>
  <c r="B1773" i="45"/>
  <c r="L345" i="45"/>
  <c r="K1127" i="45"/>
  <c r="W1667" i="45"/>
  <c r="W1657" i="45"/>
  <c r="W1663" i="45"/>
  <c r="W1660" i="45"/>
  <c r="W1647" i="45"/>
  <c r="W1670" i="45"/>
  <c r="W1674" i="45"/>
  <c r="X1653" i="45"/>
  <c r="W1677" i="45"/>
  <c r="R940" i="45"/>
  <c r="R988" i="45" s="1"/>
  <c r="D1037" i="45"/>
  <c r="D940" i="45"/>
  <c r="G893" i="45"/>
  <c r="AG1162" i="45"/>
  <c r="W905" i="45"/>
  <c r="E1037" i="45"/>
  <c r="E940" i="45"/>
  <c r="E988" i="45" s="1"/>
  <c r="D987" i="45"/>
  <c r="G987" i="45" s="1"/>
  <c r="AF1161" i="45"/>
  <c r="AG221" i="45"/>
  <c r="AG1161" i="45" s="1"/>
  <c r="J1616" i="45"/>
  <c r="W1578" i="45"/>
  <c r="E1616" i="45"/>
  <c r="D1127" i="45"/>
  <c r="G1127" i="45" s="1"/>
  <c r="S939" i="45"/>
  <c r="P940" i="45"/>
  <c r="P988" i="45" s="1"/>
  <c r="S893" i="45"/>
  <c r="Z214" i="45"/>
  <c r="Z308" i="45"/>
  <c r="P346" i="45" s="1"/>
  <c r="I1616" i="45"/>
  <c r="D1616" i="45"/>
  <c r="W1577" i="45"/>
  <c r="E1082" i="45"/>
  <c r="E1128" i="45" s="1"/>
  <c r="E662" i="45"/>
  <c r="G661" i="45"/>
  <c r="Q940" i="45"/>
  <c r="Q988" i="45" s="1"/>
  <c r="I1082" i="45"/>
  <c r="I1128" i="45" s="1"/>
  <c r="H1082" i="45"/>
  <c r="H1128" i="45" s="1"/>
  <c r="K1036" i="45"/>
  <c r="G1036" i="45"/>
  <c r="D1082" i="45"/>
  <c r="N940" i="45"/>
  <c r="N988" i="45" s="1"/>
  <c r="K987" i="45"/>
  <c r="F1772" i="45"/>
  <c r="H1771" i="45"/>
  <c r="H1037" i="45"/>
  <c r="H940" i="45"/>
  <c r="H988" i="45" s="1"/>
  <c r="K893" i="45"/>
  <c r="N1564" i="45"/>
  <c r="O1564" i="45" s="1"/>
  <c r="K939" i="45"/>
  <c r="M345" i="45"/>
  <c r="J940" i="45"/>
  <c r="J988" i="45" s="1"/>
  <c r="J1037" i="45"/>
  <c r="F1037" i="45"/>
  <c r="F940" i="45"/>
  <c r="F988" i="45" s="1"/>
  <c r="J1082" i="45"/>
  <c r="J1128" i="45" s="1"/>
  <c r="I1037" i="45"/>
  <c r="I940" i="45"/>
  <c r="I988" i="45" s="1"/>
  <c r="AF1160" i="45"/>
  <c r="AF219" i="45"/>
  <c r="V904" i="45" s="1"/>
  <c r="AG220" i="45"/>
  <c r="J97" i="45" l="1"/>
  <c r="J98" i="45" s="1"/>
  <c r="F97" i="45"/>
  <c r="F98" i="45" s="1"/>
  <c r="H833" i="45"/>
  <c r="E833" i="45"/>
  <c r="F833" i="45"/>
  <c r="D833" i="45"/>
  <c r="D664" i="45"/>
  <c r="H1430" i="45"/>
  <c r="G1430" i="45"/>
  <c r="F1430" i="45"/>
  <c r="W1524" i="45"/>
  <c r="H1524" i="45" s="1"/>
  <c r="G1379" i="45"/>
  <c r="D1430" i="45"/>
  <c r="I1524" i="45"/>
  <c r="F1379" i="45"/>
  <c r="U1473" i="45"/>
  <c r="G1473" i="45" s="1"/>
  <c r="I1379" i="45"/>
  <c r="E1430" i="45"/>
  <c r="S1524" i="45"/>
  <c r="F1524" i="45" s="1"/>
  <c r="H1379" i="45"/>
  <c r="E1379" i="45"/>
  <c r="U1524" i="45"/>
  <c r="G1524" i="45" s="1"/>
  <c r="P1524" i="45"/>
  <c r="D1524" i="45" s="1"/>
  <c r="D1473" i="45"/>
  <c r="X1384" i="45"/>
  <c r="X1478" i="45" s="1"/>
  <c r="T1380" i="45"/>
  <c r="T1474" i="45" s="1"/>
  <c r="S1431" i="45"/>
  <c r="S1525" i="45" s="1"/>
  <c r="AA1473" i="45"/>
  <c r="I1473" i="45" s="1"/>
  <c r="Y1384" i="45"/>
  <c r="Y1478" i="45" s="1"/>
  <c r="V1380" i="45"/>
  <c r="V1474" i="45" s="1"/>
  <c r="R1431" i="45"/>
  <c r="R1525" i="45" s="1"/>
  <c r="T1384" i="45"/>
  <c r="T1478" i="45" s="1"/>
  <c r="U1380" i="45"/>
  <c r="U1474" i="45" s="1"/>
  <c r="P1380" i="45"/>
  <c r="P1474" i="45" s="1"/>
  <c r="P1384" i="45"/>
  <c r="P1478" i="45" s="1"/>
  <c r="S1384" i="45"/>
  <c r="S1478" i="45" s="1"/>
  <c r="V1384" i="45"/>
  <c r="V1478" i="45" s="1"/>
  <c r="Z1431" i="45"/>
  <c r="Z1525" i="45" s="1"/>
  <c r="X1380" i="45"/>
  <c r="X1474" i="45" s="1"/>
  <c r="V1431" i="45"/>
  <c r="V1525" i="45" s="1"/>
  <c r="AA1431" i="45"/>
  <c r="AA1525" i="45" s="1"/>
  <c r="AA1380" i="45"/>
  <c r="AA1474" i="45" s="1"/>
  <c r="Y1431" i="45"/>
  <c r="Y1525" i="45" s="1"/>
  <c r="U1384" i="45"/>
  <c r="O1384" i="45"/>
  <c r="O1478" i="45" s="1"/>
  <c r="S1473" i="45"/>
  <c r="F1473" i="45" s="1"/>
  <c r="Q1473" i="45"/>
  <c r="E1473" i="45" s="1"/>
  <c r="Z1380" i="45"/>
  <c r="Z1474" i="45" s="1"/>
  <c r="P1431" i="45"/>
  <c r="P1525" i="45" s="1"/>
  <c r="R1384" i="45"/>
  <c r="R1478" i="45" s="1"/>
  <c r="O1431" i="45"/>
  <c r="O1525" i="45" s="1"/>
  <c r="E1524" i="45"/>
  <c r="U1431" i="45"/>
  <c r="Z1384" i="45"/>
  <c r="Z1478" i="45" s="1"/>
  <c r="O1380" i="45"/>
  <c r="O1474" i="45" s="1"/>
  <c r="X1431" i="45"/>
  <c r="X1525" i="45" s="1"/>
  <c r="K1519" i="45"/>
  <c r="AA1384" i="45"/>
  <c r="AA1478" i="45" s="1"/>
  <c r="R1380" i="45"/>
  <c r="R1474" i="45" s="1"/>
  <c r="T1431" i="45"/>
  <c r="I1430" i="45"/>
  <c r="X1473" i="45"/>
  <c r="H1473" i="45" s="1"/>
  <c r="N1380" i="45"/>
  <c r="N1474" i="45" s="1"/>
  <c r="K1333" i="45"/>
  <c r="N1431" i="45"/>
  <c r="N1525" i="45" s="1"/>
  <c r="K1337" i="45"/>
  <c r="D1379" i="45"/>
  <c r="K1426" i="45"/>
  <c r="F1286" i="45"/>
  <c r="S1380" i="45"/>
  <c r="P1291" i="45"/>
  <c r="E1290" i="45"/>
  <c r="Q1384" i="45"/>
  <c r="Q1478" i="45" s="1"/>
  <c r="E1337" i="45"/>
  <c r="Q1431" i="45"/>
  <c r="X1291" i="45"/>
  <c r="U1338" i="45"/>
  <c r="H1286" i="45"/>
  <c r="W1380" i="45"/>
  <c r="D1290" i="45"/>
  <c r="N1384" i="45"/>
  <c r="E1286" i="45"/>
  <c r="Q1380" i="45"/>
  <c r="Q1474" i="45" s="1"/>
  <c r="I1286" i="45"/>
  <c r="Y1380" i="45"/>
  <c r="Y1474" i="45" s="1"/>
  <c r="H1337" i="45"/>
  <c r="W1431" i="45"/>
  <c r="H1290" i="45"/>
  <c r="W1384" i="45"/>
  <c r="G1286" i="45"/>
  <c r="O1291" i="45"/>
  <c r="X1338" i="45"/>
  <c r="V1338" i="45"/>
  <c r="W1287" i="45"/>
  <c r="U1287" i="45"/>
  <c r="T1287" i="45"/>
  <c r="AC1287" i="45" s="1"/>
  <c r="S1287" i="45"/>
  <c r="R1287" i="45"/>
  <c r="Q1287" i="45"/>
  <c r="P1287" i="45"/>
  <c r="AA1287" i="45"/>
  <c r="Z1287" i="45"/>
  <c r="Y1287" i="45"/>
  <c r="X1287" i="45"/>
  <c r="V1287" i="45"/>
  <c r="O1287" i="45"/>
  <c r="N1287" i="45"/>
  <c r="Q1291" i="45"/>
  <c r="Z1338" i="45"/>
  <c r="W1338" i="45"/>
  <c r="N1291" i="45"/>
  <c r="AA1338" i="45"/>
  <c r="F1337" i="45"/>
  <c r="R1291" i="45"/>
  <c r="N1338" i="45"/>
  <c r="S1291" i="45"/>
  <c r="O1338" i="45"/>
  <c r="Z1291" i="45"/>
  <c r="Y1338" i="45"/>
  <c r="F1290" i="45"/>
  <c r="D1286" i="45"/>
  <c r="T1291" i="45"/>
  <c r="AC1291" i="45" s="1"/>
  <c r="P1338" i="45"/>
  <c r="I1337" i="45"/>
  <c r="U1291" i="45"/>
  <c r="Q1338" i="45"/>
  <c r="D1337" i="45"/>
  <c r="V1291" i="45"/>
  <c r="R1338" i="45"/>
  <c r="G1290" i="45"/>
  <c r="AA1291" i="45"/>
  <c r="S1338" i="45"/>
  <c r="Y1291" i="45"/>
  <c r="W1291" i="45"/>
  <c r="T1338" i="45"/>
  <c r="G1337" i="45"/>
  <c r="I1290" i="45"/>
  <c r="H438" i="45"/>
  <c r="U532" i="45"/>
  <c r="H532" i="45" s="1"/>
  <c r="D438" i="45"/>
  <c r="D486" i="45"/>
  <c r="L580" i="45"/>
  <c r="D580" i="45" s="1"/>
  <c r="G438" i="45"/>
  <c r="I580" i="45"/>
  <c r="E438" i="45"/>
  <c r="L532" i="45"/>
  <c r="D532" i="45" s="1"/>
  <c r="H580" i="45"/>
  <c r="L487" i="45"/>
  <c r="L581" i="45" s="1"/>
  <c r="S487" i="45"/>
  <c r="S581" i="45" s="1"/>
  <c r="N487" i="45"/>
  <c r="N581" i="45" s="1"/>
  <c r="E532" i="45"/>
  <c r="R439" i="45"/>
  <c r="R533" i="45" s="1"/>
  <c r="T487" i="45"/>
  <c r="T581" i="45" s="1"/>
  <c r="E580" i="45"/>
  <c r="U487" i="45"/>
  <c r="U581" i="45" s="1"/>
  <c r="U439" i="45"/>
  <c r="U533" i="45" s="1"/>
  <c r="Y487" i="45"/>
  <c r="Y581" i="45" s="1"/>
  <c r="F580" i="45"/>
  <c r="I532" i="45"/>
  <c r="Q487" i="45"/>
  <c r="Q581" i="45" s="1"/>
  <c r="P487" i="45"/>
  <c r="P581" i="45" s="1"/>
  <c r="W439" i="45"/>
  <c r="W533" i="45" s="1"/>
  <c r="X487" i="45"/>
  <c r="X581" i="45" s="1"/>
  <c r="I438" i="45"/>
  <c r="G580" i="45"/>
  <c r="M439" i="45"/>
  <c r="M533" i="45" s="1"/>
  <c r="S439" i="45"/>
  <c r="W487" i="45"/>
  <c r="W581" i="45" s="1"/>
  <c r="G532" i="45"/>
  <c r="Q439" i="45"/>
  <c r="Q533" i="45" s="1"/>
  <c r="T439" i="45"/>
  <c r="T533" i="45" s="1"/>
  <c r="P440" i="45"/>
  <c r="P534" i="45" s="1"/>
  <c r="Y439" i="45"/>
  <c r="Y533" i="45" s="1"/>
  <c r="O487" i="45"/>
  <c r="O581" i="45" s="1"/>
  <c r="L439" i="45"/>
  <c r="L533" i="45" s="1"/>
  <c r="N439" i="45"/>
  <c r="N533" i="45" s="1"/>
  <c r="R487" i="45"/>
  <c r="R581" i="45" s="1"/>
  <c r="V487" i="45"/>
  <c r="V581" i="45" s="1"/>
  <c r="F532" i="45"/>
  <c r="X439" i="45"/>
  <c r="X533" i="45" s="1"/>
  <c r="V439" i="45"/>
  <c r="V533" i="45" s="1"/>
  <c r="M487" i="45"/>
  <c r="M581" i="45" s="1"/>
  <c r="F438" i="45"/>
  <c r="E345" i="45"/>
  <c r="P439" i="45"/>
  <c r="E439" i="45" s="1"/>
  <c r="G393" i="45"/>
  <c r="I393" i="45"/>
  <c r="W394" i="45"/>
  <c r="Y394" i="45"/>
  <c r="X394" i="45"/>
  <c r="R394" i="45"/>
  <c r="Q394" i="45"/>
  <c r="S394" i="45"/>
  <c r="O394" i="45"/>
  <c r="M394" i="45"/>
  <c r="L394" i="45"/>
  <c r="V394" i="45"/>
  <c r="U394" i="45"/>
  <c r="P394" i="45"/>
  <c r="N394" i="45"/>
  <c r="T394" i="45"/>
  <c r="D393" i="45"/>
  <c r="H393" i="45"/>
  <c r="F393" i="45"/>
  <c r="E393" i="45"/>
  <c r="H345" i="45"/>
  <c r="I345" i="45"/>
  <c r="G345" i="45"/>
  <c r="D345" i="45"/>
  <c r="F345" i="45"/>
  <c r="R346" i="45"/>
  <c r="T346" i="45"/>
  <c r="U346" i="45"/>
  <c r="W346" i="45"/>
  <c r="X346" i="45"/>
  <c r="Q346" i="45"/>
  <c r="V346" i="45"/>
  <c r="Y346" i="45"/>
  <c r="S346" i="45"/>
  <c r="N346" i="45"/>
  <c r="O346" i="45"/>
  <c r="G1082" i="45"/>
  <c r="O988" i="45"/>
  <c r="AF1159" i="45"/>
  <c r="X1578" i="45"/>
  <c r="J1617" i="45"/>
  <c r="E1617" i="45"/>
  <c r="I1083" i="45"/>
  <c r="I1129" i="45" s="1"/>
  <c r="E941" i="45"/>
  <c r="E989" i="45" s="1"/>
  <c r="E1038" i="45"/>
  <c r="D1128" i="45"/>
  <c r="G1128" i="45" s="1"/>
  <c r="I1617" i="45"/>
  <c r="D1617" i="45"/>
  <c r="X1577" i="45"/>
  <c r="D941" i="45"/>
  <c r="D989" i="45" s="1"/>
  <c r="D1038" i="45"/>
  <c r="G894" i="45"/>
  <c r="F1083" i="45"/>
  <c r="F1129" i="45" s="1"/>
  <c r="E1083" i="45"/>
  <c r="E1129" i="45" s="1"/>
  <c r="B1774" i="45"/>
  <c r="D1773" i="45"/>
  <c r="P941" i="45"/>
  <c r="P989" i="45" s="1"/>
  <c r="S894" i="45"/>
  <c r="G940" i="45"/>
  <c r="H1038" i="45"/>
  <c r="H941" i="45"/>
  <c r="H989" i="45" s="1"/>
  <c r="K894" i="45"/>
  <c r="O940" i="45"/>
  <c r="AG1160" i="45"/>
  <c r="AG1159" i="45" s="1"/>
  <c r="AG219" i="45"/>
  <c r="V905" i="45" s="1"/>
  <c r="H1772" i="45"/>
  <c r="F1773" i="45"/>
  <c r="L346" i="45"/>
  <c r="D988" i="45"/>
  <c r="G988" i="45" s="1"/>
  <c r="I1038" i="45"/>
  <c r="I941" i="45"/>
  <c r="I989" i="45" s="1"/>
  <c r="L941" i="45"/>
  <c r="L989" i="45" s="1"/>
  <c r="O894" i="45"/>
  <c r="AO1214" i="45"/>
  <c r="AN1222" i="45"/>
  <c r="J1083" i="45"/>
  <c r="J1129" i="45" s="1"/>
  <c r="AJ1252" i="45"/>
  <c r="K940" i="45"/>
  <c r="S940" i="45"/>
  <c r="M941" i="45"/>
  <c r="M989" i="45" s="1"/>
  <c r="H1083" i="45"/>
  <c r="K1037" i="45"/>
  <c r="K1128" i="45"/>
  <c r="AA214" i="45"/>
  <c r="AA308" i="45"/>
  <c r="L347" i="45" s="1"/>
  <c r="S988" i="45"/>
  <c r="N941" i="45"/>
  <c r="N989" i="45" s="1"/>
  <c r="J1038" i="45"/>
  <c r="J941" i="45"/>
  <c r="J989" i="45" s="1"/>
  <c r="K1082" i="45"/>
  <c r="M346" i="45"/>
  <c r="X1667" i="45"/>
  <c r="X1657" i="45"/>
  <c r="X1677" i="45"/>
  <c r="X1674" i="45"/>
  <c r="X1670" i="45"/>
  <c r="X1660" i="45"/>
  <c r="X1663" i="45"/>
  <c r="X1647" i="45"/>
  <c r="Y1653" i="45"/>
  <c r="F1038" i="45"/>
  <c r="F941" i="45"/>
  <c r="F989" i="45" s="1"/>
  <c r="H1722" i="45"/>
  <c r="N895" i="45"/>
  <c r="M895" i="45"/>
  <c r="L895" i="45"/>
  <c r="J895" i="45"/>
  <c r="I895" i="45"/>
  <c r="Q895" i="45"/>
  <c r="E895" i="45"/>
  <c r="P895" i="45"/>
  <c r="D895" i="45"/>
  <c r="R895" i="45"/>
  <c r="H895" i="45"/>
  <c r="F895" i="45"/>
  <c r="N1565" i="45"/>
  <c r="O1565" i="45" s="1"/>
  <c r="G1037" i="45"/>
  <c r="D1083" i="45"/>
  <c r="K988" i="45"/>
  <c r="G662" i="45"/>
  <c r="E663" i="45"/>
  <c r="Q941" i="45"/>
  <c r="Q989" i="45" s="1"/>
  <c r="R941" i="45"/>
  <c r="R989" i="45" s="1"/>
  <c r="F99" i="45" l="1"/>
  <c r="J99" i="45"/>
  <c r="E834" i="45"/>
  <c r="H834" i="45"/>
  <c r="F834" i="45"/>
  <c r="D834" i="45"/>
  <c r="D665" i="45"/>
  <c r="H1384" i="45"/>
  <c r="F1431" i="45"/>
  <c r="H1380" i="45"/>
  <c r="G1384" i="45"/>
  <c r="I1431" i="45"/>
  <c r="E1431" i="45"/>
  <c r="F1384" i="45"/>
  <c r="H1431" i="45"/>
  <c r="T1525" i="45"/>
  <c r="F1525" i="45" s="1"/>
  <c r="F1478" i="45"/>
  <c r="E1478" i="45"/>
  <c r="W1474" i="45"/>
  <c r="H1474" i="45" s="1"/>
  <c r="I1384" i="45"/>
  <c r="G1431" i="45"/>
  <c r="F1380" i="45"/>
  <c r="D1384" i="45"/>
  <c r="U1478" i="45"/>
  <c r="G1478" i="45" s="1"/>
  <c r="G1380" i="45"/>
  <c r="T1432" i="45"/>
  <c r="T1526" i="45" s="1"/>
  <c r="T1385" i="45"/>
  <c r="T1479" i="45" s="1"/>
  <c r="R1381" i="45"/>
  <c r="R1475" i="45" s="1"/>
  <c r="Y1385" i="45"/>
  <c r="Y1479" i="45" s="1"/>
  <c r="Z1432" i="45"/>
  <c r="Z1526" i="45" s="1"/>
  <c r="S1381" i="45"/>
  <c r="D1380" i="45"/>
  <c r="D1525" i="45"/>
  <c r="W1432" i="45"/>
  <c r="W1526" i="45" s="1"/>
  <c r="S1432" i="45"/>
  <c r="S1526" i="45" s="1"/>
  <c r="T1381" i="45"/>
  <c r="T1475" i="45" s="1"/>
  <c r="AA1385" i="45"/>
  <c r="AA1479" i="45" s="1"/>
  <c r="Y1432" i="45"/>
  <c r="Y1526" i="45" s="1"/>
  <c r="U1525" i="45"/>
  <c r="G1525" i="45" s="1"/>
  <c r="I1525" i="45"/>
  <c r="Z1385" i="45"/>
  <c r="Z1479" i="45" s="1"/>
  <c r="O1381" i="45"/>
  <c r="O1475" i="45" s="1"/>
  <c r="U1432" i="45"/>
  <c r="U1526" i="45" s="1"/>
  <c r="I1474" i="45"/>
  <c r="N1478" i="45"/>
  <c r="D1478" i="45" s="1"/>
  <c r="R1432" i="45"/>
  <c r="R1526" i="45" s="1"/>
  <c r="O1432" i="45"/>
  <c r="O1526" i="45" s="1"/>
  <c r="V1381" i="45"/>
  <c r="V1475" i="45" s="1"/>
  <c r="V1432" i="45"/>
  <c r="V1526" i="45" s="1"/>
  <c r="X1385" i="45"/>
  <c r="X1479" i="45" s="1"/>
  <c r="W1478" i="45"/>
  <c r="H1478" i="45" s="1"/>
  <c r="E1474" i="45"/>
  <c r="P1432" i="45"/>
  <c r="P1526" i="45" s="1"/>
  <c r="V1385" i="45"/>
  <c r="V1479" i="45" s="1"/>
  <c r="S1385" i="45"/>
  <c r="S1479" i="45" s="1"/>
  <c r="X1381" i="45"/>
  <c r="X1475" i="45" s="1"/>
  <c r="X1432" i="45"/>
  <c r="X1526" i="45" s="1"/>
  <c r="D1474" i="45"/>
  <c r="S1474" i="45"/>
  <c r="F1474" i="45" s="1"/>
  <c r="Y1381" i="45"/>
  <c r="Y1475" i="45" s="1"/>
  <c r="O1385" i="45"/>
  <c r="O1479" i="45" s="1"/>
  <c r="I1380" i="45"/>
  <c r="Q1525" i="45"/>
  <c r="E1525" i="45" s="1"/>
  <c r="Q1432" i="45"/>
  <c r="Q1526" i="45" s="1"/>
  <c r="R1385" i="45"/>
  <c r="R1479" i="45" s="1"/>
  <c r="Z1381" i="45"/>
  <c r="Z1475" i="45" s="1"/>
  <c r="E1384" i="45"/>
  <c r="W1525" i="45"/>
  <c r="H1525" i="45" s="1"/>
  <c r="U1385" i="45"/>
  <c r="U1479" i="45" s="1"/>
  <c r="AA1381" i="45"/>
  <c r="AA1475" i="45" s="1"/>
  <c r="E1380" i="45"/>
  <c r="G1474" i="45"/>
  <c r="K1520" i="45"/>
  <c r="I1478" i="45"/>
  <c r="AA1432" i="45"/>
  <c r="AA1526" i="45" s="1"/>
  <c r="P1381" i="45"/>
  <c r="P1475" i="45" s="1"/>
  <c r="P1385" i="45"/>
  <c r="P1479" i="45" s="1"/>
  <c r="N1381" i="45"/>
  <c r="N1475" i="45" s="1"/>
  <c r="K1334" i="45"/>
  <c r="K1431" i="45"/>
  <c r="N1432" i="45"/>
  <c r="N1526" i="45" s="1"/>
  <c r="K1338" i="45"/>
  <c r="D1431" i="45"/>
  <c r="K1427" i="45"/>
  <c r="Q1339" i="45"/>
  <c r="E1291" i="45"/>
  <c r="Q1385" i="45"/>
  <c r="Q1479" i="45" s="1"/>
  <c r="G1287" i="45"/>
  <c r="U1381" i="45"/>
  <c r="U1475" i="45" s="1"/>
  <c r="H1287" i="45"/>
  <c r="W1381" i="45"/>
  <c r="H1291" i="45"/>
  <c r="W1385" i="45"/>
  <c r="D1291" i="45"/>
  <c r="N1385" i="45"/>
  <c r="N1479" i="45" s="1"/>
  <c r="G1338" i="45"/>
  <c r="E1287" i="45"/>
  <c r="Q1381" i="45"/>
  <c r="X1292" i="45"/>
  <c r="S1289" i="45"/>
  <c r="Q1289" i="45"/>
  <c r="P1289" i="45"/>
  <c r="AA1289" i="45"/>
  <c r="O1289" i="45"/>
  <c r="Z1289" i="45"/>
  <c r="N1289" i="45"/>
  <c r="Y1289" i="45"/>
  <c r="X1289" i="45"/>
  <c r="W1289" i="45"/>
  <c r="V1289" i="45"/>
  <c r="U1289" i="45"/>
  <c r="T1289" i="45"/>
  <c r="AC1289" i="45" s="1"/>
  <c r="R1289" i="45"/>
  <c r="N1292" i="45"/>
  <c r="Y1292" i="45"/>
  <c r="R1339" i="45"/>
  <c r="O1292" i="45"/>
  <c r="Z1292" i="45"/>
  <c r="S1339" i="45"/>
  <c r="AA1292" i="45"/>
  <c r="X1339" i="45"/>
  <c r="T1339" i="45"/>
  <c r="P1292" i="45"/>
  <c r="Y1339" i="45"/>
  <c r="U1339" i="45"/>
  <c r="I1338" i="45"/>
  <c r="R1292" i="45"/>
  <c r="V1339" i="45"/>
  <c r="F1287" i="45"/>
  <c r="S1292" i="45"/>
  <c r="W1339" i="45"/>
  <c r="D1287" i="45"/>
  <c r="T1292" i="45"/>
  <c r="AC1292" i="45" s="1"/>
  <c r="N1339" i="45"/>
  <c r="F1291" i="45"/>
  <c r="U1292" i="45"/>
  <c r="Z1339" i="45"/>
  <c r="D1338" i="45"/>
  <c r="U1288" i="45"/>
  <c r="S1288" i="45"/>
  <c r="R1288" i="45"/>
  <c r="Q1288" i="45"/>
  <c r="P1288" i="45"/>
  <c r="AA1288" i="45"/>
  <c r="O1288" i="45"/>
  <c r="Z1288" i="45"/>
  <c r="N1288" i="45"/>
  <c r="X1288" i="45"/>
  <c r="Y1288" i="45"/>
  <c r="W1288" i="45"/>
  <c r="V1288" i="45"/>
  <c r="T1288" i="45"/>
  <c r="AC1288" i="45" s="1"/>
  <c r="V1292" i="45"/>
  <c r="O1339" i="45"/>
  <c r="E1338" i="45"/>
  <c r="H1338" i="45"/>
  <c r="I1291" i="45"/>
  <c r="Q1292" i="45"/>
  <c r="AA1339" i="45"/>
  <c r="G1291" i="45"/>
  <c r="I1287" i="45"/>
  <c r="F1338" i="45"/>
  <c r="W1292" i="45"/>
  <c r="P1339" i="45"/>
  <c r="F581" i="45"/>
  <c r="G439" i="45"/>
  <c r="S533" i="45"/>
  <c r="G533" i="45" s="1"/>
  <c r="D439" i="45"/>
  <c r="D487" i="45"/>
  <c r="E581" i="45"/>
  <c r="I581" i="45"/>
  <c r="S440" i="45"/>
  <c r="S534" i="45" s="1"/>
  <c r="O488" i="45"/>
  <c r="O582" i="45" s="1"/>
  <c r="V440" i="45"/>
  <c r="V534" i="45" s="1"/>
  <c r="S488" i="45"/>
  <c r="S582" i="45" s="1"/>
  <c r="Y440" i="45"/>
  <c r="Y534" i="45" s="1"/>
  <c r="Q440" i="45"/>
  <c r="Q534" i="45" s="1"/>
  <c r="V488" i="45"/>
  <c r="V582" i="45" s="1"/>
  <c r="M488" i="45"/>
  <c r="M582" i="45" s="1"/>
  <c r="X440" i="45"/>
  <c r="R488" i="45"/>
  <c r="R582" i="45" s="1"/>
  <c r="W440" i="45"/>
  <c r="W534" i="45" s="1"/>
  <c r="X488" i="45"/>
  <c r="X582" i="45" s="1"/>
  <c r="H533" i="45"/>
  <c r="G581" i="45"/>
  <c r="U440" i="45"/>
  <c r="U534" i="45" s="1"/>
  <c r="T488" i="45"/>
  <c r="T582" i="45" s="1"/>
  <c r="Y488" i="45"/>
  <c r="Y582" i="45" s="1"/>
  <c r="P533" i="45"/>
  <c r="E533" i="45" s="1"/>
  <c r="H439" i="45"/>
  <c r="L440" i="45"/>
  <c r="L534" i="45" s="1"/>
  <c r="L488" i="45"/>
  <c r="L582" i="45" s="1"/>
  <c r="L441" i="45"/>
  <c r="L535" i="45" s="1"/>
  <c r="T440" i="45"/>
  <c r="N488" i="45"/>
  <c r="W488" i="45"/>
  <c r="W582" i="45" s="1"/>
  <c r="F439" i="45"/>
  <c r="I533" i="45"/>
  <c r="H581" i="45"/>
  <c r="D581" i="45"/>
  <c r="R440" i="45"/>
  <c r="R534" i="45" s="1"/>
  <c r="P488" i="45"/>
  <c r="D533" i="45"/>
  <c r="I439" i="45"/>
  <c r="F533" i="45"/>
  <c r="M440" i="45"/>
  <c r="M534" i="45" s="1"/>
  <c r="U488" i="45"/>
  <c r="U582" i="45" s="1"/>
  <c r="N440" i="45"/>
  <c r="E346" i="45"/>
  <c r="O440" i="45"/>
  <c r="E440" i="45" s="1"/>
  <c r="F394" i="45"/>
  <c r="Q488" i="45"/>
  <c r="Q582" i="45" s="1"/>
  <c r="F346" i="45"/>
  <c r="G394" i="45"/>
  <c r="E487" i="45"/>
  <c r="E480" i="45"/>
  <c r="E478" i="45"/>
  <c r="E476" i="45"/>
  <c r="E484" i="45"/>
  <c r="E482" i="45"/>
  <c r="E471" i="45"/>
  <c r="E469" i="45"/>
  <c r="E486" i="45"/>
  <c r="E473" i="45"/>
  <c r="E479" i="45"/>
  <c r="E477" i="45"/>
  <c r="E481" i="45"/>
  <c r="E483" i="45"/>
  <c r="E475" i="45"/>
  <c r="E468" i="45"/>
  <c r="E466" i="45"/>
  <c r="E470" i="45"/>
  <c r="E485" i="45"/>
  <c r="E472" i="45"/>
  <c r="E465" i="45"/>
  <c r="E467" i="45"/>
  <c r="E474" i="45"/>
  <c r="H394" i="45"/>
  <c r="E394" i="45"/>
  <c r="H346" i="45"/>
  <c r="O395" i="45"/>
  <c r="L395" i="45"/>
  <c r="Y395" i="45"/>
  <c r="W395" i="45"/>
  <c r="V395" i="45"/>
  <c r="S395" i="45"/>
  <c r="X395" i="45"/>
  <c r="Q395" i="45"/>
  <c r="M395" i="45"/>
  <c r="R395" i="45"/>
  <c r="P395" i="45"/>
  <c r="N395" i="45"/>
  <c r="U395" i="45"/>
  <c r="T395" i="45"/>
  <c r="D394" i="45"/>
  <c r="I394" i="45"/>
  <c r="I346" i="45"/>
  <c r="D346" i="45"/>
  <c r="G346" i="45"/>
  <c r="R347" i="45"/>
  <c r="Q347" i="45"/>
  <c r="T347" i="45"/>
  <c r="V347" i="45"/>
  <c r="X347" i="45"/>
  <c r="W347" i="45"/>
  <c r="Y347" i="45"/>
  <c r="S347" i="45"/>
  <c r="U347" i="45"/>
  <c r="P347" i="45"/>
  <c r="K1083" i="45"/>
  <c r="N1566" i="45"/>
  <c r="O1566" i="45" s="1"/>
  <c r="G1083" i="45"/>
  <c r="E664" i="45"/>
  <c r="G663" i="45"/>
  <c r="F1039" i="45"/>
  <c r="F942" i="45"/>
  <c r="F990" i="45" s="1"/>
  <c r="H1723" i="45"/>
  <c r="P896" i="45"/>
  <c r="D896" i="45"/>
  <c r="N896" i="45"/>
  <c r="M896" i="45"/>
  <c r="L896" i="45"/>
  <c r="J896" i="45"/>
  <c r="R896" i="45"/>
  <c r="F896" i="45"/>
  <c r="Q896" i="45"/>
  <c r="E896" i="45"/>
  <c r="I896" i="45"/>
  <c r="H896" i="45"/>
  <c r="E1084" i="45"/>
  <c r="E1130" i="45" s="1"/>
  <c r="H1039" i="45"/>
  <c r="H942" i="45"/>
  <c r="H990" i="45" s="1"/>
  <c r="K895" i="45"/>
  <c r="S989" i="45"/>
  <c r="N942" i="45"/>
  <c r="N990" i="45" s="1"/>
  <c r="D1129" i="45"/>
  <c r="G1129" i="45" s="1"/>
  <c r="R942" i="45"/>
  <c r="R990" i="45" s="1"/>
  <c r="S941" i="45"/>
  <c r="D1039" i="45"/>
  <c r="D942" i="45"/>
  <c r="D990" i="45" s="1"/>
  <c r="G895" i="45"/>
  <c r="F1084" i="45"/>
  <c r="F1130" i="45" s="1"/>
  <c r="G989" i="45"/>
  <c r="I1618" i="45"/>
  <c r="D1618" i="45"/>
  <c r="Y1577" i="45"/>
  <c r="M942" i="45"/>
  <c r="M990" i="45" s="1"/>
  <c r="J1084" i="45"/>
  <c r="J1130" i="45" s="1"/>
  <c r="E1039" i="45"/>
  <c r="E942" i="45"/>
  <c r="E990" i="45" s="1"/>
  <c r="N347" i="45"/>
  <c r="O989" i="45"/>
  <c r="G941" i="45"/>
  <c r="P942" i="45"/>
  <c r="P990" i="45" s="1"/>
  <c r="S895" i="45"/>
  <c r="Q942" i="45"/>
  <c r="Q990" i="45" s="1"/>
  <c r="O347" i="45"/>
  <c r="H1129" i="45"/>
  <c r="K1129" i="45" s="1"/>
  <c r="O941" i="45"/>
  <c r="F1774" i="45"/>
  <c r="H1773" i="45"/>
  <c r="D1774" i="45"/>
  <c r="B1775" i="45"/>
  <c r="I1039" i="45"/>
  <c r="I942" i="45"/>
  <c r="I990" i="45" s="1"/>
  <c r="K989" i="45"/>
  <c r="Y1667" i="45"/>
  <c r="Y1657" i="45"/>
  <c r="Y1663" i="45"/>
  <c r="Y1660" i="45"/>
  <c r="Y1670" i="45"/>
  <c r="Z1653" i="45"/>
  <c r="Y1674" i="45"/>
  <c r="Y1677" i="45"/>
  <c r="Y1647" i="45"/>
  <c r="J1039" i="45"/>
  <c r="J942" i="45"/>
  <c r="J990" i="45" s="1"/>
  <c r="M347" i="45"/>
  <c r="K941" i="45"/>
  <c r="G1038" i="45"/>
  <c r="D1084" i="45"/>
  <c r="D1130" i="45" s="1"/>
  <c r="L942" i="45"/>
  <c r="O895" i="45"/>
  <c r="AB214" i="45"/>
  <c r="AB308" i="45"/>
  <c r="M348" i="45" s="1"/>
  <c r="AK1252" i="45"/>
  <c r="N1567" i="45"/>
  <c r="O1567" i="45" s="1"/>
  <c r="K1038" i="45"/>
  <c r="H1084" i="45"/>
  <c r="AP1214" i="45"/>
  <c r="AO1222" i="45"/>
  <c r="I1084" i="45"/>
  <c r="I1130" i="45" s="1"/>
  <c r="J1618" i="45"/>
  <c r="Y1578" i="45"/>
  <c r="E1618" i="45"/>
  <c r="J100" i="45" l="1"/>
  <c r="J101" i="45" s="1"/>
  <c r="J102" i="45" s="1"/>
  <c r="J103" i="45" s="1"/>
  <c r="J104" i="45" s="1"/>
  <c r="J105" i="45" s="1"/>
  <c r="J106" i="45" s="1"/>
  <c r="J107" i="45" s="1"/>
  <c r="J108" i="45" s="1"/>
  <c r="J109" i="45" s="1"/>
  <c r="J110" i="45" s="1"/>
  <c r="J111" i="45" s="1"/>
  <c r="J112" i="45" s="1"/>
  <c r="J113" i="45" s="1"/>
  <c r="J114" i="45" s="1"/>
  <c r="F100" i="45"/>
  <c r="F101" i="45" s="1"/>
  <c r="F102" i="45" s="1"/>
  <c r="F103" i="45" s="1"/>
  <c r="F104" i="45" s="1"/>
  <c r="F105" i="45" s="1"/>
  <c r="F106" i="45" s="1"/>
  <c r="F107" i="45" s="1"/>
  <c r="F108" i="45" s="1"/>
  <c r="F109" i="45" s="1"/>
  <c r="F110" i="45" s="1"/>
  <c r="F111" i="45" s="1"/>
  <c r="F112" i="45" s="1"/>
  <c r="F113" i="45" s="1"/>
  <c r="F114" i="45" s="1"/>
  <c r="D666" i="45"/>
  <c r="H835" i="45"/>
  <c r="F835" i="45"/>
  <c r="D835" i="45"/>
  <c r="E835" i="45"/>
  <c r="G1479" i="45"/>
  <c r="H1381" i="45"/>
  <c r="G1432" i="45"/>
  <c r="F1381" i="45"/>
  <c r="G440" i="45"/>
  <c r="E1381" i="45"/>
  <c r="G1526" i="45"/>
  <c r="H1385" i="45"/>
  <c r="F1432" i="45"/>
  <c r="H1526" i="45"/>
  <c r="D1432" i="45"/>
  <c r="E1526" i="45"/>
  <c r="H1432" i="45"/>
  <c r="S1475" i="45"/>
  <c r="F1475" i="45" s="1"/>
  <c r="F1479" i="45"/>
  <c r="I1381" i="45"/>
  <c r="G1475" i="45"/>
  <c r="I1432" i="45"/>
  <c r="F1385" i="45"/>
  <c r="F1526" i="45"/>
  <c r="I1385" i="45"/>
  <c r="E1432" i="45"/>
  <c r="D1475" i="45"/>
  <c r="D1479" i="45"/>
  <c r="D1526" i="45"/>
  <c r="S1383" i="45"/>
  <c r="S1477" i="45" s="1"/>
  <c r="Q1386" i="45"/>
  <c r="Q1480" i="45" s="1"/>
  <c r="Z1382" i="45"/>
  <c r="Z1476" i="45" s="1"/>
  <c r="P1386" i="45"/>
  <c r="P1480" i="45" s="1"/>
  <c r="U1386" i="45"/>
  <c r="U1480" i="45" s="1"/>
  <c r="O1382" i="45"/>
  <c r="O1476" i="45" s="1"/>
  <c r="T1433" i="45"/>
  <c r="T1527" i="45" s="1"/>
  <c r="V1383" i="45"/>
  <c r="V1477" i="45" s="1"/>
  <c r="X1386" i="45"/>
  <c r="X1480" i="45" s="1"/>
  <c r="E1479" i="45"/>
  <c r="Z1433" i="45"/>
  <c r="Z1527" i="45" s="1"/>
  <c r="AA1433" i="45"/>
  <c r="AA1527" i="45" s="1"/>
  <c r="AA1382" i="45"/>
  <c r="AA1476" i="45" s="1"/>
  <c r="T1386" i="45"/>
  <c r="T1480" i="45" s="1"/>
  <c r="X1433" i="45"/>
  <c r="X1527" i="45" s="1"/>
  <c r="Q1475" i="45"/>
  <c r="E1475" i="45" s="1"/>
  <c r="I1479" i="45"/>
  <c r="P1382" i="45"/>
  <c r="P1476" i="45" s="1"/>
  <c r="AA1386" i="45"/>
  <c r="AA1480" i="45" s="1"/>
  <c r="X1383" i="45"/>
  <c r="X1477" i="45" s="1"/>
  <c r="R1383" i="45"/>
  <c r="R1477" i="45" s="1"/>
  <c r="I1475" i="45"/>
  <c r="O1433" i="45"/>
  <c r="O1527" i="45" s="1"/>
  <c r="Q1382" i="45"/>
  <c r="Q1476" i="45" s="1"/>
  <c r="W1433" i="45"/>
  <c r="W1527" i="45" s="1"/>
  <c r="S1433" i="45"/>
  <c r="S1527" i="45" s="1"/>
  <c r="Y1383" i="45"/>
  <c r="Y1477" i="45" s="1"/>
  <c r="K1521" i="45"/>
  <c r="X1382" i="45"/>
  <c r="X1476" i="45" s="1"/>
  <c r="Z1386" i="45"/>
  <c r="Z1480" i="45" s="1"/>
  <c r="G1381" i="45"/>
  <c r="Y1433" i="45"/>
  <c r="Y1527" i="45" s="1"/>
  <c r="G1385" i="45"/>
  <c r="P1433" i="45"/>
  <c r="P1527" i="45" s="1"/>
  <c r="T1382" i="45"/>
  <c r="T1476" i="45" s="1"/>
  <c r="S1382" i="45"/>
  <c r="S1476" i="45" s="1"/>
  <c r="O1386" i="45"/>
  <c r="O1480" i="45" s="1"/>
  <c r="Z1383" i="45"/>
  <c r="Z1477" i="45" s="1"/>
  <c r="D1385" i="45"/>
  <c r="I1526" i="45"/>
  <c r="W1479" i="45"/>
  <c r="H1479" i="45" s="1"/>
  <c r="V1382" i="45"/>
  <c r="V1476" i="45" s="1"/>
  <c r="U1382" i="45"/>
  <c r="U1476" i="45" s="1"/>
  <c r="O1383" i="45"/>
  <c r="O1477" i="45" s="1"/>
  <c r="E1385" i="45"/>
  <c r="K1525" i="45"/>
  <c r="U1433" i="45"/>
  <c r="U1527" i="45" s="1"/>
  <c r="T1383" i="45"/>
  <c r="T1477" i="45" s="1"/>
  <c r="W1382" i="45"/>
  <c r="W1476" i="45" s="1"/>
  <c r="R1386" i="45"/>
  <c r="R1480" i="45" s="1"/>
  <c r="Y1386" i="45"/>
  <c r="Y1480" i="45" s="1"/>
  <c r="AA1383" i="45"/>
  <c r="AA1477" i="45" s="1"/>
  <c r="W1475" i="45"/>
  <c r="H1475" i="45" s="1"/>
  <c r="Q1383" i="45"/>
  <c r="Q1477" i="45" s="1"/>
  <c r="N1386" i="45"/>
  <c r="N1480" i="45" s="1"/>
  <c r="P1383" i="45"/>
  <c r="P1477" i="45" s="1"/>
  <c r="Q1433" i="45"/>
  <c r="Q1527" i="45" s="1"/>
  <c r="K1335" i="45"/>
  <c r="N1433" i="45"/>
  <c r="N1527" i="45" s="1"/>
  <c r="K1339" i="45"/>
  <c r="K1432" i="45"/>
  <c r="N1383" i="45"/>
  <c r="N1477" i="45" s="1"/>
  <c r="K1336" i="45"/>
  <c r="D1381" i="45"/>
  <c r="K1428" i="45"/>
  <c r="G1289" i="45"/>
  <c r="U1383" i="45"/>
  <c r="X1293" i="45"/>
  <c r="U1340" i="45"/>
  <c r="H1289" i="45"/>
  <c r="W1383" i="45"/>
  <c r="G1292" i="45"/>
  <c r="V1386" i="45"/>
  <c r="E1288" i="45"/>
  <c r="R1382" i="45"/>
  <c r="R1476" i="45" s="1"/>
  <c r="F1292" i="45"/>
  <c r="S1386" i="45"/>
  <c r="S1480" i="45" s="1"/>
  <c r="H1292" i="45"/>
  <c r="W1386" i="45"/>
  <c r="G1339" i="45"/>
  <c r="V1433" i="45"/>
  <c r="E1339" i="45"/>
  <c r="R1433" i="45"/>
  <c r="R1527" i="45" s="1"/>
  <c r="I1288" i="45"/>
  <c r="Y1382" i="45"/>
  <c r="Y1476" i="45" s="1"/>
  <c r="D1288" i="45"/>
  <c r="N1382" i="45"/>
  <c r="N1476" i="45" s="1"/>
  <c r="F1288" i="45"/>
  <c r="N1293" i="45"/>
  <c r="X1340" i="45"/>
  <c r="G1288" i="45"/>
  <c r="Y1293" i="45"/>
  <c r="Y1340" i="45"/>
  <c r="H1288" i="45"/>
  <c r="I1292" i="45"/>
  <c r="Z1293" i="45"/>
  <c r="N1340" i="45"/>
  <c r="D1292" i="45"/>
  <c r="D1289" i="45"/>
  <c r="AA1293" i="45"/>
  <c r="Z1340" i="45"/>
  <c r="E1289" i="45"/>
  <c r="P1293" i="45"/>
  <c r="O1340" i="45"/>
  <c r="I1339" i="45"/>
  <c r="F1289" i="45"/>
  <c r="U1293" i="45"/>
  <c r="AA1340" i="45"/>
  <c r="E1292" i="45"/>
  <c r="S1293" i="45"/>
  <c r="Q1293" i="45"/>
  <c r="P1340" i="45"/>
  <c r="D1339" i="45"/>
  <c r="T1293" i="45"/>
  <c r="AC1293" i="45" s="1"/>
  <c r="R1293" i="45"/>
  <c r="Q1340" i="45"/>
  <c r="O1293" i="45"/>
  <c r="T1340" i="45"/>
  <c r="R1340" i="45"/>
  <c r="W1293" i="45"/>
  <c r="V1340" i="45"/>
  <c r="S1340" i="45"/>
  <c r="H1339" i="45"/>
  <c r="F1339" i="45"/>
  <c r="I1289" i="45"/>
  <c r="V1293" i="45"/>
  <c r="W1340" i="45"/>
  <c r="I440" i="45"/>
  <c r="D488" i="45"/>
  <c r="T534" i="45"/>
  <c r="G534" i="45" s="1"/>
  <c r="E488" i="45"/>
  <c r="D440" i="45"/>
  <c r="F582" i="45"/>
  <c r="P582" i="45"/>
  <c r="E582" i="45" s="1"/>
  <c r="H534" i="45"/>
  <c r="H440" i="45"/>
  <c r="H582" i="45"/>
  <c r="N582" i="45"/>
  <c r="D582" i="45" s="1"/>
  <c r="F534" i="45"/>
  <c r="X441" i="45"/>
  <c r="X535" i="45" s="1"/>
  <c r="T441" i="45"/>
  <c r="T535" i="45" s="1"/>
  <c r="P489" i="45"/>
  <c r="P583" i="45" s="1"/>
  <c r="X534" i="45"/>
  <c r="I534" i="45" s="1"/>
  <c r="L489" i="45"/>
  <c r="L583" i="45" s="1"/>
  <c r="V441" i="45"/>
  <c r="Q441" i="45"/>
  <c r="Q535" i="45" s="1"/>
  <c r="R489" i="45"/>
  <c r="R583" i="45" s="1"/>
  <c r="F440" i="45"/>
  <c r="G582" i="45"/>
  <c r="W441" i="45"/>
  <c r="W535" i="45" s="1"/>
  <c r="P441" i="45"/>
  <c r="P535" i="45" s="1"/>
  <c r="R441" i="45"/>
  <c r="R535" i="45" s="1"/>
  <c r="M489" i="45"/>
  <c r="M583" i="45" s="1"/>
  <c r="O534" i="45"/>
  <c r="E534" i="45" s="1"/>
  <c r="O489" i="45"/>
  <c r="O583" i="45" s="1"/>
  <c r="Q489" i="45"/>
  <c r="Q583" i="45" s="1"/>
  <c r="T489" i="45"/>
  <c r="T583" i="45" s="1"/>
  <c r="O441" i="45"/>
  <c r="N441" i="45"/>
  <c r="N535" i="45" s="1"/>
  <c r="U441" i="45"/>
  <c r="U535" i="45" s="1"/>
  <c r="X489" i="45"/>
  <c r="X583" i="45" s="1"/>
  <c r="N534" i="45"/>
  <c r="D534" i="45" s="1"/>
  <c r="M442" i="45"/>
  <c r="M536" i="45" s="1"/>
  <c r="M441" i="45"/>
  <c r="S441" i="45"/>
  <c r="S535" i="45" s="1"/>
  <c r="S489" i="45"/>
  <c r="S583" i="45" s="1"/>
  <c r="N489" i="45"/>
  <c r="N583" i="45" s="1"/>
  <c r="V489" i="45"/>
  <c r="V583" i="45" s="1"/>
  <c r="Y441" i="45"/>
  <c r="Y535" i="45" s="1"/>
  <c r="W489" i="45"/>
  <c r="W583" i="45" s="1"/>
  <c r="I582" i="45"/>
  <c r="U489" i="45"/>
  <c r="U583" i="45" s="1"/>
  <c r="Y489" i="45"/>
  <c r="Y583" i="45" s="1"/>
  <c r="F395" i="45"/>
  <c r="I395" i="45"/>
  <c r="G395" i="45"/>
  <c r="E395" i="45"/>
  <c r="D347" i="45"/>
  <c r="D395" i="45"/>
  <c r="E347" i="45"/>
  <c r="H395" i="45"/>
  <c r="M396" i="45"/>
  <c r="W396" i="45"/>
  <c r="V396" i="45"/>
  <c r="R396" i="45"/>
  <c r="L396" i="45"/>
  <c r="S396" i="45"/>
  <c r="Y396" i="45"/>
  <c r="X396" i="45"/>
  <c r="O396" i="45"/>
  <c r="Q396" i="45"/>
  <c r="N396" i="45"/>
  <c r="T396" i="45"/>
  <c r="P396" i="45"/>
  <c r="U396" i="45"/>
  <c r="I347" i="45"/>
  <c r="F347" i="45"/>
  <c r="H347" i="45"/>
  <c r="G347" i="45"/>
  <c r="V348" i="45"/>
  <c r="Y348" i="45"/>
  <c r="X348" i="45"/>
  <c r="S348" i="45"/>
  <c r="T348" i="45"/>
  <c r="U348" i="45"/>
  <c r="Q348" i="45"/>
  <c r="R348" i="45"/>
  <c r="W348" i="45"/>
  <c r="P348" i="45"/>
  <c r="O942" i="45"/>
  <c r="O348" i="45"/>
  <c r="N348" i="45"/>
  <c r="L990" i="45"/>
  <c r="O990" i="45" s="1"/>
  <c r="L348" i="45"/>
  <c r="K1084" i="45"/>
  <c r="S942" i="45"/>
  <c r="G1084" i="45"/>
  <c r="G990" i="45"/>
  <c r="E1085" i="45"/>
  <c r="E1131" i="45" s="1"/>
  <c r="D943" i="45"/>
  <c r="D991" i="45" s="1"/>
  <c r="G896" i="45"/>
  <c r="D1040" i="45"/>
  <c r="S990" i="45"/>
  <c r="I1619" i="45"/>
  <c r="Z1577" i="45"/>
  <c r="D1619" i="45"/>
  <c r="P943" i="45"/>
  <c r="P991" i="45" s="1"/>
  <c r="S896" i="45"/>
  <c r="N943" i="45"/>
  <c r="N991" i="45" s="1"/>
  <c r="B1776" i="45"/>
  <c r="D1775" i="45"/>
  <c r="K990" i="45"/>
  <c r="H943" i="45"/>
  <c r="H991" i="45" s="1"/>
  <c r="K896" i="45"/>
  <c r="H1040" i="45"/>
  <c r="H1724" i="45"/>
  <c r="Q897" i="45"/>
  <c r="E897" i="45"/>
  <c r="P897" i="45"/>
  <c r="D897" i="45"/>
  <c r="N897" i="45"/>
  <c r="M897" i="45"/>
  <c r="L897" i="45"/>
  <c r="R897" i="45"/>
  <c r="F897" i="45"/>
  <c r="J897" i="45"/>
  <c r="I897" i="45"/>
  <c r="H897" i="45"/>
  <c r="J1619" i="45"/>
  <c r="E1619" i="45"/>
  <c r="Z1578" i="45"/>
  <c r="I1085" i="45"/>
  <c r="I1131" i="45" s="1"/>
  <c r="AC214" i="45"/>
  <c r="AC308" i="45"/>
  <c r="U349" i="45" s="1"/>
  <c r="G1130" i="45"/>
  <c r="K942" i="45"/>
  <c r="I1040" i="45"/>
  <c r="I943" i="45"/>
  <c r="I991" i="45" s="1"/>
  <c r="H1130" i="45"/>
  <c r="K1130" i="45" s="1"/>
  <c r="H1774" i="45"/>
  <c r="F1775" i="45"/>
  <c r="K1039" i="45"/>
  <c r="H1085" i="45"/>
  <c r="E1040" i="45"/>
  <c r="E943" i="45"/>
  <c r="E991" i="45" s="1"/>
  <c r="G664" i="45"/>
  <c r="E665" i="45"/>
  <c r="Z1657" i="45"/>
  <c r="Z1663" i="45"/>
  <c r="Z1677" i="45"/>
  <c r="Z1674" i="45"/>
  <c r="Z1670" i="45"/>
  <c r="Z1660" i="45"/>
  <c r="AA1653" i="45"/>
  <c r="Z1667" i="45"/>
  <c r="Z1647" i="45"/>
  <c r="G1039" i="45"/>
  <c r="D1085" i="45"/>
  <c r="D1131" i="45" s="1"/>
  <c r="F943" i="45"/>
  <c r="F991" i="45" s="1"/>
  <c r="F1040" i="45"/>
  <c r="J1085" i="45"/>
  <c r="J1131" i="45" s="1"/>
  <c r="R943" i="45"/>
  <c r="R991" i="45" s="1"/>
  <c r="G942" i="45"/>
  <c r="AQ1214" i="45"/>
  <c r="AP1222" i="45"/>
  <c r="J1040" i="45"/>
  <c r="J943" i="45"/>
  <c r="J991" i="45" s="1"/>
  <c r="Q943" i="45"/>
  <c r="Q991" i="45" s="1"/>
  <c r="AL1252" i="45"/>
  <c r="L943" i="45"/>
  <c r="L991" i="45" s="1"/>
  <c r="O896" i="45"/>
  <c r="F1085" i="45"/>
  <c r="F1131" i="45" s="1"/>
  <c r="M943" i="45"/>
  <c r="M991" i="45" s="1"/>
  <c r="D836" i="45" l="1"/>
  <c r="E836" i="45"/>
  <c r="D667" i="45"/>
  <c r="F836" i="45"/>
  <c r="H836" i="45"/>
  <c r="H1382" i="45"/>
  <c r="F1383" i="45"/>
  <c r="G1476" i="45"/>
  <c r="G1382" i="45"/>
  <c r="H1383" i="45"/>
  <c r="I1386" i="45"/>
  <c r="H1476" i="45"/>
  <c r="H1386" i="45"/>
  <c r="F1382" i="45"/>
  <c r="E1386" i="45"/>
  <c r="F1480" i="45"/>
  <c r="F1433" i="45"/>
  <c r="E1382" i="45"/>
  <c r="I1527" i="45"/>
  <c r="I1480" i="45"/>
  <c r="F1476" i="45"/>
  <c r="E1476" i="45"/>
  <c r="G1433" i="45"/>
  <c r="I1433" i="45"/>
  <c r="I1383" i="45"/>
  <c r="G1386" i="45"/>
  <c r="D1386" i="45"/>
  <c r="F1527" i="45"/>
  <c r="D1476" i="45"/>
  <c r="K1523" i="45"/>
  <c r="D1477" i="45"/>
  <c r="Z1434" i="45"/>
  <c r="Z1528" i="45" s="1"/>
  <c r="N1387" i="45"/>
  <c r="N1481" i="45" s="1"/>
  <c r="E1433" i="45"/>
  <c r="P1434" i="45"/>
  <c r="P1528" i="45" s="1"/>
  <c r="AA1387" i="45"/>
  <c r="AA1481" i="45" s="1"/>
  <c r="V1527" i="45"/>
  <c r="G1527" i="45" s="1"/>
  <c r="E1480" i="45"/>
  <c r="R1387" i="45"/>
  <c r="R1481" i="45" s="1"/>
  <c r="H1433" i="45"/>
  <c r="D1480" i="45"/>
  <c r="H1527" i="45"/>
  <c r="D1527" i="45"/>
  <c r="E1527" i="45"/>
  <c r="V1387" i="45"/>
  <c r="V1481" i="45" s="1"/>
  <c r="S1434" i="45"/>
  <c r="S1528" i="45" s="1"/>
  <c r="S1387" i="45"/>
  <c r="S1481" i="45" s="1"/>
  <c r="F1477" i="45"/>
  <c r="V1434" i="45"/>
  <c r="V1528" i="45" s="1"/>
  <c r="I1476" i="45"/>
  <c r="I1477" i="45"/>
  <c r="AA1434" i="45"/>
  <c r="AA1528" i="45" s="1"/>
  <c r="Z1387" i="45"/>
  <c r="Z1481" i="45" s="1"/>
  <c r="E1477" i="45"/>
  <c r="K1526" i="45"/>
  <c r="T1387" i="45"/>
  <c r="T1481" i="45" s="1"/>
  <c r="R1434" i="45"/>
  <c r="R1528" i="45" s="1"/>
  <c r="U1387" i="45"/>
  <c r="U1481" i="45" s="1"/>
  <c r="E1383" i="45"/>
  <c r="U1434" i="45"/>
  <c r="U1528" i="45" s="1"/>
  <c r="W1480" i="45"/>
  <c r="H1480" i="45" s="1"/>
  <c r="V1480" i="45"/>
  <c r="G1480" i="45" s="1"/>
  <c r="T1434" i="45"/>
  <c r="F1386" i="45"/>
  <c r="X1387" i="45"/>
  <c r="X1481" i="45" s="1"/>
  <c r="P1387" i="45"/>
  <c r="P1481" i="45" s="1"/>
  <c r="X1434" i="45"/>
  <c r="X1528" i="45" s="1"/>
  <c r="O1387" i="45"/>
  <c r="O1481" i="45" s="1"/>
  <c r="Y1434" i="45"/>
  <c r="Y1528" i="45" s="1"/>
  <c r="I1382" i="45"/>
  <c r="G1383" i="45"/>
  <c r="W1477" i="45"/>
  <c r="H1477" i="45" s="1"/>
  <c r="U1477" i="45"/>
  <c r="G1477" i="45" s="1"/>
  <c r="K1522" i="45"/>
  <c r="Q1434" i="45"/>
  <c r="Q1528" i="45" s="1"/>
  <c r="O1434" i="45"/>
  <c r="O1528" i="45" s="1"/>
  <c r="Y1387" i="45"/>
  <c r="Y1481" i="45" s="1"/>
  <c r="G1340" i="45"/>
  <c r="D1383" i="45"/>
  <c r="K1430" i="45"/>
  <c r="K1340" i="45"/>
  <c r="D1382" i="45"/>
  <c r="K1429" i="45"/>
  <c r="D1433" i="45"/>
  <c r="K1433" i="45"/>
  <c r="Y1294" i="45"/>
  <c r="U1341" i="45"/>
  <c r="E1293" i="45"/>
  <c r="Q1387" i="45"/>
  <c r="D1340" i="45"/>
  <c r="N1434" i="45"/>
  <c r="N1528" i="45" s="1"/>
  <c r="H1293" i="45"/>
  <c r="W1387" i="45"/>
  <c r="H1340" i="45"/>
  <c r="W1434" i="45"/>
  <c r="T1294" i="45"/>
  <c r="AC1294" i="45" s="1"/>
  <c r="S1341" i="45"/>
  <c r="N1294" i="45"/>
  <c r="V1341" i="45"/>
  <c r="Z1294" i="45"/>
  <c r="W1341" i="45"/>
  <c r="O1294" i="45"/>
  <c r="X1341" i="45"/>
  <c r="G1293" i="45"/>
  <c r="X1294" i="45"/>
  <c r="Y1341" i="45"/>
  <c r="F1340" i="45"/>
  <c r="AA1294" i="45"/>
  <c r="N1341" i="45"/>
  <c r="I1340" i="45"/>
  <c r="P1294" i="45"/>
  <c r="Z1341" i="45"/>
  <c r="E1340" i="45"/>
  <c r="I1293" i="45"/>
  <c r="V1294" i="45"/>
  <c r="Q1294" i="45"/>
  <c r="O1341" i="45"/>
  <c r="S1294" i="45"/>
  <c r="R1294" i="45"/>
  <c r="AA1341" i="45"/>
  <c r="F1293" i="45"/>
  <c r="W1294" i="45"/>
  <c r="R1341" i="45"/>
  <c r="P1341" i="45"/>
  <c r="D1293" i="45"/>
  <c r="U1294" i="45"/>
  <c r="T1341" i="45"/>
  <c r="Q1341" i="45"/>
  <c r="H441" i="45"/>
  <c r="V535" i="45"/>
  <c r="H535" i="45" s="1"/>
  <c r="G441" i="45"/>
  <c r="E441" i="45"/>
  <c r="D441" i="45"/>
  <c r="F583" i="45"/>
  <c r="M535" i="45"/>
  <c r="D535" i="45" s="1"/>
  <c r="F441" i="45"/>
  <c r="D583" i="45"/>
  <c r="G535" i="45"/>
  <c r="D489" i="45"/>
  <c r="W442" i="45"/>
  <c r="W536" i="45" s="1"/>
  <c r="V490" i="45"/>
  <c r="V584" i="45" s="1"/>
  <c r="R442" i="45"/>
  <c r="R536" i="45" s="1"/>
  <c r="U490" i="45"/>
  <c r="U584" i="45" s="1"/>
  <c r="W490" i="45"/>
  <c r="W584" i="45" s="1"/>
  <c r="O535" i="45"/>
  <c r="E535" i="45" s="1"/>
  <c r="P490" i="45"/>
  <c r="P584" i="45" s="1"/>
  <c r="T442" i="45"/>
  <c r="T536" i="45" s="1"/>
  <c r="N490" i="45"/>
  <c r="N584" i="45" s="1"/>
  <c r="I535" i="45"/>
  <c r="S442" i="45"/>
  <c r="S536" i="45" s="1"/>
  <c r="Q490" i="45"/>
  <c r="Q584" i="45" s="1"/>
  <c r="I441" i="45"/>
  <c r="Q442" i="45"/>
  <c r="M490" i="45"/>
  <c r="M584" i="45" s="1"/>
  <c r="X442" i="45"/>
  <c r="X536" i="45" s="1"/>
  <c r="O490" i="45"/>
  <c r="O584" i="45" s="1"/>
  <c r="U443" i="45"/>
  <c r="U537" i="45" s="1"/>
  <c r="Y442" i="45"/>
  <c r="Y536" i="45" s="1"/>
  <c r="X490" i="45"/>
  <c r="X584" i="45" s="1"/>
  <c r="H583" i="45"/>
  <c r="I583" i="45"/>
  <c r="E583" i="45"/>
  <c r="O442" i="45"/>
  <c r="O536" i="45" s="1"/>
  <c r="V442" i="45"/>
  <c r="V536" i="45" s="1"/>
  <c r="Y490" i="45"/>
  <c r="Y584" i="45" s="1"/>
  <c r="E489" i="45"/>
  <c r="U442" i="45"/>
  <c r="U536" i="45" s="1"/>
  <c r="T490" i="45"/>
  <c r="T584" i="45" s="1"/>
  <c r="S490" i="45"/>
  <c r="S584" i="45" s="1"/>
  <c r="L490" i="45"/>
  <c r="L584" i="45" s="1"/>
  <c r="G583" i="45"/>
  <c r="F535" i="45"/>
  <c r="P442" i="45"/>
  <c r="P536" i="45" s="1"/>
  <c r="R490" i="45"/>
  <c r="R584" i="45" s="1"/>
  <c r="N442" i="45"/>
  <c r="N536" i="45" s="1"/>
  <c r="L442" i="45"/>
  <c r="F484" i="45"/>
  <c r="F482" i="45"/>
  <c r="F486" i="45"/>
  <c r="F479" i="45"/>
  <c r="F477" i="45"/>
  <c r="F488" i="45"/>
  <c r="F481" i="45"/>
  <c r="F483" i="45"/>
  <c r="F466" i="45"/>
  <c r="F470" i="45"/>
  <c r="F485" i="45"/>
  <c r="F472" i="45"/>
  <c r="F487" i="45"/>
  <c r="F480" i="45"/>
  <c r="F478" i="45"/>
  <c r="F474" i="45"/>
  <c r="F465" i="45"/>
  <c r="F471" i="45"/>
  <c r="F469" i="45"/>
  <c r="F467" i="45"/>
  <c r="F489" i="45"/>
  <c r="F476" i="45"/>
  <c r="G396" i="45"/>
  <c r="D396" i="45"/>
  <c r="F468" i="45"/>
  <c r="F473" i="45"/>
  <c r="H396" i="45"/>
  <c r="F475" i="45"/>
  <c r="I396" i="45"/>
  <c r="M397" i="45"/>
  <c r="Y397" i="45"/>
  <c r="O397" i="45"/>
  <c r="L397" i="45"/>
  <c r="W397" i="45"/>
  <c r="R397" i="45"/>
  <c r="S397" i="45"/>
  <c r="V397" i="45"/>
  <c r="Q397" i="45"/>
  <c r="X397" i="45"/>
  <c r="T397" i="45"/>
  <c r="N397" i="45"/>
  <c r="U397" i="45"/>
  <c r="P397" i="45"/>
  <c r="F348" i="45"/>
  <c r="H348" i="45"/>
  <c r="F396" i="45"/>
  <c r="E396" i="45"/>
  <c r="G348" i="45"/>
  <c r="I348" i="45"/>
  <c r="E348" i="45"/>
  <c r="D348" i="45"/>
  <c r="S349" i="45"/>
  <c r="W349" i="45"/>
  <c r="Q349" i="45"/>
  <c r="R349" i="45"/>
  <c r="T349" i="45"/>
  <c r="V349" i="45"/>
  <c r="X349" i="45"/>
  <c r="Y349" i="45"/>
  <c r="P349" i="45"/>
  <c r="K1085" i="45"/>
  <c r="O349" i="45"/>
  <c r="N349" i="45"/>
  <c r="E1086" i="45"/>
  <c r="E1132" i="45" s="1"/>
  <c r="F1776" i="45"/>
  <c r="H1775" i="45"/>
  <c r="M944" i="45"/>
  <c r="M992" i="45" s="1"/>
  <c r="L944" i="45"/>
  <c r="O897" i="45"/>
  <c r="N944" i="45"/>
  <c r="N992" i="45" s="1"/>
  <c r="D1620" i="45"/>
  <c r="I1620" i="45"/>
  <c r="AA1577" i="45"/>
  <c r="D1086" i="45"/>
  <c r="D1132" i="45" s="1"/>
  <c r="G1040" i="45"/>
  <c r="AA1657" i="45"/>
  <c r="AA1663" i="45"/>
  <c r="AA1677" i="45"/>
  <c r="AA1674" i="45"/>
  <c r="AA1670" i="45"/>
  <c r="AA1660" i="45"/>
  <c r="AA1667" i="45"/>
  <c r="AB1653" i="45"/>
  <c r="AA1647" i="45"/>
  <c r="H1131" i="45"/>
  <c r="K1131" i="45" s="1"/>
  <c r="AD214" i="45"/>
  <c r="AD308" i="45"/>
  <c r="O350" i="45" s="1"/>
  <c r="D1041" i="45"/>
  <c r="D944" i="45"/>
  <c r="G897" i="45"/>
  <c r="E1620" i="45"/>
  <c r="J1620" i="45"/>
  <c r="AA1578" i="45"/>
  <c r="P944" i="45"/>
  <c r="P992" i="45" s="1"/>
  <c r="S897" i="45"/>
  <c r="S991" i="45"/>
  <c r="G991" i="45"/>
  <c r="F1086" i="45"/>
  <c r="F1132" i="45" s="1"/>
  <c r="G1085" i="45"/>
  <c r="M349" i="45"/>
  <c r="E1041" i="45"/>
  <c r="E944" i="45"/>
  <c r="E992" i="45" s="1"/>
  <c r="D1776" i="45"/>
  <c r="B1777" i="45"/>
  <c r="S943" i="45"/>
  <c r="G943" i="45"/>
  <c r="O991" i="45"/>
  <c r="O943" i="45"/>
  <c r="G1131" i="45"/>
  <c r="H1041" i="45"/>
  <c r="H944" i="45"/>
  <c r="H992" i="45" s="1"/>
  <c r="K897" i="45"/>
  <c r="H1725" i="45"/>
  <c r="R898" i="45"/>
  <c r="F898" i="45"/>
  <c r="Q898" i="45"/>
  <c r="E898" i="45"/>
  <c r="P898" i="45"/>
  <c r="D898" i="45"/>
  <c r="N898" i="45"/>
  <c r="M898" i="45"/>
  <c r="L898" i="45"/>
  <c r="H898" i="45"/>
  <c r="I898" i="45"/>
  <c r="J898" i="45"/>
  <c r="J1086" i="45"/>
  <c r="J1132" i="45" s="1"/>
  <c r="I1086" i="45"/>
  <c r="I1132" i="45" s="1"/>
  <c r="I1041" i="45"/>
  <c r="I944" i="45"/>
  <c r="I992" i="45" s="1"/>
  <c r="K1040" i="45"/>
  <c r="H1086" i="45"/>
  <c r="H1132" i="45" s="1"/>
  <c r="E666" i="45"/>
  <c r="G665" i="45"/>
  <c r="J944" i="45"/>
  <c r="J992" i="45" s="1"/>
  <c r="J1041" i="45"/>
  <c r="AR1214" i="45"/>
  <c r="AQ1222" i="45"/>
  <c r="Q944" i="45"/>
  <c r="Q992" i="45" s="1"/>
  <c r="F944" i="45"/>
  <c r="F992" i="45" s="1"/>
  <c r="F1041" i="45"/>
  <c r="K991" i="45"/>
  <c r="AM1252" i="45"/>
  <c r="L349" i="45"/>
  <c r="R944" i="45"/>
  <c r="R992" i="45" s="1"/>
  <c r="K943" i="45"/>
  <c r="H837" i="45" l="1"/>
  <c r="D837" i="45"/>
  <c r="F837" i="45"/>
  <c r="E837" i="45"/>
  <c r="D668" i="45"/>
  <c r="F1387" i="45"/>
  <c r="E1387" i="45"/>
  <c r="G1387" i="45"/>
  <c r="I1434" i="45"/>
  <c r="D1387" i="45"/>
  <c r="F1434" i="45"/>
  <c r="G1528" i="45"/>
  <c r="I1528" i="45"/>
  <c r="G1434" i="45"/>
  <c r="H1434" i="45"/>
  <c r="G1481" i="45"/>
  <c r="W1528" i="45"/>
  <c r="H1528" i="45" s="1"/>
  <c r="D1481" i="45"/>
  <c r="K1527" i="45"/>
  <c r="E1434" i="45"/>
  <c r="F1481" i="45"/>
  <c r="D1528" i="45"/>
  <c r="AA1435" i="45"/>
  <c r="AA1529" i="45" s="1"/>
  <c r="AA1388" i="45"/>
  <c r="AA1482" i="45" s="1"/>
  <c r="T1388" i="45"/>
  <c r="T1482" i="45" s="1"/>
  <c r="N1388" i="45"/>
  <c r="N1482" i="45" s="1"/>
  <c r="I1387" i="45"/>
  <c r="T1528" i="45"/>
  <c r="F1528" i="45" s="1"/>
  <c r="Y1435" i="45"/>
  <c r="Y1529" i="45" s="1"/>
  <c r="U1435" i="45"/>
  <c r="U1529" i="45" s="1"/>
  <c r="O1435" i="45"/>
  <c r="O1529" i="45" s="1"/>
  <c r="X1388" i="45"/>
  <c r="X1482" i="45" s="1"/>
  <c r="I1481" i="45"/>
  <c r="Q1435" i="45"/>
  <c r="Q1529" i="45" s="1"/>
  <c r="Q1388" i="45"/>
  <c r="Q1482" i="45" s="1"/>
  <c r="Y1388" i="45"/>
  <c r="Y1482" i="45" s="1"/>
  <c r="Q1481" i="45"/>
  <c r="E1481" i="45" s="1"/>
  <c r="T1435" i="45"/>
  <c r="T1529" i="45" s="1"/>
  <c r="V1388" i="45"/>
  <c r="V1482" i="45" s="1"/>
  <c r="X1435" i="45"/>
  <c r="X1529" i="45" s="1"/>
  <c r="S1435" i="45"/>
  <c r="S1529" i="45" s="1"/>
  <c r="O1388" i="45"/>
  <c r="E1528" i="45"/>
  <c r="P1435" i="45"/>
  <c r="P1529" i="45" s="1"/>
  <c r="Z1435" i="45"/>
  <c r="Z1529" i="45" s="1"/>
  <c r="Z1388" i="45"/>
  <c r="Z1482" i="45" s="1"/>
  <c r="H1387" i="45"/>
  <c r="W1481" i="45"/>
  <c r="H1481" i="45" s="1"/>
  <c r="P1388" i="45"/>
  <c r="P1482" i="45" s="1"/>
  <c r="V1435" i="45"/>
  <c r="V1529" i="45" s="1"/>
  <c r="K1524" i="45"/>
  <c r="I1294" i="45"/>
  <c r="G1341" i="45"/>
  <c r="K1341" i="45"/>
  <c r="D1434" i="45"/>
  <c r="K1434" i="45"/>
  <c r="T1295" i="45"/>
  <c r="AC1295" i="45" s="1"/>
  <c r="E1341" i="45"/>
  <c r="R1435" i="45"/>
  <c r="Y1342" i="45"/>
  <c r="H1294" i="45"/>
  <c r="W1388" i="45"/>
  <c r="H1341" i="45"/>
  <c r="W1435" i="45"/>
  <c r="D1341" i="45"/>
  <c r="N1435" i="45"/>
  <c r="N1529" i="45" s="1"/>
  <c r="E1294" i="45"/>
  <c r="R1388" i="45"/>
  <c r="R1482" i="45" s="1"/>
  <c r="F1294" i="45"/>
  <c r="S1388" i="45"/>
  <c r="G1294" i="45"/>
  <c r="U1388" i="45"/>
  <c r="W1295" i="45"/>
  <c r="S1295" i="45"/>
  <c r="N1342" i="45"/>
  <c r="Y1295" i="45"/>
  <c r="U1295" i="45"/>
  <c r="Z1342" i="45"/>
  <c r="N1295" i="45"/>
  <c r="P1342" i="45"/>
  <c r="O1342" i="45"/>
  <c r="Z1295" i="45"/>
  <c r="R1342" i="45"/>
  <c r="AA1342" i="45"/>
  <c r="O1295" i="45"/>
  <c r="S1342" i="45"/>
  <c r="AA1295" i="45"/>
  <c r="Q1342" i="45"/>
  <c r="P1295" i="45"/>
  <c r="T1342" i="45"/>
  <c r="I1341" i="45"/>
  <c r="V1295" i="45"/>
  <c r="U1342" i="45"/>
  <c r="R1295" i="45"/>
  <c r="V1342" i="45"/>
  <c r="D1294" i="45"/>
  <c r="Q1295" i="45"/>
  <c r="W1342" i="45"/>
  <c r="F1341" i="45"/>
  <c r="X1295" i="45"/>
  <c r="X1342" i="45"/>
  <c r="D442" i="45"/>
  <c r="G536" i="45"/>
  <c r="G442" i="45"/>
  <c r="D490" i="45"/>
  <c r="G584" i="45"/>
  <c r="F584" i="45"/>
  <c r="H584" i="45"/>
  <c r="I442" i="45"/>
  <c r="F442" i="45"/>
  <c r="F490" i="45"/>
  <c r="E584" i="45"/>
  <c r="E536" i="45"/>
  <c r="P443" i="45"/>
  <c r="P537" i="45" s="1"/>
  <c r="V491" i="45"/>
  <c r="V585" i="45" s="1"/>
  <c r="Y443" i="45"/>
  <c r="Y537" i="45" s="1"/>
  <c r="S491" i="45"/>
  <c r="S585" i="45" s="1"/>
  <c r="R491" i="45"/>
  <c r="R585" i="45" s="1"/>
  <c r="X443" i="45"/>
  <c r="X537" i="45" s="1"/>
  <c r="W491" i="45"/>
  <c r="W585" i="45" s="1"/>
  <c r="D584" i="45"/>
  <c r="O443" i="45"/>
  <c r="I584" i="45"/>
  <c r="T443" i="45"/>
  <c r="T537" i="45" s="1"/>
  <c r="O491" i="45"/>
  <c r="O585" i="45" s="1"/>
  <c r="L536" i="45"/>
  <c r="D536" i="45" s="1"/>
  <c r="L443" i="45"/>
  <c r="L537" i="45" s="1"/>
  <c r="R443" i="45"/>
  <c r="R537" i="45" s="1"/>
  <c r="P491" i="45"/>
  <c r="P585" i="45" s="1"/>
  <c r="Y491" i="45"/>
  <c r="Y585" i="45" s="1"/>
  <c r="E442" i="45"/>
  <c r="Q443" i="45"/>
  <c r="Q537" i="45" s="1"/>
  <c r="U491" i="45"/>
  <c r="U585" i="45" s="1"/>
  <c r="M491" i="45"/>
  <c r="M585" i="45" s="1"/>
  <c r="E490" i="45"/>
  <c r="I536" i="45"/>
  <c r="O444" i="45"/>
  <c r="O538" i="45" s="1"/>
  <c r="W443" i="45"/>
  <c r="N491" i="45"/>
  <c r="N585" i="45" s="1"/>
  <c r="M443" i="45"/>
  <c r="M537" i="45" s="1"/>
  <c r="S443" i="45"/>
  <c r="T491" i="45"/>
  <c r="T585" i="45" s="1"/>
  <c r="X491" i="45"/>
  <c r="X585" i="45" s="1"/>
  <c r="H536" i="45"/>
  <c r="Q491" i="45"/>
  <c r="H442" i="45"/>
  <c r="Q536" i="45"/>
  <c r="F536" i="45" s="1"/>
  <c r="D397" i="45"/>
  <c r="L491" i="45"/>
  <c r="L585" i="45" s="1"/>
  <c r="N443" i="45"/>
  <c r="N537" i="45" s="1"/>
  <c r="H349" i="45"/>
  <c r="V443" i="45"/>
  <c r="H443" i="45" s="1"/>
  <c r="F397" i="45"/>
  <c r="E397" i="45"/>
  <c r="R398" i="45"/>
  <c r="W398" i="45"/>
  <c r="Q398" i="45"/>
  <c r="M398" i="45"/>
  <c r="X398" i="45"/>
  <c r="O398" i="45"/>
  <c r="S398" i="45"/>
  <c r="Y398" i="45"/>
  <c r="L398" i="45"/>
  <c r="V398" i="45"/>
  <c r="U398" i="45"/>
  <c r="N398" i="45"/>
  <c r="P398" i="45"/>
  <c r="T398" i="45"/>
  <c r="I397" i="45"/>
  <c r="H397" i="45"/>
  <c r="G397" i="45"/>
  <c r="F349" i="45"/>
  <c r="E349" i="45"/>
  <c r="D349" i="45"/>
  <c r="I349" i="45"/>
  <c r="G349" i="45"/>
  <c r="W350" i="45"/>
  <c r="R350" i="45"/>
  <c r="T350" i="45"/>
  <c r="X350" i="45"/>
  <c r="V350" i="45"/>
  <c r="Y350" i="45"/>
  <c r="Q350" i="45"/>
  <c r="S350" i="45"/>
  <c r="U350" i="45"/>
  <c r="P350" i="45"/>
  <c r="O944" i="45"/>
  <c r="K992" i="45"/>
  <c r="K1132" i="45"/>
  <c r="R945" i="45"/>
  <c r="R993" i="45" s="1"/>
  <c r="J1042" i="45"/>
  <c r="J945" i="45"/>
  <c r="J993" i="45" s="1"/>
  <c r="H1726" i="45"/>
  <c r="R899" i="45"/>
  <c r="F899" i="45"/>
  <c r="Q899" i="45"/>
  <c r="E899" i="45"/>
  <c r="P899" i="45"/>
  <c r="D899" i="45"/>
  <c r="N899" i="45"/>
  <c r="M899" i="45"/>
  <c r="I899" i="45"/>
  <c r="H899" i="45"/>
  <c r="L899" i="45"/>
  <c r="J899" i="45"/>
  <c r="J1621" i="45"/>
  <c r="E1621" i="45"/>
  <c r="AB1578" i="45"/>
  <c r="M350" i="45"/>
  <c r="N350" i="45"/>
  <c r="L992" i="45"/>
  <c r="O992" i="45" s="1"/>
  <c r="K1086" i="45"/>
  <c r="I1042" i="45"/>
  <c r="I945" i="45"/>
  <c r="I993" i="45" s="1"/>
  <c r="B1778" i="45"/>
  <c r="D1777" i="45"/>
  <c r="D1087" i="45"/>
  <c r="D1133" i="45" s="1"/>
  <c r="G1041" i="45"/>
  <c r="H945" i="45"/>
  <c r="H993" i="45" s="1"/>
  <c r="H1042" i="45"/>
  <c r="K898" i="45"/>
  <c r="AB1657" i="45"/>
  <c r="AB1663" i="45"/>
  <c r="AB1677" i="45"/>
  <c r="AB1674" i="45"/>
  <c r="AB1670" i="45"/>
  <c r="AB1660" i="45"/>
  <c r="AC1653" i="45"/>
  <c r="AB1647" i="45"/>
  <c r="AB1667" i="45"/>
  <c r="S992" i="45"/>
  <c r="L945" i="45"/>
  <c r="L993" i="45" s="1"/>
  <c r="O898" i="45"/>
  <c r="K944" i="45"/>
  <c r="E1087" i="45"/>
  <c r="E1133" i="45" s="1"/>
  <c r="AN1252" i="45"/>
  <c r="M945" i="45"/>
  <c r="M993" i="45" s="1"/>
  <c r="K1041" i="45"/>
  <c r="H1087" i="45"/>
  <c r="H1133" i="45" s="1"/>
  <c r="I1087" i="45"/>
  <c r="I1133" i="45" s="1"/>
  <c r="L350" i="45"/>
  <c r="AE214" i="45"/>
  <c r="AE308" i="45"/>
  <c r="V351" i="45" s="1"/>
  <c r="G666" i="45"/>
  <c r="E667" i="45"/>
  <c r="D1042" i="45"/>
  <c r="D945" i="45"/>
  <c r="D993" i="45" s="1"/>
  <c r="G898" i="45"/>
  <c r="G1086" i="45"/>
  <c r="P945" i="45"/>
  <c r="P993" i="45" s="1"/>
  <c r="S898" i="45"/>
  <c r="I1621" i="45"/>
  <c r="D1621" i="45"/>
  <c r="AB1577" i="45"/>
  <c r="N945" i="45"/>
  <c r="N993" i="45" s="1"/>
  <c r="E1042" i="45"/>
  <c r="E945" i="45"/>
  <c r="E993" i="45" s="1"/>
  <c r="AS1214" i="45"/>
  <c r="AR1222" i="45"/>
  <c r="G1132" i="45"/>
  <c r="J1087" i="45"/>
  <c r="J1133" i="45" s="1"/>
  <c r="Q945" i="45"/>
  <c r="Q993" i="45" s="1"/>
  <c r="G944" i="45"/>
  <c r="H1776" i="45"/>
  <c r="F1777" i="45"/>
  <c r="F1087" i="45"/>
  <c r="F1133" i="45" s="1"/>
  <c r="F1042" i="45"/>
  <c r="F945" i="45"/>
  <c r="F993" i="45" s="1"/>
  <c r="S944" i="45"/>
  <c r="D992" i="45"/>
  <c r="G992" i="45" s="1"/>
  <c r="E838" i="45" l="1"/>
  <c r="D838" i="45"/>
  <c r="D669" i="45"/>
  <c r="H838" i="45"/>
  <c r="F838" i="45"/>
  <c r="H1388" i="45"/>
  <c r="H1435" i="45"/>
  <c r="G1388" i="45"/>
  <c r="D1388" i="45"/>
  <c r="E1435" i="45"/>
  <c r="O1482" i="45"/>
  <c r="D1482" i="45" s="1"/>
  <c r="F1435" i="45"/>
  <c r="W1529" i="45"/>
  <c r="H1529" i="45" s="1"/>
  <c r="I1482" i="45"/>
  <c r="G1435" i="45"/>
  <c r="I1388" i="45"/>
  <c r="F1388" i="45"/>
  <c r="E1482" i="45"/>
  <c r="E1388" i="45"/>
  <c r="D1529" i="45"/>
  <c r="U1436" i="45"/>
  <c r="O1436" i="45"/>
  <c r="O1530" i="45" s="1"/>
  <c r="I1435" i="45"/>
  <c r="Y1436" i="45"/>
  <c r="Y1530" i="45" s="1"/>
  <c r="R1436" i="45"/>
  <c r="R1530" i="45" s="1"/>
  <c r="V1389" i="45"/>
  <c r="V1483" i="45" s="1"/>
  <c r="P1436" i="45"/>
  <c r="P1530" i="45" s="1"/>
  <c r="N1389" i="45"/>
  <c r="N1483" i="45" s="1"/>
  <c r="V1436" i="45"/>
  <c r="V1530" i="45" s="1"/>
  <c r="T1436" i="45"/>
  <c r="T1530" i="45" s="1"/>
  <c r="T1389" i="45"/>
  <c r="T1483" i="45" s="1"/>
  <c r="G1529" i="45"/>
  <c r="Z1389" i="45"/>
  <c r="Z1483" i="45" s="1"/>
  <c r="X1436" i="45"/>
  <c r="X1530" i="45" s="1"/>
  <c r="R1529" i="45"/>
  <c r="E1529" i="45" s="1"/>
  <c r="X1389" i="45"/>
  <c r="X1483" i="45" s="1"/>
  <c r="Q1436" i="45"/>
  <c r="Q1530" i="45" s="1"/>
  <c r="Y1389" i="45"/>
  <c r="Y1483" i="45" s="1"/>
  <c r="U1482" i="45"/>
  <c r="G1482" i="45" s="1"/>
  <c r="I1529" i="45"/>
  <c r="AA1389" i="45"/>
  <c r="AA1483" i="45" s="1"/>
  <c r="F1529" i="45"/>
  <c r="W1436" i="45"/>
  <c r="W1530" i="45" s="1"/>
  <c r="S1436" i="45"/>
  <c r="S1530" i="45" s="1"/>
  <c r="S1482" i="45"/>
  <c r="F1482" i="45" s="1"/>
  <c r="R1389" i="45"/>
  <c r="R1483" i="45" s="1"/>
  <c r="O1389" i="45"/>
  <c r="O1483" i="45" s="1"/>
  <c r="W1389" i="45"/>
  <c r="W1483" i="45" s="1"/>
  <c r="K1528" i="45"/>
  <c r="AA1436" i="45"/>
  <c r="AA1530" i="45" s="1"/>
  <c r="W1482" i="45"/>
  <c r="H1482" i="45" s="1"/>
  <c r="N1436" i="45"/>
  <c r="K1342" i="45"/>
  <c r="D1435" i="45"/>
  <c r="K1435" i="45"/>
  <c r="Q1296" i="45"/>
  <c r="E1295" i="45"/>
  <c r="Q1389" i="45"/>
  <c r="Q1483" i="45" s="1"/>
  <c r="AA1343" i="45"/>
  <c r="F1295" i="45"/>
  <c r="S1389" i="45"/>
  <c r="G1295" i="45"/>
  <c r="U1389" i="45"/>
  <c r="U1483" i="45" s="1"/>
  <c r="D1295" i="45"/>
  <c r="P1389" i="45"/>
  <c r="I1342" i="45"/>
  <c r="Z1436" i="45"/>
  <c r="Z1530" i="45" s="1"/>
  <c r="P1296" i="45"/>
  <c r="R1343" i="45"/>
  <c r="R1296" i="45"/>
  <c r="S1343" i="45"/>
  <c r="E1342" i="45"/>
  <c r="N1296" i="45"/>
  <c r="T1343" i="45"/>
  <c r="D1342" i="45"/>
  <c r="S1296" i="45"/>
  <c r="U1343" i="45"/>
  <c r="H1342" i="45"/>
  <c r="X1296" i="45"/>
  <c r="V1296" i="45"/>
  <c r="V1343" i="45"/>
  <c r="Y1296" i="45"/>
  <c r="W1296" i="45"/>
  <c r="W1343" i="45"/>
  <c r="Z1296" i="45"/>
  <c r="N1343" i="45"/>
  <c r="X1343" i="45"/>
  <c r="I1295" i="45"/>
  <c r="O1296" i="45"/>
  <c r="P1343" i="45"/>
  <c r="Y1343" i="45"/>
  <c r="T1296" i="45"/>
  <c r="AC1296" i="45" s="1"/>
  <c r="Q1343" i="45"/>
  <c r="F1342" i="45"/>
  <c r="G1342" i="45"/>
  <c r="AA1296" i="45"/>
  <c r="Z1343" i="45"/>
  <c r="H1295" i="45"/>
  <c r="U1296" i="45"/>
  <c r="O1343" i="45"/>
  <c r="G443" i="45"/>
  <c r="S537" i="45"/>
  <c r="G537" i="45" s="1"/>
  <c r="E491" i="45"/>
  <c r="D585" i="45"/>
  <c r="E443" i="45"/>
  <c r="I443" i="45"/>
  <c r="F491" i="45"/>
  <c r="Q585" i="45"/>
  <c r="F585" i="45" s="1"/>
  <c r="D443" i="45"/>
  <c r="D491" i="45"/>
  <c r="V492" i="45"/>
  <c r="V586" i="45" s="1"/>
  <c r="V445" i="45"/>
  <c r="V539" i="45" s="1"/>
  <c r="L492" i="45"/>
  <c r="V537" i="45"/>
  <c r="H537" i="45" s="1"/>
  <c r="S444" i="45"/>
  <c r="O492" i="45"/>
  <c r="O586" i="45" s="1"/>
  <c r="Q444" i="45"/>
  <c r="Q538" i="45" s="1"/>
  <c r="X492" i="45"/>
  <c r="X586" i="45" s="1"/>
  <c r="O537" i="45"/>
  <c r="E537" i="45" s="1"/>
  <c r="U444" i="45"/>
  <c r="U538" i="45" s="1"/>
  <c r="S492" i="45"/>
  <c r="S586" i="45" s="1"/>
  <c r="Y444" i="45"/>
  <c r="Y538" i="45" s="1"/>
  <c r="M492" i="45"/>
  <c r="M586" i="45" s="1"/>
  <c r="V444" i="45"/>
  <c r="V538" i="45" s="1"/>
  <c r="Q492" i="45"/>
  <c r="Q586" i="45" s="1"/>
  <c r="D537" i="45"/>
  <c r="L444" i="45"/>
  <c r="L538" i="45" s="1"/>
  <c r="X444" i="45"/>
  <c r="X538" i="45" s="1"/>
  <c r="T492" i="45"/>
  <c r="T586" i="45" s="1"/>
  <c r="W492" i="45"/>
  <c r="W586" i="45" s="1"/>
  <c r="H585" i="45"/>
  <c r="I585" i="45"/>
  <c r="Y492" i="45"/>
  <c r="Y586" i="45" s="1"/>
  <c r="N444" i="45"/>
  <c r="N538" i="45" s="1"/>
  <c r="T444" i="45"/>
  <c r="T538" i="45" s="1"/>
  <c r="P492" i="45"/>
  <c r="P586" i="45" s="1"/>
  <c r="R492" i="45"/>
  <c r="R586" i="45" s="1"/>
  <c r="G585" i="45"/>
  <c r="M444" i="45"/>
  <c r="M538" i="45" s="1"/>
  <c r="R444" i="45"/>
  <c r="N492" i="45"/>
  <c r="N586" i="45" s="1"/>
  <c r="F537" i="45"/>
  <c r="E585" i="45"/>
  <c r="W444" i="45"/>
  <c r="W538" i="45" s="1"/>
  <c r="U492" i="45"/>
  <c r="U586" i="45" s="1"/>
  <c r="W537" i="45"/>
  <c r="I537" i="45" s="1"/>
  <c r="F443" i="45"/>
  <c r="E350" i="45"/>
  <c r="P444" i="45"/>
  <c r="E444" i="45" s="1"/>
  <c r="E398" i="45"/>
  <c r="G483" i="45"/>
  <c r="G486" i="45"/>
  <c r="G473" i="45"/>
  <c r="G479" i="45"/>
  <c r="G477" i="45"/>
  <c r="G488" i="45"/>
  <c r="G481" i="45"/>
  <c r="G475" i="45"/>
  <c r="G468" i="45"/>
  <c r="G470" i="45"/>
  <c r="G485" i="45"/>
  <c r="G472" i="45"/>
  <c r="G487" i="45"/>
  <c r="G480" i="45"/>
  <c r="G478" i="45"/>
  <c r="G474" i="45"/>
  <c r="G476" i="45"/>
  <c r="G489" i="45"/>
  <c r="G484" i="45"/>
  <c r="G482" i="45"/>
  <c r="G467" i="45"/>
  <c r="G465" i="45"/>
  <c r="G471" i="45"/>
  <c r="G469" i="45"/>
  <c r="G466" i="45"/>
  <c r="G490" i="45"/>
  <c r="G398" i="45"/>
  <c r="G491" i="45"/>
  <c r="H398" i="45"/>
  <c r="D398" i="45"/>
  <c r="S399" i="45"/>
  <c r="Q399" i="45"/>
  <c r="L399" i="45"/>
  <c r="M399" i="45"/>
  <c r="V399" i="45"/>
  <c r="R399" i="45"/>
  <c r="O399" i="45"/>
  <c r="W399" i="45"/>
  <c r="X399" i="45"/>
  <c r="Y399" i="45"/>
  <c r="P399" i="45"/>
  <c r="N399" i="45"/>
  <c r="U399" i="45"/>
  <c r="T399" i="45"/>
  <c r="I398" i="45"/>
  <c r="F398" i="45"/>
  <c r="D350" i="45"/>
  <c r="I350" i="45"/>
  <c r="H350" i="45"/>
  <c r="G350" i="45"/>
  <c r="F350" i="45"/>
  <c r="W351" i="45"/>
  <c r="R351" i="45"/>
  <c r="Q351" i="45"/>
  <c r="X351" i="45"/>
  <c r="Y351" i="45"/>
  <c r="S351" i="45"/>
  <c r="U351" i="45"/>
  <c r="T351" i="45"/>
  <c r="P351" i="45"/>
  <c r="L351" i="45"/>
  <c r="N351" i="45"/>
  <c r="M351" i="45"/>
  <c r="O351" i="45"/>
  <c r="K993" i="45"/>
  <c r="E668" i="45"/>
  <c r="G667" i="45"/>
  <c r="K1087" i="45"/>
  <c r="H1043" i="45"/>
  <c r="H946" i="45"/>
  <c r="H994" i="45" s="1"/>
  <c r="K899" i="45"/>
  <c r="J1088" i="45"/>
  <c r="J1134" i="45" s="1"/>
  <c r="G993" i="45"/>
  <c r="O993" i="45"/>
  <c r="H1088" i="45"/>
  <c r="H1134" i="45" s="1"/>
  <c r="K1042" i="45"/>
  <c r="I1043" i="45"/>
  <c r="I946" i="45"/>
  <c r="I994" i="45" s="1"/>
  <c r="G945" i="45"/>
  <c r="K1133" i="45"/>
  <c r="O945" i="45"/>
  <c r="M946" i="45"/>
  <c r="M994" i="45" s="1"/>
  <c r="G1042" i="45"/>
  <c r="D1088" i="45"/>
  <c r="D1134" i="45" s="1"/>
  <c r="K945" i="45"/>
  <c r="N946" i="45"/>
  <c r="N994" i="45" s="1"/>
  <c r="G1133" i="45"/>
  <c r="I1088" i="45"/>
  <c r="I1134" i="45" s="1"/>
  <c r="D1043" i="45"/>
  <c r="D946" i="45"/>
  <c r="G899" i="45"/>
  <c r="G1087" i="45"/>
  <c r="P946" i="45"/>
  <c r="S899" i="45"/>
  <c r="J1622" i="45"/>
  <c r="AC1578" i="45"/>
  <c r="E1622" i="45"/>
  <c r="E1043" i="45"/>
  <c r="E946" i="45"/>
  <c r="E994" i="45" s="1"/>
  <c r="F1088" i="45"/>
  <c r="F1134" i="45" s="1"/>
  <c r="AT1214" i="45"/>
  <c r="AS1222" i="45"/>
  <c r="S993" i="45"/>
  <c r="D1778" i="45"/>
  <c r="B1779" i="45"/>
  <c r="Q946" i="45"/>
  <c r="Q994" i="45" s="1"/>
  <c r="F1778" i="45"/>
  <c r="H1777" i="45"/>
  <c r="E1088" i="45"/>
  <c r="E1134" i="45" s="1"/>
  <c r="S945" i="45"/>
  <c r="F1043" i="45"/>
  <c r="F946" i="45"/>
  <c r="F994" i="45" s="1"/>
  <c r="AO1252" i="45"/>
  <c r="D1622" i="45"/>
  <c r="AC1577" i="45"/>
  <c r="I1622" i="45"/>
  <c r="AF214" i="45"/>
  <c r="AF308" i="45"/>
  <c r="R352" i="45" s="1"/>
  <c r="AC1657" i="45"/>
  <c r="AC1663" i="45"/>
  <c r="AC1677" i="45"/>
  <c r="AC1674" i="45"/>
  <c r="AC1670" i="45"/>
  <c r="AC1660" i="45"/>
  <c r="AC1667" i="45"/>
  <c r="AD1653" i="45"/>
  <c r="AC1647" i="45"/>
  <c r="R946" i="45"/>
  <c r="R994" i="45" s="1"/>
  <c r="L946" i="45"/>
  <c r="O899" i="45"/>
  <c r="J946" i="45"/>
  <c r="J994" i="45" s="1"/>
  <c r="J1043" i="45"/>
  <c r="H1727" i="45"/>
  <c r="H900" i="45"/>
  <c r="R900" i="45"/>
  <c r="F900" i="45"/>
  <c r="Q900" i="45"/>
  <c r="E900" i="45"/>
  <c r="P900" i="45"/>
  <c r="D900" i="45"/>
  <c r="N900" i="45"/>
  <c r="J900" i="45"/>
  <c r="I900" i="45"/>
  <c r="M900" i="45"/>
  <c r="L900" i="45"/>
  <c r="E839" i="45" l="1"/>
  <c r="D839" i="45"/>
  <c r="H839" i="45"/>
  <c r="F839" i="45"/>
  <c r="D670" i="45"/>
  <c r="H1483" i="45"/>
  <c r="G1436" i="45"/>
  <c r="H1530" i="45"/>
  <c r="I1389" i="45"/>
  <c r="U1530" i="45"/>
  <c r="G1530" i="45" s="1"/>
  <c r="D1436" i="45"/>
  <c r="G1483" i="45"/>
  <c r="N1530" i="45"/>
  <c r="D1530" i="45" s="1"/>
  <c r="D1389" i="45"/>
  <c r="H1389" i="45"/>
  <c r="H1436" i="45"/>
  <c r="E1530" i="45"/>
  <c r="G1389" i="45"/>
  <c r="F1530" i="45"/>
  <c r="O1437" i="45"/>
  <c r="O1531" i="45" s="1"/>
  <c r="S1390" i="45"/>
  <c r="Q1390" i="45"/>
  <c r="Q1484" i="45" s="1"/>
  <c r="U1390" i="45"/>
  <c r="X1437" i="45"/>
  <c r="X1531" i="45" s="1"/>
  <c r="I1530" i="45"/>
  <c r="T1437" i="45"/>
  <c r="T1531" i="45" s="1"/>
  <c r="P1437" i="45"/>
  <c r="P1531" i="45" s="1"/>
  <c r="F1436" i="45"/>
  <c r="P1483" i="45"/>
  <c r="D1483" i="45" s="1"/>
  <c r="E1436" i="45"/>
  <c r="AA1390" i="45"/>
  <c r="AA1484" i="45" s="1"/>
  <c r="W1437" i="45"/>
  <c r="W1531" i="45" s="1"/>
  <c r="E1483" i="45"/>
  <c r="S1437" i="45"/>
  <c r="S1531" i="45" s="1"/>
  <c r="U1437" i="45"/>
  <c r="Y1390" i="45"/>
  <c r="Y1484" i="45" s="1"/>
  <c r="R1390" i="45"/>
  <c r="R1484" i="45" s="1"/>
  <c r="F1389" i="45"/>
  <c r="V1437" i="45"/>
  <c r="V1531" i="45" s="1"/>
  <c r="R1437" i="45"/>
  <c r="R1531" i="45" s="1"/>
  <c r="I1483" i="45"/>
  <c r="F444" i="45"/>
  <c r="T1390" i="45"/>
  <c r="T1484" i="45" s="1"/>
  <c r="V1390" i="45"/>
  <c r="V1484" i="45" s="1"/>
  <c r="P1390" i="45"/>
  <c r="P1484" i="45" s="1"/>
  <c r="AA1437" i="45"/>
  <c r="AA1531" i="45" s="1"/>
  <c r="S1483" i="45"/>
  <c r="F1483" i="45" s="1"/>
  <c r="K1529" i="45"/>
  <c r="O1390" i="45"/>
  <c r="O1484" i="45" s="1"/>
  <c r="Y1437" i="45"/>
  <c r="Y1531" i="45" s="1"/>
  <c r="X1390" i="45"/>
  <c r="X1484" i="45" s="1"/>
  <c r="I1436" i="45"/>
  <c r="E1389" i="45"/>
  <c r="K1343" i="45"/>
  <c r="K1436" i="45"/>
  <c r="E1343" i="45"/>
  <c r="Q1437" i="45"/>
  <c r="X1297" i="45"/>
  <c r="X1344" i="45"/>
  <c r="H1296" i="45"/>
  <c r="W1390" i="45"/>
  <c r="E1296" i="45"/>
  <c r="D1343" i="45"/>
  <c r="N1437" i="45"/>
  <c r="N1531" i="45" s="1"/>
  <c r="I1343" i="45"/>
  <c r="Z1437" i="45"/>
  <c r="I1296" i="45"/>
  <c r="Z1390" i="45"/>
  <c r="Z1484" i="45" s="1"/>
  <c r="D1296" i="45"/>
  <c r="N1390" i="45"/>
  <c r="N1484" i="45" s="1"/>
  <c r="Y1297" i="45"/>
  <c r="Z1344" i="45"/>
  <c r="N1297" i="45"/>
  <c r="AA1344" i="45"/>
  <c r="H1343" i="45"/>
  <c r="O1297" i="45"/>
  <c r="Y1344" i="45"/>
  <c r="F1343" i="45"/>
  <c r="Q1297" i="45"/>
  <c r="P1344" i="45"/>
  <c r="AA1297" i="45"/>
  <c r="Q1344" i="45"/>
  <c r="R1297" i="45"/>
  <c r="R1344" i="45"/>
  <c r="P1297" i="45"/>
  <c r="S1344" i="45"/>
  <c r="T1297" i="45"/>
  <c r="AC1297" i="45" s="1"/>
  <c r="S1297" i="45"/>
  <c r="T1344" i="45"/>
  <c r="U1297" i="45"/>
  <c r="Z1297" i="45"/>
  <c r="U1344" i="45"/>
  <c r="G1343" i="45"/>
  <c r="W1297" i="45"/>
  <c r="N1344" i="45"/>
  <c r="V1344" i="45"/>
  <c r="G1296" i="45"/>
  <c r="F1296" i="45"/>
  <c r="V1297" i="45"/>
  <c r="O1344" i="45"/>
  <c r="W1344" i="45"/>
  <c r="F586" i="45"/>
  <c r="H586" i="45"/>
  <c r="G444" i="45"/>
  <c r="E586" i="45"/>
  <c r="R538" i="45"/>
  <c r="F538" i="45" s="1"/>
  <c r="D492" i="45"/>
  <c r="G492" i="45"/>
  <c r="D538" i="45"/>
  <c r="H444" i="45"/>
  <c r="D444" i="45"/>
  <c r="F492" i="45"/>
  <c r="E492" i="45"/>
  <c r="I586" i="45"/>
  <c r="G586" i="45"/>
  <c r="L445" i="45"/>
  <c r="R445" i="45"/>
  <c r="R539" i="45" s="1"/>
  <c r="P493" i="45"/>
  <c r="P587" i="45" s="1"/>
  <c r="W445" i="45"/>
  <c r="W539" i="45" s="1"/>
  <c r="Y493" i="45"/>
  <c r="Y587" i="45" s="1"/>
  <c r="S538" i="45"/>
  <c r="G538" i="45" s="1"/>
  <c r="P445" i="45"/>
  <c r="P539" i="45" s="1"/>
  <c r="O493" i="45"/>
  <c r="L586" i="45"/>
  <c r="D586" i="45" s="1"/>
  <c r="T445" i="45"/>
  <c r="T539" i="45" s="1"/>
  <c r="R493" i="45"/>
  <c r="R587" i="45" s="1"/>
  <c r="V493" i="45"/>
  <c r="V587" i="45" s="1"/>
  <c r="I444" i="45"/>
  <c r="P538" i="45"/>
  <c r="E538" i="45" s="1"/>
  <c r="X493" i="45"/>
  <c r="X587" i="45" s="1"/>
  <c r="S445" i="45"/>
  <c r="S539" i="45" s="1"/>
  <c r="M493" i="45"/>
  <c r="M587" i="45" s="1"/>
  <c r="I538" i="45"/>
  <c r="H538" i="45"/>
  <c r="R446" i="45"/>
  <c r="R540" i="45" s="1"/>
  <c r="O445" i="45"/>
  <c r="O539" i="45" s="1"/>
  <c r="Y445" i="45"/>
  <c r="Y539" i="45" s="1"/>
  <c r="L493" i="45"/>
  <c r="W493" i="45"/>
  <c r="W587" i="45" s="1"/>
  <c r="M445" i="45"/>
  <c r="M539" i="45" s="1"/>
  <c r="X445" i="45"/>
  <c r="X539" i="45" s="1"/>
  <c r="T493" i="45"/>
  <c r="T587" i="45" s="1"/>
  <c r="Q493" i="45"/>
  <c r="Q587" i="45" s="1"/>
  <c r="U493" i="45"/>
  <c r="U587" i="45" s="1"/>
  <c r="S493" i="45"/>
  <c r="Q445" i="45"/>
  <c r="Q539" i="45" s="1"/>
  <c r="N493" i="45"/>
  <c r="N587" i="45" s="1"/>
  <c r="H351" i="45"/>
  <c r="U445" i="45"/>
  <c r="U539" i="45" s="1"/>
  <c r="H539" i="45" s="1"/>
  <c r="N445" i="45"/>
  <c r="N539" i="45" s="1"/>
  <c r="F351" i="45"/>
  <c r="I399" i="45"/>
  <c r="W400" i="45"/>
  <c r="S400" i="45"/>
  <c r="Y400" i="45"/>
  <c r="X400" i="45"/>
  <c r="R400" i="45"/>
  <c r="Q400" i="45"/>
  <c r="O400" i="45"/>
  <c r="M400" i="45"/>
  <c r="L400" i="45"/>
  <c r="V400" i="45"/>
  <c r="U400" i="45"/>
  <c r="T400" i="45"/>
  <c r="N400" i="45"/>
  <c r="P400" i="45"/>
  <c r="D399" i="45"/>
  <c r="F399" i="45"/>
  <c r="H399" i="45"/>
  <c r="G399" i="45"/>
  <c r="E399" i="45"/>
  <c r="G351" i="45"/>
  <c r="E351" i="45"/>
  <c r="I351" i="45"/>
  <c r="D351" i="45"/>
  <c r="V352" i="45"/>
  <c r="S352" i="45"/>
  <c r="X352" i="45"/>
  <c r="T352" i="45"/>
  <c r="Y352" i="45"/>
  <c r="W352" i="45"/>
  <c r="U352" i="45"/>
  <c r="Q352" i="45"/>
  <c r="P352" i="45"/>
  <c r="O946" i="45"/>
  <c r="L994" i="45"/>
  <c r="O994" i="45" s="1"/>
  <c r="N352" i="45"/>
  <c r="L352" i="45"/>
  <c r="R947" i="45"/>
  <c r="R995" i="45" s="1"/>
  <c r="H1044" i="45"/>
  <c r="H947" i="45"/>
  <c r="H995" i="45" s="1"/>
  <c r="K900" i="45"/>
  <c r="H1728" i="45"/>
  <c r="I901" i="45"/>
  <c r="H901" i="45"/>
  <c r="R901" i="45"/>
  <c r="F901" i="45"/>
  <c r="Q901" i="45"/>
  <c r="E901" i="45"/>
  <c r="P901" i="45"/>
  <c r="D901" i="45"/>
  <c r="J901" i="45"/>
  <c r="N901" i="45"/>
  <c r="M901" i="45"/>
  <c r="L901" i="45"/>
  <c r="AG214" i="45"/>
  <c r="AG308" i="45"/>
  <c r="P353" i="45" s="1"/>
  <c r="K994" i="45"/>
  <c r="K1134" i="45"/>
  <c r="K946" i="45"/>
  <c r="M947" i="45"/>
  <c r="M995" i="45" s="1"/>
  <c r="F1089" i="45"/>
  <c r="F1135" i="45" s="1"/>
  <c r="G946" i="45"/>
  <c r="K1088" i="45"/>
  <c r="H1089" i="45"/>
  <c r="H1135" i="45" s="1"/>
  <c r="K1043" i="45"/>
  <c r="I1044" i="45"/>
  <c r="I947" i="45"/>
  <c r="I995" i="45" s="1"/>
  <c r="N947" i="45"/>
  <c r="N995" i="45" s="1"/>
  <c r="B1780" i="45"/>
  <c r="D1779" i="45"/>
  <c r="D994" i="45"/>
  <c r="G994" i="45" s="1"/>
  <c r="G1043" i="45"/>
  <c r="D1089" i="45"/>
  <c r="D1135" i="45" s="1"/>
  <c r="I1623" i="45"/>
  <c r="D1623" i="45"/>
  <c r="AD1577" i="45"/>
  <c r="D947" i="45"/>
  <c r="G900" i="45"/>
  <c r="D1044" i="45"/>
  <c r="AD1657" i="45"/>
  <c r="AD1663" i="45"/>
  <c r="AD1677" i="45"/>
  <c r="AD1674" i="45"/>
  <c r="AD1670" i="45"/>
  <c r="AD1660" i="45"/>
  <c r="AD1667" i="45"/>
  <c r="AD1647" i="45"/>
  <c r="AE1653" i="45"/>
  <c r="G1134" i="45"/>
  <c r="I1089" i="45"/>
  <c r="I1135" i="45" s="1"/>
  <c r="L947" i="45"/>
  <c r="O900" i="45"/>
  <c r="J1044" i="45"/>
  <c r="J947" i="45"/>
  <c r="J995" i="45" s="1"/>
  <c r="E947" i="45"/>
  <c r="E995" i="45" s="1"/>
  <c r="E1044" i="45"/>
  <c r="M352" i="45"/>
  <c r="AP1252" i="45"/>
  <c r="E1089" i="45"/>
  <c r="E1135" i="45" s="1"/>
  <c r="G1088" i="45"/>
  <c r="O352" i="45"/>
  <c r="AU1214" i="45"/>
  <c r="AT1222" i="45"/>
  <c r="S946" i="45"/>
  <c r="G668" i="45"/>
  <c r="E669" i="45"/>
  <c r="J1089" i="45"/>
  <c r="J1135" i="45" s="1"/>
  <c r="P947" i="45"/>
  <c r="P995" i="45" s="1"/>
  <c r="S900" i="45"/>
  <c r="Q947" i="45"/>
  <c r="Q995" i="45" s="1"/>
  <c r="F1044" i="45"/>
  <c r="F947" i="45"/>
  <c r="F995" i="45" s="1"/>
  <c r="H1778" i="45"/>
  <c r="F1779" i="45"/>
  <c r="J1623" i="45"/>
  <c r="E1623" i="45"/>
  <c r="AD1578" i="45"/>
  <c r="P994" i="45"/>
  <c r="S994" i="45" s="1"/>
  <c r="E840" i="45" l="1"/>
  <c r="D671" i="45"/>
  <c r="H840" i="45"/>
  <c r="F840" i="45"/>
  <c r="D840" i="45"/>
  <c r="E1390" i="45"/>
  <c r="E1437" i="45"/>
  <c r="F1390" i="45"/>
  <c r="G1437" i="45"/>
  <c r="F1437" i="45"/>
  <c r="H1390" i="45"/>
  <c r="F1531" i="45"/>
  <c r="H1531" i="45"/>
  <c r="E1484" i="45"/>
  <c r="S1484" i="45"/>
  <c r="F1484" i="45" s="1"/>
  <c r="I1390" i="45"/>
  <c r="I1437" i="45"/>
  <c r="H1437" i="45"/>
  <c r="G1390" i="45"/>
  <c r="D1531" i="45"/>
  <c r="V1391" i="45"/>
  <c r="V1485" i="45" s="1"/>
  <c r="T1391" i="45"/>
  <c r="T1485" i="45" s="1"/>
  <c r="S1438" i="45"/>
  <c r="S1532" i="45" s="1"/>
  <c r="AA1438" i="45"/>
  <c r="AA1532" i="45" s="1"/>
  <c r="U1531" i="45"/>
  <c r="G1531" i="45" s="1"/>
  <c r="O1391" i="45"/>
  <c r="O1485" i="45" s="1"/>
  <c r="P1391" i="45"/>
  <c r="P1485" i="45" s="1"/>
  <c r="N1391" i="45"/>
  <c r="N1485" i="45" s="1"/>
  <c r="D1484" i="45"/>
  <c r="U1484" i="45"/>
  <c r="G1484" i="45" s="1"/>
  <c r="V1438" i="45"/>
  <c r="V1532" i="45" s="1"/>
  <c r="R1438" i="45"/>
  <c r="Z1438" i="45"/>
  <c r="Z1532" i="45" s="1"/>
  <c r="I1484" i="45"/>
  <c r="O1438" i="45"/>
  <c r="O1532" i="45" s="1"/>
  <c r="R1391" i="45"/>
  <c r="R1485" i="45" s="1"/>
  <c r="Y1391" i="45"/>
  <c r="Y1485" i="45" s="1"/>
  <c r="Z1531" i="45"/>
  <c r="I1531" i="45" s="1"/>
  <c r="Q1438" i="45"/>
  <c r="Q1532" i="45" s="1"/>
  <c r="Q1531" i="45"/>
  <c r="E1531" i="45" s="1"/>
  <c r="W1484" i="45"/>
  <c r="H1484" i="45" s="1"/>
  <c r="X1391" i="45"/>
  <c r="X1485" i="45" s="1"/>
  <c r="AA1391" i="45"/>
  <c r="AA1485" i="45" s="1"/>
  <c r="U1438" i="45"/>
  <c r="P1438" i="45"/>
  <c r="K1530" i="45"/>
  <c r="Z1391" i="45"/>
  <c r="Z1485" i="45" s="1"/>
  <c r="D1390" i="45"/>
  <c r="U1391" i="45"/>
  <c r="S1391" i="45"/>
  <c r="S1485" i="45" s="1"/>
  <c r="T1438" i="45"/>
  <c r="X1438" i="45"/>
  <c r="X1532" i="45" s="1"/>
  <c r="H445" i="45"/>
  <c r="D1437" i="45"/>
  <c r="K1437" i="45"/>
  <c r="N1438" i="45"/>
  <c r="N1532" i="45" s="1"/>
  <c r="K1344" i="45"/>
  <c r="E493" i="45"/>
  <c r="H1344" i="45"/>
  <c r="W1438" i="45"/>
  <c r="E1297" i="45"/>
  <c r="Q1391" i="45"/>
  <c r="I1344" i="45"/>
  <c r="Y1438" i="45"/>
  <c r="W1298" i="45"/>
  <c r="AA1345" i="45"/>
  <c r="H1297" i="45"/>
  <c r="W1391" i="45"/>
  <c r="F1297" i="45"/>
  <c r="Z1298" i="45"/>
  <c r="P1345" i="45"/>
  <c r="Y1298" i="45"/>
  <c r="Q1345" i="45"/>
  <c r="O1298" i="45"/>
  <c r="AA1298" i="45"/>
  <c r="R1345" i="45"/>
  <c r="P1298" i="45"/>
  <c r="N1298" i="45"/>
  <c r="S1345" i="45"/>
  <c r="D1344" i="45"/>
  <c r="R1298" i="45"/>
  <c r="V1345" i="45"/>
  <c r="T1345" i="45"/>
  <c r="Q1298" i="45"/>
  <c r="X1345" i="45"/>
  <c r="U1345" i="45"/>
  <c r="S1298" i="45"/>
  <c r="Y1345" i="45"/>
  <c r="F1344" i="45"/>
  <c r="T1298" i="45"/>
  <c r="AC1298" i="45" s="1"/>
  <c r="W1345" i="45"/>
  <c r="D1297" i="45"/>
  <c r="G1344" i="45"/>
  <c r="U1298" i="45"/>
  <c r="N1345" i="45"/>
  <c r="V1298" i="45"/>
  <c r="Z1345" i="45"/>
  <c r="I1297" i="45"/>
  <c r="G1297" i="45"/>
  <c r="X1298" i="45"/>
  <c r="O1345" i="45"/>
  <c r="E1344" i="45"/>
  <c r="F493" i="45"/>
  <c r="D445" i="45"/>
  <c r="D493" i="45"/>
  <c r="E539" i="45"/>
  <c r="E445" i="45"/>
  <c r="O587" i="45"/>
  <c r="E587" i="45" s="1"/>
  <c r="L539" i="45"/>
  <c r="D539" i="45" s="1"/>
  <c r="I539" i="45"/>
  <c r="G493" i="45"/>
  <c r="G539" i="45"/>
  <c r="H587" i="45"/>
  <c r="L587" i="45"/>
  <c r="D587" i="45" s="1"/>
  <c r="L446" i="45"/>
  <c r="L540" i="45" s="1"/>
  <c r="U446" i="45"/>
  <c r="U540" i="45" s="1"/>
  <c r="Q494" i="45"/>
  <c r="Q588" i="45" s="1"/>
  <c r="I445" i="45"/>
  <c r="S587" i="45"/>
  <c r="G587" i="45" s="1"/>
  <c r="O446" i="45"/>
  <c r="O540" i="45" s="1"/>
  <c r="T446" i="45"/>
  <c r="Y494" i="45"/>
  <c r="Y588" i="45" s="1"/>
  <c r="X494" i="45"/>
  <c r="X588" i="45" s="1"/>
  <c r="X446" i="45"/>
  <c r="X540" i="45" s="1"/>
  <c r="P494" i="45"/>
  <c r="P588" i="45" s="1"/>
  <c r="G445" i="45"/>
  <c r="S446" i="45"/>
  <c r="S540" i="45" s="1"/>
  <c r="N494" i="45"/>
  <c r="N588" i="45" s="1"/>
  <c r="W494" i="45"/>
  <c r="W588" i="45" s="1"/>
  <c r="F587" i="45"/>
  <c r="P447" i="45"/>
  <c r="P541" i="45" s="1"/>
  <c r="V446" i="45"/>
  <c r="V540" i="45" s="1"/>
  <c r="T494" i="45"/>
  <c r="T588" i="45" s="1"/>
  <c r="I587" i="45"/>
  <c r="M446" i="45"/>
  <c r="M540" i="45" s="1"/>
  <c r="R494" i="45"/>
  <c r="R588" i="45" s="1"/>
  <c r="Y446" i="45"/>
  <c r="Y540" i="45" s="1"/>
  <c r="V494" i="45"/>
  <c r="V588" i="45" s="1"/>
  <c r="L494" i="45"/>
  <c r="F539" i="45"/>
  <c r="W446" i="45"/>
  <c r="P446" i="45"/>
  <c r="P540" i="45" s="1"/>
  <c r="M494" i="45"/>
  <c r="M588" i="45" s="1"/>
  <c r="F445" i="45"/>
  <c r="F352" i="45"/>
  <c r="Q446" i="45"/>
  <c r="Q540" i="45" s="1"/>
  <c r="F540" i="45" s="1"/>
  <c r="E400" i="45"/>
  <c r="O494" i="45"/>
  <c r="N446" i="45"/>
  <c r="N540" i="45" s="1"/>
  <c r="G400" i="45"/>
  <c r="S494" i="45"/>
  <c r="H400" i="45"/>
  <c r="U494" i="45"/>
  <c r="F400" i="45"/>
  <c r="E352" i="45"/>
  <c r="H491" i="45"/>
  <c r="H479" i="45"/>
  <c r="H477" i="45"/>
  <c r="H488" i="45"/>
  <c r="H483" i="45"/>
  <c r="H475" i="45"/>
  <c r="H490" i="45"/>
  <c r="H470" i="45"/>
  <c r="H493" i="45"/>
  <c r="H485" i="45"/>
  <c r="H487" i="45"/>
  <c r="H480" i="45"/>
  <c r="H478" i="45"/>
  <c r="H474" i="45"/>
  <c r="H492" i="45"/>
  <c r="H476" i="45"/>
  <c r="H489" i="45"/>
  <c r="H484" i="45"/>
  <c r="H482" i="45"/>
  <c r="H467" i="45"/>
  <c r="H471" i="45"/>
  <c r="H469" i="45"/>
  <c r="H486" i="45"/>
  <c r="H473" i="45"/>
  <c r="H465" i="45"/>
  <c r="H466" i="45"/>
  <c r="H468" i="45"/>
  <c r="H481" i="45"/>
  <c r="H472" i="45"/>
  <c r="Y401" i="45"/>
  <c r="W401" i="45"/>
  <c r="V401" i="45"/>
  <c r="X401" i="45"/>
  <c r="S401" i="45"/>
  <c r="Q401" i="45"/>
  <c r="M401" i="45"/>
  <c r="R401" i="45"/>
  <c r="O401" i="45"/>
  <c r="L401" i="45"/>
  <c r="U401" i="45"/>
  <c r="P401" i="45"/>
  <c r="T401" i="45"/>
  <c r="N401" i="45"/>
  <c r="D400" i="45"/>
  <c r="I400" i="45"/>
  <c r="H352" i="45"/>
  <c r="I352" i="45"/>
  <c r="G352" i="45"/>
  <c r="D352" i="45"/>
  <c r="X353" i="45"/>
  <c r="Y353" i="45"/>
  <c r="S353" i="45"/>
  <c r="W353" i="45"/>
  <c r="U353" i="45"/>
  <c r="R353" i="45"/>
  <c r="Q353" i="45"/>
  <c r="T353" i="45"/>
  <c r="V353" i="45"/>
  <c r="O947" i="45"/>
  <c r="N353" i="45"/>
  <c r="L353" i="45"/>
  <c r="M353" i="45"/>
  <c r="O353" i="45"/>
  <c r="K1135" i="45"/>
  <c r="G947" i="45"/>
  <c r="G1089" i="45"/>
  <c r="AE1663" i="45"/>
  <c r="AE1677" i="45"/>
  <c r="AE1674" i="45"/>
  <c r="AE1670" i="45"/>
  <c r="AE1660" i="45"/>
  <c r="AE1667" i="45"/>
  <c r="AE1657" i="45"/>
  <c r="AE1647" i="45"/>
  <c r="AF1653" i="45"/>
  <c r="E1045" i="45"/>
  <c r="E948" i="45"/>
  <c r="E996" i="45" s="1"/>
  <c r="Q948" i="45"/>
  <c r="Q996" i="45" s="1"/>
  <c r="L995" i="45"/>
  <c r="O995" i="45" s="1"/>
  <c r="I1624" i="45"/>
  <c r="D1624" i="45"/>
  <c r="AE1577" i="45"/>
  <c r="F1045" i="45"/>
  <c r="F948" i="45"/>
  <c r="F996" i="45" s="1"/>
  <c r="I1090" i="45"/>
  <c r="I1136" i="45" s="1"/>
  <c r="E1090" i="45"/>
  <c r="E1136" i="45" s="1"/>
  <c r="R948" i="45"/>
  <c r="R996" i="45" s="1"/>
  <c r="K995" i="45"/>
  <c r="H1045" i="45"/>
  <c r="H948" i="45"/>
  <c r="H996" i="45" s="1"/>
  <c r="K901" i="45"/>
  <c r="K947" i="45"/>
  <c r="I1045" i="45"/>
  <c r="I948" i="45"/>
  <c r="I996" i="45" s="1"/>
  <c r="K1044" i="45"/>
  <c r="H1090" i="45"/>
  <c r="H1136" i="45" s="1"/>
  <c r="J1624" i="45"/>
  <c r="AE1578" i="45"/>
  <c r="J1625" i="45"/>
  <c r="E1624" i="45"/>
  <c r="AV1214" i="45"/>
  <c r="AV1222" i="45" s="1"/>
  <c r="AU1222" i="45"/>
  <c r="L948" i="45"/>
  <c r="L996" i="45" s="1"/>
  <c r="O901" i="45"/>
  <c r="H1729" i="45"/>
  <c r="J902" i="45"/>
  <c r="I902" i="45"/>
  <c r="H902" i="45"/>
  <c r="R902" i="45"/>
  <c r="F902" i="45"/>
  <c r="Q902" i="45"/>
  <c r="E902" i="45"/>
  <c r="P902" i="45"/>
  <c r="D902" i="45"/>
  <c r="L902" i="45"/>
  <c r="M902" i="45"/>
  <c r="N902" i="45"/>
  <c r="K1089" i="45"/>
  <c r="AH214" i="45"/>
  <c r="AH308" i="45"/>
  <c r="M354" i="45" s="1"/>
  <c r="M948" i="45"/>
  <c r="M996" i="45" s="1"/>
  <c r="D1780" i="45"/>
  <c r="B1781" i="45"/>
  <c r="N948" i="45"/>
  <c r="N996" i="45" s="1"/>
  <c r="AQ1252" i="45"/>
  <c r="G1044" i="45"/>
  <c r="D1090" i="45"/>
  <c r="D1136" i="45" s="1"/>
  <c r="J1045" i="45"/>
  <c r="J948" i="45"/>
  <c r="J996" i="45" s="1"/>
  <c r="G1135" i="45"/>
  <c r="S995" i="45"/>
  <c r="F1090" i="45"/>
  <c r="F1136" i="45" s="1"/>
  <c r="J1090" i="45"/>
  <c r="J1136" i="45" s="1"/>
  <c r="D1045" i="45"/>
  <c r="D948" i="45"/>
  <c r="D996" i="45" s="1"/>
  <c r="G901" i="45"/>
  <c r="S947" i="45"/>
  <c r="F1780" i="45"/>
  <c r="H1779" i="45"/>
  <c r="E670" i="45"/>
  <c r="G669" i="45"/>
  <c r="D995" i="45"/>
  <c r="G995" i="45" s="1"/>
  <c r="P948" i="45"/>
  <c r="S901" i="45"/>
  <c r="H841" i="45" l="1"/>
  <c r="F841" i="45"/>
  <c r="E841" i="45"/>
  <c r="D841" i="45"/>
  <c r="D672" i="45"/>
  <c r="G1438" i="45"/>
  <c r="D1391" i="45"/>
  <c r="E1438" i="45"/>
  <c r="I1438" i="45"/>
  <c r="U1532" i="45"/>
  <c r="G1532" i="45" s="1"/>
  <c r="H1391" i="45"/>
  <c r="I1391" i="45"/>
  <c r="H1438" i="45"/>
  <c r="G1391" i="45"/>
  <c r="I1485" i="45"/>
  <c r="D1438" i="45"/>
  <c r="Y1532" i="45"/>
  <c r="I1532" i="45" s="1"/>
  <c r="F1438" i="45"/>
  <c r="W1532" i="45"/>
  <c r="H1532" i="45" s="1"/>
  <c r="F1485" i="45"/>
  <c r="F1391" i="45"/>
  <c r="T1532" i="45"/>
  <c r="F1532" i="45" s="1"/>
  <c r="P1532" i="45"/>
  <c r="W1485" i="45"/>
  <c r="H1485" i="45" s="1"/>
  <c r="R1532" i="45"/>
  <c r="E1532" i="45" s="1"/>
  <c r="O1439" i="45"/>
  <c r="O1533" i="45" s="1"/>
  <c r="P1392" i="45"/>
  <c r="P1486" i="45" s="1"/>
  <c r="T1392" i="45"/>
  <c r="T1486" i="45" s="1"/>
  <c r="X1392" i="45"/>
  <c r="X1486" i="45" s="1"/>
  <c r="Y1439" i="45"/>
  <c r="Y1533" i="45" s="1"/>
  <c r="R1439" i="45"/>
  <c r="N1392" i="45"/>
  <c r="N1486" i="45" s="1"/>
  <c r="AA1392" i="45"/>
  <c r="AA1486" i="45" s="1"/>
  <c r="AA1439" i="45"/>
  <c r="AA1533" i="45" s="1"/>
  <c r="O1392" i="45"/>
  <c r="O1486" i="45" s="1"/>
  <c r="W1392" i="45"/>
  <c r="U1485" i="45"/>
  <c r="G1485" i="45" s="1"/>
  <c r="Z1439" i="45"/>
  <c r="Z1533" i="45" s="1"/>
  <c r="X1439" i="45"/>
  <c r="X1533" i="45" s="1"/>
  <c r="Q1439" i="45"/>
  <c r="Q1533" i="45" s="1"/>
  <c r="D1485" i="45"/>
  <c r="Y1392" i="45"/>
  <c r="Y1486" i="45" s="1"/>
  <c r="T1439" i="45"/>
  <c r="T1533" i="45" s="1"/>
  <c r="P1439" i="45"/>
  <c r="P1533" i="45" s="1"/>
  <c r="E1391" i="45"/>
  <c r="Q1485" i="45"/>
  <c r="E1485" i="45" s="1"/>
  <c r="U1392" i="45"/>
  <c r="U1486" i="45" s="1"/>
  <c r="V1439" i="45"/>
  <c r="V1533" i="45" s="1"/>
  <c r="Z1392" i="45"/>
  <c r="Z1486" i="45" s="1"/>
  <c r="K1531" i="45"/>
  <c r="R1392" i="45"/>
  <c r="R1486" i="45" s="1"/>
  <c r="G446" i="45"/>
  <c r="H1298" i="45"/>
  <c r="K1438" i="45"/>
  <c r="K1345" i="45"/>
  <c r="N1299" i="45"/>
  <c r="AA1346" i="45"/>
  <c r="G1298" i="45"/>
  <c r="V1392" i="45"/>
  <c r="V1486" i="45" s="1"/>
  <c r="G1345" i="45"/>
  <c r="U1439" i="45"/>
  <c r="U1533" i="45" s="1"/>
  <c r="D1345" i="45"/>
  <c r="N1439" i="45"/>
  <c r="N1533" i="45" s="1"/>
  <c r="E1298" i="45"/>
  <c r="Q1392" i="45"/>
  <c r="Q1486" i="45" s="1"/>
  <c r="H1345" i="45"/>
  <c r="W1439" i="45"/>
  <c r="F1345" i="45"/>
  <c r="S1439" i="45"/>
  <c r="S1533" i="45" s="1"/>
  <c r="F1298" i="45"/>
  <c r="S1392" i="45"/>
  <c r="R1299" i="45"/>
  <c r="P1299" i="45"/>
  <c r="P1346" i="45"/>
  <c r="D1298" i="45"/>
  <c r="S1299" i="45"/>
  <c r="Q1299" i="45"/>
  <c r="Q1346" i="45"/>
  <c r="O1299" i="45"/>
  <c r="V1346" i="45"/>
  <c r="R1346" i="45"/>
  <c r="U1299" i="45"/>
  <c r="W1346" i="45"/>
  <c r="S1346" i="45"/>
  <c r="V1299" i="45"/>
  <c r="T1346" i="45"/>
  <c r="W1299" i="45"/>
  <c r="U1346" i="45"/>
  <c r="X1299" i="45"/>
  <c r="X1346" i="45"/>
  <c r="E1345" i="45"/>
  <c r="Y1299" i="45"/>
  <c r="Y1346" i="45"/>
  <c r="I1298" i="45"/>
  <c r="Z1299" i="45"/>
  <c r="N1346" i="45"/>
  <c r="T1299" i="45"/>
  <c r="AC1299" i="45" s="1"/>
  <c r="Z1346" i="45"/>
  <c r="I1345" i="45"/>
  <c r="AA1299" i="45"/>
  <c r="O1346" i="45"/>
  <c r="G494" i="45"/>
  <c r="T540" i="45"/>
  <c r="G540" i="45" s="1"/>
  <c r="H494" i="45"/>
  <c r="E540" i="45"/>
  <c r="E446" i="45"/>
  <c r="F446" i="45"/>
  <c r="I446" i="45"/>
  <c r="D446" i="45"/>
  <c r="D494" i="45"/>
  <c r="S588" i="45"/>
  <c r="G588" i="45" s="1"/>
  <c r="F494" i="45"/>
  <c r="W447" i="45"/>
  <c r="W541" i="45" s="1"/>
  <c r="P495" i="45"/>
  <c r="P589" i="45" s="1"/>
  <c r="M448" i="45"/>
  <c r="M542" i="45" s="1"/>
  <c r="L447" i="45"/>
  <c r="L541" i="45" s="1"/>
  <c r="S447" i="45"/>
  <c r="S541" i="45" s="1"/>
  <c r="U495" i="45"/>
  <c r="U589" i="45" s="1"/>
  <c r="L495" i="45"/>
  <c r="L589" i="45" s="1"/>
  <c r="R495" i="45"/>
  <c r="R589" i="45" s="1"/>
  <c r="W540" i="45"/>
  <c r="I540" i="45" s="1"/>
  <c r="F588" i="45"/>
  <c r="M495" i="45"/>
  <c r="M589" i="45" s="1"/>
  <c r="I588" i="45"/>
  <c r="X447" i="45"/>
  <c r="X541" i="45" s="1"/>
  <c r="Q495" i="45"/>
  <c r="Q589" i="45" s="1"/>
  <c r="U588" i="45"/>
  <c r="H588" i="45" s="1"/>
  <c r="H540" i="45"/>
  <c r="O447" i="45"/>
  <c r="E447" i="45" s="1"/>
  <c r="V447" i="45"/>
  <c r="S495" i="45"/>
  <c r="S589" i="45" s="1"/>
  <c r="E494" i="45"/>
  <c r="H446" i="45"/>
  <c r="O495" i="45"/>
  <c r="O589" i="45" s="1"/>
  <c r="T447" i="45"/>
  <c r="T541" i="45" s="1"/>
  <c r="X495" i="45"/>
  <c r="X589" i="45" s="1"/>
  <c r="L588" i="45"/>
  <c r="D588" i="45" s="1"/>
  <c r="O588" i="45"/>
  <c r="E588" i="45" s="1"/>
  <c r="Q447" i="45"/>
  <c r="Q541" i="45" s="1"/>
  <c r="V495" i="45"/>
  <c r="V589" i="45" s="1"/>
  <c r="Y447" i="45"/>
  <c r="Y541" i="45" s="1"/>
  <c r="R447" i="45"/>
  <c r="R541" i="45" s="1"/>
  <c r="N495" i="45"/>
  <c r="N589" i="45" s="1"/>
  <c r="W495" i="45"/>
  <c r="W589" i="45" s="1"/>
  <c r="D540" i="45"/>
  <c r="M447" i="45"/>
  <c r="M541" i="45" s="1"/>
  <c r="U447" i="45"/>
  <c r="U541" i="45" s="1"/>
  <c r="T495" i="45"/>
  <c r="T589" i="45" s="1"/>
  <c r="Y495" i="45"/>
  <c r="Y589" i="45" s="1"/>
  <c r="N447" i="45"/>
  <c r="N541" i="45" s="1"/>
  <c r="H401" i="45"/>
  <c r="D401" i="45"/>
  <c r="G401" i="45"/>
  <c r="I401" i="45"/>
  <c r="W402" i="45"/>
  <c r="R402" i="45"/>
  <c r="O402" i="45"/>
  <c r="L402" i="45"/>
  <c r="S402" i="45"/>
  <c r="Y402" i="45"/>
  <c r="V402" i="45"/>
  <c r="X402" i="45"/>
  <c r="Q402" i="45"/>
  <c r="M402" i="45"/>
  <c r="N402" i="45"/>
  <c r="T402" i="45"/>
  <c r="P402" i="45"/>
  <c r="U402" i="45"/>
  <c r="E401" i="45"/>
  <c r="F401" i="45"/>
  <c r="H353" i="45"/>
  <c r="I353" i="45"/>
  <c r="F353" i="45"/>
  <c r="G353" i="45"/>
  <c r="E353" i="45"/>
  <c r="D353" i="45"/>
  <c r="W354" i="45"/>
  <c r="U354" i="45"/>
  <c r="R354" i="45"/>
  <c r="S354" i="45"/>
  <c r="Q354" i="45"/>
  <c r="T354" i="45"/>
  <c r="X354" i="45"/>
  <c r="V354" i="45"/>
  <c r="Y354" i="45"/>
  <c r="P354" i="45"/>
  <c r="N354" i="45"/>
  <c r="G996" i="45"/>
  <c r="L354" i="45"/>
  <c r="O354" i="45"/>
  <c r="G1136" i="45"/>
  <c r="K996" i="45"/>
  <c r="I1091" i="45"/>
  <c r="I1137" i="45" s="1"/>
  <c r="E1046" i="45"/>
  <c r="E949" i="45"/>
  <c r="E997" i="45" s="1"/>
  <c r="F1091" i="45"/>
  <c r="F1137" i="45" s="1"/>
  <c r="P949" i="45"/>
  <c r="P997" i="45" s="1"/>
  <c r="S902" i="45"/>
  <c r="G1090" i="45"/>
  <c r="Q949" i="45"/>
  <c r="Q997" i="45" s="1"/>
  <c r="F1046" i="45"/>
  <c r="F949" i="45"/>
  <c r="F997" i="45" s="1"/>
  <c r="R949" i="45"/>
  <c r="R997" i="45" s="1"/>
  <c r="K948" i="45"/>
  <c r="G1045" i="45"/>
  <c r="D1091" i="45"/>
  <c r="H949" i="45"/>
  <c r="H997" i="45" s="1"/>
  <c r="H1046" i="45"/>
  <c r="K902" i="45"/>
  <c r="AR1252" i="45"/>
  <c r="K1045" i="45"/>
  <c r="H1091" i="45"/>
  <c r="H1137" i="45" s="1"/>
  <c r="I1046" i="45"/>
  <c r="I949" i="45"/>
  <c r="I997" i="45" s="1"/>
  <c r="AS1252" i="45"/>
  <c r="J1046" i="45"/>
  <c r="J949" i="45"/>
  <c r="J997" i="45" s="1"/>
  <c r="K1136" i="45"/>
  <c r="B1782" i="45"/>
  <c r="D1781" i="45"/>
  <c r="N949" i="45"/>
  <c r="N997" i="45" s="1"/>
  <c r="H1730" i="45"/>
  <c r="J903" i="45"/>
  <c r="I903" i="45"/>
  <c r="H903" i="45"/>
  <c r="R903" i="45"/>
  <c r="F903" i="45"/>
  <c r="Q903" i="45"/>
  <c r="E903" i="45"/>
  <c r="M903" i="45"/>
  <c r="L903" i="45"/>
  <c r="P903" i="45"/>
  <c r="N903" i="45"/>
  <c r="D903" i="45"/>
  <c r="K1090" i="45"/>
  <c r="S948" i="45"/>
  <c r="H1780" i="45"/>
  <c r="F1781" i="45"/>
  <c r="J1091" i="45"/>
  <c r="J1137" i="45" s="1"/>
  <c r="M949" i="45"/>
  <c r="M997" i="45" s="1"/>
  <c r="L949" i="45"/>
  <c r="L997" i="45" s="1"/>
  <c r="O902" i="45"/>
  <c r="O996" i="45"/>
  <c r="E1091" i="45"/>
  <c r="E1137" i="45" s="1"/>
  <c r="G948" i="45"/>
  <c r="G670" i="45"/>
  <c r="E671" i="45"/>
  <c r="P996" i="45"/>
  <c r="S996" i="45" s="1"/>
  <c r="AI214" i="45"/>
  <c r="AI308" i="45"/>
  <c r="P355" i="45" s="1"/>
  <c r="D1046" i="45"/>
  <c r="D949" i="45"/>
  <c r="G902" i="45"/>
  <c r="O948" i="45"/>
  <c r="E1625" i="45"/>
  <c r="AF1578" i="45"/>
  <c r="I1625" i="45"/>
  <c r="D1625" i="45"/>
  <c r="AF1577" i="45"/>
  <c r="AF1663" i="45"/>
  <c r="AF1677" i="45"/>
  <c r="AF1674" i="45"/>
  <c r="AF1670" i="45"/>
  <c r="AF1660" i="45"/>
  <c r="AF1667" i="45"/>
  <c r="AF1657" i="45"/>
  <c r="AF1647" i="45"/>
  <c r="AG1653" i="45"/>
  <c r="H842" i="45" l="1"/>
  <c r="F842" i="45"/>
  <c r="D842" i="45"/>
  <c r="D673" i="45"/>
  <c r="E842" i="45"/>
  <c r="H1439" i="45"/>
  <c r="I1486" i="45"/>
  <c r="H1392" i="45"/>
  <c r="W1486" i="45"/>
  <c r="H1486" i="45" s="1"/>
  <c r="D1392" i="45"/>
  <c r="I1439" i="45"/>
  <c r="F1392" i="45"/>
  <c r="G1533" i="45"/>
  <c r="E1439" i="45"/>
  <c r="K1532" i="45"/>
  <c r="R1533" i="45"/>
  <c r="E1533" i="45" s="1"/>
  <c r="E1486" i="45"/>
  <c r="I1533" i="45"/>
  <c r="F1439" i="45"/>
  <c r="E1392" i="45"/>
  <c r="D1533" i="45"/>
  <c r="Z1440" i="45"/>
  <c r="Z1534" i="45" s="1"/>
  <c r="P1440" i="45"/>
  <c r="P1534" i="45" s="1"/>
  <c r="G1486" i="45"/>
  <c r="V1393" i="45"/>
  <c r="V1487" i="45" s="1"/>
  <c r="P1393" i="45"/>
  <c r="P1487" i="45" s="1"/>
  <c r="I1392" i="45"/>
  <c r="S1440" i="45"/>
  <c r="S1534" i="45" s="1"/>
  <c r="R1393" i="45"/>
  <c r="R1487" i="45" s="1"/>
  <c r="U1440" i="45"/>
  <c r="U1534" i="45" s="1"/>
  <c r="W1393" i="45"/>
  <c r="W1487" i="45" s="1"/>
  <c r="Z1393" i="45"/>
  <c r="Z1487" i="45" s="1"/>
  <c r="W1440" i="45"/>
  <c r="W1534" i="45" s="1"/>
  <c r="AA1393" i="45"/>
  <c r="AA1487" i="45" s="1"/>
  <c r="F1533" i="45"/>
  <c r="Y1440" i="45"/>
  <c r="Y1534" i="45" s="1"/>
  <c r="R1440" i="45"/>
  <c r="R1534" i="45" s="1"/>
  <c r="G1439" i="45"/>
  <c r="W1533" i="45"/>
  <c r="H1533" i="45" s="1"/>
  <c r="N1393" i="45"/>
  <c r="N1487" i="45" s="1"/>
  <c r="V1440" i="45"/>
  <c r="V1534" i="45" s="1"/>
  <c r="G1392" i="45"/>
  <c r="S1486" i="45"/>
  <c r="F1486" i="45" s="1"/>
  <c r="X1440" i="45"/>
  <c r="X1534" i="45" s="1"/>
  <c r="D1486" i="45"/>
  <c r="D1532" i="45"/>
  <c r="S1393" i="45"/>
  <c r="S1487" i="45" s="1"/>
  <c r="O1440" i="45"/>
  <c r="O1534" i="45" s="1"/>
  <c r="X1393" i="45"/>
  <c r="X1487" i="45" s="1"/>
  <c r="AA1440" i="45"/>
  <c r="AA1534" i="45" s="1"/>
  <c r="K1346" i="45"/>
  <c r="D1439" i="45"/>
  <c r="K1439" i="45"/>
  <c r="N1300" i="45"/>
  <c r="U1347" i="45"/>
  <c r="G1299" i="45"/>
  <c r="U1393" i="45"/>
  <c r="I1299" i="45"/>
  <c r="Y1393" i="45"/>
  <c r="D1299" i="45"/>
  <c r="O1393" i="45"/>
  <c r="O1487" i="45" s="1"/>
  <c r="E1346" i="45"/>
  <c r="Q1440" i="45"/>
  <c r="F1299" i="45"/>
  <c r="T1393" i="45"/>
  <c r="E1299" i="45"/>
  <c r="Q1393" i="45"/>
  <c r="U1301" i="45"/>
  <c r="X1348" i="45"/>
  <c r="D1346" i="45"/>
  <c r="N1440" i="45"/>
  <c r="N1534" i="45" s="1"/>
  <c r="F1346" i="45"/>
  <c r="T1440" i="45"/>
  <c r="T1534" i="45" s="1"/>
  <c r="V1301" i="45"/>
  <c r="Y1348" i="45"/>
  <c r="Z1300" i="45"/>
  <c r="S1347" i="45"/>
  <c r="I1346" i="45"/>
  <c r="X1301" i="45"/>
  <c r="N1301" i="45"/>
  <c r="N1348" i="45"/>
  <c r="O1300" i="45"/>
  <c r="V1347" i="45"/>
  <c r="Y1301" i="45"/>
  <c r="W1301" i="45"/>
  <c r="Z1348" i="45"/>
  <c r="AA1300" i="45"/>
  <c r="W1347" i="45"/>
  <c r="Z1301" i="45"/>
  <c r="P1348" i="45"/>
  <c r="O1348" i="45"/>
  <c r="T1300" i="45"/>
  <c r="AC1300" i="45" s="1"/>
  <c r="X1347" i="45"/>
  <c r="O1301" i="45"/>
  <c r="R1348" i="45"/>
  <c r="AA1348" i="45"/>
  <c r="P1300" i="45"/>
  <c r="Y1347" i="45"/>
  <c r="AA1301" i="45"/>
  <c r="S1348" i="45"/>
  <c r="Q1300" i="45"/>
  <c r="N1347" i="45"/>
  <c r="G1346" i="45"/>
  <c r="P1301" i="45"/>
  <c r="Q1348" i="45"/>
  <c r="R1300" i="45"/>
  <c r="Z1347" i="45"/>
  <c r="H1299" i="45"/>
  <c r="R1301" i="45"/>
  <c r="T1348" i="45"/>
  <c r="X1300" i="45"/>
  <c r="W1300" i="45"/>
  <c r="O1347" i="45"/>
  <c r="Q1301" i="45"/>
  <c r="U1348" i="45"/>
  <c r="Y1300" i="45"/>
  <c r="S1300" i="45"/>
  <c r="AA1347" i="45"/>
  <c r="T1301" i="45"/>
  <c r="AC1301" i="45" s="1"/>
  <c r="V1348" i="45"/>
  <c r="U1300" i="45"/>
  <c r="R1347" i="45"/>
  <c r="P1347" i="45"/>
  <c r="S1301" i="45"/>
  <c r="W1348" i="45"/>
  <c r="V1300" i="45"/>
  <c r="T1347" i="45"/>
  <c r="Q1347" i="45"/>
  <c r="H1346" i="45"/>
  <c r="O541" i="45"/>
  <c r="E541" i="45" s="1"/>
  <c r="H447" i="45"/>
  <c r="E495" i="45"/>
  <c r="H589" i="45"/>
  <c r="F495" i="45"/>
  <c r="H495" i="45"/>
  <c r="I589" i="45"/>
  <c r="E589" i="45"/>
  <c r="G541" i="45"/>
  <c r="G447" i="45"/>
  <c r="F541" i="45"/>
  <c r="G495" i="45"/>
  <c r="F447" i="45"/>
  <c r="V541" i="45"/>
  <c r="H541" i="45" s="1"/>
  <c r="D495" i="45"/>
  <c r="D541" i="45"/>
  <c r="U448" i="45"/>
  <c r="U542" i="45" s="1"/>
  <c r="T496" i="45"/>
  <c r="T590" i="45" s="1"/>
  <c r="D447" i="45"/>
  <c r="G589" i="45"/>
  <c r="O448" i="45"/>
  <c r="O542" i="45" s="1"/>
  <c r="W496" i="45"/>
  <c r="W590" i="45" s="1"/>
  <c r="L448" i="45"/>
  <c r="L542" i="45" s="1"/>
  <c r="W448" i="45"/>
  <c r="W542" i="45" s="1"/>
  <c r="N496" i="45"/>
  <c r="N590" i="45" s="1"/>
  <c r="R448" i="45"/>
  <c r="R542" i="45" s="1"/>
  <c r="M496" i="45"/>
  <c r="M590" i="45" s="1"/>
  <c r="R496" i="45"/>
  <c r="R590" i="45" s="1"/>
  <c r="N448" i="45"/>
  <c r="N542" i="45" s="1"/>
  <c r="P448" i="45"/>
  <c r="P542" i="45" s="1"/>
  <c r="Q496" i="45"/>
  <c r="Q590" i="45" s="1"/>
  <c r="S448" i="45"/>
  <c r="S542" i="45" s="1"/>
  <c r="X496" i="45"/>
  <c r="X590" i="45" s="1"/>
  <c r="Y448" i="45"/>
  <c r="Y542" i="45" s="1"/>
  <c r="V496" i="45"/>
  <c r="V590" i="45" s="1"/>
  <c r="Q448" i="45"/>
  <c r="Q542" i="45" s="1"/>
  <c r="P496" i="45"/>
  <c r="P590" i="45" s="1"/>
  <c r="V448" i="45"/>
  <c r="V542" i="45" s="1"/>
  <c r="Y496" i="45"/>
  <c r="Y590" i="45" s="1"/>
  <c r="F589" i="45"/>
  <c r="O496" i="45"/>
  <c r="O590" i="45" s="1"/>
  <c r="I447" i="45"/>
  <c r="X448" i="45"/>
  <c r="X542" i="45" s="1"/>
  <c r="S496" i="45"/>
  <c r="S590" i="45" s="1"/>
  <c r="D589" i="45"/>
  <c r="I541" i="45"/>
  <c r="P449" i="45"/>
  <c r="P543" i="45" s="1"/>
  <c r="U496" i="45"/>
  <c r="U590" i="45" s="1"/>
  <c r="T448" i="45"/>
  <c r="T542" i="45" s="1"/>
  <c r="L496" i="45"/>
  <c r="F402" i="45"/>
  <c r="H402" i="45"/>
  <c r="E402" i="45"/>
  <c r="Y403" i="45"/>
  <c r="O403" i="45"/>
  <c r="L403" i="45"/>
  <c r="W403" i="45"/>
  <c r="R403" i="45"/>
  <c r="S403" i="45"/>
  <c r="V403" i="45"/>
  <c r="Q403" i="45"/>
  <c r="X403" i="45"/>
  <c r="M403" i="45"/>
  <c r="N403" i="45"/>
  <c r="T403" i="45"/>
  <c r="U403" i="45"/>
  <c r="P403" i="45"/>
  <c r="G402" i="45"/>
  <c r="G354" i="45"/>
  <c r="D402" i="45"/>
  <c r="H354" i="45"/>
  <c r="I354" i="45"/>
  <c r="I402" i="45"/>
  <c r="F354" i="45"/>
  <c r="E354" i="45"/>
  <c r="D354" i="45"/>
  <c r="Q355" i="45"/>
  <c r="W355" i="45"/>
  <c r="X355" i="45"/>
  <c r="Y355" i="45"/>
  <c r="U355" i="45"/>
  <c r="S355" i="45"/>
  <c r="T355" i="45"/>
  <c r="V355" i="45"/>
  <c r="R355" i="45"/>
  <c r="G949" i="45"/>
  <c r="N355" i="45"/>
  <c r="K997" i="45"/>
  <c r="J1626" i="45"/>
  <c r="E1626" i="45"/>
  <c r="AG1578" i="45"/>
  <c r="E672" i="45"/>
  <c r="G671" i="45"/>
  <c r="F1782" i="45"/>
  <c r="H1781" i="45"/>
  <c r="M950" i="45"/>
  <c r="M998" i="45" s="1"/>
  <c r="J1092" i="45"/>
  <c r="J1138" i="45" s="1"/>
  <c r="AJ214" i="45"/>
  <c r="AJ308" i="45"/>
  <c r="Q356" i="45" s="1"/>
  <c r="E1047" i="45"/>
  <c r="E950" i="45"/>
  <c r="E998" i="45" s="1"/>
  <c r="I1092" i="45"/>
  <c r="I1138" i="45" s="1"/>
  <c r="K1046" i="45"/>
  <c r="H1092" i="45"/>
  <c r="Q950" i="45"/>
  <c r="Q998" i="45" s="1"/>
  <c r="K1091" i="45"/>
  <c r="K949" i="45"/>
  <c r="O997" i="45"/>
  <c r="R950" i="45"/>
  <c r="R998" i="45" s="1"/>
  <c r="D997" i="45"/>
  <c r="G997" i="45" s="1"/>
  <c r="O949" i="45"/>
  <c r="H950" i="45"/>
  <c r="H998" i="45" s="1"/>
  <c r="H1047" i="45"/>
  <c r="K903" i="45"/>
  <c r="L950" i="45"/>
  <c r="L998" i="45" s="1"/>
  <c r="O903" i="45"/>
  <c r="F950" i="45"/>
  <c r="F998" i="45" s="1"/>
  <c r="F1047" i="45"/>
  <c r="I1047" i="45"/>
  <c r="I950" i="45"/>
  <c r="I998" i="45" s="1"/>
  <c r="D1782" i="45"/>
  <c r="B1783" i="45"/>
  <c r="G1091" i="45"/>
  <c r="E1092" i="45"/>
  <c r="E1138" i="45" s="1"/>
  <c r="K1137" i="45"/>
  <c r="AG1663" i="45"/>
  <c r="AG1677" i="45"/>
  <c r="AG1674" i="45"/>
  <c r="AG1670" i="45"/>
  <c r="AG1660" i="45"/>
  <c r="AG1667" i="45"/>
  <c r="AG1657" i="45"/>
  <c r="AG1647" i="45"/>
  <c r="AH1653" i="45"/>
  <c r="D1092" i="45"/>
  <c r="D1138" i="45" s="1"/>
  <c r="G1046" i="45"/>
  <c r="O355" i="45"/>
  <c r="J950" i="45"/>
  <c r="J998" i="45" s="1"/>
  <c r="J1047" i="45"/>
  <c r="S997" i="45"/>
  <c r="I1626" i="45"/>
  <c r="D1626" i="45"/>
  <c r="AG1577" i="45"/>
  <c r="M355" i="45"/>
  <c r="L355" i="45"/>
  <c r="D1047" i="45"/>
  <c r="D950" i="45"/>
  <c r="G903" i="45"/>
  <c r="H1731" i="45"/>
  <c r="L904" i="45"/>
  <c r="J904" i="45"/>
  <c r="I904" i="45"/>
  <c r="H904" i="45"/>
  <c r="R904" i="45"/>
  <c r="F904" i="45"/>
  <c r="N904" i="45"/>
  <c r="M904" i="45"/>
  <c r="D904" i="45"/>
  <c r="Q904" i="45"/>
  <c r="P904" i="45"/>
  <c r="E904" i="45"/>
  <c r="D1137" i="45"/>
  <c r="G1137" i="45" s="1"/>
  <c r="F1092" i="45"/>
  <c r="F1138" i="45" s="1"/>
  <c r="S949" i="45"/>
  <c r="N950" i="45"/>
  <c r="N998" i="45" s="1"/>
  <c r="P950" i="45"/>
  <c r="S903" i="45"/>
  <c r="E843" i="45" l="1"/>
  <c r="D843" i="45"/>
  <c r="D674" i="45"/>
  <c r="H843" i="45"/>
  <c r="F843" i="45"/>
  <c r="G1440" i="45"/>
  <c r="G1301" i="45"/>
  <c r="E1393" i="45"/>
  <c r="G1393" i="45"/>
  <c r="H1393" i="45"/>
  <c r="I1393" i="45"/>
  <c r="I1440" i="45"/>
  <c r="F1393" i="45"/>
  <c r="D1393" i="45"/>
  <c r="Q1487" i="45"/>
  <c r="E1487" i="45" s="1"/>
  <c r="D1534" i="45"/>
  <c r="G1534" i="45"/>
  <c r="O1442" i="45"/>
  <c r="O1536" i="45" s="1"/>
  <c r="O1441" i="45"/>
  <c r="O1535" i="45" s="1"/>
  <c r="P1442" i="45"/>
  <c r="P1536" i="45" s="1"/>
  <c r="X1395" i="45"/>
  <c r="X1489" i="45" s="1"/>
  <c r="X1442" i="45"/>
  <c r="X1536" i="45" s="1"/>
  <c r="I1534" i="45"/>
  <c r="S1395" i="45"/>
  <c r="S1489" i="45" s="1"/>
  <c r="Q1394" i="45"/>
  <c r="Q1488" i="45" s="1"/>
  <c r="Z1395" i="45"/>
  <c r="Z1489" i="45" s="1"/>
  <c r="T1487" i="45"/>
  <c r="F1487" i="45" s="1"/>
  <c r="P1441" i="45"/>
  <c r="P1535" i="45" s="1"/>
  <c r="X1394" i="45"/>
  <c r="X1488" i="45" s="1"/>
  <c r="S1441" i="45"/>
  <c r="S1535" i="45" s="1"/>
  <c r="U1395" i="45"/>
  <c r="N1395" i="45"/>
  <c r="N1489" i="45" s="1"/>
  <c r="R1441" i="45"/>
  <c r="R1535" i="45" s="1"/>
  <c r="T1442" i="45"/>
  <c r="T1536" i="45" s="1"/>
  <c r="AA1395" i="45"/>
  <c r="AA1489" i="45" s="1"/>
  <c r="W1441" i="45"/>
  <c r="W1535" i="45" s="1"/>
  <c r="Z1394" i="45"/>
  <c r="Z1488" i="45" s="1"/>
  <c r="U1441" i="45"/>
  <c r="U1535" i="45" s="1"/>
  <c r="U1487" i="45"/>
  <c r="G1487" i="45" s="1"/>
  <c r="U1394" i="45"/>
  <c r="U1488" i="45" s="1"/>
  <c r="R1395" i="45"/>
  <c r="R1489" i="45" s="1"/>
  <c r="Y1441" i="45"/>
  <c r="AA1394" i="45"/>
  <c r="AA1488" i="45" s="1"/>
  <c r="Y1442" i="45"/>
  <c r="Y1536" i="45" s="1"/>
  <c r="N1394" i="45"/>
  <c r="N1488" i="45" s="1"/>
  <c r="V1442" i="45"/>
  <c r="V1536" i="45" s="1"/>
  <c r="P1394" i="45"/>
  <c r="P1488" i="45" s="1"/>
  <c r="Z1442" i="45"/>
  <c r="Z1536" i="45" s="1"/>
  <c r="V1395" i="45"/>
  <c r="V1489" i="45" s="1"/>
  <c r="Y1487" i="45"/>
  <c r="I1487" i="45" s="1"/>
  <c r="F1534" i="45"/>
  <c r="H1487" i="45"/>
  <c r="T1395" i="45"/>
  <c r="T1489" i="45" s="1"/>
  <c r="Z1441" i="45"/>
  <c r="Z1535" i="45" s="1"/>
  <c r="AA1442" i="45"/>
  <c r="AA1536" i="45" s="1"/>
  <c r="D1487" i="45"/>
  <c r="AA1441" i="45"/>
  <c r="AA1535" i="45" s="1"/>
  <c r="R1442" i="45"/>
  <c r="R1536" i="45" s="1"/>
  <c r="F1440" i="45"/>
  <c r="E1440" i="45"/>
  <c r="H1534" i="45"/>
  <c r="V1394" i="45"/>
  <c r="V1488" i="45" s="1"/>
  <c r="O1395" i="45"/>
  <c r="O1489" i="45" s="1"/>
  <c r="H1440" i="45"/>
  <c r="P1395" i="45"/>
  <c r="P1489" i="45" s="1"/>
  <c r="X1441" i="45"/>
  <c r="X1535" i="45" s="1"/>
  <c r="O1394" i="45"/>
  <c r="O1488" i="45" s="1"/>
  <c r="Q1534" i="45"/>
  <c r="E1534" i="45" s="1"/>
  <c r="T1441" i="45"/>
  <c r="T1535" i="45" s="1"/>
  <c r="D1300" i="45"/>
  <c r="T1394" i="45"/>
  <c r="T1488" i="45" s="1"/>
  <c r="K1533" i="45"/>
  <c r="N1441" i="45"/>
  <c r="N1535" i="45" s="1"/>
  <c r="K1347" i="45"/>
  <c r="N1442" i="45"/>
  <c r="K1348" i="45"/>
  <c r="D1440" i="45"/>
  <c r="K1440" i="45"/>
  <c r="E1300" i="45"/>
  <c r="R1394" i="45"/>
  <c r="R1488" i="45" s="1"/>
  <c r="I1301" i="45"/>
  <c r="Y1395" i="45"/>
  <c r="F1300" i="45"/>
  <c r="S1394" i="45"/>
  <c r="E1348" i="45"/>
  <c r="Q1442" i="45"/>
  <c r="G1347" i="45"/>
  <c r="V1441" i="45"/>
  <c r="E1347" i="45"/>
  <c r="Q1441" i="45"/>
  <c r="I1300" i="45"/>
  <c r="Y1394" i="45"/>
  <c r="G1348" i="45"/>
  <c r="U1442" i="45"/>
  <c r="E1301" i="45"/>
  <c r="Q1395" i="45"/>
  <c r="H1348" i="45"/>
  <c r="W1442" i="45"/>
  <c r="H1300" i="45"/>
  <c r="W1394" i="45"/>
  <c r="F1348" i="45"/>
  <c r="S1442" i="45"/>
  <c r="H1301" i="45"/>
  <c r="W1395" i="45"/>
  <c r="D1301" i="45"/>
  <c r="F1301" i="45"/>
  <c r="D1347" i="45"/>
  <c r="D1348" i="45"/>
  <c r="F1347" i="45"/>
  <c r="H1347" i="45"/>
  <c r="G1300" i="45"/>
  <c r="I1347" i="45"/>
  <c r="I1348" i="45"/>
  <c r="D542" i="45"/>
  <c r="D496" i="45"/>
  <c r="G496" i="45"/>
  <c r="L590" i="45"/>
  <c r="D590" i="45" s="1"/>
  <c r="I590" i="45"/>
  <c r="H590" i="45"/>
  <c r="G590" i="45"/>
  <c r="G448" i="45"/>
  <c r="H448" i="45"/>
  <c r="E590" i="45"/>
  <c r="F496" i="45"/>
  <c r="E542" i="45"/>
  <c r="I448" i="45"/>
  <c r="E448" i="45"/>
  <c r="X497" i="45"/>
  <c r="X591" i="45" s="1"/>
  <c r="U449" i="45"/>
  <c r="U543" i="45" s="1"/>
  <c r="S497" i="45"/>
  <c r="S591" i="45" s="1"/>
  <c r="Q497" i="45"/>
  <c r="S449" i="45"/>
  <c r="S543" i="45" s="1"/>
  <c r="Y449" i="45"/>
  <c r="Y543" i="45" s="1"/>
  <c r="R497" i="45"/>
  <c r="R591" i="45" s="1"/>
  <c r="E496" i="45"/>
  <c r="W497" i="45"/>
  <c r="W591" i="45" s="1"/>
  <c r="G542" i="45"/>
  <c r="X449" i="45"/>
  <c r="X543" i="45" s="1"/>
  <c r="L497" i="45"/>
  <c r="L591" i="45" s="1"/>
  <c r="D448" i="45"/>
  <c r="H496" i="45"/>
  <c r="W449" i="45"/>
  <c r="W543" i="45" s="1"/>
  <c r="P497" i="45"/>
  <c r="P591" i="45" s="1"/>
  <c r="O497" i="45"/>
  <c r="F590" i="45"/>
  <c r="Q450" i="45"/>
  <c r="Q544" i="45" s="1"/>
  <c r="T449" i="45"/>
  <c r="T543" i="45" s="1"/>
  <c r="L449" i="45"/>
  <c r="L543" i="45" s="1"/>
  <c r="Q449" i="45"/>
  <c r="U497" i="45"/>
  <c r="U591" i="45" s="1"/>
  <c r="Y497" i="45"/>
  <c r="Y591" i="45" s="1"/>
  <c r="I542" i="45"/>
  <c r="V449" i="45"/>
  <c r="V543" i="45" s="1"/>
  <c r="V497" i="45"/>
  <c r="V591" i="45" s="1"/>
  <c r="M449" i="45"/>
  <c r="M543" i="45" s="1"/>
  <c r="T497" i="45"/>
  <c r="T591" i="45" s="1"/>
  <c r="F542" i="45"/>
  <c r="H542" i="45"/>
  <c r="N497" i="45"/>
  <c r="N591" i="45" s="1"/>
  <c r="F448" i="45"/>
  <c r="R449" i="45"/>
  <c r="R543" i="45" s="1"/>
  <c r="M497" i="45"/>
  <c r="M591" i="45" s="1"/>
  <c r="E355" i="45"/>
  <c r="O449" i="45"/>
  <c r="E449" i="45" s="1"/>
  <c r="N449" i="45"/>
  <c r="N543" i="45" s="1"/>
  <c r="I477" i="45"/>
  <c r="I472" i="45"/>
  <c r="I490" i="45"/>
  <c r="I495" i="45"/>
  <c r="I493" i="45"/>
  <c r="I485" i="45"/>
  <c r="I487" i="45"/>
  <c r="I480" i="45"/>
  <c r="I478" i="45"/>
  <c r="I474" i="45"/>
  <c r="I492" i="45"/>
  <c r="I476" i="45"/>
  <c r="I489" i="45"/>
  <c r="I484" i="45"/>
  <c r="I482" i="45"/>
  <c r="I467" i="45"/>
  <c r="I471" i="45"/>
  <c r="I469" i="45"/>
  <c r="I494" i="45"/>
  <c r="I486" i="45"/>
  <c r="I473" i="45"/>
  <c r="I465" i="45"/>
  <c r="I496" i="45"/>
  <c r="I491" i="45"/>
  <c r="I479" i="45"/>
  <c r="I488" i="45"/>
  <c r="I481" i="45"/>
  <c r="I466" i="45"/>
  <c r="I483" i="45"/>
  <c r="I475" i="45"/>
  <c r="I470" i="45"/>
  <c r="G403" i="45"/>
  <c r="I468" i="45"/>
  <c r="F403" i="45"/>
  <c r="H355" i="45"/>
  <c r="Q404" i="45"/>
  <c r="M404" i="45"/>
  <c r="X404" i="45"/>
  <c r="O404" i="45"/>
  <c r="S404" i="45"/>
  <c r="W404" i="45"/>
  <c r="Y404" i="45"/>
  <c r="L404" i="45"/>
  <c r="V404" i="45"/>
  <c r="R404" i="45"/>
  <c r="U404" i="45"/>
  <c r="P404" i="45"/>
  <c r="T404" i="45"/>
  <c r="N404" i="45"/>
  <c r="I403" i="45"/>
  <c r="D403" i="45"/>
  <c r="E403" i="45"/>
  <c r="H403" i="45"/>
  <c r="I355" i="45"/>
  <c r="G355" i="45"/>
  <c r="D355" i="45"/>
  <c r="F355" i="45"/>
  <c r="Y356" i="45"/>
  <c r="V356" i="45"/>
  <c r="S356" i="45"/>
  <c r="T356" i="45"/>
  <c r="W356" i="45"/>
  <c r="U356" i="45"/>
  <c r="X356" i="45"/>
  <c r="R356" i="45"/>
  <c r="K1092" i="45"/>
  <c r="P356" i="45"/>
  <c r="S950" i="45"/>
  <c r="P998" i="45"/>
  <c r="S998" i="45" s="1"/>
  <c r="G950" i="45"/>
  <c r="K998" i="45"/>
  <c r="L356" i="45"/>
  <c r="H1782" i="45"/>
  <c r="F1783" i="45"/>
  <c r="D1048" i="45"/>
  <c r="D951" i="45"/>
  <c r="G904" i="45"/>
  <c r="D998" i="45"/>
  <c r="G998" i="45" s="1"/>
  <c r="D1627" i="45"/>
  <c r="I1627" i="45"/>
  <c r="AH1577" i="45"/>
  <c r="AH1677" i="45"/>
  <c r="AH1674" i="45"/>
  <c r="AH1670" i="45"/>
  <c r="AH1660" i="45"/>
  <c r="AH1667" i="45"/>
  <c r="AH1657" i="45"/>
  <c r="AH1647" i="45"/>
  <c r="AI1653" i="45"/>
  <c r="AH1663" i="45"/>
  <c r="H1093" i="45"/>
  <c r="H1139" i="45" s="1"/>
  <c r="K1047" i="45"/>
  <c r="E1627" i="45"/>
  <c r="J1627" i="45"/>
  <c r="AH1578" i="45"/>
  <c r="H1732" i="45"/>
  <c r="M905" i="45"/>
  <c r="L905" i="45"/>
  <c r="J905" i="45"/>
  <c r="I905" i="45"/>
  <c r="H905" i="45"/>
  <c r="N905" i="45"/>
  <c r="R905" i="45"/>
  <c r="Q905" i="45"/>
  <c r="P905" i="45"/>
  <c r="F905" i="45"/>
  <c r="E905" i="45"/>
  <c r="D905" i="45"/>
  <c r="Q951" i="45"/>
  <c r="Q999" i="45" s="1"/>
  <c r="M951" i="45"/>
  <c r="M999" i="45" s="1"/>
  <c r="D1093" i="45"/>
  <c r="G1047" i="45"/>
  <c r="H1138" i="45"/>
  <c r="K1138" i="45" s="1"/>
  <c r="O356" i="45"/>
  <c r="AK214" i="45"/>
  <c r="AK308" i="45"/>
  <c r="Y357" i="45" s="1"/>
  <c r="N951" i="45"/>
  <c r="N999" i="45" s="1"/>
  <c r="K950" i="45"/>
  <c r="R951" i="45"/>
  <c r="R999" i="45" s="1"/>
  <c r="H951" i="45"/>
  <c r="H999" i="45" s="1"/>
  <c r="H1048" i="45"/>
  <c r="K904" i="45"/>
  <c r="F1093" i="45"/>
  <c r="F1139" i="45" s="1"/>
  <c r="E1093" i="45"/>
  <c r="E1139" i="45" s="1"/>
  <c r="E673" i="45"/>
  <c r="G672" i="45"/>
  <c r="I1048" i="45"/>
  <c r="I951" i="45"/>
  <c r="I999" i="45" s="1"/>
  <c r="E1048" i="45"/>
  <c r="E951" i="45"/>
  <c r="E999" i="45" s="1"/>
  <c r="I1093" i="45"/>
  <c r="I1139" i="45" s="1"/>
  <c r="J1048" i="45"/>
  <c r="J951" i="45"/>
  <c r="J999" i="45" s="1"/>
  <c r="B1784" i="45"/>
  <c r="D1783" i="45"/>
  <c r="F1048" i="45"/>
  <c r="F951" i="45"/>
  <c r="F999" i="45" s="1"/>
  <c r="L951" i="45"/>
  <c r="L999" i="45" s="1"/>
  <c r="O904" i="45"/>
  <c r="M356" i="45"/>
  <c r="J1093" i="45"/>
  <c r="J1139" i="45" s="1"/>
  <c r="G1138" i="45"/>
  <c r="O998" i="45"/>
  <c r="N356" i="45"/>
  <c r="P951" i="45"/>
  <c r="S904" i="45"/>
  <c r="G1092" i="45"/>
  <c r="O950" i="45"/>
  <c r="H1442" i="45" l="1"/>
  <c r="E1441" i="45"/>
  <c r="F1395" i="45"/>
  <c r="F1441" i="45"/>
  <c r="H1395" i="45"/>
  <c r="G1442" i="45"/>
  <c r="E1394" i="45"/>
  <c r="H1394" i="45"/>
  <c r="H1441" i="45"/>
  <c r="D1441" i="45"/>
  <c r="E1395" i="45"/>
  <c r="G1395" i="45"/>
  <c r="I1395" i="45"/>
  <c r="D1395" i="45"/>
  <c r="F1442" i="45"/>
  <c r="E1488" i="45"/>
  <c r="G1394" i="45"/>
  <c r="D1488" i="45"/>
  <c r="U1489" i="45"/>
  <c r="G1489" i="45" s="1"/>
  <c r="W1488" i="45"/>
  <c r="H1488" i="45" s="1"/>
  <c r="I1442" i="45"/>
  <c r="F1489" i="45"/>
  <c r="G1441" i="45"/>
  <c r="D1442" i="45"/>
  <c r="I1441" i="45"/>
  <c r="E1442" i="45"/>
  <c r="F1394" i="45"/>
  <c r="D1535" i="45"/>
  <c r="I1536" i="45"/>
  <c r="Q1536" i="45"/>
  <c r="E1536" i="45" s="1"/>
  <c r="S1488" i="45"/>
  <c r="F1488" i="45" s="1"/>
  <c r="Q1489" i="45"/>
  <c r="E1489" i="45" s="1"/>
  <c r="H1535" i="45"/>
  <c r="F1535" i="45"/>
  <c r="W1489" i="45"/>
  <c r="H1489" i="45" s="1"/>
  <c r="Y1535" i="45"/>
  <c r="I1535" i="45" s="1"/>
  <c r="N1536" i="45"/>
  <c r="D1489" i="45"/>
  <c r="S1536" i="45"/>
  <c r="F1536" i="45" s="1"/>
  <c r="W1536" i="45"/>
  <c r="H1536" i="45" s="1"/>
  <c r="I1394" i="45"/>
  <c r="Y1488" i="45"/>
  <c r="I1488" i="45" s="1"/>
  <c r="D1394" i="45"/>
  <c r="Q1535" i="45"/>
  <c r="E1535" i="45" s="1"/>
  <c r="Y1489" i="45"/>
  <c r="I1489" i="45" s="1"/>
  <c r="G1488" i="45"/>
  <c r="U1536" i="45"/>
  <c r="G1536" i="45" s="1"/>
  <c r="V1535" i="45"/>
  <c r="G1535" i="45" s="1"/>
  <c r="K1534" i="45"/>
  <c r="K1442" i="45"/>
  <c r="K1441" i="45"/>
  <c r="E497" i="45"/>
  <c r="H591" i="45"/>
  <c r="I449" i="45"/>
  <c r="F449" i="45"/>
  <c r="D449" i="45"/>
  <c r="G449" i="45"/>
  <c r="O591" i="45"/>
  <c r="E591" i="45" s="1"/>
  <c r="I497" i="45"/>
  <c r="G497" i="45"/>
  <c r="F497" i="45"/>
  <c r="G591" i="45"/>
  <c r="H543" i="45"/>
  <c r="H449" i="45"/>
  <c r="D497" i="45"/>
  <c r="Q591" i="45"/>
  <c r="F591" i="45" s="1"/>
  <c r="P450" i="45"/>
  <c r="P544" i="45" s="1"/>
  <c r="G543" i="45"/>
  <c r="O450" i="45"/>
  <c r="O544" i="45" s="1"/>
  <c r="W498" i="45"/>
  <c r="W592" i="45" s="1"/>
  <c r="X450" i="45"/>
  <c r="X544" i="45" s="1"/>
  <c r="S498" i="45"/>
  <c r="S592" i="45" s="1"/>
  <c r="M450" i="45"/>
  <c r="U450" i="45"/>
  <c r="U544" i="45" s="1"/>
  <c r="O498" i="45"/>
  <c r="O592" i="45" s="1"/>
  <c r="L498" i="45"/>
  <c r="W450" i="45"/>
  <c r="W544" i="45" s="1"/>
  <c r="X498" i="45"/>
  <c r="X592" i="45" s="1"/>
  <c r="L450" i="45"/>
  <c r="L544" i="45" s="1"/>
  <c r="T450" i="45"/>
  <c r="N498" i="45"/>
  <c r="N592" i="45" s="1"/>
  <c r="M498" i="45"/>
  <c r="M592" i="45" s="1"/>
  <c r="I591" i="45"/>
  <c r="D591" i="45"/>
  <c r="Y498" i="45"/>
  <c r="Y592" i="45" s="1"/>
  <c r="S450" i="45"/>
  <c r="S544" i="45" s="1"/>
  <c r="T498" i="45"/>
  <c r="T592" i="45" s="1"/>
  <c r="Q498" i="45"/>
  <c r="Q592" i="45" s="1"/>
  <c r="Q543" i="45"/>
  <c r="F543" i="45" s="1"/>
  <c r="V450" i="45"/>
  <c r="V544" i="45" s="1"/>
  <c r="P498" i="45"/>
  <c r="I543" i="45"/>
  <c r="N450" i="45"/>
  <c r="N544" i="45" s="1"/>
  <c r="Y450" i="45"/>
  <c r="Y544" i="45" s="1"/>
  <c r="U498" i="45"/>
  <c r="H497" i="45"/>
  <c r="D543" i="45"/>
  <c r="V498" i="45"/>
  <c r="V592" i="45" s="1"/>
  <c r="Y451" i="45"/>
  <c r="Y545" i="45" s="1"/>
  <c r="R498" i="45"/>
  <c r="R592" i="45" s="1"/>
  <c r="O543" i="45"/>
  <c r="E543" i="45" s="1"/>
  <c r="F356" i="45"/>
  <c r="R450" i="45"/>
  <c r="R544" i="45" s="1"/>
  <c r="F544" i="45" s="1"/>
  <c r="D404" i="45"/>
  <c r="F404" i="45"/>
  <c r="G404" i="45"/>
  <c r="H404" i="45"/>
  <c r="E356" i="45"/>
  <c r="Q405" i="45"/>
  <c r="L405" i="45"/>
  <c r="M405" i="45"/>
  <c r="V405" i="45"/>
  <c r="R405" i="45"/>
  <c r="O405" i="45"/>
  <c r="W405" i="45"/>
  <c r="X405" i="45"/>
  <c r="Y405" i="45"/>
  <c r="S405" i="45"/>
  <c r="U405" i="45"/>
  <c r="P405" i="45"/>
  <c r="N405" i="45"/>
  <c r="T405" i="45"/>
  <c r="I404" i="45"/>
  <c r="H356" i="45"/>
  <c r="E404" i="45"/>
  <c r="I356" i="45"/>
  <c r="G356" i="45"/>
  <c r="D356" i="45"/>
  <c r="X357" i="45"/>
  <c r="S357" i="45"/>
  <c r="W357" i="45"/>
  <c r="U357" i="45"/>
  <c r="Q357" i="45"/>
  <c r="R357" i="45"/>
  <c r="T357" i="45"/>
  <c r="V357" i="45"/>
  <c r="P357" i="45"/>
  <c r="S951" i="45"/>
  <c r="L357" i="45"/>
  <c r="N357" i="45"/>
  <c r="O357" i="45"/>
  <c r="K999" i="45"/>
  <c r="M357" i="45"/>
  <c r="G1093" i="45"/>
  <c r="L952" i="45"/>
  <c r="L1000" i="45" s="1"/>
  <c r="O905" i="45"/>
  <c r="G951" i="45"/>
  <c r="M952" i="45"/>
  <c r="M1000" i="45" s="1"/>
  <c r="G1048" i="45"/>
  <c r="D1094" i="45"/>
  <c r="D1140" i="45" s="1"/>
  <c r="E1094" i="45"/>
  <c r="E1140" i="45" s="1"/>
  <c r="K951" i="45"/>
  <c r="D1049" i="45"/>
  <c r="D952" i="45"/>
  <c r="G905" i="45"/>
  <c r="H1733" i="45"/>
  <c r="N906" i="45"/>
  <c r="M906" i="45"/>
  <c r="L906" i="45"/>
  <c r="J906" i="45"/>
  <c r="I906" i="45"/>
  <c r="H906" i="45"/>
  <c r="P906" i="45"/>
  <c r="D906" i="45"/>
  <c r="Q906" i="45"/>
  <c r="F906" i="45"/>
  <c r="E906" i="45"/>
  <c r="R906" i="45"/>
  <c r="P999" i="45"/>
  <c r="S999" i="45" s="1"/>
  <c r="E1049" i="45"/>
  <c r="E952" i="45"/>
  <c r="E1000" i="45" s="1"/>
  <c r="J1628" i="45"/>
  <c r="AI1578" i="45"/>
  <c r="E1628" i="45"/>
  <c r="K1093" i="45"/>
  <c r="H1094" i="45"/>
  <c r="H1140" i="45" s="1"/>
  <c r="K1048" i="45"/>
  <c r="F1049" i="45"/>
  <c r="F952" i="45"/>
  <c r="F1000" i="45" s="1"/>
  <c r="P952" i="45"/>
  <c r="S905" i="45"/>
  <c r="F1094" i="45"/>
  <c r="F1140" i="45" s="1"/>
  <c r="D1784" i="45"/>
  <c r="B1785" i="45"/>
  <c r="Q952" i="45"/>
  <c r="Q1000" i="45" s="1"/>
  <c r="I1628" i="45"/>
  <c r="D1628" i="45"/>
  <c r="AI1577" i="45"/>
  <c r="E674" i="45"/>
  <c r="G673" i="45"/>
  <c r="R952" i="45"/>
  <c r="R1000" i="45" s="1"/>
  <c r="AI1667" i="45"/>
  <c r="AI1657" i="45"/>
  <c r="AI1663" i="45"/>
  <c r="AI1647" i="45"/>
  <c r="AI1670" i="45"/>
  <c r="AI1674" i="45"/>
  <c r="AI1677" i="45"/>
  <c r="AJ1653" i="45"/>
  <c r="AI1660" i="45"/>
  <c r="N952" i="45"/>
  <c r="N1000" i="45" s="1"/>
  <c r="K1139" i="45"/>
  <c r="I1094" i="45"/>
  <c r="I1140" i="45" s="1"/>
  <c r="H1049" i="45"/>
  <c r="H952" i="45"/>
  <c r="K905" i="45"/>
  <c r="F1784" i="45"/>
  <c r="H1783" i="45"/>
  <c r="O999" i="45"/>
  <c r="AL214" i="45"/>
  <c r="AL308" i="45"/>
  <c r="I1049" i="45"/>
  <c r="I952" i="45"/>
  <c r="I1000" i="45" s="1"/>
  <c r="O951" i="45"/>
  <c r="J1094" i="45"/>
  <c r="J1140" i="45" s="1"/>
  <c r="D1139" i="45"/>
  <c r="G1139" i="45" s="1"/>
  <c r="J1049" i="45"/>
  <c r="J952" i="45"/>
  <c r="J1000" i="45" s="1"/>
  <c r="D999" i="45"/>
  <c r="G999" i="45" s="1"/>
  <c r="K1535" i="45" l="1"/>
  <c r="K1536" i="45"/>
  <c r="D1536" i="45"/>
  <c r="G450" i="45"/>
  <c r="T544" i="45"/>
  <c r="G544" i="45" s="1"/>
  <c r="D450" i="45"/>
  <c r="M544" i="45"/>
  <c r="D544" i="45" s="1"/>
  <c r="I450" i="45"/>
  <c r="E498" i="45"/>
  <c r="H544" i="45"/>
  <c r="F450" i="45"/>
  <c r="E450" i="45"/>
  <c r="H450" i="45"/>
  <c r="D498" i="45"/>
  <c r="E544" i="45"/>
  <c r="P592" i="45"/>
  <c r="E592" i="45" s="1"/>
  <c r="L592" i="45"/>
  <c r="D592" i="45" s="1"/>
  <c r="H498" i="45"/>
  <c r="G592" i="45"/>
  <c r="I498" i="45"/>
  <c r="G498" i="45"/>
  <c r="I544" i="45"/>
  <c r="F498" i="45"/>
  <c r="S499" i="45"/>
  <c r="S593" i="45" s="1"/>
  <c r="Y499" i="45"/>
  <c r="Y593" i="45" s="1"/>
  <c r="S451" i="45"/>
  <c r="S545" i="45" s="1"/>
  <c r="X499" i="45"/>
  <c r="X593" i="45" s="1"/>
  <c r="I592" i="45"/>
  <c r="V451" i="45"/>
  <c r="V545" i="45" s="1"/>
  <c r="W499" i="45"/>
  <c r="W593" i="45" s="1"/>
  <c r="U592" i="45"/>
  <c r="H592" i="45" s="1"/>
  <c r="O499" i="45"/>
  <c r="O593" i="45" s="1"/>
  <c r="T451" i="45"/>
  <c r="T545" i="45" s="1"/>
  <c r="R499" i="45"/>
  <c r="R593" i="45" s="1"/>
  <c r="U499" i="45"/>
  <c r="U593" i="45" s="1"/>
  <c r="R451" i="45"/>
  <c r="R545" i="45" s="1"/>
  <c r="V499" i="45"/>
  <c r="V593" i="45" s="1"/>
  <c r="P451" i="45"/>
  <c r="P545" i="45" s="1"/>
  <c r="O451" i="45"/>
  <c r="Q451" i="45"/>
  <c r="M499" i="45"/>
  <c r="M593" i="45" s="1"/>
  <c r="F592" i="45"/>
  <c r="U451" i="45"/>
  <c r="U545" i="45" s="1"/>
  <c r="T499" i="45"/>
  <c r="T593" i="45" s="1"/>
  <c r="L499" i="45"/>
  <c r="P499" i="45"/>
  <c r="X451" i="45"/>
  <c r="X545" i="45" s="1"/>
  <c r="L451" i="45"/>
  <c r="L545" i="45" s="1"/>
  <c r="W451" i="45"/>
  <c r="W545" i="45" s="1"/>
  <c r="N499" i="45"/>
  <c r="N593" i="45" s="1"/>
  <c r="Q499" i="45"/>
  <c r="Q593" i="45" s="1"/>
  <c r="N451" i="45"/>
  <c r="N545" i="45" s="1"/>
  <c r="M451" i="45"/>
  <c r="G405" i="45"/>
  <c r="E405" i="45"/>
  <c r="H405" i="45"/>
  <c r="I405" i="45"/>
  <c r="H357" i="45"/>
  <c r="Y406" i="45"/>
  <c r="X406" i="45"/>
  <c r="R406" i="45"/>
  <c r="Q406" i="45"/>
  <c r="O406" i="45"/>
  <c r="M406" i="45"/>
  <c r="L406" i="45"/>
  <c r="V406" i="45"/>
  <c r="S406" i="45"/>
  <c r="W406" i="45"/>
  <c r="U406" i="45"/>
  <c r="T406" i="45"/>
  <c r="N406" i="45"/>
  <c r="P406" i="45"/>
  <c r="I357" i="45"/>
  <c r="D405" i="45"/>
  <c r="F405" i="45"/>
  <c r="D357" i="45"/>
  <c r="F357" i="45"/>
  <c r="G357" i="45"/>
  <c r="E357" i="45"/>
  <c r="Q358" i="45"/>
  <c r="S358" i="45"/>
  <c r="R358" i="45"/>
  <c r="U358" i="45"/>
  <c r="W358" i="45"/>
  <c r="X358" i="45"/>
  <c r="V358" i="45"/>
  <c r="T358" i="45"/>
  <c r="Y358" i="45"/>
  <c r="P358" i="45"/>
  <c r="K952" i="45"/>
  <c r="G1140" i="45"/>
  <c r="I1050" i="45"/>
  <c r="I953" i="45"/>
  <c r="I1001" i="45" s="1"/>
  <c r="O358" i="45"/>
  <c r="H1784" i="45"/>
  <c r="F1785" i="45"/>
  <c r="I1629" i="45"/>
  <c r="D1629" i="45"/>
  <c r="J1050" i="45"/>
  <c r="J953" i="45"/>
  <c r="J1001" i="45" s="1"/>
  <c r="L358" i="45"/>
  <c r="F1095" i="45"/>
  <c r="F1141" i="45" s="1"/>
  <c r="E1095" i="45"/>
  <c r="E1141" i="45" s="1"/>
  <c r="L953" i="45"/>
  <c r="L1001" i="45" s="1"/>
  <c r="O906" i="45"/>
  <c r="O1000" i="45"/>
  <c r="I1095" i="45"/>
  <c r="I1141" i="45" s="1"/>
  <c r="H1000" i="45"/>
  <c r="K1000" i="45" s="1"/>
  <c r="M953" i="45"/>
  <c r="M1001" i="45" s="1"/>
  <c r="O952" i="45"/>
  <c r="H1095" i="45"/>
  <c r="H1141" i="45" s="1"/>
  <c r="K1049" i="45"/>
  <c r="AJ1667" i="45"/>
  <c r="AJ1657" i="45"/>
  <c r="AJ1677" i="45"/>
  <c r="AJ1674" i="45"/>
  <c r="AJ1670" i="45"/>
  <c r="AJ1660" i="45"/>
  <c r="AJ1647" i="45"/>
  <c r="AK1653" i="45"/>
  <c r="AJ1663" i="45"/>
  <c r="G674" i="45"/>
  <c r="K1094" i="45"/>
  <c r="R953" i="45"/>
  <c r="R1001" i="45" s="1"/>
  <c r="N907" i="45"/>
  <c r="M907" i="45"/>
  <c r="L907" i="45"/>
  <c r="J907" i="45"/>
  <c r="I907" i="45"/>
  <c r="Q907" i="45"/>
  <c r="E907" i="45"/>
  <c r="P907" i="45"/>
  <c r="D907" i="45"/>
  <c r="R907" i="45"/>
  <c r="H907" i="45"/>
  <c r="F907" i="45"/>
  <c r="N358" i="45"/>
  <c r="E1050" i="45"/>
  <c r="E953" i="45"/>
  <c r="E1001" i="45" s="1"/>
  <c r="N953" i="45"/>
  <c r="N1001" i="45" s="1"/>
  <c r="F1050" i="45"/>
  <c r="F953" i="45"/>
  <c r="F1001" i="45" s="1"/>
  <c r="G952" i="45"/>
  <c r="M358" i="45"/>
  <c r="S952" i="45"/>
  <c r="Q953" i="45"/>
  <c r="Q1001" i="45" s="1"/>
  <c r="D1000" i="45"/>
  <c r="G1000" i="45" s="1"/>
  <c r="K1140" i="45"/>
  <c r="J1095" i="45"/>
  <c r="J1141" i="45" s="1"/>
  <c r="AM214" i="45"/>
  <c r="AM308" i="45"/>
  <c r="P1000" i="45"/>
  <c r="S1000" i="45" s="1"/>
  <c r="D1050" i="45"/>
  <c r="D953" i="45"/>
  <c r="G906" i="45"/>
  <c r="G1049" i="45"/>
  <c r="D1095" i="45"/>
  <c r="B1786" i="45"/>
  <c r="D1785" i="45"/>
  <c r="J1629" i="45"/>
  <c r="E1629" i="45"/>
  <c r="P953" i="45"/>
  <c r="S906" i="45"/>
  <c r="G1094" i="45"/>
  <c r="H1050" i="45"/>
  <c r="H953" i="45"/>
  <c r="K906" i="45"/>
  <c r="D499" i="45" l="1"/>
  <c r="D451" i="45"/>
  <c r="L593" i="45"/>
  <c r="D593" i="45" s="1"/>
  <c r="G499" i="45"/>
  <c r="F451" i="45"/>
  <c r="E499" i="45"/>
  <c r="P593" i="45"/>
  <c r="E593" i="45" s="1"/>
  <c r="E451" i="45"/>
  <c r="Q545" i="45"/>
  <c r="F545" i="45" s="1"/>
  <c r="G545" i="45"/>
  <c r="I593" i="45"/>
  <c r="I545" i="45"/>
  <c r="I451" i="45"/>
  <c r="H451" i="45"/>
  <c r="H593" i="45"/>
  <c r="I499" i="45"/>
  <c r="F499" i="45"/>
  <c r="U500" i="45"/>
  <c r="U594" i="45" s="1"/>
  <c r="V500" i="45"/>
  <c r="V594" i="45" s="1"/>
  <c r="O545" i="45"/>
  <c r="E545" i="45" s="1"/>
  <c r="M545" i="45"/>
  <c r="D545" i="45" s="1"/>
  <c r="L500" i="45"/>
  <c r="L594" i="45" s="1"/>
  <c r="Y452" i="45"/>
  <c r="Y546" i="45" s="1"/>
  <c r="M500" i="45"/>
  <c r="M594" i="45" s="1"/>
  <c r="T452" i="45"/>
  <c r="T546" i="45" s="1"/>
  <c r="H545" i="45"/>
  <c r="Q452" i="45"/>
  <c r="Q546" i="45" s="1"/>
  <c r="F593" i="45"/>
  <c r="P452" i="45"/>
  <c r="P546" i="45" s="1"/>
  <c r="V452" i="45"/>
  <c r="V546" i="45" s="1"/>
  <c r="Q500" i="45"/>
  <c r="Q594" i="45" s="1"/>
  <c r="G451" i="45"/>
  <c r="S500" i="45"/>
  <c r="S594" i="45" s="1"/>
  <c r="X452" i="45"/>
  <c r="X546" i="45" s="1"/>
  <c r="R500" i="45"/>
  <c r="H499" i="45"/>
  <c r="S452" i="45"/>
  <c r="W452" i="45"/>
  <c r="W546" i="45" s="1"/>
  <c r="P500" i="45"/>
  <c r="P594" i="45" s="1"/>
  <c r="X500" i="45"/>
  <c r="X594" i="45" s="1"/>
  <c r="W500" i="45"/>
  <c r="W594" i="45" s="1"/>
  <c r="U452" i="45"/>
  <c r="U546" i="45" s="1"/>
  <c r="N500" i="45"/>
  <c r="N594" i="45" s="1"/>
  <c r="Y500" i="45"/>
  <c r="Y594" i="45" s="1"/>
  <c r="G593" i="45"/>
  <c r="N452" i="45"/>
  <c r="N546" i="45" s="1"/>
  <c r="L452" i="45"/>
  <c r="L546" i="45" s="1"/>
  <c r="M452" i="45"/>
  <c r="M546" i="45" s="1"/>
  <c r="O452" i="45"/>
  <c r="R452" i="45"/>
  <c r="R546" i="45" s="1"/>
  <c r="T500" i="45"/>
  <c r="T594" i="45" s="1"/>
  <c r="E406" i="45"/>
  <c r="O500" i="45"/>
  <c r="O594" i="45" s="1"/>
  <c r="F406" i="45"/>
  <c r="I406" i="45"/>
  <c r="G406" i="45"/>
  <c r="W407" i="45"/>
  <c r="V407" i="45"/>
  <c r="S407" i="45"/>
  <c r="Q407" i="45"/>
  <c r="X407" i="45"/>
  <c r="M407" i="45"/>
  <c r="R407" i="45"/>
  <c r="O407" i="45"/>
  <c r="L407" i="45"/>
  <c r="Y407" i="45"/>
  <c r="U407" i="45"/>
  <c r="T407" i="45"/>
  <c r="N407" i="45"/>
  <c r="P407" i="45"/>
  <c r="H358" i="45"/>
  <c r="G358" i="45"/>
  <c r="D406" i="45"/>
  <c r="H406" i="45"/>
  <c r="E358" i="45"/>
  <c r="F358" i="45"/>
  <c r="I358" i="45"/>
  <c r="D358" i="45"/>
  <c r="T359" i="45"/>
  <c r="R359" i="45"/>
  <c r="Q359" i="45"/>
  <c r="V359" i="45"/>
  <c r="X359" i="45"/>
  <c r="W359" i="45"/>
  <c r="Y359" i="45"/>
  <c r="U359" i="45"/>
  <c r="S359" i="45"/>
  <c r="P359" i="45"/>
  <c r="K953" i="45"/>
  <c r="H1001" i="45"/>
  <c r="K1001" i="45" s="1"/>
  <c r="N359" i="45"/>
  <c r="K1141" i="45"/>
  <c r="G953" i="45"/>
  <c r="O1001" i="45"/>
  <c r="S953" i="45"/>
  <c r="G1095" i="45"/>
  <c r="D1051" i="45"/>
  <c r="D954" i="45"/>
  <c r="G907" i="45"/>
  <c r="P954" i="45"/>
  <c r="S907" i="45"/>
  <c r="F1786" i="45"/>
  <c r="H1785" i="45"/>
  <c r="K1050" i="45"/>
  <c r="H1096" i="45"/>
  <c r="H1142" i="45" s="1"/>
  <c r="D1001" i="45"/>
  <c r="G1001" i="45" s="1"/>
  <c r="AN214" i="45"/>
  <c r="AN308" i="45"/>
  <c r="U360" i="45" s="1"/>
  <c r="Q954" i="45"/>
  <c r="Q1002" i="45" s="1"/>
  <c r="J1051" i="45"/>
  <c r="J954" i="45"/>
  <c r="J1002" i="45" s="1"/>
  <c r="J1096" i="45"/>
  <c r="J1142" i="45" s="1"/>
  <c r="R954" i="45"/>
  <c r="R1002" i="45" s="1"/>
  <c r="E1051" i="45"/>
  <c r="E954" i="45"/>
  <c r="E1002" i="45" s="1"/>
  <c r="E1096" i="45"/>
  <c r="E1142" i="45" s="1"/>
  <c r="L954" i="45"/>
  <c r="O907" i="45"/>
  <c r="F1096" i="45"/>
  <c r="F1142" i="45" s="1"/>
  <c r="M954" i="45"/>
  <c r="M1002" i="45" s="1"/>
  <c r="AK1667" i="45"/>
  <c r="AK1657" i="45"/>
  <c r="AK1663" i="45"/>
  <c r="AK1670" i="45"/>
  <c r="AK1674" i="45"/>
  <c r="AK1677" i="45"/>
  <c r="AL1653" i="45"/>
  <c r="AK1660" i="45"/>
  <c r="AK1647" i="45"/>
  <c r="K1095" i="45"/>
  <c r="D1141" i="45"/>
  <c r="G1141" i="45" s="1"/>
  <c r="D1786" i="45"/>
  <c r="B1787" i="45"/>
  <c r="L359" i="45"/>
  <c r="N954" i="45"/>
  <c r="N1002" i="45" s="1"/>
  <c r="I1096" i="45"/>
  <c r="I1142" i="45" s="1"/>
  <c r="F954" i="45"/>
  <c r="F1002" i="45" s="1"/>
  <c r="F1051" i="45"/>
  <c r="I1051" i="45"/>
  <c r="I954" i="45"/>
  <c r="I1002" i="45" s="1"/>
  <c r="O953" i="45"/>
  <c r="G1050" i="45"/>
  <c r="D1096" i="45"/>
  <c r="D1142" i="45" s="1"/>
  <c r="M359" i="45"/>
  <c r="P1001" i="45"/>
  <c r="S1001" i="45" s="1"/>
  <c r="O359" i="45"/>
  <c r="H1051" i="45"/>
  <c r="H954" i="45"/>
  <c r="H1002" i="45" s="1"/>
  <c r="K907" i="45"/>
  <c r="H500" i="45" l="1"/>
  <c r="H452" i="45"/>
  <c r="E452" i="45"/>
  <c r="E594" i="45"/>
  <c r="G452" i="45"/>
  <c r="I452" i="45"/>
  <c r="H546" i="45"/>
  <c r="F500" i="45"/>
  <c r="D500" i="45"/>
  <c r="I500" i="45"/>
  <c r="I594" i="45"/>
  <c r="F452" i="45"/>
  <c r="G500" i="45"/>
  <c r="D546" i="45"/>
  <c r="R501" i="45"/>
  <c r="R595" i="45" s="1"/>
  <c r="U454" i="45"/>
  <c r="U548" i="45" s="1"/>
  <c r="W453" i="45"/>
  <c r="W547" i="45" s="1"/>
  <c r="Q501" i="45"/>
  <c r="R594" i="45"/>
  <c r="F594" i="45" s="1"/>
  <c r="S501" i="45"/>
  <c r="S595" i="45" s="1"/>
  <c r="D452" i="45"/>
  <c r="V453" i="45"/>
  <c r="V547" i="45" s="1"/>
  <c r="P501" i="45"/>
  <c r="P595" i="45" s="1"/>
  <c r="V501" i="45"/>
  <c r="V595" i="45" s="1"/>
  <c r="Q453" i="45"/>
  <c r="N501" i="45"/>
  <c r="N595" i="45" s="1"/>
  <c r="W501" i="45"/>
  <c r="W595" i="45" s="1"/>
  <c r="M453" i="45"/>
  <c r="M547" i="45" s="1"/>
  <c r="R453" i="45"/>
  <c r="R547" i="45" s="1"/>
  <c r="T501" i="45"/>
  <c r="T595" i="45" s="1"/>
  <c r="G594" i="45"/>
  <c r="S453" i="45"/>
  <c r="S547" i="45" s="1"/>
  <c r="X453" i="45"/>
  <c r="X547" i="45" s="1"/>
  <c r="T453" i="45"/>
  <c r="T547" i="45" s="1"/>
  <c r="U501" i="45"/>
  <c r="U595" i="45" s="1"/>
  <c r="U453" i="45"/>
  <c r="U547" i="45" s="1"/>
  <c r="O453" i="45"/>
  <c r="Y501" i="45"/>
  <c r="Y595" i="45" s="1"/>
  <c r="E500" i="45"/>
  <c r="F546" i="45"/>
  <c r="I546" i="45"/>
  <c r="Y453" i="45"/>
  <c r="Y547" i="45" s="1"/>
  <c r="L453" i="45"/>
  <c r="L547" i="45" s="1"/>
  <c r="L501" i="45"/>
  <c r="L595" i="45" s="1"/>
  <c r="D594" i="45"/>
  <c r="H594" i="45"/>
  <c r="M501" i="45"/>
  <c r="M595" i="45" s="1"/>
  <c r="X501" i="45"/>
  <c r="X595" i="45" s="1"/>
  <c r="P453" i="45"/>
  <c r="P547" i="45" s="1"/>
  <c r="O501" i="45"/>
  <c r="O595" i="45" s="1"/>
  <c r="O546" i="45"/>
  <c r="E546" i="45" s="1"/>
  <c r="S546" i="45"/>
  <c r="G546" i="45" s="1"/>
  <c r="N453" i="45"/>
  <c r="N547" i="45" s="1"/>
  <c r="F359" i="45"/>
  <c r="E407" i="45"/>
  <c r="D407" i="45"/>
  <c r="H407" i="45"/>
  <c r="I407" i="45"/>
  <c r="O408" i="45"/>
  <c r="R408" i="45"/>
  <c r="L408" i="45"/>
  <c r="S408" i="45"/>
  <c r="Y408" i="45"/>
  <c r="V408" i="45"/>
  <c r="X408" i="45"/>
  <c r="Q408" i="45"/>
  <c r="M408" i="45"/>
  <c r="W408" i="45"/>
  <c r="T408" i="45"/>
  <c r="P408" i="45"/>
  <c r="U408" i="45"/>
  <c r="N408" i="45"/>
  <c r="F407" i="45"/>
  <c r="G407" i="45"/>
  <c r="E359" i="45"/>
  <c r="H359" i="45"/>
  <c r="G359" i="45"/>
  <c r="I359" i="45"/>
  <c r="D359" i="45"/>
  <c r="V360" i="45"/>
  <c r="S360" i="45"/>
  <c r="T360" i="45"/>
  <c r="W360" i="45"/>
  <c r="Q360" i="45"/>
  <c r="Y360" i="45"/>
  <c r="X360" i="45"/>
  <c r="R360" i="45"/>
  <c r="P360" i="45"/>
  <c r="N360" i="45"/>
  <c r="M360" i="45"/>
  <c r="K1142" i="45"/>
  <c r="O954" i="45"/>
  <c r="G1096" i="45"/>
  <c r="AL1657" i="45"/>
  <c r="AL1663" i="45"/>
  <c r="AL1677" i="45"/>
  <c r="AL1674" i="45"/>
  <c r="AL1670" i="45"/>
  <c r="AL1660" i="45"/>
  <c r="AM1653" i="45"/>
  <c r="AL1667" i="45"/>
  <c r="AL1647" i="45"/>
  <c r="J1097" i="45"/>
  <c r="J1143" i="45" s="1"/>
  <c r="AO214" i="45"/>
  <c r="AO308" i="45"/>
  <c r="Q361" i="45" s="1"/>
  <c r="L1002" i="45"/>
  <c r="O1002" i="45" s="1"/>
  <c r="G954" i="45"/>
  <c r="G1142" i="45"/>
  <c r="S954" i="45"/>
  <c r="D1097" i="45"/>
  <c r="D1143" i="45" s="1"/>
  <c r="G1051" i="45"/>
  <c r="F1097" i="45"/>
  <c r="F1143" i="45" s="1"/>
  <c r="B1788" i="45"/>
  <c r="D1787" i="45"/>
  <c r="O360" i="45"/>
  <c r="P1002" i="45"/>
  <c r="S1002" i="45" s="1"/>
  <c r="D1002" i="45"/>
  <c r="G1002" i="45" s="1"/>
  <c r="I1097" i="45"/>
  <c r="I1143" i="45" s="1"/>
  <c r="E1097" i="45"/>
  <c r="E1143" i="45" s="1"/>
  <c r="H1786" i="45"/>
  <c r="F1787" i="45"/>
  <c r="L360" i="45"/>
  <c r="K1002" i="45"/>
  <c r="K954" i="45"/>
  <c r="K1051" i="45"/>
  <c r="H1097" i="45"/>
  <c r="K1096" i="45"/>
  <c r="F501" i="45" l="1"/>
  <c r="E501" i="45"/>
  <c r="H595" i="45"/>
  <c r="E453" i="45"/>
  <c r="Q595" i="45"/>
  <c r="F595" i="45" s="1"/>
  <c r="G595" i="45"/>
  <c r="G501" i="45"/>
  <c r="H547" i="45"/>
  <c r="F453" i="45"/>
  <c r="H501" i="45"/>
  <c r="G547" i="45"/>
  <c r="G453" i="45"/>
  <c r="I501" i="45"/>
  <c r="O547" i="45"/>
  <c r="E547" i="45" s="1"/>
  <c r="Q547" i="45"/>
  <c r="F547" i="45" s="1"/>
  <c r="D595" i="45"/>
  <c r="O502" i="45"/>
  <c r="O596" i="45" s="1"/>
  <c r="T454" i="45"/>
  <c r="T548" i="45" s="1"/>
  <c r="Q502" i="45"/>
  <c r="Q596" i="45" s="1"/>
  <c r="D453" i="45"/>
  <c r="E595" i="45"/>
  <c r="U502" i="45"/>
  <c r="U596" i="45" s="1"/>
  <c r="X502" i="45"/>
  <c r="X596" i="45" s="1"/>
  <c r="D547" i="45"/>
  <c r="I547" i="45"/>
  <c r="W454" i="45"/>
  <c r="M502" i="45"/>
  <c r="M596" i="45" s="1"/>
  <c r="P454" i="45"/>
  <c r="P548" i="45" s="1"/>
  <c r="V502" i="45"/>
  <c r="V596" i="45" s="1"/>
  <c r="I453" i="45"/>
  <c r="D501" i="45"/>
  <c r="R454" i="45"/>
  <c r="Y502" i="45"/>
  <c r="Y596" i="45" s="1"/>
  <c r="Q455" i="45"/>
  <c r="Q549" i="45" s="1"/>
  <c r="L454" i="45"/>
  <c r="L548" i="45" s="1"/>
  <c r="X454" i="45"/>
  <c r="X548" i="45" s="1"/>
  <c r="S502" i="45"/>
  <c r="S596" i="45" s="1"/>
  <c r="I595" i="45"/>
  <c r="T502" i="45"/>
  <c r="T596" i="45" s="1"/>
  <c r="O454" i="45"/>
  <c r="Y454" i="45"/>
  <c r="Y548" i="45" s="1"/>
  <c r="L502" i="45"/>
  <c r="L596" i="45" s="1"/>
  <c r="H453" i="45"/>
  <c r="P502" i="45"/>
  <c r="P596" i="45" s="1"/>
  <c r="S454" i="45"/>
  <c r="Q454" i="45"/>
  <c r="Q548" i="45" s="1"/>
  <c r="N502" i="45"/>
  <c r="N596" i="45" s="1"/>
  <c r="R502" i="45"/>
  <c r="H360" i="45"/>
  <c r="V454" i="45"/>
  <c r="H454" i="45" s="1"/>
  <c r="I408" i="45"/>
  <c r="W502" i="45"/>
  <c r="M454" i="45"/>
  <c r="M548" i="45" s="1"/>
  <c r="N454" i="45"/>
  <c r="N548" i="45" s="1"/>
  <c r="F408" i="45"/>
  <c r="H408" i="45"/>
  <c r="E408" i="45"/>
  <c r="E360" i="45"/>
  <c r="O409" i="45"/>
  <c r="L409" i="45"/>
  <c r="W409" i="45"/>
  <c r="R409" i="45"/>
  <c r="S409" i="45"/>
  <c r="Y409" i="45"/>
  <c r="V409" i="45"/>
  <c r="M409" i="45"/>
  <c r="Q409" i="45"/>
  <c r="X409" i="45"/>
  <c r="T409" i="45"/>
  <c r="N409" i="45"/>
  <c r="U409" i="45"/>
  <c r="P409" i="45"/>
  <c r="D360" i="45"/>
  <c r="T361" i="45"/>
  <c r="V361" i="45"/>
  <c r="G408" i="45"/>
  <c r="Y361" i="45"/>
  <c r="D408" i="45"/>
  <c r="F360" i="45"/>
  <c r="G360" i="45"/>
  <c r="I360" i="45"/>
  <c r="X361" i="45"/>
  <c r="S361" i="45"/>
  <c r="W361" i="45"/>
  <c r="U361" i="45"/>
  <c r="R361" i="45"/>
  <c r="P361" i="45"/>
  <c r="L361" i="45"/>
  <c r="N361" i="45"/>
  <c r="G1143" i="45"/>
  <c r="AM1657" i="45"/>
  <c r="AM1663" i="45"/>
  <c r="AM1677" i="45"/>
  <c r="AM1674" i="45"/>
  <c r="AM1670" i="45"/>
  <c r="AM1660" i="45"/>
  <c r="AM1667" i="45"/>
  <c r="AN1653" i="45"/>
  <c r="AM1647" i="45"/>
  <c r="F1788" i="45"/>
  <c r="H1787" i="45"/>
  <c r="AP214" i="45"/>
  <c r="AP308" i="45"/>
  <c r="U362" i="45" s="1"/>
  <c r="D1788" i="45"/>
  <c r="B1789" i="45"/>
  <c r="O361" i="45"/>
  <c r="M361" i="45"/>
  <c r="K1097" i="45"/>
  <c r="H1143" i="45"/>
  <c r="K1143" i="45" s="1"/>
  <c r="G1097" i="45"/>
  <c r="E454" i="45" l="1"/>
  <c r="F454" i="45"/>
  <c r="F502" i="45"/>
  <c r="E502" i="45"/>
  <c r="G454" i="45"/>
  <c r="R596" i="45"/>
  <c r="F596" i="45" s="1"/>
  <c r="R548" i="45"/>
  <c r="F548" i="45" s="1"/>
  <c r="S548" i="45"/>
  <c r="G548" i="45" s="1"/>
  <c r="D502" i="45"/>
  <c r="O548" i="45"/>
  <c r="E548" i="45" s="1"/>
  <c r="H596" i="45"/>
  <c r="H502" i="45"/>
  <c r="D454" i="45"/>
  <c r="I454" i="45"/>
  <c r="E596" i="45"/>
  <c r="I502" i="45"/>
  <c r="Y455" i="45"/>
  <c r="Y549" i="45" s="1"/>
  <c r="V503" i="45"/>
  <c r="V597" i="45" s="1"/>
  <c r="U456" i="45"/>
  <c r="U550" i="45" s="1"/>
  <c r="X503" i="45"/>
  <c r="X597" i="45" s="1"/>
  <c r="S503" i="45"/>
  <c r="S597" i="45" s="1"/>
  <c r="D596" i="45"/>
  <c r="G596" i="45"/>
  <c r="L455" i="45"/>
  <c r="L549" i="45" s="1"/>
  <c r="V455" i="45"/>
  <c r="V549" i="45" s="1"/>
  <c r="T455" i="45"/>
  <c r="T549" i="45" s="1"/>
  <c r="R503" i="45"/>
  <c r="R597" i="45" s="1"/>
  <c r="D548" i="45"/>
  <c r="Q503" i="45"/>
  <c r="Q597" i="45" s="1"/>
  <c r="Y503" i="45"/>
  <c r="Y597" i="45" s="1"/>
  <c r="G502" i="45"/>
  <c r="U455" i="45"/>
  <c r="U549" i="45" s="1"/>
  <c r="W503" i="45"/>
  <c r="M455" i="45"/>
  <c r="W455" i="45"/>
  <c r="P503" i="45"/>
  <c r="P597" i="45" s="1"/>
  <c r="L503" i="45"/>
  <c r="L597" i="45" s="1"/>
  <c r="O455" i="45"/>
  <c r="O549" i="45" s="1"/>
  <c r="S455" i="45"/>
  <c r="S549" i="45" s="1"/>
  <c r="U503" i="45"/>
  <c r="U597" i="45" s="1"/>
  <c r="O503" i="45"/>
  <c r="W596" i="45"/>
  <c r="I596" i="45" s="1"/>
  <c r="M503" i="45"/>
  <c r="M597" i="45" s="1"/>
  <c r="P455" i="45"/>
  <c r="P549" i="45" s="1"/>
  <c r="X455" i="45"/>
  <c r="X549" i="45" s="1"/>
  <c r="N503" i="45"/>
  <c r="N597" i="45" s="1"/>
  <c r="V548" i="45"/>
  <c r="H548" i="45" s="1"/>
  <c r="T503" i="45"/>
  <c r="T597" i="45" s="1"/>
  <c r="W548" i="45"/>
  <c r="I548" i="45" s="1"/>
  <c r="N455" i="45"/>
  <c r="N549" i="45" s="1"/>
  <c r="F361" i="45"/>
  <c r="R455" i="45"/>
  <c r="F455" i="45" s="1"/>
  <c r="G409" i="45"/>
  <c r="E361" i="45"/>
  <c r="F409" i="45"/>
  <c r="Q410" i="45"/>
  <c r="M410" i="45"/>
  <c r="X410" i="45"/>
  <c r="W410" i="45"/>
  <c r="O410" i="45"/>
  <c r="S410" i="45"/>
  <c r="Y410" i="45"/>
  <c r="L410" i="45"/>
  <c r="V410" i="45"/>
  <c r="R410" i="45"/>
  <c r="P410" i="45"/>
  <c r="U410" i="45"/>
  <c r="T410" i="45"/>
  <c r="N410" i="45"/>
  <c r="H361" i="45"/>
  <c r="I409" i="45"/>
  <c r="I361" i="45"/>
  <c r="D409" i="45"/>
  <c r="G361" i="45"/>
  <c r="H409" i="45"/>
  <c r="E409" i="45"/>
  <c r="D361" i="45"/>
  <c r="Y362" i="45"/>
  <c r="T362" i="45"/>
  <c r="R362" i="45"/>
  <c r="S362" i="45"/>
  <c r="Q362" i="45"/>
  <c r="W362" i="45"/>
  <c r="X362" i="45"/>
  <c r="V362" i="45"/>
  <c r="P362" i="45"/>
  <c r="M362" i="45"/>
  <c r="H1788" i="45"/>
  <c r="F1789" i="45"/>
  <c r="B1790" i="45"/>
  <c r="D1789" i="45"/>
  <c r="L362" i="45"/>
  <c r="AN1657" i="45"/>
  <c r="AN1663" i="45"/>
  <c r="AN1677" i="45"/>
  <c r="AN1674" i="45"/>
  <c r="AN1670" i="45"/>
  <c r="AN1660" i="45"/>
  <c r="AO1653" i="45"/>
  <c r="AN1667" i="45"/>
  <c r="AN1647" i="45"/>
  <c r="O362" i="45"/>
  <c r="AQ214" i="45"/>
  <c r="AQ308" i="45"/>
  <c r="N362" i="45"/>
  <c r="I503" i="45" l="1"/>
  <c r="E503" i="45"/>
  <c r="E549" i="45"/>
  <c r="O597" i="45"/>
  <c r="E597" i="45" s="1"/>
  <c r="D455" i="45"/>
  <c r="G455" i="45"/>
  <c r="H597" i="45"/>
  <c r="H455" i="45"/>
  <c r="E455" i="45"/>
  <c r="D597" i="45"/>
  <c r="G503" i="45"/>
  <c r="D503" i="45"/>
  <c r="I455" i="45"/>
  <c r="M549" i="45"/>
  <c r="D549" i="45" s="1"/>
  <c r="F503" i="45"/>
  <c r="T456" i="45"/>
  <c r="T550" i="45" s="1"/>
  <c r="U504" i="45"/>
  <c r="U598" i="45" s="1"/>
  <c r="W597" i="45"/>
  <c r="I597" i="45" s="1"/>
  <c r="Q456" i="45"/>
  <c r="Q550" i="45" s="1"/>
  <c r="P504" i="45"/>
  <c r="P598" i="45" s="1"/>
  <c r="N456" i="45"/>
  <c r="N550" i="45" s="1"/>
  <c r="S456" i="45"/>
  <c r="S550" i="45" s="1"/>
  <c r="R549" i="45"/>
  <c r="F549" i="45" s="1"/>
  <c r="L456" i="45"/>
  <c r="L550" i="45" s="1"/>
  <c r="H503" i="45"/>
  <c r="O456" i="45"/>
  <c r="O550" i="45" s="1"/>
  <c r="G597" i="45"/>
  <c r="H549" i="45"/>
  <c r="L504" i="45"/>
  <c r="L598" i="45" s="1"/>
  <c r="X504" i="45"/>
  <c r="X598" i="45" s="1"/>
  <c r="G549" i="45"/>
  <c r="Q504" i="45"/>
  <c r="Q598" i="45" s="1"/>
  <c r="Y456" i="45"/>
  <c r="Y550" i="45" s="1"/>
  <c r="R504" i="45"/>
  <c r="R598" i="45" s="1"/>
  <c r="P456" i="45"/>
  <c r="P550" i="45" s="1"/>
  <c r="Y504" i="45"/>
  <c r="Y598" i="45" s="1"/>
  <c r="N504" i="45"/>
  <c r="N598" i="45" s="1"/>
  <c r="S504" i="45"/>
  <c r="S598" i="45" s="1"/>
  <c r="M504" i="45"/>
  <c r="M598" i="45" s="1"/>
  <c r="T504" i="45"/>
  <c r="T598" i="45" s="1"/>
  <c r="X456" i="45"/>
  <c r="X550" i="45" s="1"/>
  <c r="O504" i="45"/>
  <c r="O598" i="45" s="1"/>
  <c r="F597" i="45"/>
  <c r="R456" i="45"/>
  <c r="R550" i="45" s="1"/>
  <c r="V504" i="45"/>
  <c r="W456" i="45"/>
  <c r="W550" i="45" s="1"/>
  <c r="W504" i="45"/>
  <c r="W598" i="45" s="1"/>
  <c r="W549" i="45"/>
  <c r="I549" i="45" s="1"/>
  <c r="M456" i="45"/>
  <c r="M550" i="45" s="1"/>
  <c r="H362" i="45"/>
  <c r="V456" i="45"/>
  <c r="V550" i="45" s="1"/>
  <c r="H550" i="45" s="1"/>
  <c r="H410" i="45"/>
  <c r="F410" i="45"/>
  <c r="D410" i="45"/>
  <c r="G410" i="45"/>
  <c r="F362" i="45"/>
  <c r="G362" i="45"/>
  <c r="E410" i="45"/>
  <c r="D362" i="45"/>
  <c r="I410" i="45"/>
  <c r="L411" i="45"/>
  <c r="M411" i="45"/>
  <c r="V411" i="45"/>
  <c r="R411" i="45"/>
  <c r="O411" i="45"/>
  <c r="W411" i="45"/>
  <c r="X411" i="45"/>
  <c r="Y411" i="45"/>
  <c r="S411" i="45"/>
  <c r="Q411" i="45"/>
  <c r="N411" i="45"/>
  <c r="P411" i="45"/>
  <c r="U411" i="45"/>
  <c r="T411" i="45"/>
  <c r="I362" i="45"/>
  <c r="E362" i="45"/>
  <c r="X363" i="45"/>
  <c r="W363" i="45"/>
  <c r="Y363" i="45"/>
  <c r="S363" i="45"/>
  <c r="U363" i="45"/>
  <c r="V363" i="45"/>
  <c r="R363" i="45"/>
  <c r="Q363" i="45"/>
  <c r="T363" i="45"/>
  <c r="P363" i="45"/>
  <c r="N363" i="45"/>
  <c r="M363" i="45"/>
  <c r="O363" i="45"/>
  <c r="L363" i="45"/>
  <c r="D1790" i="45"/>
  <c r="B1791" i="45"/>
  <c r="AO1657" i="45"/>
  <c r="AO1663" i="45"/>
  <c r="AO1677" i="45"/>
  <c r="AO1674" i="45"/>
  <c r="AO1670" i="45"/>
  <c r="AO1660" i="45"/>
  <c r="AO1667" i="45"/>
  <c r="AP1653" i="45"/>
  <c r="AO1647" i="45"/>
  <c r="F1790" i="45"/>
  <c r="H1789" i="45"/>
  <c r="AR214" i="45"/>
  <c r="AR308" i="45"/>
  <c r="L364" i="45" s="1"/>
  <c r="H504" i="45" l="1"/>
  <c r="H456" i="45"/>
  <c r="D504" i="45"/>
  <c r="D456" i="45"/>
  <c r="F598" i="45"/>
  <c r="G504" i="45"/>
  <c r="E598" i="45"/>
  <c r="I598" i="45"/>
  <c r="D598" i="45"/>
  <c r="N505" i="45"/>
  <c r="N599" i="45" s="1"/>
  <c r="V457" i="45"/>
  <c r="V551" i="45" s="1"/>
  <c r="Q505" i="45"/>
  <c r="Q599" i="45" s="1"/>
  <c r="E504" i="45"/>
  <c r="V598" i="45"/>
  <c r="H598" i="45" s="1"/>
  <c r="L505" i="45"/>
  <c r="L599" i="45" s="1"/>
  <c r="U457" i="45"/>
  <c r="U551" i="45" s="1"/>
  <c r="G456" i="45"/>
  <c r="I504" i="45"/>
  <c r="L457" i="45"/>
  <c r="L551" i="45" s="1"/>
  <c r="Y505" i="45"/>
  <c r="Y599" i="45" s="1"/>
  <c r="G598" i="45"/>
  <c r="E550" i="45"/>
  <c r="F550" i="45"/>
  <c r="Q457" i="45"/>
  <c r="Q551" i="45" s="1"/>
  <c r="S457" i="45"/>
  <c r="S551" i="45" s="1"/>
  <c r="Y457" i="45"/>
  <c r="Y551" i="45" s="1"/>
  <c r="X505" i="45"/>
  <c r="X599" i="45" s="1"/>
  <c r="F504" i="45"/>
  <c r="E456" i="45"/>
  <c r="F456" i="45"/>
  <c r="R457" i="45"/>
  <c r="R551" i="45" s="1"/>
  <c r="S505" i="45"/>
  <c r="S599" i="45" s="1"/>
  <c r="L458" i="45"/>
  <c r="L552" i="45" s="1"/>
  <c r="W457" i="45"/>
  <c r="W551" i="45" s="1"/>
  <c r="W505" i="45"/>
  <c r="T457" i="45"/>
  <c r="T551" i="45" s="1"/>
  <c r="X457" i="45"/>
  <c r="X551" i="45" s="1"/>
  <c r="O505" i="45"/>
  <c r="D550" i="45"/>
  <c r="R505" i="45"/>
  <c r="R599" i="45" s="1"/>
  <c r="P505" i="45"/>
  <c r="P599" i="45" s="1"/>
  <c r="O457" i="45"/>
  <c r="O551" i="45" s="1"/>
  <c r="V505" i="45"/>
  <c r="V599" i="45" s="1"/>
  <c r="G550" i="45"/>
  <c r="U505" i="45"/>
  <c r="U599" i="45" s="1"/>
  <c r="I550" i="45"/>
  <c r="I456" i="45"/>
  <c r="P457" i="45"/>
  <c r="P551" i="45" s="1"/>
  <c r="T505" i="45"/>
  <c r="M505" i="45"/>
  <c r="M599" i="45" s="1"/>
  <c r="N457" i="45"/>
  <c r="N551" i="45" s="1"/>
  <c r="M457" i="45"/>
  <c r="M551" i="45" s="1"/>
  <c r="F363" i="45"/>
  <c r="E411" i="45"/>
  <c r="G411" i="45"/>
  <c r="I411" i="45"/>
  <c r="H411" i="45"/>
  <c r="D411" i="45"/>
  <c r="Y412" i="45"/>
  <c r="X412" i="45"/>
  <c r="R412" i="45"/>
  <c r="Q412" i="45"/>
  <c r="O412" i="45"/>
  <c r="M412" i="45"/>
  <c r="L412" i="45"/>
  <c r="V412" i="45"/>
  <c r="S412" i="45"/>
  <c r="W412" i="45"/>
  <c r="T412" i="45"/>
  <c r="U412" i="45"/>
  <c r="N412" i="45"/>
  <c r="P412" i="45"/>
  <c r="F411" i="45"/>
  <c r="H363" i="45"/>
  <c r="E363" i="45"/>
  <c r="D363" i="45"/>
  <c r="G363" i="45"/>
  <c r="I363" i="45"/>
  <c r="R364" i="45"/>
  <c r="X364" i="45"/>
  <c r="V364" i="45"/>
  <c r="S364" i="45"/>
  <c r="T364" i="45"/>
  <c r="U364" i="45"/>
  <c r="W364" i="45"/>
  <c r="Q364" i="45"/>
  <c r="Y364" i="45"/>
  <c r="P364" i="45"/>
  <c r="B1792" i="45"/>
  <c r="D1791" i="45"/>
  <c r="AP1657" i="45"/>
  <c r="AP1663" i="45"/>
  <c r="AP1677" i="45"/>
  <c r="AP1674" i="45"/>
  <c r="AP1670" i="45"/>
  <c r="AP1660" i="45"/>
  <c r="AP1667" i="45"/>
  <c r="AP1647" i="45"/>
  <c r="AQ1653" i="45"/>
  <c r="N364" i="45"/>
  <c r="O364" i="45"/>
  <c r="M364" i="45"/>
  <c r="H1790" i="45"/>
  <c r="F1791" i="45"/>
  <c r="AS308" i="45"/>
  <c r="Y365" i="45" s="1"/>
  <c r="H599" i="45" l="1"/>
  <c r="E505" i="45"/>
  <c r="G505" i="45"/>
  <c r="F599" i="45"/>
  <c r="G551" i="45"/>
  <c r="E551" i="45"/>
  <c r="E457" i="45"/>
  <c r="T599" i="45"/>
  <c r="G599" i="45" s="1"/>
  <c r="O599" i="45"/>
  <c r="E599" i="45" s="1"/>
  <c r="I505" i="45"/>
  <c r="D599" i="45"/>
  <c r="H505" i="45"/>
  <c r="F505" i="45"/>
  <c r="O506" i="45"/>
  <c r="O600" i="45" s="1"/>
  <c r="Q458" i="45"/>
  <c r="R506" i="45"/>
  <c r="R600" i="45" s="1"/>
  <c r="P506" i="45"/>
  <c r="X506" i="45"/>
  <c r="X600" i="45" s="1"/>
  <c r="I457" i="45"/>
  <c r="W599" i="45"/>
  <c r="I599" i="45" s="1"/>
  <c r="T458" i="45"/>
  <c r="T552" i="45" s="1"/>
  <c r="I551" i="45"/>
  <c r="D551" i="45"/>
  <c r="M458" i="45"/>
  <c r="M552" i="45" s="1"/>
  <c r="O458" i="45"/>
  <c r="V458" i="45"/>
  <c r="V552" i="45" s="1"/>
  <c r="D505" i="45"/>
  <c r="W458" i="45"/>
  <c r="W552" i="45" s="1"/>
  <c r="U458" i="45"/>
  <c r="U552" i="45" s="1"/>
  <c r="N506" i="45"/>
  <c r="N600" i="45" s="1"/>
  <c r="Y459" i="45"/>
  <c r="Y553" i="45" s="1"/>
  <c r="W506" i="45"/>
  <c r="Y458" i="45"/>
  <c r="Y552" i="45" s="1"/>
  <c r="R458" i="45"/>
  <c r="R552" i="45" s="1"/>
  <c r="S506" i="45"/>
  <c r="S600" i="45" s="1"/>
  <c r="D457" i="45"/>
  <c r="V506" i="45"/>
  <c r="V600" i="45" s="1"/>
  <c r="G457" i="45"/>
  <c r="H551" i="45"/>
  <c r="N458" i="45"/>
  <c r="U506" i="45"/>
  <c r="U600" i="45" s="1"/>
  <c r="X458" i="45"/>
  <c r="X552" i="45" s="1"/>
  <c r="L506" i="45"/>
  <c r="L600" i="45" s="1"/>
  <c r="F551" i="45"/>
  <c r="H457" i="45"/>
  <c r="Q506" i="45"/>
  <c r="Q600" i="45" s="1"/>
  <c r="Y506" i="45"/>
  <c r="Y600" i="45" s="1"/>
  <c r="S458" i="45"/>
  <c r="S552" i="45" s="1"/>
  <c r="T506" i="45"/>
  <c r="T600" i="45" s="1"/>
  <c r="P458" i="45"/>
  <c r="P552" i="45" s="1"/>
  <c r="M506" i="45"/>
  <c r="M600" i="45" s="1"/>
  <c r="F457" i="45"/>
  <c r="F412" i="45"/>
  <c r="E412" i="45"/>
  <c r="G412" i="45"/>
  <c r="I412" i="45"/>
  <c r="D364" i="45"/>
  <c r="D412" i="45"/>
  <c r="H412" i="45"/>
  <c r="G364" i="45"/>
  <c r="E364" i="45"/>
  <c r="F364" i="45"/>
  <c r="I364" i="45"/>
  <c r="H364" i="45"/>
  <c r="S365" i="45"/>
  <c r="W365" i="45"/>
  <c r="Q365" i="45"/>
  <c r="U365" i="45"/>
  <c r="R365" i="45"/>
  <c r="T365" i="45"/>
  <c r="V365" i="45"/>
  <c r="X365" i="45"/>
  <c r="P365" i="45"/>
  <c r="N365" i="45"/>
  <c r="O365" i="45"/>
  <c r="M365" i="45"/>
  <c r="AQ1663" i="45"/>
  <c r="AQ1677" i="45"/>
  <c r="AQ1674" i="45"/>
  <c r="AQ1670" i="45"/>
  <c r="AQ1660" i="45"/>
  <c r="AQ1667" i="45"/>
  <c r="AQ1657" i="45"/>
  <c r="AQ1647" i="45"/>
  <c r="AR1653" i="45"/>
  <c r="L365" i="45"/>
  <c r="D1792" i="45"/>
  <c r="B1793" i="45"/>
  <c r="F1792" i="45"/>
  <c r="H1791" i="45"/>
  <c r="I506" i="45" l="1"/>
  <c r="F458" i="45"/>
  <c r="D458" i="45"/>
  <c r="D506" i="45"/>
  <c r="G506" i="45"/>
  <c r="H506" i="45"/>
  <c r="I552" i="45"/>
  <c r="G600" i="45"/>
  <c r="Q552" i="45"/>
  <c r="F552" i="45" s="1"/>
  <c r="E506" i="45"/>
  <c r="E458" i="45"/>
  <c r="F600" i="45"/>
  <c r="F506" i="45"/>
  <c r="G552" i="45"/>
  <c r="H458" i="45"/>
  <c r="G458" i="45"/>
  <c r="N552" i="45"/>
  <c r="D552" i="45" s="1"/>
  <c r="O552" i="45"/>
  <c r="E552" i="45" s="1"/>
  <c r="P600" i="45"/>
  <c r="E600" i="45" s="1"/>
  <c r="W459" i="45"/>
  <c r="W553" i="45" s="1"/>
  <c r="S459" i="45"/>
  <c r="S553" i="45" s="1"/>
  <c r="W600" i="45"/>
  <c r="I600" i="45" s="1"/>
  <c r="U459" i="45"/>
  <c r="U553" i="45" s="1"/>
  <c r="Q459" i="45"/>
  <c r="Q553" i="45" s="1"/>
  <c r="I458" i="45"/>
  <c r="O459" i="45"/>
  <c r="D600" i="45"/>
  <c r="X459" i="45"/>
  <c r="X553" i="45" s="1"/>
  <c r="P459" i="45"/>
  <c r="P553" i="45" s="1"/>
  <c r="V459" i="45"/>
  <c r="V553" i="45" s="1"/>
  <c r="H552" i="45"/>
  <c r="L459" i="45"/>
  <c r="L553" i="45" s="1"/>
  <c r="T459" i="45"/>
  <c r="T553" i="45" s="1"/>
  <c r="H600" i="45"/>
  <c r="R459" i="45"/>
  <c r="R553" i="45" s="1"/>
  <c r="M459" i="45"/>
  <c r="M553" i="45" s="1"/>
  <c r="N459" i="45"/>
  <c r="N553" i="45" s="1"/>
  <c r="I365" i="45"/>
  <c r="H365" i="45"/>
  <c r="D365" i="45"/>
  <c r="F365" i="45"/>
  <c r="E365" i="45"/>
  <c r="G365" i="45"/>
  <c r="H1792" i="45"/>
  <c r="F1793" i="45"/>
  <c r="B1794" i="45"/>
  <c r="D1793" i="45"/>
  <c r="AR1663" i="45"/>
  <c r="AR1677" i="45"/>
  <c r="AR1674" i="45"/>
  <c r="AR1670" i="45"/>
  <c r="AR1660" i="45"/>
  <c r="AR1667" i="45"/>
  <c r="AR1657" i="45"/>
  <c r="AR1647" i="45"/>
  <c r="AS1653" i="45"/>
  <c r="F553" i="45" l="1"/>
  <c r="D459" i="45"/>
  <c r="F459" i="45"/>
  <c r="E459" i="45"/>
  <c r="G553" i="45"/>
  <c r="I459" i="45"/>
  <c r="D553" i="45"/>
  <c r="H553" i="45"/>
  <c r="I553" i="45"/>
  <c r="H459" i="45"/>
  <c r="G459" i="45"/>
  <c r="O553" i="45"/>
  <c r="E553" i="45" s="1"/>
  <c r="D1794" i="45"/>
  <c r="B1795" i="45"/>
  <c r="F1794" i="45"/>
  <c r="H1793" i="45"/>
  <c r="AS1663" i="45"/>
  <c r="AS1677" i="45"/>
  <c r="AS1674" i="45"/>
  <c r="AS1670" i="45"/>
  <c r="AS1660" i="45"/>
  <c r="AS1667" i="45"/>
  <c r="AS1647" i="45"/>
  <c r="AT1653" i="45"/>
  <c r="AS1657" i="45"/>
  <c r="H1794" i="45" l="1"/>
  <c r="F1795" i="45"/>
  <c r="B1796" i="45"/>
  <c r="D1795" i="45"/>
  <c r="AT1677" i="45"/>
  <c r="AT1674" i="45"/>
  <c r="AT1670" i="45"/>
  <c r="AT1660" i="45"/>
  <c r="AT1667" i="45"/>
  <c r="AT1657" i="45"/>
  <c r="AT1647" i="45"/>
  <c r="AU1653" i="45"/>
  <c r="AT1663" i="45"/>
  <c r="AU1667" i="45" l="1"/>
  <c r="AU1657" i="45"/>
  <c r="AU1663" i="45"/>
  <c r="AU1670" i="45"/>
  <c r="AU1647" i="45"/>
  <c r="AU1674" i="45"/>
  <c r="AU1677" i="45"/>
  <c r="AV1653" i="45"/>
  <c r="AU1660" i="45"/>
  <c r="F1796" i="45"/>
  <c r="H1795" i="45"/>
  <c r="D1796" i="45"/>
  <c r="B1797" i="45"/>
  <c r="AV1667" i="45" l="1"/>
  <c r="AV1657" i="45"/>
  <c r="AV1677" i="45"/>
  <c r="AV1674" i="45"/>
  <c r="AV1670" i="45"/>
  <c r="AV1660" i="45"/>
  <c r="AV1647" i="45"/>
  <c r="AW1653" i="45"/>
  <c r="AV1663" i="45"/>
  <c r="H1796" i="45"/>
  <c r="F1797" i="45"/>
  <c r="B1798" i="45"/>
  <c r="D1798" i="45" s="1"/>
  <c r="D1797" i="45"/>
  <c r="AW1667" i="45" l="1"/>
  <c r="AW1657" i="45"/>
  <c r="AW1663" i="45"/>
  <c r="AW1670" i="45"/>
  <c r="AW1674" i="45"/>
  <c r="AW1677" i="45"/>
  <c r="AX1653" i="45"/>
  <c r="AW1660" i="45"/>
  <c r="AW1647" i="45"/>
  <c r="F1798" i="45"/>
  <c r="H1798" i="45" s="1"/>
  <c r="H1797" i="45"/>
  <c r="AX1657" i="45" l="1"/>
  <c r="AX1663" i="45"/>
  <c r="AX1677" i="45"/>
  <c r="AX1674" i="45"/>
  <c r="AX1670" i="45"/>
  <c r="AX1660" i="45"/>
  <c r="AY1653" i="45"/>
  <c r="AX1667" i="45"/>
  <c r="AX1647" i="45"/>
  <c r="AY1657" i="45" l="1"/>
  <c r="AY1663" i="45"/>
  <c r="AY1677" i="45"/>
  <c r="AY1674" i="45"/>
  <c r="AY1670" i="45"/>
  <c r="AY1660" i="45"/>
  <c r="AY1667" i="45"/>
  <c r="AZ1653" i="45"/>
  <c r="AY1647" i="45"/>
  <c r="AZ1657" i="45" l="1"/>
  <c r="AZ1666" i="45" s="1"/>
  <c r="BA1664" i="45" s="1"/>
  <c r="AZ1663" i="45"/>
  <c r="AZ1677" i="45"/>
  <c r="AZ1674" i="45"/>
  <c r="AZ1670" i="45"/>
  <c r="AZ1660" i="45"/>
  <c r="BA1653" i="45"/>
  <c r="AZ1667" i="45"/>
  <c r="AZ1647" i="45"/>
  <c r="BA1657" i="45" l="1"/>
  <c r="BA1663" i="45"/>
  <c r="BA1677" i="45"/>
  <c r="BA1674" i="45"/>
  <c r="BA1670" i="45"/>
  <c r="BA1660" i="45"/>
  <c r="BA1667" i="45"/>
  <c r="BB1653" i="45"/>
  <c r="BA1647" i="45"/>
  <c r="BB1664" i="45"/>
  <c r="BA1665" i="45"/>
  <c r="BA1668" i="45" s="1"/>
  <c r="G1734" i="45" l="1"/>
  <c r="D1734" i="45"/>
  <c r="BC1664" i="45"/>
  <c r="BB1665" i="45"/>
  <c r="BB1668" i="45" s="1"/>
  <c r="BB1657" i="45"/>
  <c r="BB1663" i="45"/>
  <c r="BB1677" i="45"/>
  <c r="BB1674" i="45"/>
  <c r="BB1670" i="45"/>
  <c r="BB1660" i="45"/>
  <c r="BB1667" i="45"/>
  <c r="BB1647" i="45"/>
  <c r="BC1653" i="45"/>
  <c r="D675" i="45" l="1"/>
  <c r="F675" i="45"/>
  <c r="E675" i="45"/>
  <c r="D1735" i="45"/>
  <c r="G1735" i="45"/>
  <c r="BD1664" i="45"/>
  <c r="BC1665" i="45"/>
  <c r="BC1668" i="45" s="1"/>
  <c r="BC1663" i="45"/>
  <c r="BC1677" i="45"/>
  <c r="BC1674" i="45"/>
  <c r="BC1670" i="45"/>
  <c r="BC1660" i="45"/>
  <c r="BC1667" i="45"/>
  <c r="BC1647" i="45"/>
  <c r="BC1657" i="45"/>
  <c r="BD1653" i="45"/>
  <c r="AJ1579" i="45"/>
  <c r="AJ1583" i="45"/>
  <c r="AJ1585" i="45"/>
  <c r="F844" i="45"/>
  <c r="E844" i="45"/>
  <c r="G844" i="45"/>
  <c r="G845" i="45" s="1"/>
  <c r="AJ1584" i="45"/>
  <c r="AK1584" i="45" s="1"/>
  <c r="D844" i="45"/>
  <c r="H844" i="45"/>
  <c r="AJ1582" i="45"/>
  <c r="H1734" i="45"/>
  <c r="AJ1577" i="45"/>
  <c r="AJ1578" i="45"/>
  <c r="F845" i="45" l="1"/>
  <c r="E845" i="45"/>
  <c r="AK1583" i="45"/>
  <c r="AK1585" i="45"/>
  <c r="AK1579" i="45"/>
  <c r="I1630" i="45"/>
  <c r="D1630" i="45"/>
  <c r="AK1577" i="45"/>
  <c r="G1736" i="45"/>
  <c r="AL1584" i="45" s="1"/>
  <c r="D1736" i="45"/>
  <c r="J1630" i="45"/>
  <c r="AK1578" i="45"/>
  <c r="E1630" i="45"/>
  <c r="E676" i="45"/>
  <c r="G675" i="45"/>
  <c r="H1735" i="45"/>
  <c r="P908" i="45"/>
  <c r="D908" i="45"/>
  <c r="N908" i="45"/>
  <c r="M908" i="45"/>
  <c r="L908" i="45"/>
  <c r="J908" i="45"/>
  <c r="R908" i="45"/>
  <c r="F908" i="45"/>
  <c r="Q908" i="45"/>
  <c r="E908" i="45"/>
  <c r="H908" i="45"/>
  <c r="I908" i="45"/>
  <c r="F676" i="45"/>
  <c r="BE1664" i="45"/>
  <c r="BD1665" i="45"/>
  <c r="BD1668" i="45" s="1"/>
  <c r="H845" i="45"/>
  <c r="D676" i="45"/>
  <c r="BD1663" i="45"/>
  <c r="BD1677" i="45"/>
  <c r="BD1674" i="45"/>
  <c r="BD1670" i="45"/>
  <c r="BD1660" i="45"/>
  <c r="BD1667" i="45"/>
  <c r="BD1657" i="45"/>
  <c r="BD1647" i="45"/>
  <c r="BE1653" i="45"/>
  <c r="AK1582" i="45"/>
  <c r="D845" i="45"/>
  <c r="AL1579" i="45" l="1"/>
  <c r="D846" i="45"/>
  <c r="E846" i="45"/>
  <c r="AL1582" i="45"/>
  <c r="D677" i="45"/>
  <c r="H846" i="45"/>
  <c r="R955" i="45"/>
  <c r="R1003" i="45" s="1"/>
  <c r="J1052" i="45"/>
  <c r="J955" i="45"/>
  <c r="J1003" i="45" s="1"/>
  <c r="M955" i="45"/>
  <c r="M1003" i="45" s="1"/>
  <c r="I1631" i="45"/>
  <c r="AL1577" i="45"/>
  <c r="D1631" i="45"/>
  <c r="F955" i="45"/>
  <c r="F1003" i="45" s="1"/>
  <c r="F1052" i="45"/>
  <c r="G1737" i="45"/>
  <c r="AM1584" i="45" s="1"/>
  <c r="D1737" i="45"/>
  <c r="BF1664" i="45"/>
  <c r="BE1665" i="45"/>
  <c r="BE1668" i="45" s="1"/>
  <c r="D955" i="45"/>
  <c r="D1003" i="45" s="1"/>
  <c r="D1052" i="45"/>
  <c r="G908" i="45"/>
  <c r="H1736" i="45"/>
  <c r="Q909" i="45"/>
  <c r="E909" i="45"/>
  <c r="P909" i="45"/>
  <c r="D909" i="45"/>
  <c r="N909" i="45"/>
  <c r="M909" i="45"/>
  <c r="L909" i="45"/>
  <c r="R909" i="45"/>
  <c r="F909" i="45"/>
  <c r="J909" i="45"/>
  <c r="I909" i="45"/>
  <c r="H909" i="45"/>
  <c r="Q955" i="45"/>
  <c r="Q1003" i="45" s="1"/>
  <c r="J1631" i="45"/>
  <c r="E1631" i="45"/>
  <c r="AL1578" i="45"/>
  <c r="N955" i="45"/>
  <c r="N1003" i="45" s="1"/>
  <c r="F677" i="45"/>
  <c r="F678" i="45" s="1"/>
  <c r="H955" i="45"/>
  <c r="H1003" i="45" s="1"/>
  <c r="H1052" i="45"/>
  <c r="K908" i="45"/>
  <c r="AL1583" i="45"/>
  <c r="AL1585" i="45"/>
  <c r="E677" i="45"/>
  <c r="G676" i="45"/>
  <c r="BE1663" i="45"/>
  <c r="BE1677" i="45"/>
  <c r="BE1674" i="45"/>
  <c r="BE1670" i="45"/>
  <c r="BE1660" i="45"/>
  <c r="BE1667" i="45"/>
  <c r="BE1647" i="45"/>
  <c r="BF1653" i="45"/>
  <c r="BE1657" i="45"/>
  <c r="L955" i="45"/>
  <c r="L1003" i="45" s="1"/>
  <c r="O908" i="45"/>
  <c r="F846" i="45"/>
  <c r="P955" i="45"/>
  <c r="P1003" i="45" s="1"/>
  <c r="S908" i="45"/>
  <c r="I1052" i="45"/>
  <c r="I955" i="45"/>
  <c r="I1003" i="45" s="1"/>
  <c r="E1052" i="45"/>
  <c r="E955" i="45"/>
  <c r="E1003" i="45" s="1"/>
  <c r="G846" i="45"/>
  <c r="G847" i="45" l="1"/>
  <c r="AM1582" i="45"/>
  <c r="F847" i="45"/>
  <c r="S1003" i="45"/>
  <c r="G1003" i="45"/>
  <c r="S955" i="45"/>
  <c r="G955" i="45"/>
  <c r="O955" i="45"/>
  <c r="J1098" i="45"/>
  <c r="J1144" i="45" s="1"/>
  <c r="P956" i="45"/>
  <c r="S909" i="45"/>
  <c r="D678" i="45"/>
  <c r="E847" i="45"/>
  <c r="F1053" i="45"/>
  <c r="F956" i="45"/>
  <c r="F1004" i="45" s="1"/>
  <c r="E1053" i="45"/>
  <c r="E956" i="45"/>
  <c r="E1004" i="45" s="1"/>
  <c r="F1098" i="45"/>
  <c r="F1144" i="45" s="1"/>
  <c r="H847" i="45"/>
  <c r="L956" i="45"/>
  <c r="O909" i="45"/>
  <c r="O1003" i="45"/>
  <c r="E678" i="45"/>
  <c r="G677" i="45"/>
  <c r="D847" i="45"/>
  <c r="Q956" i="45"/>
  <c r="Q1004" i="45" s="1"/>
  <c r="AM1579" i="45"/>
  <c r="R956" i="45"/>
  <c r="R1004" i="45" s="1"/>
  <c r="E1632" i="45"/>
  <c r="J1632" i="45"/>
  <c r="AM1578" i="45"/>
  <c r="AM1585" i="45"/>
  <c r="BF1677" i="45"/>
  <c r="BF1674" i="45"/>
  <c r="BF1670" i="45"/>
  <c r="BF1660" i="45"/>
  <c r="BF1667" i="45"/>
  <c r="BF1657" i="45"/>
  <c r="BF1647" i="45"/>
  <c r="BF1663" i="45"/>
  <c r="BG1653" i="45"/>
  <c r="K1052" i="45"/>
  <c r="H1098" i="45"/>
  <c r="H1053" i="45"/>
  <c r="H956" i="45"/>
  <c r="H1004" i="45" s="1"/>
  <c r="K909" i="45"/>
  <c r="H1737" i="45"/>
  <c r="R910" i="45"/>
  <c r="F910" i="45"/>
  <c r="Q910" i="45"/>
  <c r="E910" i="45"/>
  <c r="P910" i="45"/>
  <c r="D910" i="45"/>
  <c r="N910" i="45"/>
  <c r="M910" i="45"/>
  <c r="L910" i="45"/>
  <c r="H910" i="45"/>
  <c r="J910" i="45"/>
  <c r="I910" i="45"/>
  <c r="BG1664" i="45"/>
  <c r="BF1665" i="45"/>
  <c r="BF1668" i="45" s="1"/>
  <c r="AM1583" i="45"/>
  <c r="K1003" i="45"/>
  <c r="I1053" i="45"/>
  <c r="I956" i="45"/>
  <c r="I1004" i="45" s="1"/>
  <c r="D1738" i="45"/>
  <c r="G1738" i="45"/>
  <c r="AN1584" i="45" s="1"/>
  <c r="M956" i="45"/>
  <c r="M1004" i="45" s="1"/>
  <c r="N956" i="45"/>
  <c r="N1004" i="45" s="1"/>
  <c r="D1053" i="45"/>
  <c r="D956" i="45"/>
  <c r="G909" i="45"/>
  <c r="E1098" i="45"/>
  <c r="E1144" i="45" s="1"/>
  <c r="I1098" i="45"/>
  <c r="I1144" i="45" s="1"/>
  <c r="K955" i="45"/>
  <c r="J1053" i="45"/>
  <c r="J956" i="45"/>
  <c r="J1004" i="45" s="1"/>
  <c r="D1098" i="45"/>
  <c r="G1052" i="45"/>
  <c r="D1632" i="45"/>
  <c r="AM1577" i="45"/>
  <c r="I1632" i="45"/>
  <c r="E848" i="45" l="1"/>
  <c r="D679" i="45"/>
  <c r="K1098" i="45"/>
  <c r="S956" i="45"/>
  <c r="H848" i="45"/>
  <c r="AN1583" i="45"/>
  <c r="G956" i="45"/>
  <c r="AN1579" i="45"/>
  <c r="O956" i="45"/>
  <c r="G1098" i="45"/>
  <c r="F679" i="45"/>
  <c r="D1144" i="45"/>
  <c r="G1144" i="45" s="1"/>
  <c r="L1004" i="45"/>
  <c r="O1004" i="45" s="1"/>
  <c r="Q957" i="45"/>
  <c r="Q1005" i="45" s="1"/>
  <c r="BG1665" i="45"/>
  <c r="BG1668" i="45" s="1"/>
  <c r="BH1664" i="45"/>
  <c r="P1004" i="45"/>
  <c r="S1004" i="45" s="1"/>
  <c r="BG1667" i="45"/>
  <c r="BG1657" i="45"/>
  <c r="BG1663" i="45"/>
  <c r="BG1674" i="45"/>
  <c r="BG1677" i="45"/>
  <c r="BG1647" i="45"/>
  <c r="BH1653" i="45"/>
  <c r="BG1660" i="45"/>
  <c r="BG1670" i="45"/>
  <c r="R957" i="45"/>
  <c r="R1005" i="45" s="1"/>
  <c r="G848" i="45"/>
  <c r="F1099" i="45"/>
  <c r="F1145" i="45" s="1"/>
  <c r="F1054" i="45"/>
  <c r="F957" i="45"/>
  <c r="F1005" i="45" s="1"/>
  <c r="J1099" i="45"/>
  <c r="J1145" i="45" s="1"/>
  <c r="F848" i="45"/>
  <c r="D1099" i="45"/>
  <c r="D1145" i="45" s="1"/>
  <c r="G1053" i="45"/>
  <c r="K1004" i="45"/>
  <c r="D848" i="45"/>
  <c r="E1099" i="45"/>
  <c r="E1145" i="45" s="1"/>
  <c r="J1633" i="45"/>
  <c r="E1633" i="45"/>
  <c r="AN1578" i="45"/>
  <c r="J1054" i="45"/>
  <c r="J957" i="45"/>
  <c r="J1005" i="45" s="1"/>
  <c r="L957" i="45"/>
  <c r="O910" i="45"/>
  <c r="K956" i="45"/>
  <c r="AN1582" i="45"/>
  <c r="D1054" i="45"/>
  <c r="D957" i="45"/>
  <c r="D1005" i="45" s="1"/>
  <c r="G910" i="45"/>
  <c r="P957" i="45"/>
  <c r="P1005" i="45" s="1"/>
  <c r="S910" i="45"/>
  <c r="D1004" i="45"/>
  <c r="G1004" i="45" s="1"/>
  <c r="H1738" i="45"/>
  <c r="R911" i="45"/>
  <c r="F911" i="45"/>
  <c r="Q911" i="45"/>
  <c r="E911" i="45"/>
  <c r="P911" i="45"/>
  <c r="D911" i="45"/>
  <c r="N911" i="45"/>
  <c r="M911" i="45"/>
  <c r="I911" i="45"/>
  <c r="H911" i="45"/>
  <c r="L911" i="45"/>
  <c r="J911" i="45"/>
  <c r="M957" i="45"/>
  <c r="M1005" i="45" s="1"/>
  <c r="K1053" i="45"/>
  <c r="H1099" i="45"/>
  <c r="E679" i="45"/>
  <c r="G678" i="45"/>
  <c r="I1099" i="45"/>
  <c r="I1145" i="45" s="1"/>
  <c r="E1054" i="45"/>
  <c r="E957" i="45"/>
  <c r="E1005" i="45" s="1"/>
  <c r="G1739" i="45"/>
  <c r="AO1584" i="45" s="1"/>
  <c r="D1739" i="45"/>
  <c r="I1054" i="45"/>
  <c r="I957" i="45"/>
  <c r="I1005" i="45" s="1"/>
  <c r="H957" i="45"/>
  <c r="H1005" i="45" s="1"/>
  <c r="H1054" i="45"/>
  <c r="K910" i="45"/>
  <c r="I1633" i="45"/>
  <c r="D1633" i="45"/>
  <c r="AN1577" i="45"/>
  <c r="N957" i="45"/>
  <c r="N1005" i="45" s="1"/>
  <c r="H1144" i="45"/>
  <c r="K1144" i="45" s="1"/>
  <c r="AN1585" i="45"/>
  <c r="F849" i="45" l="1"/>
  <c r="AO1585" i="45"/>
  <c r="O957" i="45"/>
  <c r="D680" i="45"/>
  <c r="AO1583" i="45"/>
  <c r="D849" i="45"/>
  <c r="F680" i="45"/>
  <c r="G849" i="45"/>
  <c r="S957" i="45"/>
  <c r="AO1579" i="45"/>
  <c r="H849" i="45"/>
  <c r="L1005" i="45"/>
  <c r="O1005" i="45" s="1"/>
  <c r="L958" i="45"/>
  <c r="L1006" i="45" s="1"/>
  <c r="O911" i="45"/>
  <c r="H1739" i="45"/>
  <c r="H912" i="45"/>
  <c r="R912" i="45"/>
  <c r="F912" i="45"/>
  <c r="Q912" i="45"/>
  <c r="E912" i="45"/>
  <c r="P912" i="45"/>
  <c r="D912" i="45"/>
  <c r="N912" i="45"/>
  <c r="J912" i="45"/>
  <c r="I912" i="45"/>
  <c r="L912" i="45"/>
  <c r="M912" i="45"/>
  <c r="I1055" i="45"/>
  <c r="I958" i="45"/>
  <c r="I1006" i="45" s="1"/>
  <c r="M958" i="45"/>
  <c r="M1006" i="45" s="1"/>
  <c r="J1100" i="45"/>
  <c r="J1146" i="45" s="1"/>
  <c r="G1099" i="45"/>
  <c r="BH1665" i="45"/>
  <c r="BH1668" i="45" s="1"/>
  <c r="BI1664" i="45"/>
  <c r="G1740" i="45"/>
  <c r="AP1584" i="45" s="1"/>
  <c r="D1740" i="45"/>
  <c r="H1055" i="45"/>
  <c r="H958" i="45"/>
  <c r="K911" i="45"/>
  <c r="N958" i="45"/>
  <c r="N1006" i="45" s="1"/>
  <c r="E680" i="45"/>
  <c r="G679" i="45"/>
  <c r="D1055" i="45"/>
  <c r="D958" i="45"/>
  <c r="G911" i="45"/>
  <c r="I1100" i="45"/>
  <c r="I1146" i="45" s="1"/>
  <c r="G1005" i="45"/>
  <c r="J1634" i="45"/>
  <c r="AO1578" i="45"/>
  <c r="E1634" i="45"/>
  <c r="BH1667" i="45"/>
  <c r="BH1657" i="45"/>
  <c r="BH1677" i="45"/>
  <c r="BH1674" i="45"/>
  <c r="BH1670" i="45"/>
  <c r="BH1660" i="45"/>
  <c r="BH1647" i="45"/>
  <c r="BI1653" i="45"/>
  <c r="BH1663" i="45"/>
  <c r="S1005" i="45"/>
  <c r="K1099" i="45"/>
  <c r="Q958" i="45"/>
  <c r="Q1006" i="45" s="1"/>
  <c r="G957" i="45"/>
  <c r="E849" i="45"/>
  <c r="H1100" i="45"/>
  <c r="H1146" i="45" s="1"/>
  <c r="K1054" i="45"/>
  <c r="K1005" i="45"/>
  <c r="K957" i="45"/>
  <c r="P958" i="45"/>
  <c r="S911" i="45"/>
  <c r="E1055" i="45"/>
  <c r="E958" i="45"/>
  <c r="E1006" i="45" s="1"/>
  <c r="F1055" i="45"/>
  <c r="F958" i="45"/>
  <c r="F1006" i="45" s="1"/>
  <c r="G1054" i="45"/>
  <c r="D1100" i="45"/>
  <c r="D1146" i="45" s="1"/>
  <c r="J958" i="45"/>
  <c r="J1006" i="45" s="1"/>
  <c r="J1055" i="45"/>
  <c r="E1100" i="45"/>
  <c r="E1146" i="45" s="1"/>
  <c r="G1145" i="45"/>
  <c r="H1145" i="45"/>
  <c r="K1145" i="45" s="1"/>
  <c r="D1634" i="45"/>
  <c r="I1634" i="45"/>
  <c r="AO1577" i="45"/>
  <c r="R958" i="45"/>
  <c r="R1006" i="45" s="1"/>
  <c r="AO1582" i="45"/>
  <c r="F1100" i="45"/>
  <c r="F1146" i="45" s="1"/>
  <c r="F681" i="45" l="1"/>
  <c r="O1006" i="45"/>
  <c r="O958" i="45"/>
  <c r="S958" i="45"/>
  <c r="H850" i="45"/>
  <c r="K958" i="45"/>
  <c r="K1100" i="45"/>
  <c r="H1101" i="45"/>
  <c r="H1147" i="45" s="1"/>
  <c r="K1055" i="45"/>
  <c r="F1056" i="45"/>
  <c r="F959" i="45"/>
  <c r="F1007" i="45" s="1"/>
  <c r="H1056" i="45"/>
  <c r="H959" i="45"/>
  <c r="H1007" i="45" s="1"/>
  <c r="K912" i="45"/>
  <c r="M959" i="45"/>
  <c r="M1007" i="45" s="1"/>
  <c r="H1740" i="45"/>
  <c r="I913" i="45"/>
  <c r="H913" i="45"/>
  <c r="R913" i="45"/>
  <c r="F913" i="45"/>
  <c r="Q913" i="45"/>
  <c r="E913" i="45"/>
  <c r="P913" i="45"/>
  <c r="D913" i="45"/>
  <c r="J913" i="45"/>
  <c r="N913" i="45"/>
  <c r="M913" i="45"/>
  <c r="L913" i="45"/>
  <c r="D681" i="45"/>
  <c r="BI1665" i="45"/>
  <c r="BI1668" i="45" s="1"/>
  <c r="BJ1664" i="45"/>
  <c r="BJ1665" i="45" s="1"/>
  <c r="BJ1668" i="45" s="1"/>
  <c r="L959" i="45"/>
  <c r="L1007" i="45" s="1"/>
  <c r="O912" i="45"/>
  <c r="G958" i="45"/>
  <c r="AP1583" i="45"/>
  <c r="F850" i="45"/>
  <c r="D1741" i="45"/>
  <c r="G1741" i="45"/>
  <c r="AQ1584" i="45" s="1"/>
  <c r="I1056" i="45"/>
  <c r="I959" i="45"/>
  <c r="I1007" i="45" s="1"/>
  <c r="P1006" i="45"/>
  <c r="S1006" i="45" s="1"/>
  <c r="E681" i="45"/>
  <c r="G680" i="45"/>
  <c r="J1056" i="45"/>
  <c r="J959" i="45"/>
  <c r="J1007" i="45" s="1"/>
  <c r="K1146" i="45"/>
  <c r="F1101" i="45"/>
  <c r="F1147" i="45" s="1"/>
  <c r="D1006" i="45"/>
  <c r="G1006" i="45" s="1"/>
  <c r="E1101" i="45"/>
  <c r="E1147" i="45" s="1"/>
  <c r="G1146" i="45"/>
  <c r="J1635" i="45"/>
  <c r="E1635" i="45"/>
  <c r="AP1578" i="45"/>
  <c r="N959" i="45"/>
  <c r="N1007" i="45" s="1"/>
  <c r="G850" i="45"/>
  <c r="Q959" i="45"/>
  <c r="Q1007" i="45" s="1"/>
  <c r="I1101" i="45"/>
  <c r="I1147" i="45" s="1"/>
  <c r="G1055" i="45"/>
  <c r="D1101" i="45"/>
  <c r="G1100" i="45"/>
  <c r="D959" i="45"/>
  <c r="D1007" i="45" s="1"/>
  <c r="D1056" i="45"/>
  <c r="G912" i="45"/>
  <c r="D850" i="45"/>
  <c r="J1101" i="45"/>
  <c r="J1147" i="45" s="1"/>
  <c r="P959" i="45"/>
  <c r="P1007" i="45" s="1"/>
  <c r="S912" i="45"/>
  <c r="AP1579" i="45"/>
  <c r="R959" i="45"/>
  <c r="R1007" i="45" s="1"/>
  <c r="E850" i="45"/>
  <c r="AP1582" i="45"/>
  <c r="AP1585" i="45"/>
  <c r="I1635" i="45"/>
  <c r="D1635" i="45"/>
  <c r="AP1577" i="45"/>
  <c r="BI1667" i="45"/>
  <c r="BI1657" i="45"/>
  <c r="BI1663" i="45"/>
  <c r="BI1677" i="45"/>
  <c r="BJ1653" i="45"/>
  <c r="BI1660" i="45"/>
  <c r="BI1670" i="45"/>
  <c r="BI1647" i="45"/>
  <c r="BI1674" i="45"/>
  <c r="H1006" i="45"/>
  <c r="K1006" i="45" s="1"/>
  <c r="E959" i="45"/>
  <c r="E1007" i="45" s="1"/>
  <c r="E1056" i="45"/>
  <c r="D682" i="45" l="1"/>
  <c r="H851" i="45"/>
  <c r="E851" i="45"/>
  <c r="AQ1579" i="45"/>
  <c r="G1007" i="45"/>
  <c r="G959" i="45"/>
  <c r="F851" i="45"/>
  <c r="F682" i="45"/>
  <c r="AQ1583" i="45"/>
  <c r="AQ1585" i="45"/>
  <c r="D851" i="45"/>
  <c r="G1101" i="45"/>
  <c r="J1057" i="45"/>
  <c r="J960" i="45"/>
  <c r="J1008" i="45" s="1"/>
  <c r="BJ1657" i="45"/>
  <c r="BJ1663" i="45"/>
  <c r="BJ1677" i="45"/>
  <c r="BJ1674" i="45"/>
  <c r="BJ1670" i="45"/>
  <c r="BJ1660" i="45"/>
  <c r="BJ1667" i="45"/>
  <c r="BJ1647" i="45"/>
  <c r="P960" i="45"/>
  <c r="S913" i="45"/>
  <c r="K959" i="45"/>
  <c r="E1057" i="45"/>
  <c r="E960" i="45"/>
  <c r="E1008" i="45" s="1"/>
  <c r="K1056" i="45"/>
  <c r="H1102" i="45"/>
  <c r="Q960" i="45"/>
  <c r="Q1008" i="45" s="1"/>
  <c r="G1056" i="45"/>
  <c r="D1102" i="45"/>
  <c r="D1148" i="45" s="1"/>
  <c r="J1102" i="45"/>
  <c r="J1148" i="45" s="1"/>
  <c r="S1007" i="45"/>
  <c r="O959" i="45"/>
  <c r="F1057" i="45"/>
  <c r="F960" i="45"/>
  <c r="F1008" i="45" s="1"/>
  <c r="G1743" i="45"/>
  <c r="D1743" i="45"/>
  <c r="R960" i="45"/>
  <c r="R1008" i="45" s="1"/>
  <c r="F1102" i="45"/>
  <c r="F1148" i="45" s="1"/>
  <c r="I1636" i="45"/>
  <c r="D1636" i="45"/>
  <c r="AQ1577" i="45"/>
  <c r="G1742" i="45"/>
  <c r="AR1584" i="45" s="1"/>
  <c r="D1742" i="45"/>
  <c r="H1057" i="45"/>
  <c r="H960" i="45"/>
  <c r="H1008" i="45" s="1"/>
  <c r="K913" i="45"/>
  <c r="J1636" i="45"/>
  <c r="AQ1578" i="45"/>
  <c r="E1636" i="45"/>
  <c r="I1057" i="45"/>
  <c r="I960" i="45"/>
  <c r="I1008" i="45" s="1"/>
  <c r="K1147" i="45"/>
  <c r="O1007" i="45"/>
  <c r="S959" i="45"/>
  <c r="I1102" i="45"/>
  <c r="I1148" i="45" s="1"/>
  <c r="L960" i="45"/>
  <c r="L1008" i="45" s="1"/>
  <c r="O913" i="45"/>
  <c r="H1741" i="45"/>
  <c r="J914" i="45"/>
  <c r="I914" i="45"/>
  <c r="H914" i="45"/>
  <c r="R914" i="45"/>
  <c r="F914" i="45"/>
  <c r="Q914" i="45"/>
  <c r="E914" i="45"/>
  <c r="P914" i="45"/>
  <c r="D914" i="45"/>
  <c r="L914" i="45"/>
  <c r="N914" i="45"/>
  <c r="M914" i="45"/>
  <c r="K1101" i="45"/>
  <c r="D1057" i="45"/>
  <c r="D960" i="45"/>
  <c r="D1008" i="45" s="1"/>
  <c r="G913" i="45"/>
  <c r="E1102" i="45"/>
  <c r="E1148" i="45" s="1"/>
  <c r="M960" i="45"/>
  <c r="M1008" i="45" s="1"/>
  <c r="K1007" i="45"/>
  <c r="E682" i="45"/>
  <c r="G681" i="45"/>
  <c r="D1147" i="45"/>
  <c r="G1147" i="45" s="1"/>
  <c r="AQ1582" i="45"/>
  <c r="G851" i="45"/>
  <c r="N960" i="45"/>
  <c r="N1008" i="45" s="1"/>
  <c r="AS1584" i="45" l="1"/>
  <c r="K1102" i="45"/>
  <c r="F683" i="45"/>
  <c r="O1008" i="45"/>
  <c r="D683" i="45"/>
  <c r="D684" i="45" s="1"/>
  <c r="O960" i="45"/>
  <c r="H1148" i="45"/>
  <c r="K1148" i="45" s="1"/>
  <c r="AR1583" i="45"/>
  <c r="AS1583" i="45" s="1"/>
  <c r="I1058" i="45"/>
  <c r="I961" i="45"/>
  <c r="I1009" i="45" s="1"/>
  <c r="J1058" i="45"/>
  <c r="J961" i="45"/>
  <c r="J1009" i="45" s="1"/>
  <c r="L961" i="45"/>
  <c r="O914" i="45"/>
  <c r="E1103" i="45"/>
  <c r="E1149" i="45" s="1"/>
  <c r="H1742" i="45"/>
  <c r="J915" i="45"/>
  <c r="I915" i="45"/>
  <c r="H915" i="45"/>
  <c r="R915" i="45"/>
  <c r="F915" i="45"/>
  <c r="Q915" i="45"/>
  <c r="E915" i="45"/>
  <c r="M915" i="45"/>
  <c r="L915" i="45"/>
  <c r="P915" i="45"/>
  <c r="D915" i="45"/>
  <c r="N915" i="45"/>
  <c r="E1058" i="45"/>
  <c r="E961" i="45"/>
  <c r="E1009" i="45" s="1"/>
  <c r="E852" i="45"/>
  <c r="E853" i="45" s="1"/>
  <c r="E683" i="45"/>
  <c r="G682" i="45"/>
  <c r="N961" i="45"/>
  <c r="N1009" i="45" s="1"/>
  <c r="AR1579" i="45"/>
  <c r="AS1579" i="45" s="1"/>
  <c r="G852" i="45"/>
  <c r="G853" i="45" s="1"/>
  <c r="K1008" i="45"/>
  <c r="G1148" i="45"/>
  <c r="I1637" i="45"/>
  <c r="D1637" i="45"/>
  <c r="AR1577" i="45"/>
  <c r="M961" i="45"/>
  <c r="M1009" i="45" s="1"/>
  <c r="D961" i="45"/>
  <c r="D1009" i="45" s="1"/>
  <c r="G914" i="45"/>
  <c r="D1058" i="45"/>
  <c r="AR1582" i="45"/>
  <c r="AS1582" i="45" s="1"/>
  <c r="K960" i="45"/>
  <c r="G1102" i="45"/>
  <c r="I1103" i="45"/>
  <c r="I1149" i="45" s="1"/>
  <c r="P961" i="45"/>
  <c r="P1009" i="45" s="1"/>
  <c r="S914" i="45"/>
  <c r="Q961" i="45"/>
  <c r="Q1009" i="45" s="1"/>
  <c r="F961" i="45"/>
  <c r="F1009" i="45" s="1"/>
  <c r="F1058" i="45"/>
  <c r="R961" i="45"/>
  <c r="R1009" i="45" s="1"/>
  <c r="K1057" i="45"/>
  <c r="H1103" i="45"/>
  <c r="H1149" i="45" s="1"/>
  <c r="S960" i="45"/>
  <c r="J1103" i="45"/>
  <c r="J1149" i="45" s="1"/>
  <c r="G1008" i="45"/>
  <c r="F1103" i="45"/>
  <c r="F1149" i="45" s="1"/>
  <c r="E1637" i="45"/>
  <c r="AR1578" i="45"/>
  <c r="J1637" i="45"/>
  <c r="AR1585" i="45"/>
  <c r="AS1585" i="45" s="1"/>
  <c r="D852" i="45"/>
  <c r="D853" i="45" s="1"/>
  <c r="G960" i="45"/>
  <c r="F852" i="45"/>
  <c r="F853" i="45" s="1"/>
  <c r="F684" i="45"/>
  <c r="G1057" i="45"/>
  <c r="D1103" i="45"/>
  <c r="H961" i="45"/>
  <c r="H1009" i="45" s="1"/>
  <c r="H1058" i="45"/>
  <c r="K914" i="45"/>
  <c r="H852" i="45"/>
  <c r="H853" i="45" s="1"/>
  <c r="P1008" i="45"/>
  <c r="S1008" i="45" s="1"/>
  <c r="O961" i="45" l="1"/>
  <c r="K961" i="45"/>
  <c r="L1009" i="45"/>
  <c r="O1009" i="45" s="1"/>
  <c r="K1058" i="45"/>
  <c r="H1104" i="45"/>
  <c r="H1150" i="45" s="1"/>
  <c r="P962" i="45"/>
  <c r="S915" i="45"/>
  <c r="M962" i="45"/>
  <c r="M1010" i="45" s="1"/>
  <c r="Q962" i="45"/>
  <c r="Q1010" i="45" s="1"/>
  <c r="K1009" i="45"/>
  <c r="G1009" i="45"/>
  <c r="F962" i="45"/>
  <c r="F1010" i="45" s="1"/>
  <c r="F1059" i="45"/>
  <c r="D1104" i="45"/>
  <c r="D1150" i="45" s="1"/>
  <c r="G1058" i="45"/>
  <c r="S1009" i="45"/>
  <c r="R962" i="45"/>
  <c r="R1010" i="45" s="1"/>
  <c r="J1104" i="45"/>
  <c r="J1150" i="45" s="1"/>
  <c r="E684" i="45"/>
  <c r="G684" i="45" s="1"/>
  <c r="G683" i="45"/>
  <c r="S961" i="45"/>
  <c r="I1638" i="45"/>
  <c r="D1638" i="45"/>
  <c r="AS1577" i="45"/>
  <c r="H1059" i="45"/>
  <c r="H962" i="45"/>
  <c r="H1010" i="45" s="1"/>
  <c r="K915" i="45"/>
  <c r="F1104" i="45"/>
  <c r="F1150" i="45" s="1"/>
  <c r="G961" i="45"/>
  <c r="K1103" i="45"/>
  <c r="I1059" i="45"/>
  <c r="I962" i="45"/>
  <c r="I1010" i="45" s="1"/>
  <c r="I1104" i="45"/>
  <c r="I1150" i="45" s="1"/>
  <c r="D1059" i="45"/>
  <c r="D962" i="45"/>
  <c r="G915" i="45"/>
  <c r="G1103" i="45"/>
  <c r="E1059" i="45"/>
  <c r="E962" i="45"/>
  <c r="E1010" i="45" s="1"/>
  <c r="E1104" i="45"/>
  <c r="E1150" i="45" s="1"/>
  <c r="J962" i="45"/>
  <c r="J1010" i="45" s="1"/>
  <c r="J1059" i="45"/>
  <c r="J1638" i="45"/>
  <c r="E1638" i="45"/>
  <c r="AS1578" i="45"/>
  <c r="L962" i="45"/>
  <c r="L1010" i="45" s="1"/>
  <c r="O915" i="45"/>
  <c r="D1149" i="45"/>
  <c r="G1149" i="45" s="1"/>
  <c r="K1149" i="45"/>
  <c r="N962" i="45"/>
  <c r="N1010" i="45" s="1"/>
  <c r="H1743" i="45"/>
  <c r="L916" i="45"/>
  <c r="J916" i="45"/>
  <c r="I916" i="45"/>
  <c r="H916" i="45"/>
  <c r="R916" i="45"/>
  <c r="F916" i="45"/>
  <c r="N916" i="45"/>
  <c r="M916" i="45"/>
  <c r="P916" i="45"/>
  <c r="E916" i="45"/>
  <c r="D916" i="45"/>
  <c r="Q916" i="45"/>
  <c r="K962" i="45" l="1"/>
  <c r="G962" i="45"/>
  <c r="O1010" i="45"/>
  <c r="O962" i="45"/>
  <c r="I1060" i="45"/>
  <c r="I963" i="45"/>
  <c r="I1011" i="45" s="1"/>
  <c r="F1060" i="45"/>
  <c r="F963" i="45"/>
  <c r="F1011" i="45" s="1"/>
  <c r="R963" i="45"/>
  <c r="R1011" i="45" s="1"/>
  <c r="K1059" i="45"/>
  <c r="H1105" i="45"/>
  <c r="H963" i="45"/>
  <c r="H1060" i="45"/>
  <c r="K916" i="45"/>
  <c r="J1060" i="45"/>
  <c r="J963" i="45"/>
  <c r="J1011" i="45" s="1"/>
  <c r="L963" i="45"/>
  <c r="L1011" i="45" s="1"/>
  <c r="O916" i="45"/>
  <c r="Q963" i="45"/>
  <c r="Q1011" i="45" s="1"/>
  <c r="G1150" i="45"/>
  <c r="S962" i="45"/>
  <c r="E1105" i="45"/>
  <c r="E1151" i="45" s="1"/>
  <c r="K1010" i="45"/>
  <c r="J1105" i="45"/>
  <c r="J1151" i="45" s="1"/>
  <c r="G1104" i="45"/>
  <c r="P1010" i="45"/>
  <c r="S1010" i="45" s="1"/>
  <c r="D1105" i="45"/>
  <c r="D1151" i="45" s="1"/>
  <c r="G1059" i="45"/>
  <c r="M917" i="45"/>
  <c r="L917" i="45"/>
  <c r="J917" i="45"/>
  <c r="I917" i="45"/>
  <c r="H917" i="45"/>
  <c r="N917" i="45"/>
  <c r="D917" i="45"/>
  <c r="R917" i="45"/>
  <c r="Q917" i="45"/>
  <c r="F917" i="45"/>
  <c r="E917" i="45"/>
  <c r="P917" i="45"/>
  <c r="E1060" i="45"/>
  <c r="E963" i="45"/>
  <c r="E1011" i="45" s="1"/>
  <c r="P963" i="45"/>
  <c r="P1011" i="45" s="1"/>
  <c r="S916" i="45"/>
  <c r="F1105" i="45"/>
  <c r="F1151" i="45" s="1"/>
  <c r="K1150" i="45"/>
  <c r="E1639" i="45"/>
  <c r="J1639" i="45"/>
  <c r="D1060" i="45"/>
  <c r="D963" i="45"/>
  <c r="G916" i="45"/>
  <c r="D1639" i="45"/>
  <c r="I1639" i="45"/>
  <c r="M963" i="45"/>
  <c r="M1011" i="45" s="1"/>
  <c r="I1105" i="45"/>
  <c r="I1151" i="45" s="1"/>
  <c r="K1104" i="45"/>
  <c r="D1010" i="45"/>
  <c r="G1010" i="45" s="1"/>
  <c r="N963" i="45"/>
  <c r="N1011" i="45" s="1"/>
  <c r="K1105" i="45" l="1"/>
  <c r="G963" i="45"/>
  <c r="K963" i="45"/>
  <c r="G1151" i="45"/>
  <c r="G1105" i="45"/>
  <c r="P964" i="45"/>
  <c r="S917" i="45"/>
  <c r="F1061" i="45"/>
  <c r="F964" i="45"/>
  <c r="F1012" i="45" s="1"/>
  <c r="D1061" i="45"/>
  <c r="D964" i="45"/>
  <c r="D1012" i="45" s="1"/>
  <c r="G917" i="45"/>
  <c r="M964" i="45"/>
  <c r="M1012" i="45" s="1"/>
  <c r="H1151" i="45"/>
  <c r="K1151" i="45" s="1"/>
  <c r="O963" i="45"/>
  <c r="J1106" i="45"/>
  <c r="J1152" i="45" s="1"/>
  <c r="Q964" i="45"/>
  <c r="Q1012" i="45" s="1"/>
  <c r="R964" i="45"/>
  <c r="R1012" i="45" s="1"/>
  <c r="H1061" i="45"/>
  <c r="H964" i="45"/>
  <c r="H1012" i="45" s="1"/>
  <c r="K917" i="45"/>
  <c r="F1106" i="45"/>
  <c r="F1152" i="45" s="1"/>
  <c r="E1106" i="45"/>
  <c r="E1152" i="45" s="1"/>
  <c r="O1011" i="45"/>
  <c r="S963" i="45"/>
  <c r="I1061" i="45"/>
  <c r="I964" i="45"/>
  <c r="I1012" i="45" s="1"/>
  <c r="N964" i="45"/>
  <c r="N1012" i="45" s="1"/>
  <c r="J964" i="45"/>
  <c r="J1012" i="45" s="1"/>
  <c r="J1061" i="45"/>
  <c r="H1106" i="45"/>
  <c r="K1060" i="45"/>
  <c r="G1060" i="45"/>
  <c r="D1106" i="45"/>
  <c r="D1152" i="45" s="1"/>
  <c r="E1061" i="45"/>
  <c r="E964" i="45"/>
  <c r="E1012" i="45" s="1"/>
  <c r="S1011" i="45"/>
  <c r="D1011" i="45"/>
  <c r="G1011" i="45" s="1"/>
  <c r="L964" i="45"/>
  <c r="L1012" i="45" s="1"/>
  <c r="O917" i="45"/>
  <c r="H1011" i="45"/>
  <c r="K1011" i="45" s="1"/>
  <c r="I1106" i="45"/>
  <c r="I1152" i="45" s="1"/>
  <c r="G1012" i="45" l="1"/>
  <c r="G1152" i="45"/>
  <c r="G1106" i="45"/>
  <c r="K964" i="45"/>
  <c r="F1107" i="45"/>
  <c r="F1153" i="45" s="1"/>
  <c r="G964" i="45"/>
  <c r="K1106" i="45"/>
  <c r="K1012" i="45"/>
  <c r="E1107" i="45"/>
  <c r="E1153" i="45" s="1"/>
  <c r="H1107" i="45"/>
  <c r="K1061" i="45"/>
  <c r="G1061" i="45"/>
  <c r="D1107" i="45"/>
  <c r="D1153" i="45" s="1"/>
  <c r="H1152" i="45"/>
  <c r="K1152" i="45" s="1"/>
  <c r="J1107" i="45"/>
  <c r="J1153" i="45" s="1"/>
  <c r="S964" i="45"/>
  <c r="I1107" i="45"/>
  <c r="I1153" i="45" s="1"/>
  <c r="O1012" i="45"/>
  <c r="O964" i="45"/>
  <c r="P1012" i="45"/>
  <c r="S1012" i="45" s="1"/>
  <c r="K1107" i="45" l="1"/>
  <c r="H1153" i="45"/>
  <c r="K1153" i="45" s="1"/>
  <c r="G1153" i="45"/>
  <c r="G1107"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Danuta Palonek</author>
    <author>Piotr Mierzejewski</author>
  </authors>
  <commentList>
    <comment ref="G868" authorId="0" shapeId="0" xr:uid="{4F9D9245-08C9-4039-B3DC-B1D01368DB66}">
      <text>
        <r>
          <rPr>
            <b/>
            <sz val="9"/>
            <color indexed="81"/>
            <rFont val="Tahoma"/>
            <family val="2"/>
            <charset val="238"/>
          </rPr>
          <t>[1]:</t>
        </r>
        <r>
          <rPr>
            <sz val="9"/>
            <color indexed="81"/>
            <rFont val="Tahoma"/>
            <family val="2"/>
            <charset val="238"/>
          </rPr>
          <t xml:space="preserve">
Wartość wskaźnika obliczona jako średnia wartości:
1,1125 - dla V&lt;50 km/h
1,2250 - dla V&gt;100 km/h</t>
        </r>
      </text>
    </comment>
    <comment ref="H868" authorId="0" shapeId="0" xr:uid="{C5B50CB9-E803-4600-B3DE-4C25CCA7529A}">
      <text>
        <r>
          <rPr>
            <b/>
            <sz val="9"/>
            <color indexed="81"/>
            <rFont val="Tahoma"/>
            <family val="2"/>
            <charset val="238"/>
          </rPr>
          <t>[2]:</t>
        </r>
        <r>
          <rPr>
            <sz val="9"/>
            <color indexed="81"/>
            <rFont val="Tahoma"/>
            <family val="2"/>
            <charset val="238"/>
          </rPr>
          <t xml:space="preserve">
Wartość wskaźnika obliczona jako średnia wartości:
1,125 - dla V&lt;50 km/h
1,250 - dla V&gt;100 km/h</t>
        </r>
      </text>
    </comment>
    <comment ref="AL1220" authorId="1" shapeId="0" xr:uid="{BC82F378-F679-4513-B9D6-1DF5D2DD161F}">
      <text>
        <r>
          <rPr>
            <b/>
            <sz val="9"/>
            <color indexed="81"/>
            <rFont val="Tahoma"/>
            <family val="2"/>
            <charset val="238"/>
          </rPr>
          <t>Piotr Mierzejewski:</t>
        </r>
        <r>
          <rPr>
            <sz val="9"/>
            <color indexed="81"/>
            <rFont val="Tahoma"/>
            <family val="2"/>
            <charset val="238"/>
          </rPr>
          <t xml:space="preserve">
Ostrożne założenie, że w kolejnych latach projekcji koszt jednostkowy nie rośnie powyżej poziomu określonego dla roku 2050 w opracowaniu źródłowym EBI.  </t>
        </r>
      </text>
    </comment>
  </commentList>
</comments>
</file>

<file path=xl/sharedStrings.xml><?xml version="1.0" encoding="utf-8"?>
<sst xmlns="http://schemas.openxmlformats.org/spreadsheetml/2006/main" count="1350" uniqueCount="491">
  <si>
    <t>Rodzaj nachylenia</t>
  </si>
  <si>
    <t>51-70</t>
  </si>
  <si>
    <t>71-90</t>
  </si>
  <si>
    <t>91-110</t>
  </si>
  <si>
    <t>samochody osobowe</t>
  </si>
  <si>
    <t>autobusy</t>
  </si>
  <si>
    <t>krajowe</t>
  </si>
  <si>
    <t>wojewódzkie</t>
  </si>
  <si>
    <t>v [km/h]</t>
  </si>
  <si>
    <t>&lt; 30</t>
  </si>
  <si>
    <t>31-50</t>
  </si>
  <si>
    <t>Motywacja</t>
  </si>
  <si>
    <t>drogi zamiejskie</t>
  </si>
  <si>
    <t>ulice</t>
  </si>
  <si>
    <t>Napełnienie</t>
  </si>
  <si>
    <t>kategoria drogi</t>
  </si>
  <si>
    <t>N</t>
  </si>
  <si>
    <t>Lata</t>
  </si>
  <si>
    <t>Współczynnik dyskonta</t>
  </si>
  <si>
    <t>krajowe i wojewódzkie</t>
  </si>
  <si>
    <t xml:space="preserve"> </t>
  </si>
  <si>
    <t>Źródło: własne na podst. NK</t>
  </si>
  <si>
    <t>wszystkie kategorie dróg</t>
  </si>
  <si>
    <t>SDR</t>
  </si>
  <si>
    <t>S 2+1</t>
  </si>
  <si>
    <t>0-10</t>
  </si>
  <si>
    <t>11-20</t>
  </si>
  <si>
    <t>21-30</t>
  </si>
  <si>
    <t>31-40</t>
  </si>
  <si>
    <t>41-50</t>
  </si>
  <si>
    <t>51-60</t>
  </si>
  <si>
    <t>61-70</t>
  </si>
  <si>
    <t>71-80</t>
  </si>
  <si>
    <t>81-90</t>
  </si>
  <si>
    <t>91-100</t>
  </si>
  <si>
    <t>101-110</t>
  </si>
  <si>
    <t>111-120</t>
  </si>
  <si>
    <t>121-130</t>
  </si>
  <si>
    <t>131-140</t>
  </si>
  <si>
    <t>&gt; 111</t>
  </si>
  <si>
    <t>Napełnienie autobusów</t>
  </si>
  <si>
    <t>Motywacje podróży</t>
  </si>
  <si>
    <t>Motywacje podróży uśrednione</t>
  </si>
  <si>
    <t>0-5 000</t>
  </si>
  <si>
    <t>5 000-10 000</t>
  </si>
  <si>
    <t>10 000 -20 000</t>
  </si>
  <si>
    <t>20 000-30 000</t>
  </si>
  <si>
    <t>LV</t>
  </si>
  <si>
    <t>HGV</t>
  </si>
  <si>
    <t>30 000-40 000</t>
  </si>
  <si>
    <t>powyżej 40 000</t>
  </si>
  <si>
    <t>Rok prognozy</t>
  </si>
  <si>
    <t>fHP </t>
  </si>
  <si>
    <t xml:space="preserve">ROK </t>
  </si>
  <si>
    <t>A 2x3</t>
  </si>
  <si>
    <t>A 2x2</t>
  </si>
  <si>
    <t>S 2x2</t>
  </si>
  <si>
    <t>S 2x3</t>
  </si>
  <si>
    <t>WR</t>
  </si>
  <si>
    <t>WCR</t>
  </si>
  <si>
    <t>WZ</t>
  </si>
  <si>
    <t>KOSZTY JEDNOSTKOWE I WSKAŹNIKI OBLICZENIOWE</t>
  </si>
  <si>
    <t>1.1. Jednostkowe koszty utrzymania infrastruktury drogowej netto [PLN/km]</t>
  </si>
  <si>
    <t>3.2. Wartości napełnienia autobusów wg NK [os./pojazd]</t>
  </si>
  <si>
    <t>4.1.1.  RAI - Względny wskaźnik wypadku [wyp./10^6 poj.km]</t>
  </si>
  <si>
    <t>4.1.3.  WCR - wskaźnik liczby ofiar ciężko rannych poszkodowanych w 1 wypadku</t>
  </si>
  <si>
    <t>4.1.4.  WZ - wskaźnik liczby ofiar śmiertelnych przypadajacych na 1 wypadek</t>
  </si>
  <si>
    <t>4.2.3. WCR - wskaźnik liczby ofiar ciężko rannych poszkodowanych w 1 wypadku</t>
  </si>
  <si>
    <t>4.2.4. WZ - wskaźnik liczby ofiar śmiertelnych przypadajacych na 1 wypadek</t>
  </si>
  <si>
    <t>Elastyczność Y</t>
  </si>
  <si>
    <t>Elastyczność X</t>
  </si>
  <si>
    <t>PKB per cap PL - prognoza</t>
  </si>
  <si>
    <t>Źródło: GUS, Prognoza ludności na lata 2014-2050, 2014</t>
  </si>
  <si>
    <t>Źródło: ECB, http://sdw.ecb.europa.eu/quickview.do?SERIES_KEY=120.EXR.A.PLN.EUR.SP00.A</t>
  </si>
  <si>
    <t>10.2. Współczynnik dyskonta dla AF</t>
  </si>
  <si>
    <t>5.7. Wskaźniki wzrostu kosztów zanieczyszczenia powietrza ze względu na nachylenie drogi</t>
  </si>
  <si>
    <t>3.3. Udział motywacji podróży użytkowników pojazdów osobowych i autobusów na różnych kategoriach dróg wg NK - obszar zamiejski</t>
  </si>
  <si>
    <t>3.4. Udział motywacji podróży użytkowników pojazdów osobowych i autobusów na różnych kategoriach dróg wg NK - obszar miejski</t>
  </si>
  <si>
    <t>4.1. Ciągi drogowe dwujezdniowe</t>
  </si>
  <si>
    <t>4.2. Ciągi drogowe jednojezdniowe</t>
  </si>
  <si>
    <t xml:space="preserve">  </t>
  </si>
  <si>
    <t>Ludność Polski ogółem (w dn. 31.XII), tys.</t>
  </si>
  <si>
    <t>Zmiana liczby ludności, wskaźnik (rok poprzedni=1)</t>
  </si>
  <si>
    <t>Zmiana PKB Polski per capita w cenach stałych średniorocznych (rok poprzedni =100)</t>
  </si>
  <si>
    <t>Inflacja średnioroczna CPI dla Polski, GUS, wskaźnik (rok poprzedni =100)</t>
  </si>
  <si>
    <t>EUR/PLN kurs wymiany (średnioroczny)</t>
  </si>
  <si>
    <t>Liczba ludności Polski (w dn. 31.XII) - prognoza GUS</t>
  </si>
  <si>
    <t>Zmiana liczby ludności Polski, wskaźnik (rok poprzedni =1)</t>
  </si>
  <si>
    <t>Ofiara śmiertelna</t>
  </si>
  <si>
    <t>Ofiara ciężko ranna</t>
  </si>
  <si>
    <t>Ofiara lekko ranna</t>
  </si>
  <si>
    <t>4.1.2.  WR - wskaźnik liczby ofiar lekko rannych poszkodowanych w 1 wypadku</t>
  </si>
  <si>
    <t>4.2.2.  WR - wskaźnik liczby ofiar lekko rannych poszkodowanych w 1 wypadku</t>
  </si>
  <si>
    <t>Przewozy towarowe</t>
  </si>
  <si>
    <t xml:space="preserve">Zmiana PKB Polski w cenach stałych średniorocznych (rok poprzedni=100) </t>
  </si>
  <si>
    <t>Podróże dom - praca - dom (commuting)</t>
  </si>
  <si>
    <t>Podróże służbowe</t>
  </si>
  <si>
    <t>Typ drogi *</t>
  </si>
  <si>
    <t>Jednoskowe koszty eksploatacji i utrzymania bieżącego [PLN/km], netto</t>
  </si>
  <si>
    <t>Zmiana PKB Polski w cenach stałych średniorocznych - prognoza MinFin</t>
  </si>
  <si>
    <t xml:space="preserve">Przyjęto założenie, że po roku 2050 liczba ludności Polski będzie malała w takim samym tempie, jak średnio w latach 2041-2050. </t>
  </si>
  <si>
    <t>Ofiara ranna (średni koszt)</t>
  </si>
  <si>
    <t>Ciężko ranni</t>
  </si>
  <si>
    <t>Lekko ranni</t>
  </si>
  <si>
    <t>Koniec roku:</t>
  </si>
  <si>
    <t>-</t>
  </si>
  <si>
    <t>Wskaźnik (rok poprzedni =1)</t>
  </si>
  <si>
    <t>Wskaźnik indeksacji</t>
  </si>
  <si>
    <t>Jednoskowe koszty remontów okresowych [PLN/km], netto</t>
  </si>
  <si>
    <t>Koszty jednostkowe remontów okresowych i utrzymania bieżącego, uwzględnione w AKK</t>
  </si>
  <si>
    <t>Zastosowanie:</t>
  </si>
  <si>
    <t xml:space="preserve">Poziom cen na rok 2013: </t>
  </si>
  <si>
    <t>Poziom cen: 31.12.2019</t>
  </si>
  <si>
    <t>Poziom cen: 31.12.2020</t>
  </si>
  <si>
    <t>Poziom cen: 31.12.2021</t>
  </si>
  <si>
    <t>Poziom cen: 31.12.2022</t>
  </si>
  <si>
    <t>1.2. Koszty jednostkowe eksploatacji elektronicznego systemu poboru opłat za przejazd drogami publicznymi zarządzanymi przez GDDKiA  (wszystkie wartości w PLN/km/rok netto)</t>
  </si>
  <si>
    <t>2. KOSZTY JEDNOSTKOWE EKSPLOATACJI POJAZDÓW DO UWZGLĘDNIENIA W AKK [PLN/pojkm]</t>
  </si>
  <si>
    <t>2.1. Pojazdy drogowe spalinowe</t>
  </si>
  <si>
    <t xml:space="preserve">Przyjęto uproszczenie, że udziały pojazdów spalinowych używających benzyny i oleju napędowego będą stałe w całym okresie projekcji. Według przeprowadzonych obliczeń, wpływ zmian prognozowanej struktury floty pojazdów spalinowych na zużycie paliwa [ltr/ poj-km] jest tylko nieznaczny. </t>
  </si>
  <si>
    <t>Zużycie paliwa [ltr/ poj-km]</t>
  </si>
  <si>
    <t xml:space="preserve">Według opracowania źródłowego, poniższe mnożniki dotyczą wszystkich kategorii kosztów użytkowników dróg, oprócz kosztów czasu. </t>
  </si>
  <si>
    <t>Teren płaski</t>
  </si>
  <si>
    <t>Nawierzchnia nowa</t>
  </si>
  <si>
    <t>Nawierzchnia zdegradowana</t>
  </si>
  <si>
    <t>Mnożniki jakości nawierzchni drogi</t>
  </si>
  <si>
    <t>km/h</t>
  </si>
  <si>
    <t xml:space="preserve">Źródło: Obliczenia własne na podstawie: </t>
  </si>
  <si>
    <t>Źródło: Obliczenia własne na podstawie "Optimisation of Maintenance", OECD/ITF 2012, str. 12</t>
  </si>
  <si>
    <t>[1] "Parameterisation of fuel consumption and CO2 emissions of passenger cars and light commercial vehicles for modelling purposes, JRC 2011;</t>
  </si>
  <si>
    <t>[2] EMEP/EEA air pollutant emission inventory guidebook, 2019, dołączony plik: 1.A.3.b.i-iv Road Transport Appendix 4 Emission Factors 2019 (Sept. 2020)</t>
  </si>
  <si>
    <t>Mnożniki nachylenia podłużnego drogi*</t>
  </si>
  <si>
    <t>Dodatkowo, dla dróg w terenie falistym (tzn. jeśli nachylenie podłużne drogi wynosi pomiędzy 2% i 6%), należy przemnożyć wartości dla terenu płaskiego przez poniższe współczynniki. Pominięto współczynniki dla dróg w terenie górskim, tj. o nachyleniu podłużnym powyżej 6%, ponieważ nie mają one istotnego znaczenia dla oceny przez CUPT projektów transportowych realizowanych w Polsce. Mnożniki te nalezy stosować do łacznych VOC (nie tylko do kosztów zużycia paliwa lub energii elektrycznej).</t>
  </si>
  <si>
    <t>Teren</t>
  </si>
  <si>
    <t>Płaski</t>
  </si>
  <si>
    <t>Falisty</t>
  </si>
  <si>
    <t xml:space="preserve">W obliczeniach mnożników nachylenia podłużnego drogi uwzględniono, że teren falisty zwiększa zużycie paliwa lub energii w pojazdach lekkich o 15% oraz uwzględniono, że łączny VOC oprócz kosztu zużycia paliwa lub energii obejmuje również koszt posiadania samochodu. W przypadku HGV przyjęto dodatkowe założenia dotyczące funkcji zużycia paliwa. </t>
  </si>
  <si>
    <t>* mnożniki należy stosować do łącznych VOC (nie tylko do kosztów zużycia paliwa lub energii elektrycznej)</t>
  </si>
  <si>
    <t>Koszt jednostkowy paliwa do silników samochodowych</t>
  </si>
  <si>
    <t>Średnioroczne ceny detaliczne wybranych rodzajów paliw samochodowych w Polsce</t>
  </si>
  <si>
    <t>Rodzaj paliwa</t>
  </si>
  <si>
    <t>Benzyna Pb 95</t>
  </si>
  <si>
    <t>PLN/ltr</t>
  </si>
  <si>
    <t>Olej napędowy ON</t>
  </si>
  <si>
    <t>Źródło: https://www.autocentrum.pl/paliwa/ceny-paliw/</t>
  </si>
  <si>
    <t xml:space="preserve">Udział podatków i opłat w cenach detalicznych paliw w Polsce </t>
  </si>
  <si>
    <t>Wartości przedstawione w: "Ścieżki redukcji emisji CO2 w sektorze transportu w Polsce w kontekście „Europejskiego Zielonego Ładu”", CAKE/KOBiZE, październik 2020, str. 21, Rys. 8. Struktura ceny detalicznej benzyny EU95 i oleju napędowego średnio w 2019 r. w Polsce</t>
  </si>
  <si>
    <t>Źródło: Polska Organizacja Przemysłu i Handlu Naftowego</t>
  </si>
  <si>
    <t>Inflacja średnioroczna CPI dla Polski</t>
  </si>
  <si>
    <t>Inflacja średnioroczna CPI dla Polski, skumulowana od 2019</t>
  </si>
  <si>
    <t>Struktura floty reprezentatywnych spalinowych pojazdów drogowych pod względem rodzajów paliwa, przyjęta na potrzeby określenia kosztów jednostkowych eksploatacji samochodów</t>
  </si>
  <si>
    <t>Spalinowe, w tym:</t>
  </si>
  <si>
    <t xml:space="preserve">Benzyna </t>
  </si>
  <si>
    <t>Olej napędowy</t>
  </si>
  <si>
    <t>Elektryczne</t>
  </si>
  <si>
    <t>Spalinowe</t>
  </si>
  <si>
    <t>Ceny detaliczne wybranych rodzajów paliw samochodowych w Polsce, bez podatków i opłat</t>
  </si>
  <si>
    <t>koniec roku:</t>
  </si>
  <si>
    <t>Benzyna Pb 95</t>
  </si>
  <si>
    <t>dla kosztów eksploatacji pojazdów przeprowadzamy indeksację tylko dla roku bazowego, pozostałe lata nie indeksujemy</t>
  </si>
  <si>
    <t>Średni koszt jednostkowy paliwa, bez podatków i opłat, wartości nominalne wg poziomu cenowego 2019</t>
  </si>
  <si>
    <t xml:space="preserve">Przyjęto uproszczenie, że udziały pojazdów spalinowych używających benzyny i oleju napędowego będą stałe w całym okresie projekcji. Według przeprowadzonych obliczeń, wpływ zmian prognozowanej struktury floty pojazdów spalinowych na koszt jednostkowy paliwa [PLN/ltr] jest tylko nieznaczny. </t>
  </si>
  <si>
    <t>Paliwo dla LV spalinowych, średnio</t>
  </si>
  <si>
    <t>Paliwo dla HGV spalinowych, średnio</t>
  </si>
  <si>
    <t>Koszty jednostkowe posiadania samochodu spalinowego</t>
  </si>
  <si>
    <t xml:space="preserve">Zużycie pojazdu (odpisy wartości zakupu) i inne koszty związane z obsługą i posiadaniem samochodu, bez podatków i opłat. </t>
  </si>
  <si>
    <t>LV spalinowe</t>
  </si>
  <si>
    <t>[PLN/ poj-km]</t>
  </si>
  <si>
    <t>HGV spalinowe</t>
  </si>
  <si>
    <r>
      <t xml:space="preserve">Koszty jednostkowe eksploatacji pojazdów </t>
    </r>
    <r>
      <rPr>
        <b/>
        <u/>
        <sz val="11"/>
        <color theme="1"/>
        <rFont val="Calibri"/>
        <family val="2"/>
        <charset val="238"/>
        <scheme val="minor"/>
      </rPr>
      <t>spalinowych</t>
    </r>
    <r>
      <rPr>
        <b/>
        <sz val="11"/>
        <color theme="1"/>
        <rFont val="Calibri"/>
        <family val="2"/>
        <charset val="238"/>
        <scheme val="minor"/>
      </rPr>
      <t xml:space="preserve"> [PLN/pojkm]</t>
    </r>
  </si>
  <si>
    <r>
      <t xml:space="preserve"> Jednostkowe koszty eksploatacji pojazdów spalinowych [PLN/pojkm] - teren </t>
    </r>
    <r>
      <rPr>
        <b/>
        <u/>
        <sz val="8"/>
        <rFont val="Verdana"/>
        <family val="2"/>
        <charset val="238"/>
      </rPr>
      <t>płaski</t>
    </r>
    <r>
      <rPr>
        <b/>
        <sz val="8"/>
        <rFont val="Verdana"/>
        <family val="2"/>
        <charset val="238"/>
      </rPr>
      <t xml:space="preserve"> (nawierzchnia nowa)</t>
    </r>
  </si>
  <si>
    <r>
      <t xml:space="preserve">Jednostkowe koszty eksploatacji pojazdów spalinowych[PLN/pojkm] - teren </t>
    </r>
    <r>
      <rPr>
        <b/>
        <u/>
        <sz val="8"/>
        <rFont val="Verdana"/>
        <family val="2"/>
        <charset val="238"/>
      </rPr>
      <t>płaski</t>
    </r>
    <r>
      <rPr>
        <b/>
        <sz val="8"/>
        <rFont val="Verdana"/>
        <family val="2"/>
        <charset val="238"/>
      </rPr>
      <t xml:space="preserve"> (nawierzchnia zdegradowana)</t>
    </r>
  </si>
  <si>
    <r>
      <t xml:space="preserve">Jednostkowe uśrednione koszty eksploatacji pojazdów spalinowych[PLN/pojkm] - teren </t>
    </r>
    <r>
      <rPr>
        <b/>
        <u/>
        <sz val="8"/>
        <rFont val="Verdana"/>
        <family val="2"/>
        <charset val="238"/>
      </rPr>
      <t>płaski</t>
    </r>
    <r>
      <rPr>
        <b/>
        <sz val="8"/>
        <rFont val="Verdana"/>
        <family val="2"/>
        <charset val="238"/>
      </rPr>
      <t xml:space="preserve"> (nawierzchnia nowa)</t>
    </r>
  </si>
  <si>
    <r>
      <t xml:space="preserve">Jednostkowe uśrednione koszty eksploatacji pojazdów [PLN/pojkm] - teren </t>
    </r>
    <r>
      <rPr>
        <b/>
        <u/>
        <sz val="8"/>
        <rFont val="Verdana"/>
        <family val="2"/>
        <charset val="238"/>
      </rPr>
      <t>płaski</t>
    </r>
    <r>
      <rPr>
        <b/>
        <sz val="8"/>
        <rFont val="Verdana"/>
        <family val="2"/>
        <charset val="238"/>
      </rPr>
      <t xml:space="preserve">  (nawierzchnia zdegradowana)</t>
    </r>
  </si>
  <si>
    <r>
      <t xml:space="preserve">2.3. Jednostkowe uśrednione koszty eksploatacji pojazdów [PLN/pojkm] - teren </t>
    </r>
    <r>
      <rPr>
        <b/>
        <u/>
        <sz val="8"/>
        <rFont val="Verdana"/>
        <family val="2"/>
        <charset val="238"/>
      </rPr>
      <t>płaski</t>
    </r>
    <r>
      <rPr>
        <b/>
        <sz val="8"/>
        <rFont val="Verdana"/>
        <family val="2"/>
        <charset val="238"/>
      </rPr>
      <t xml:space="preserve"> (nawierzchnia nowa i zdegradowana)</t>
    </r>
  </si>
  <si>
    <t>2.2. Pojazdy drogowe elektryczne i hybrydowo elektryczne</t>
  </si>
  <si>
    <t>Wskaźniki zużycia energii w transporcie</t>
  </si>
  <si>
    <t>Transport drogowy</t>
  </si>
  <si>
    <t xml:space="preserve">Pojazdy drogowe, 
elektryczne i hybrydowe-elektryczne: </t>
  </si>
  <si>
    <t>Zużycie energii 
(MJ/ poj-km)</t>
  </si>
  <si>
    <t>Zużycie energii 
(kWh/ poj-km)</t>
  </si>
  <si>
    <t>Przelicznik MJ --&gt; kWh</t>
  </si>
  <si>
    <t>Samochód osobowy, hybrydowy benzyna +elektryczny</t>
  </si>
  <si>
    <t>Przeciętnie</t>
  </si>
  <si>
    <t>J --&gt; MJ</t>
  </si>
  <si>
    <t>Obszar miejski</t>
  </si>
  <si>
    <t>W --&gt; kW</t>
  </si>
  <si>
    <t>Samochód osobowy, elektryczny (średni rozmiar)</t>
  </si>
  <si>
    <t>s --&gt; h</t>
  </si>
  <si>
    <t>Autobus miejski, hybrydowy diesel +elektryczny (standardowy)</t>
  </si>
  <si>
    <t>Autobus miejski, elektryczny (standardowy)</t>
  </si>
  <si>
    <t>Źródło: "EIB Project Carbon Footprint Methodologies", lipiec 2020, Tables A1.7 Transport Emissions Factors - Road transport</t>
  </si>
  <si>
    <t>Pierwotne źródło danych wykazane w "EIB Project Carbon Footprint Methodologies": COPERT (narzędzie do obliczania emisji opracowane przez EEA) completed with STREAM (CE DELFT)</t>
  </si>
  <si>
    <t>Koszt jednostkowy energii elektrycznej do silników samochodowych</t>
  </si>
  <si>
    <t>Średnioroczna cena detaliczna energii elektrycznej w Polsce, bez podatków i opłat</t>
  </si>
  <si>
    <t>Energia elektryczna dla konsumentów nie będących gospodarstwami domowymi, średnia ważona dla wszystkich poziomów zużycia</t>
  </si>
  <si>
    <t>PLN/kWh</t>
  </si>
  <si>
    <t>Źródło: Eurostat, Electricity prices components for non-household consumers - annual data, https://ec.europa.eu/eurostat/databrowser/view/NRG_PC_205_C__custom_519166/default/table?lang=en</t>
  </si>
  <si>
    <t xml:space="preserve">Do celów analiz kosztów i korzyści bardziej stosowna jest cena energii elektrycznej dla konsumentów nie będących gospodarstwami domowymi. </t>
  </si>
  <si>
    <t xml:space="preserve">Ceny energii elektrycznej dla gospodarstw domowych podlegają zniekształceniom powodowanym przez regulację taryf, która ma na celu ochronę tych konsumentów. </t>
  </si>
  <si>
    <t>Koszty jednostkowe posiadania samochodu elektrycznego</t>
  </si>
  <si>
    <t xml:space="preserve">Przyjęto upraszczające założenie, że w kategorii LV koszty jednostkowe posiadania samochodu elektrycznego są takie same jak dla samochodu spalinowego. </t>
  </si>
  <si>
    <t>LV elektryczne</t>
  </si>
  <si>
    <t>Koszt jednostkowy eksploatacji samochodów elektrycznych, bez podatków i opłat – przykład kształtowania się kosztu w latach [PLN/poj-km] indeksacja w czasie (ceny realne od 2020 r.), wartości na koniec danego roku</t>
  </si>
  <si>
    <t xml:space="preserve">Zakłada się brak realnego wzrostu jednostkowych kosztów eksploatacji pojazdów w czasie. Dlatego należy uwzględnić tylko indeksację nominalną do roku bazowego wskaźnikiem inflacji CPI. </t>
  </si>
  <si>
    <t xml:space="preserve">Dla potrzeb analiz kosztów i korzyści, spośród wszystkich wartości dostępnych w opracowaniu źródłowym EIB zaleca się wykorzystanie przede wszystkim wartości z pozycji "Samochód osobowy, elektryczny (średni rozmiar)", przeciętnie wszystkie warunki ruchu. </t>
  </si>
  <si>
    <t>Pojazdy drogowe elektryczne i hybrydowe-elektryczne, 
teren płaski, nawierzchnia nowa</t>
  </si>
  <si>
    <t>Poziom cen na koniec roku:</t>
  </si>
  <si>
    <t>Samochód osobowy, elektryczny (średni rozmiar), przeciętnie obszar miejski i zamiejski</t>
  </si>
  <si>
    <t>[PLN/poj-km]</t>
  </si>
  <si>
    <t>Mnożniki do uwzględnienia</t>
  </si>
  <si>
    <t>Mnożniki jakości nawierzchni drogi*</t>
  </si>
  <si>
    <t>Autobus miejski</t>
  </si>
  <si>
    <t>Nawierzchnia</t>
  </si>
  <si>
    <t>Nowa</t>
  </si>
  <si>
    <t>Zdegradowana</t>
  </si>
  <si>
    <t>Koszty jednostkowe eksploatacji pojazdów ogółem (spalinowych i elektrycznych) uwzględnione w AKK</t>
  </si>
  <si>
    <t>NAWIERZCHNIA NOWA</t>
  </si>
  <si>
    <t>NAWIERZCHNIA ZDEGRADOWANA</t>
  </si>
  <si>
    <t>3. WARTOŚCI NAPEŁNIENIA POJAZDÓW, MOTYWACJE PODRÓŻY I KOSZTY JEDNOSTKOWE CZASU</t>
  </si>
  <si>
    <t>Wskaźniki napełnienia pojazdów i motywacji, uwzględniane w AKK</t>
  </si>
  <si>
    <t>3.1. Wartości napełnienia pojazdów osobowych w podziale na motywacje podróży zamiejskich i miejskich wg NK [osób/pojazd]</t>
  </si>
  <si>
    <t>drogi miejskie/ulice</t>
  </si>
  <si>
    <t xml:space="preserve">Pozdróże inne </t>
  </si>
  <si>
    <t xml:space="preserve">3.5. Udział motywacji podróży użytkowników pojazdów osobowych i autobusów - wartości uśrednione - obszar zamiejski </t>
  </si>
  <si>
    <t>Koszt jednostkowy czasu podróży pasażerskich w zależności od motywacji, 2019 PLN/ pas-godz, do indeksacji</t>
  </si>
  <si>
    <t>Motywacja podróży</t>
  </si>
  <si>
    <t>Poziom cen na koniec roku: 31.12.2019</t>
  </si>
  <si>
    <t>2019 - do zastosowania w roku 2020</t>
  </si>
  <si>
    <t>Służbowe</t>
  </si>
  <si>
    <t>[PLN/pas-godz]</t>
  </si>
  <si>
    <t>Dom-praca</t>
  </si>
  <si>
    <t>Inne/Pozostałe</t>
  </si>
  <si>
    <t>Źródło: Determination of the Value of Time (VOT) for passengers (in PLN/h). Phase 2: VOT calculations, pp. 8, 49, Deloitte, September 2021</t>
  </si>
  <si>
    <t xml:space="preserve">3.6. JEDNOSTKOWE KOSZTY CZASU UŻYTKOWNIKÓW [PLN/H] </t>
  </si>
  <si>
    <t>Koszty jednostkowe czasu uwzględnione w AKK</t>
  </si>
  <si>
    <t xml:space="preserve">4. WSKAŹNIKI I KOSZTY JEDNOSTKOWE ZDARZEŃ DROGOWYCH - METODA I*  </t>
  </si>
  <si>
    <t>* Metoda I oparta jest o prawdopodobieństwo wystąpienia wypadku w odniesieniu do pracy przewowzowej w pojkm oraz wskaźnik wypadkowości dla danej kategorii drogi</t>
  </si>
  <si>
    <t>Wskaźniki do obliczania wypadków i zdarzeń drogowych uwzględniane w AKK</t>
  </si>
  <si>
    <t>GP 2x3 Zamiejski (n)</t>
  </si>
  <si>
    <t>GP 2x2 Zamiejski (n)</t>
  </si>
  <si>
    <t>GP 2x3 Miejski (z)</t>
  </si>
  <si>
    <t>GP 2x2 Miejski (z)</t>
  </si>
  <si>
    <t>4.2.1.  RAI - Względny wskaźnik wypadku [wyp./10^6 poj.km], uwzględniajacy średni LDW=2,253</t>
  </si>
  <si>
    <t>S 1x2 Zamiejski (n)</t>
  </si>
  <si>
    <t>GP 1x2 Zamiejski (n)</t>
  </si>
  <si>
    <t>G 1x2 Zamiejski (n)</t>
  </si>
  <si>
    <t>GP 1x2 Miejski (z)</t>
  </si>
  <si>
    <t>G 1x2 Miejski (z)</t>
  </si>
  <si>
    <t>S 1x2 Miejski (z)</t>
  </si>
  <si>
    <t>4.2.5. Wskaźniki dotkliwości wypadków dla dróg wojewódzkich, powiatowych i gminnych (liczba osób/wypadek)</t>
  </si>
  <si>
    <t>wojewódzkie, niezabudowany (n)</t>
  </si>
  <si>
    <t>wojewódzkie, zabudowany (z)</t>
  </si>
  <si>
    <t>gminne, powiatowe, niezabudowany (n)</t>
  </si>
  <si>
    <t>gminne, powiatowe, zabudowany (z)</t>
  </si>
  <si>
    <t>4.3. Współczynnik wpływu horyzontu prognozy</t>
  </si>
  <si>
    <t>Współczynniki horyzontu prognozy uwzględniane w AKK</t>
  </si>
  <si>
    <t xml:space="preserve">4.4. JEDNOSTKOWE KOSZTY ZDARZEŃ DROGOWYCH [PLN/zdarzenie] </t>
  </si>
  <si>
    <t>Skutki zdarzeń drogowych (*)</t>
  </si>
  <si>
    <t>Koszty jednostkowe wypadków drogowych i zdarzeń, uwzględnione w AKK</t>
  </si>
  <si>
    <t>Straty materialne*</t>
  </si>
  <si>
    <t>(*) Zdarzenia drogowe obejmują dwie kategorie: Wypadki i Kolizje. Wypadek drogowy to zdarzenie drogowe, w wyniku którego była osoba zabita lub ranna. Kolizja drogowa to zdarzenie drogowe, w którym powstały wyłącznie straty materialne. Źródło: "Stan bezpieczeństwa ruchu drogowego oraz działania realizowane w tym zakresie w 2019 r." KRBRD, sierpień 2020, na podstawie danych SEWIK wg stanu na dzień 16 lutego 2020 r., str.41-42</t>
  </si>
  <si>
    <t>Wypadki</t>
  </si>
  <si>
    <t>Zabici</t>
  </si>
  <si>
    <t>Ranni</t>
  </si>
  <si>
    <t>Proporcje liczby ofiar ciężko rannych i lekko rannych w wypadkach drogowych w roku 2018</t>
  </si>
  <si>
    <t>Koszty jednostkowe wypadków drogowych ogółem w 2018 roku; wartości PLN 2018 dla Polski, do indeksacji</t>
  </si>
  <si>
    <t>Jednostkowy koszt ofiary śmiertelnej (wypadku z ofiarą śmiertelną)</t>
  </si>
  <si>
    <t>Jednostkowy koszt ofiary ciężko rannej (wypadku z ofiarami ciężko rannymi)</t>
  </si>
  <si>
    <t>Jednostkowy koszt ofiary lekko rannej (wypadku z ofiarami lekko rannymi)</t>
  </si>
  <si>
    <t>Jednostkowy koszt strat materialnych w wypadku (*)</t>
  </si>
  <si>
    <t>Jednostkowy koszt wypadku drogowego (**)</t>
  </si>
  <si>
    <r>
      <t xml:space="preserve">Powyższa tabela przedstawia </t>
    </r>
    <r>
      <rPr>
        <u/>
        <sz val="8"/>
        <rFont val="Verdana"/>
        <family val="2"/>
        <charset val="238"/>
      </rPr>
      <t>koszty jednostkowe średnie</t>
    </r>
    <r>
      <rPr>
        <sz val="8"/>
        <rFont val="Verdana"/>
        <family val="2"/>
        <charset val="238"/>
      </rPr>
      <t xml:space="preserve"> (nie krańcowe). Jest to zgodne z dotychczasowym podejściem w NK 2015 oraz uzasadnieniem przedstawionym w Handbook on the External Costs of Transport (2019), pkt 3.4 Marginal accident costs, str. 39. </t>
    </r>
  </si>
  <si>
    <t>(*) Straty materialne odnoszą się tylko do straty wartości pojazdu drogowego. Z uwagi na brak ewidencjonowania strat w postaci zniszczeń infrastruktury drogowej i innej, dokładna wycena kosztów ich odtworzenia jest niemożliwa. W zakresie kosztów zniszczeń pojazdów, statystyki policyjne dysponują dokładnymi danymi w zakresie wypadków drogowych odnoszącymi się do liczby i rodzaju pojazdu oraz rodzaju zdarzenia, w którym uczestniczyły.</t>
  </si>
  <si>
    <t>(**) Jednostkowy koszt wypadku drogowego nie jest sumą wartości powyższych - oznacza to, że jednostkowy koszt wypadku uwzględnia dotkliwość wypadków (statystycznie na 1 wypadek drogowy przypada różna liczba zabitych, ciężko rannych i lekko rannych).</t>
  </si>
  <si>
    <t>Źródło: "Wycena kosztów wypadków i kolizji drogowych na sieci dróg w Polsce na koniec roku 2018, z wyodrębnieniem średnich kosztów społeczno-ekonomicznych wypadków na transeuropejskiej sieci transportowej", Krajowa Rada Bezpieczeństwa Ruchu Drogowego, grudzień 2019, Tabela 6.2, str. 36</t>
  </si>
  <si>
    <t>Wyżej wymienione koszty jednostkowe zdarzeń drogowych są właściwe dla sieci TEN-T.</t>
  </si>
  <si>
    <t>(*) Straty materialne odnoszą się tylko do straty wartości pojazdu drogowego.</t>
  </si>
  <si>
    <t>5. KOSZTY JEDNOSTKOWE ZANIECZYSZCZENIA POWIETRZA</t>
  </si>
  <si>
    <t xml:space="preserve">5.1. Jednostkowe koszty zanieczyszczenia powietrza </t>
  </si>
  <si>
    <t>Jednostkowe koszty zanieczyszczeń powietrza –teren płaski (nawierzchnia po remoncie/budowie  (PLN/poj-km)</t>
  </si>
  <si>
    <t xml:space="preserve">Drogi klasy A i S </t>
  </si>
  <si>
    <t>Drogi miejskie (inne niż A, S)</t>
  </si>
  <si>
    <t>Drogi zamiejskie (inne niż A i S)</t>
  </si>
  <si>
    <t xml:space="preserve">LV </t>
  </si>
  <si>
    <t xml:space="preserve">HGV </t>
  </si>
  <si>
    <t xml:space="preserve">Eletric LV </t>
  </si>
  <si>
    <t>Electric Buses (miejskie)</t>
  </si>
  <si>
    <t>Wskaźniki wzrostu kosztów zanieczyszczenia powietrza  ze względu na stan nawierzchni</t>
  </si>
  <si>
    <t>Stan nawierzchni</t>
  </si>
  <si>
    <t>LV,  Elektric LV, Electric Buses</t>
  </si>
  <si>
    <t>Dobry (nawierzchnia po remoncie/przebudowie)</t>
  </si>
  <si>
    <t>Faliste (2%-6%)</t>
  </si>
  <si>
    <r>
      <t xml:space="preserve">5.1. Koszty jednostkowe zanieczyszczenia powietrza w podziale na koszty dla </t>
    </r>
    <r>
      <rPr>
        <b/>
        <u/>
        <sz val="12"/>
        <rFont val="Verdana"/>
        <family val="2"/>
        <charset val="238"/>
      </rPr>
      <t>pojazdów spalinowych i elektrycznych</t>
    </r>
    <r>
      <rPr>
        <b/>
        <sz val="12"/>
        <rFont val="Verdana"/>
        <family val="2"/>
        <charset val="238"/>
      </rPr>
      <t xml:space="preserve"> z uwzględnieniem rodzauj nawierzchni</t>
    </r>
  </si>
  <si>
    <t>Struktura floty pojazdów LV</t>
  </si>
  <si>
    <t>Struktura floty pojazdów HGV</t>
  </si>
  <si>
    <t>Nawierzchnia nowa - LV</t>
  </si>
  <si>
    <t>Nawierzchnia nowa - HGV</t>
  </si>
  <si>
    <t xml:space="preserve">Nawierzchnia nowa - Eletric LV </t>
  </si>
  <si>
    <t>Nawierzchnia nowa - Electric Buses (miejskie)</t>
  </si>
  <si>
    <t>Rok analizy</t>
  </si>
  <si>
    <t>Spalinowe, ogółem</t>
  </si>
  <si>
    <t xml:space="preserve">Spalinowe </t>
  </si>
  <si>
    <t>ŚREDNIA</t>
  </si>
  <si>
    <t>Nawierzchnia zdegradowana - LV</t>
  </si>
  <si>
    <t>Nawierzchnia zdegradowana - HGV</t>
  </si>
  <si>
    <t>WARTOŚCI UŚREDNIONE - NAWIERZCHNIA NOWA/ZDEGRADOWANA</t>
  </si>
  <si>
    <t>Koszty jednostkowe zanieczyszczenia powietrza ogółem (spalinowych i elektrycznych) uwzględnione w AKK</t>
  </si>
  <si>
    <t>6. KOSZTY JEDNOSTKOWE KLIMATU</t>
  </si>
  <si>
    <t>6.1. Pojazdy drogowe spalinowe</t>
  </si>
  <si>
    <r>
      <t>Wskaźniki emisyjności [g CO</t>
    </r>
    <r>
      <rPr>
        <b/>
        <vertAlign val="subscript"/>
        <sz val="10"/>
        <color theme="1"/>
        <rFont val="Verdana"/>
        <family val="2"/>
        <charset val="238"/>
      </rPr>
      <t>2</t>
    </r>
    <r>
      <rPr>
        <b/>
        <sz val="10"/>
        <color theme="1"/>
        <rFont val="Verdana"/>
        <family val="2"/>
        <charset val="238"/>
      </rPr>
      <t>(e)/pojkm</t>
    </r>
  </si>
  <si>
    <r>
      <t>Emisyjność GHG [g CO</t>
    </r>
    <r>
      <rPr>
        <b/>
        <vertAlign val="subscript"/>
        <sz val="8"/>
        <color theme="1"/>
        <rFont val="Verdana"/>
        <family val="2"/>
        <charset val="238"/>
      </rPr>
      <t>2</t>
    </r>
    <r>
      <rPr>
        <b/>
        <sz val="8"/>
        <color theme="1"/>
        <rFont val="Verdana"/>
        <family val="2"/>
        <charset val="238"/>
      </rPr>
      <t>(e)/ poj-km]</t>
    </r>
  </si>
  <si>
    <t xml:space="preserve">Źródło: Obliczenia  na podstawie: </t>
  </si>
  <si>
    <r>
      <t>Powyższe wskaźniki emisyjności dotyczą CO</t>
    </r>
    <r>
      <rPr>
        <vertAlign val="subscript"/>
        <sz val="11"/>
        <color theme="1"/>
        <rFont val="Verdana"/>
        <family val="2"/>
        <charset val="238"/>
      </rPr>
      <t>2</t>
    </r>
    <r>
      <rPr>
        <sz val="10"/>
        <rFont val="Verdana"/>
        <family val="2"/>
        <charset val="238"/>
      </rPr>
      <t xml:space="preserve"> bez uwzględnienia pozostałych gazów cieplarnianych, tj. metanu CH</t>
    </r>
    <r>
      <rPr>
        <vertAlign val="subscript"/>
        <sz val="11"/>
        <color theme="1"/>
        <rFont val="Verdana"/>
        <family val="2"/>
        <charset val="238"/>
      </rPr>
      <t>4</t>
    </r>
    <r>
      <rPr>
        <sz val="10"/>
        <rFont val="Verdana"/>
        <family val="2"/>
        <charset val="238"/>
      </rPr>
      <t xml:space="preserve"> (przelicznik x28) i podtlenku azotu N</t>
    </r>
    <r>
      <rPr>
        <vertAlign val="subscript"/>
        <sz val="11"/>
        <color theme="1"/>
        <rFont val="Verdana"/>
        <family val="2"/>
        <charset val="238"/>
      </rPr>
      <t>2</t>
    </r>
    <r>
      <rPr>
        <sz val="10"/>
        <rFont val="Verdana"/>
        <family val="2"/>
        <charset val="238"/>
      </rPr>
      <t xml:space="preserve">O (przelicznik x265). </t>
    </r>
  </si>
  <si>
    <r>
      <t>Zgodnie z metodyką "EIB Project Carbon Footprint Methodologies" (wersja 11.1, lipiec 2020) przyjęto, że wpływ gazów cieplarnianych innych niż CO</t>
    </r>
    <r>
      <rPr>
        <vertAlign val="subscript"/>
        <sz val="11"/>
        <color theme="1"/>
        <rFont val="Verdana"/>
        <family val="2"/>
        <charset val="238"/>
      </rPr>
      <t>2</t>
    </r>
    <r>
      <rPr>
        <sz val="10"/>
        <rFont val="Verdana"/>
        <family val="2"/>
        <charset val="238"/>
      </rPr>
      <t xml:space="preserve"> jest pomijalny.  </t>
    </r>
  </si>
  <si>
    <r>
      <t>W związku z tym dla potrzeb obliczeń podane wskaźniki emisyjności można traktować jako dotyczące ekwiwalentu CO</t>
    </r>
    <r>
      <rPr>
        <vertAlign val="subscript"/>
        <sz val="11"/>
        <color theme="1"/>
        <rFont val="Verdana"/>
        <family val="2"/>
        <charset val="238"/>
      </rPr>
      <t>2</t>
    </r>
    <r>
      <rPr>
        <sz val="10"/>
        <rFont val="Verdana"/>
        <family val="2"/>
        <charset val="238"/>
      </rPr>
      <t xml:space="preserve">. </t>
    </r>
  </si>
  <si>
    <t>Mnożniki nachylenia podłużnego drogi</t>
  </si>
  <si>
    <t>Źródło: Obliczenia własne</t>
  </si>
  <si>
    <t>Źródło: obliczenia własne na podstawie "Optimisation of Maintenance", OECD, 2012</t>
  </si>
  <si>
    <t>Koszt jednostkowy ukryty zmiany klimatu, EUR za 1 tonę ekwiwalentu CO2 na podstawie EIB Group Climate Bank Roadmap (2020)</t>
  </si>
  <si>
    <r>
      <t>Rekomendowane przez EBI stawki jednostkowe kosztu ukrytego zmiany klimatu (€</t>
    </r>
    <r>
      <rPr>
        <vertAlign val="subscript"/>
        <sz val="8"/>
        <color theme="1"/>
        <rFont val="Verdana"/>
        <family val="2"/>
        <charset val="238"/>
      </rPr>
      <t>2016</t>
    </r>
    <r>
      <rPr>
        <sz val="8"/>
        <rFont val="Verdana"/>
        <family val="2"/>
        <charset val="238"/>
      </rPr>
      <t>/tCO</t>
    </r>
    <r>
      <rPr>
        <vertAlign val="subscript"/>
        <sz val="8"/>
        <color theme="1"/>
        <rFont val="Verdana"/>
        <family val="2"/>
        <charset val="238"/>
      </rPr>
      <t>2</t>
    </r>
    <r>
      <rPr>
        <sz val="8"/>
        <rFont val="Verdana"/>
        <family val="2"/>
        <charset val="238"/>
      </rPr>
      <t>e) dla okresu 2020-2050</t>
    </r>
  </si>
  <si>
    <r>
      <t>Wartość (€</t>
    </r>
    <r>
      <rPr>
        <vertAlign val="subscript"/>
        <sz val="8"/>
        <color theme="1"/>
        <rFont val="Verdana"/>
        <family val="2"/>
        <charset val="238"/>
      </rPr>
      <t>2016</t>
    </r>
    <r>
      <rPr>
        <sz val="8"/>
        <rFont val="Verdana"/>
        <family val="2"/>
        <charset val="238"/>
      </rPr>
      <t>/tCO</t>
    </r>
    <r>
      <rPr>
        <vertAlign val="subscript"/>
        <sz val="8"/>
        <color theme="1"/>
        <rFont val="Verdana"/>
        <family val="2"/>
        <charset val="238"/>
      </rPr>
      <t>2</t>
    </r>
    <r>
      <rPr>
        <sz val="8"/>
        <rFont val="Verdana"/>
        <family val="2"/>
        <charset val="238"/>
      </rPr>
      <t>e)</t>
    </r>
  </si>
  <si>
    <r>
      <t>Źródło: EIB Group Climate Bank Roadmap 2021-2025 (November 2020), Table A6: Recommended aligned EIB shadow cost of carbon (€2016/tCO</t>
    </r>
    <r>
      <rPr>
        <i/>
        <vertAlign val="subscript"/>
        <sz val="8"/>
        <color theme="1"/>
        <rFont val="Verdana"/>
        <family val="2"/>
        <charset val="238"/>
      </rPr>
      <t>2</t>
    </r>
    <r>
      <rPr>
        <i/>
        <sz val="8"/>
        <color theme="1"/>
        <rFont val="Verdana"/>
        <family val="2"/>
        <charset val="238"/>
      </rPr>
      <t>e) for the period 2020-2050.</t>
    </r>
  </si>
  <si>
    <t>Kurs wymiany (średnioroczny)</t>
  </si>
  <si>
    <t>EUR/PLN</t>
  </si>
  <si>
    <t>Inflacja średnioroczna CPI dla Polski, skumulowana od 2016</t>
  </si>
  <si>
    <r>
      <t>Koszt jednostkowy emisji gazów cieplarnianych [PLN/t CO</t>
    </r>
    <r>
      <rPr>
        <b/>
        <vertAlign val="subscript"/>
        <sz val="8"/>
        <color theme="1"/>
        <rFont val="Verdana"/>
        <family val="2"/>
        <charset val="238"/>
      </rPr>
      <t>2</t>
    </r>
    <r>
      <rPr>
        <b/>
        <sz val="8"/>
        <color theme="1"/>
        <rFont val="Verdana"/>
        <family val="2"/>
        <charset val="238"/>
      </rPr>
      <t>e] - indeksacja w czasie (ceny realne od 2020 r.), wartości na koniec danego roku</t>
    </r>
  </si>
  <si>
    <t>Koszty jednostkowe zmian klimatu</t>
  </si>
  <si>
    <t>Poziom cen na koniec roku</t>
  </si>
  <si>
    <r>
      <t>Stawka jednostkowa, 
EUR 2016 /tCO</t>
    </r>
    <r>
      <rPr>
        <vertAlign val="subscript"/>
        <sz val="8"/>
        <color theme="1"/>
        <rFont val="Verdana"/>
        <family val="2"/>
        <charset val="238"/>
      </rPr>
      <t>2</t>
    </r>
    <r>
      <rPr>
        <sz val="8"/>
        <rFont val="Verdana"/>
        <family val="2"/>
        <charset val="238"/>
      </rPr>
      <t>e</t>
    </r>
  </si>
  <si>
    <t>Roczna zmiana, EUR 2016</t>
  </si>
  <si>
    <r>
      <t>Stawka jednostkowa, 
PLN /tCO</t>
    </r>
    <r>
      <rPr>
        <vertAlign val="subscript"/>
        <sz val="8"/>
        <color theme="1"/>
        <rFont val="Verdana"/>
        <family val="2"/>
        <charset val="238"/>
      </rPr>
      <t>2</t>
    </r>
    <r>
      <rPr>
        <sz val="8"/>
        <rFont val="Verdana"/>
        <family val="2"/>
        <charset val="238"/>
      </rPr>
      <t>e indeksowane na koniec danego roku</t>
    </r>
  </si>
  <si>
    <t>Koszty zmian klimatu samochody spalinowe</t>
  </si>
  <si>
    <t>6.2. Pojazdy elektryczne oraz hybrydowo - elektryczne</t>
  </si>
  <si>
    <r>
      <t>Wskaźniki emisyjności [g CO</t>
    </r>
    <r>
      <rPr>
        <b/>
        <vertAlign val="subscript"/>
        <sz val="11"/>
        <color theme="1"/>
        <rFont val="Calibri"/>
        <family val="2"/>
        <charset val="238"/>
        <scheme val="minor"/>
      </rPr>
      <t>2</t>
    </r>
    <r>
      <rPr>
        <b/>
        <sz val="11"/>
        <color theme="1"/>
        <rFont val="Calibri"/>
        <family val="2"/>
        <charset val="238"/>
        <scheme val="minor"/>
      </rPr>
      <t>(e)/ poj-km]</t>
    </r>
  </si>
  <si>
    <t>2019 - 167,77</t>
  </si>
  <si>
    <t xml:space="preserve">Pojazdy drogowe, 
elektryczne i hybrydowe-elektryczne: </t>
  </si>
  <si>
    <r>
      <t>Emisyjność GHG (**) [g CO</t>
    </r>
    <r>
      <rPr>
        <b/>
        <vertAlign val="subscript"/>
        <sz val="11"/>
        <color theme="1"/>
        <rFont val="Calibri"/>
        <family val="2"/>
        <charset val="238"/>
        <scheme val="minor"/>
      </rPr>
      <t>2</t>
    </r>
    <r>
      <rPr>
        <b/>
        <sz val="10"/>
        <rFont val="Arial CE"/>
        <charset val="238"/>
      </rPr>
      <t>(e)/ poj-km]</t>
    </r>
  </si>
  <si>
    <t>Pojazdy drogowe elektryczne i hybrydowe-elektryczne, 
teren płaski, nawierzchnia nowa</t>
  </si>
  <si>
    <t>Poziom cen na dzień:</t>
  </si>
  <si>
    <t>Samochód osobowy, elektryczny (średni rozmiar), przeciętnie wszystkie warunki ruchu</t>
  </si>
  <si>
    <t>Tabele pomocnicze</t>
  </si>
  <si>
    <t>Koszty jednostkowe zmian klimatu ogółem (dla pojazdów spalinowych i elektrycznych) uwzględnione w AKK</t>
  </si>
  <si>
    <t>Good (after construction/ rehabilitation)</t>
  </si>
  <si>
    <t>Degraded</t>
  </si>
  <si>
    <t xml:space="preserve">Good/degraded pavement </t>
  </si>
  <si>
    <t>GHG emissions factor [gCO2(e)/pojkm</t>
  </si>
  <si>
    <t>General LV fleet structure forecast for CBA purposes</t>
  </si>
  <si>
    <t>General HGV fleet structure forecast for CBA purposes</t>
  </si>
  <si>
    <t>Year</t>
  </si>
  <si>
    <t>Electric - LV</t>
  </si>
  <si>
    <t>LV i HGV</t>
  </si>
  <si>
    <t>Diesel/petrol</t>
  </si>
  <si>
    <t>Electric LV</t>
  </si>
  <si>
    <t>Electric HGV</t>
  </si>
  <si>
    <t>uśrednione koszty jednostkowe klimatu (LV i HGV)</t>
  </si>
  <si>
    <t>7. KOSZTY JEDNOSTKOWE HAŁASU</t>
  </si>
  <si>
    <r>
      <t xml:space="preserve">Średnie koszty jednostkowe hałasu samochodów </t>
    </r>
    <r>
      <rPr>
        <b/>
        <u/>
        <sz val="11"/>
        <rFont val="Calibri"/>
        <family val="2"/>
        <charset val="238"/>
        <scheme val="minor"/>
      </rPr>
      <t>spalinowych</t>
    </r>
    <r>
      <rPr>
        <b/>
        <sz val="11"/>
        <rFont val="Calibri"/>
        <family val="2"/>
        <charset val="238"/>
        <scheme val="minor"/>
      </rPr>
      <t xml:space="preserve"> [PLN/poj-km] </t>
    </r>
    <r>
      <rPr>
        <b/>
        <sz val="11"/>
        <rFont val="Calibri"/>
        <family val="2"/>
        <charset val="238"/>
      </rPr>
      <t>–</t>
    </r>
    <r>
      <rPr>
        <b/>
        <sz val="11"/>
        <rFont val="Calibri"/>
        <family val="2"/>
        <charset val="238"/>
        <scheme val="minor"/>
      </rPr>
      <t xml:space="preserve"> Polska, indeksacja w czasie (ceny realne od 2022 r.), wartości na koniec danego roku, przed uwzględnieniem przeliczników </t>
    </r>
  </si>
  <si>
    <t>Samochody</t>
  </si>
  <si>
    <t xml:space="preserve">Zastosowanie: </t>
  </si>
  <si>
    <t xml:space="preserve">Poziom cen na dzień: </t>
  </si>
  <si>
    <t>Samochody osobowe (=LV) spalinowe</t>
  </si>
  <si>
    <t>Samochody ciężarowe (=HGV) spalinowe</t>
  </si>
  <si>
    <t>Autobusy i Autokary</t>
  </si>
  <si>
    <t>Pociągi</t>
  </si>
  <si>
    <t>Zastosowanie: 2020</t>
  </si>
  <si>
    <t>Poc. pasażerskie elektryczne</t>
  </si>
  <si>
    <t>Poc. pasażerskie spalinowe (olej napędowy)</t>
  </si>
  <si>
    <t>Poc. towarowe elektryczne</t>
  </si>
  <si>
    <t>Poc. towarowe spalinowe (olej napędowy)</t>
  </si>
  <si>
    <t>Przeliczniki uciążliwości hałasu dotyczące pojazdów drogowych</t>
  </si>
  <si>
    <t>Zagospodarowanie obszaru</t>
  </si>
  <si>
    <t>Miejski</t>
  </si>
  <si>
    <t>Zamiejski</t>
  </si>
  <si>
    <t xml:space="preserve">Źródło: obliczenia własne na podstawie Handbook on the External Costs of Transport, EC (January 2019), plik "FINAL_marginal_costs_air-poll_climate_WTT_noise.xlsx", zakładka "noise_all" </t>
  </si>
  <si>
    <t>7.1. KOSZTY JEDNOSTKOWE HAŁASU W TRANSPORCIE DROGOWYM OGÓŁEM (spalinowych i elektrycznych) DLA ŚREDNIEJ STRUKTURY FLOTY POJAZDÓW [PLN/poj-km]  W PODZIALE NA OBSZAR MIEJSKI I OBSZAR ZAMIEJSKI</t>
  </si>
  <si>
    <t>Koszty jednostkowe zmian hałasu ogółem (dla pojazdów spalinowych i elektrycznych) uwzględnione w AKK</t>
  </si>
  <si>
    <t xml:space="preserve">7.1.1.  Jednostkowe koszty hałasu [PLN/pojkm] - obszar miejski </t>
  </si>
  <si>
    <t xml:space="preserve">7.1.2. Jednostkowe koszty hałasu [PLN/pojkm] - obszar zamiejski </t>
  </si>
  <si>
    <t>Parametry do przeliczeń walutowych i indeksacji wartości pieniężnych</t>
  </si>
  <si>
    <t>DANE ŹRÓDŁOWE</t>
  </si>
  <si>
    <t>Źródło: Obliczenia własne CUPT na podst. GUS, https://stat.gov.pl/wskazniki-makroekonomiczne/</t>
  </si>
  <si>
    <t>Źródło: Opracowanie własne CUPT</t>
  </si>
  <si>
    <t>Produkt krajowy brutto na 1 mieszkańca, Polska w PPS (UE 28=100)</t>
  </si>
  <si>
    <t>Źródło: Eurostat, https://ec.europa.eu/eurostat/data/database Main GDP aggregates per capita [nama_10_pc] (aktualizacja 28.01.2022)</t>
  </si>
  <si>
    <t>Wskaźniki cen produkcji budowlano-montażowej, Polska, GUS (rok poprzedni =100)</t>
  </si>
  <si>
    <t>VoT, koszty czasu w transporcie</t>
  </si>
  <si>
    <t>VoC, koszty eksploatacji pojazdów</t>
  </si>
  <si>
    <t>Koszty jednostkowe inne niż VoT i VoC</t>
  </si>
  <si>
    <t>Inflacja PL dla roku bazowego</t>
  </si>
  <si>
    <t>Indeksacja = Y * (PKB per cap PL) * inflacja PL dla roku bazowego</t>
  </si>
  <si>
    <t>Indeksacja = Y * (PKB per cap PL) * inflacja PL - wartości skumulowane od roku bazowego 2016</t>
  </si>
  <si>
    <t>Koszty utrzymania infrastruktury drogowej</t>
  </si>
  <si>
    <t xml:space="preserve">10.1. Współczynnik dyskonta dla AE </t>
  </si>
  <si>
    <t>społeczna stopa dyskontowa (ceny stałe)</t>
  </si>
  <si>
    <t>finansowa stopa dyskontowa (ceny stałe)</t>
  </si>
  <si>
    <t xml:space="preserve">Źródło: własne </t>
  </si>
  <si>
    <t>NAWIERZCHNIA NOWA - LV</t>
  </si>
  <si>
    <t xml:space="preserve">Koszty jednostkowe eksploatacji pojazdów - LV ogółem [PLN/pojkm] - teren płaski, </t>
  </si>
  <si>
    <t>Koszty jednostkowe eksploatacji pojazdów - LV ogółem [PLN/pojkm] - teren płaski WARTOŚCI UŚREDNIONE</t>
  </si>
  <si>
    <t>NAWIERZCHNIA NOWA - HGV</t>
  </si>
  <si>
    <t>NAWIERZCHNIA ZDEGRADOWANA - LV</t>
  </si>
  <si>
    <t>NAWIERZCHNIA ZDEGRADOWANA - HGV</t>
  </si>
  <si>
    <t>NAWIERZCHNIA UŚREDNIONA NOWA/ZDEGRADOWANA - LV</t>
  </si>
  <si>
    <t>NAWIERZCHNIA UŚREDNIONA NOWA/ZDEGRADOWANA - HGV</t>
  </si>
  <si>
    <t>NAWIERZCHNIA NOWA/ZDEGRADOWANA - WARTOŚCI UŚREDNIONE LV</t>
  </si>
  <si>
    <t>NAWIERZCHNIA NOWA/ZDEGRADOWANA - WARTOŚCI UŚREDNIONE HGV</t>
  </si>
  <si>
    <t>Nawierzchnia nowa/zdegradowana - LV</t>
  </si>
  <si>
    <t>Nawierzchnia nowa/zdegradowana - HGV</t>
  </si>
  <si>
    <t>2. KOSZTY JEDNOSTKOWE EKSPLOATACJI POJAZDÓW</t>
  </si>
  <si>
    <t>3. KOSZTY JEDNOSTKOWE CZASU</t>
  </si>
  <si>
    <t>4. KOSZTY JEDNOSTKOWE WYPADKÓW I ZDARZEŃ DROGOWYCH</t>
  </si>
  <si>
    <t>8. WSKAŹNIKI MAKROEKONOMICZNE</t>
  </si>
  <si>
    <t>9. WSPÓLCZYNNIKI DYSKONTA DLA ANALIZY EKONOMICZNEJ I FINANSOWEJ</t>
  </si>
  <si>
    <t>SPIS TREŚCI:</t>
  </si>
  <si>
    <r>
      <t>2.3. KOSZTY JEDNOSTKOWE EKSPLOATACJI POJAZDÓW OGÓŁEM (</t>
    </r>
    <r>
      <rPr>
        <b/>
        <u/>
        <sz val="10"/>
        <color theme="1"/>
        <rFont val="Verdana"/>
        <family val="2"/>
        <charset val="238"/>
      </rPr>
      <t xml:space="preserve">spalinowych i elektrycznych), W PODZIALE NA RODZAJ NAWIERZCHNI, </t>
    </r>
    <r>
      <rPr>
        <b/>
        <sz val="10"/>
        <color theme="1"/>
        <rFont val="Verdana"/>
        <family val="2"/>
        <charset val="238"/>
      </rPr>
      <t>DO UWZGLĘDNIENIA W AKK [PLN/pojkm]</t>
    </r>
  </si>
  <si>
    <r>
      <t xml:space="preserve">5.2. KOSZTY ZANIECZYSZCZENIA POWIETRZA OGÓŁEM  - pojazdy </t>
    </r>
    <r>
      <rPr>
        <b/>
        <u/>
        <sz val="10"/>
        <color theme="1"/>
        <rFont val="Verdana"/>
        <family val="2"/>
        <charset val="238"/>
      </rPr>
      <t xml:space="preserve">spalinowe i elektryczne,  </t>
    </r>
    <r>
      <rPr>
        <b/>
        <sz val="10"/>
        <color theme="1"/>
        <rFont val="Verdana"/>
        <family val="2"/>
        <charset val="238"/>
      </rPr>
      <t>DO UWZGLĘDNIENIA W AKK [PLN/pojkm]</t>
    </r>
  </si>
  <si>
    <t>NAWIERZCHNIA NOWA - LV i HGV</t>
  </si>
  <si>
    <t>NAWIERZCHNIA ZDEGRADOWANA - LV i HGV</t>
  </si>
  <si>
    <t>NAWIERZCHNIA NOWA/ZDEGRADOWANA - LV i HGV - WARTOŚCI UŚREDNIONE</t>
  </si>
  <si>
    <r>
      <t>6.3. KOSZTY JEDNOSTKOWE ZMIANY KLIMATU OGÓŁEM (</t>
    </r>
    <r>
      <rPr>
        <b/>
        <u/>
        <sz val="10"/>
        <color theme="1"/>
        <rFont val="Verdana"/>
        <family val="2"/>
        <charset val="238"/>
      </rPr>
      <t xml:space="preserve">spalinowych i elektrycznych) </t>
    </r>
    <r>
      <rPr>
        <b/>
        <sz val="10"/>
        <color theme="1"/>
        <rFont val="Verdana"/>
        <family val="2"/>
        <charset val="238"/>
      </rPr>
      <t>DO UWZGLĘDNIENIA W AKK [PLN/pojkm]</t>
    </r>
  </si>
  <si>
    <t>Powrót do spisu treści</t>
  </si>
  <si>
    <t>GP 1/2</t>
  </si>
  <si>
    <t>https://www.cupt.gov.pl/strefa-beneficjenta/wdrazanie-projektow/analiza-kosztow-i-korzysci/narzedzia/tablice-kosztow-jednostkowych-do-wykorzystania-w-analizach-kosztow-i-korzysci/</t>
  </si>
  <si>
    <t>INDEKSACJA NA ROK BAZOWY:</t>
  </si>
  <si>
    <t>ŹRÓDŁO:</t>
  </si>
  <si>
    <t>NA PODSTAWIE:</t>
  </si>
  <si>
    <t>A 2/2</t>
  </si>
  <si>
    <t>S 2/2</t>
  </si>
  <si>
    <t>S 1/2</t>
  </si>
  <si>
    <t>GP 2/2</t>
  </si>
  <si>
    <t>G 1/2</t>
  </si>
  <si>
    <t>S 1/2 + 1</t>
  </si>
  <si>
    <t>Dla celów AKK, tylko w wyjątkowych wypadkach, roczne koszty utrzymania i eksploatacji można przyjąć jako 1,5% nakładów inwestycyjnych danego obiektu.</t>
  </si>
  <si>
    <t xml:space="preserve">W przypadku innych niż  wymienione przeproje poprzeczne (także dla dróg niższych klas) konieczne jest zastosowanie korekty pro-rata odzwierciedlającej różnicę w liczbie pasów ruchu  (lub ich szerokości). </t>
  </si>
  <si>
    <t>1. JEDNOSTKOWE KOSZTY UTRZYMANIA INFRASTRUKTURY DROGOWEJ ORAZ ESPO</t>
  </si>
  <si>
    <t>Źródło: Niebieska Księga - Infrastruktura drogowa, JASPERS, 2023</t>
  </si>
  <si>
    <t>Wartości dla LV i HGV z pliku: VOC Calculation_BB2015_Recalculation_rev050321_PMierz2.xlsx, zakładki "Fuel Cost LV - Jan21" i "Fuel Cost HGV - Feb21"</t>
  </si>
  <si>
    <t xml:space="preserve">Wartości dla LV i HGV z pliku: VOC Calculation_BB2015_Recalculation_rev050321_PMierz2.xlsx, zakładka "Total VOC-Jan21" </t>
  </si>
  <si>
    <t>Koszty jednostkowe zróżnicowano w zależności od dwóch kategorii pojazdów: samochody lekkie LV i samochody ciężarowe HGV. 
W przypadku, jeżeli rezultaty prognozy ruchu zostały przedstawione w podziale na standardowe 5 kategorii pojazdów, to powinny one zostać potraktowane w sposób następujący:
- koszty jednostkowe dla LV należy przyjąć dla samochodów osobowych (SO) i samochodów dostawczych (SD); - koszty jednostkowe dla HGV należy przyjąć dla samochodów ciężarowych bez przyczep (SC), samochodów ciężarowych z przyczepami (SCp) oraz autobusów (A).</t>
  </si>
  <si>
    <r>
      <t xml:space="preserve">Powyższe koszty jednostkowe obejmują wszystkie działania związane z bieżącym i prewencyjnym utrzymaniem wszystkich elementów infrastruktury drogowej (m.in. nawierzchni, węzłów i innych obiektów, dróg serwisowych, odwodnienia, wyposażenia BRD, ekranów akustycznych itd.). 
Zakłada się brak realnego wzrostu kosztów remontów, utrzymania i eksploatacji infrastruktury drogowej w czasie. </t>
    </r>
    <r>
      <rPr>
        <b/>
        <i/>
        <sz val="8"/>
        <rFont val="Verdana"/>
        <family val="2"/>
        <charset val="238"/>
      </rPr>
      <t>Natomiast uwzględniono indeksację nominalną do roku bazowego, wskaźnikiem inflacji cen produkcji budowlano - montażowej.</t>
    </r>
  </si>
  <si>
    <t>Koszty jednostkowe eksploatacji elektronicznego systemu poboru opłat, uwzględnione w AKK</t>
  </si>
  <si>
    <t>Poziom cen: 31.12.2023</t>
  </si>
  <si>
    <t>Poziom cen: 31.12.2024</t>
  </si>
  <si>
    <t>Poziom cen: 31.12.2025</t>
  </si>
  <si>
    <t>Poziom cen: 31.12.2026</t>
  </si>
  <si>
    <t>Poziom cen: 31.12.2027</t>
  </si>
  <si>
    <t>Poziom cen: 31.12.2028</t>
  </si>
  <si>
    <t>Poziom cen: 31.12.2029</t>
  </si>
  <si>
    <t>Poziom cen: 31.12.2030</t>
  </si>
  <si>
    <t>Poziom cen: 31.12.2031</t>
  </si>
  <si>
    <t>Poziom cen: 31.12.2032</t>
  </si>
  <si>
    <t>Poziom cen: 31.12.2033</t>
  </si>
  <si>
    <t>Poziom cen: 31.12.2034</t>
  </si>
  <si>
    <t>Poziom cen: 31.12.2035</t>
  </si>
  <si>
    <t>Poziom cen: 31.12.2036</t>
  </si>
  <si>
    <t>Poziom cen: 31.12.2037</t>
  </si>
  <si>
    <t>Poziom cen: 31.12.2038</t>
  </si>
  <si>
    <t>Poziom cen: 31.12.2039</t>
  </si>
  <si>
    <t>Poziom cen: 31.12.2040</t>
  </si>
  <si>
    <t>Poziom cen: 31.12.2041</t>
  </si>
  <si>
    <t>Poziom cen: 31.12.2042</t>
  </si>
  <si>
    <t>Poziom cen: 31.12.2043</t>
  </si>
  <si>
    <t>Poziom cen: 31.12.2044</t>
  </si>
  <si>
    <t>Poziom cen: 31.12.2045</t>
  </si>
  <si>
    <t>Poziom cen: 31.12.2046</t>
  </si>
  <si>
    <t>Poziom cen: 31.12.2047</t>
  </si>
  <si>
    <t>Poziom cen: 31.12.2048</t>
  </si>
  <si>
    <t>Poziom cen: 31.12.2049</t>
  </si>
  <si>
    <t>Poziom cen: 31.12.2050</t>
  </si>
  <si>
    <t>Poziom cen: 31.12.2051</t>
  </si>
  <si>
    <t>Poziom cen: 31.12.2052</t>
  </si>
  <si>
    <t>Poziom cen: 31.12.2053</t>
  </si>
  <si>
    <t>Poziom cen: 31.12.2054</t>
  </si>
  <si>
    <t>Poziom cen: 31.12.2055</t>
  </si>
  <si>
    <t>Poziom cen: 31.12.2056</t>
  </si>
  <si>
    <t>Poziom cen: 31.12.2057</t>
  </si>
  <si>
    <t>Poziom cen: 31.12.2058</t>
  </si>
  <si>
    <t>Poziom cen: 31.12.2059</t>
  </si>
  <si>
    <t>Poziom cen: 31.12.2060</t>
  </si>
  <si>
    <t>1. JEDNOSTKOWE KOSZTY UTRZYMANIA INFRASTRUKTURY DROGOWEJ I ESPO</t>
  </si>
  <si>
    <t>Koszty eksploatacji systemu elektronicznego* [PLN]</t>
  </si>
  <si>
    <t>*W okresie przejściowym (rok 2021) przyjęto, że wartość tego kosztu do zastosowania w roku 2021 jest taka, jak wynika z danych za miesiące roku 2021. 
Wartość na kolejny rok (2022) przyjęto na takim samym poziomie, bez indeksacji.
Od roku 2023 koszty indeksowane wskaźnikiem polskiej inflacji cen produkcji budowlano montażowej do poziomu cen właściwego dla roku bazowego.</t>
  </si>
  <si>
    <t>Koszty jednostkowe zmiany klimatu - LV ogółem [PLN/pojkm] - teren płaski</t>
  </si>
  <si>
    <t>Dla roku bazowego 2023 właściwe do zastosowania w analizie są wartości kosztów jednostkowych określone według poziomu cenowego z końca roku poprzedniego, tzn. 2022.</t>
  </si>
  <si>
    <t>8. Wskaźniki makroekonomiczne  (koszty-jednostkowe_21-27-2023-05_3431_456.xlsx)</t>
  </si>
  <si>
    <t>Źródło: GUS, https://stat.gov.pl/wskazniki-makroekonomiczne/ - Roczne wskaźniki makroekonomiczne, arkusz "WSKAŹNIKI CEN" (aktualizacja 27.04.2023)</t>
  </si>
  <si>
    <t>Źródło: GUS, https://stat.gov.pl/wskazniki-makroekonomiczne/ - Roczne wskaźniki makroekonomiczne, arkusz "RACH_NARODOWE_ESA2010" (aktualizacja 20.04.2023)</t>
  </si>
  <si>
    <t xml:space="preserve">Źródło: GUS, https://stat.gov.pl/wskazniki-makroekonomiczne/ - Roczne wskaźniki makroekonomiczne, arkusz "LUDNOŚĆ" (aktualizacja 15.05.2023) </t>
  </si>
  <si>
    <t>Źródło: Wytyczne dotyczące stosowania jednolitych wskaźników makroekonomicznych będących podstawą oszacowania skutków finansowych projektowanych ustaw, Minister Finansów, 2 maja 2023 r.</t>
  </si>
  <si>
    <t>https://www.cupt.gov.pl/wp-content/uploads/2023/05/koszty-jednostkowe_21-27-2023-05_3431_456.xlsx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</si>
</sst>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 #,##0.00\ &quot;zł&quot;_-;\-* #,##0.00\ &quot;zł&quot;_-;_-* &quot;-&quot;??\ &quot;zł&quot;_-;_-@_-"/>
    <numFmt numFmtId="43" formatCode="_-* #,##0.00_-;\-* #,##0.00_-;_-* &quot;-&quot;??_-;_-@_-"/>
    <numFmt numFmtId="164" formatCode="_-* #,##0.00\ _z_ł_-;\-* #,##0.00\ _z_ł_-;_-* &quot;-&quot;??\ _z_ł_-;_-@_-"/>
    <numFmt numFmtId="165" formatCode="0.000"/>
    <numFmt numFmtId="166" formatCode="0.0000"/>
    <numFmt numFmtId="167" formatCode="#,##0.000"/>
    <numFmt numFmtId="168" formatCode="#,##0.0000"/>
    <numFmt numFmtId="169" formatCode="#,##0.0000\ [$PLN];\-#,##0.0000\ [$PLN]"/>
    <numFmt numFmtId="170" formatCode="0.0"/>
    <numFmt numFmtId="171" formatCode="#,##0.00_ ;\-#,##0.00\ "/>
    <numFmt numFmtId="172" formatCode="_(* #,##0.00_);_(* \(#,##0.00\);_(* &quot;-&quot;??_);_(@_)"/>
    <numFmt numFmtId="173" formatCode="0.000000"/>
    <numFmt numFmtId="174" formatCode="0.0%"/>
    <numFmt numFmtId="175" formatCode="0\+000.00"/>
    <numFmt numFmtId="176" formatCode="#,##0.0"/>
    <numFmt numFmtId="177" formatCode="0.00000"/>
    <numFmt numFmtId="178" formatCode="#,##0.000000"/>
    <numFmt numFmtId="179" formatCode="mmm\-yyyy"/>
    <numFmt numFmtId="180" formatCode="\+#,##0.00;\–#,##0.00;&quot;–&quot;;@"/>
    <numFmt numFmtId="181" formatCode="0.00000000000000000000000"/>
  </numFmts>
  <fonts count="91">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charset val="238"/>
    </font>
    <font>
      <sz val="11"/>
      <color indexed="20"/>
      <name val="Czcionka tekstu podstawowego"/>
      <family val="2"/>
      <charset val="238"/>
    </font>
    <font>
      <sz val="8"/>
      <name val="Arial CE"/>
      <charset val="238"/>
    </font>
    <font>
      <sz val="10"/>
      <name val="Arial"/>
      <family val="2"/>
      <charset val="238"/>
    </font>
    <font>
      <b/>
      <sz val="10"/>
      <name val="Arial CE"/>
      <charset val="238"/>
    </font>
    <font>
      <b/>
      <sz val="8"/>
      <name val="Verdana"/>
      <family val="2"/>
      <charset val="238"/>
    </font>
    <font>
      <sz val="8"/>
      <name val="Verdana"/>
      <family val="2"/>
      <charset val="238"/>
    </font>
    <font>
      <sz val="10"/>
      <name val="Verdana"/>
      <family val="2"/>
      <charset val="238"/>
    </font>
    <font>
      <b/>
      <sz val="10"/>
      <name val="Verdana"/>
      <family val="2"/>
      <charset val="238"/>
    </font>
    <font>
      <b/>
      <sz val="9"/>
      <name val="Verdana"/>
      <family val="2"/>
      <charset val="238"/>
    </font>
    <font>
      <sz val="9"/>
      <name val="Verdana"/>
      <family val="2"/>
      <charset val="238"/>
    </font>
    <font>
      <b/>
      <sz val="11"/>
      <name val="Verdana"/>
      <family val="2"/>
      <charset val="238"/>
    </font>
    <font>
      <sz val="11"/>
      <name val="Verdana"/>
      <family val="2"/>
      <charset val="238"/>
    </font>
    <font>
      <b/>
      <sz val="8"/>
      <color indexed="12"/>
      <name val="Verdana"/>
      <family val="2"/>
      <charset val="238"/>
    </font>
    <font>
      <sz val="8"/>
      <color indexed="12"/>
      <name val="Verdana"/>
      <family val="2"/>
      <charset val="238"/>
    </font>
    <font>
      <sz val="12"/>
      <name val="Verdana"/>
      <family val="2"/>
      <charset val="238"/>
    </font>
    <font>
      <i/>
      <sz val="8"/>
      <name val="Verdana"/>
      <family val="2"/>
      <charset val="238"/>
    </font>
    <font>
      <sz val="8"/>
      <color indexed="8"/>
      <name val="Verdana"/>
      <family val="2"/>
      <charset val="238"/>
    </font>
    <font>
      <b/>
      <sz val="8"/>
      <color indexed="8"/>
      <name val="Verdana"/>
      <family val="2"/>
      <charset val="238"/>
    </font>
    <font>
      <b/>
      <i/>
      <sz val="8"/>
      <name val="Verdana"/>
      <family val="2"/>
      <charset val="238"/>
    </font>
    <font>
      <b/>
      <sz val="12"/>
      <name val="Verdana"/>
      <family val="2"/>
      <charset val="238"/>
    </font>
    <font>
      <sz val="11"/>
      <color theme="1"/>
      <name val="Calibri"/>
      <family val="2"/>
      <scheme val="minor"/>
    </font>
    <font>
      <b/>
      <sz val="8"/>
      <color rgb="FFFF0000"/>
      <name val="Verdana"/>
      <family val="2"/>
      <charset val="238"/>
    </font>
    <font>
      <sz val="8"/>
      <color rgb="FFFF0000"/>
      <name val="Verdana"/>
      <family val="2"/>
      <charset val="238"/>
    </font>
    <font>
      <sz val="8"/>
      <color theme="1"/>
      <name val="Verdana"/>
      <family val="2"/>
      <charset val="238"/>
    </font>
    <font>
      <b/>
      <sz val="8"/>
      <color rgb="FF0000FF"/>
      <name val="Verdana"/>
      <family val="2"/>
      <charset val="238"/>
    </font>
    <font>
      <sz val="10"/>
      <color theme="1"/>
      <name val="Verdana"/>
      <family val="2"/>
      <charset val="238"/>
    </font>
    <font>
      <b/>
      <sz val="10"/>
      <color theme="1"/>
      <name val="Verdana"/>
      <family val="2"/>
      <charset val="238"/>
    </font>
    <font>
      <b/>
      <sz val="8"/>
      <color theme="1"/>
      <name val="Verdana"/>
      <family val="2"/>
      <charset val="238"/>
    </font>
    <font>
      <sz val="10"/>
      <color indexed="8"/>
      <name val="Verdana"/>
      <family val="2"/>
      <charset val="238"/>
    </font>
    <font>
      <sz val="11"/>
      <color theme="1"/>
      <name val="Czcionka tekstu podstawowego"/>
      <family val="2"/>
      <charset val="238"/>
    </font>
    <font>
      <sz val="8"/>
      <color rgb="FF0000FF"/>
      <name val="Verdana"/>
      <family val="2"/>
      <charset val="238"/>
    </font>
    <font>
      <u/>
      <sz val="8"/>
      <name val="Verdana"/>
      <family val="2"/>
      <charset val="238"/>
    </font>
    <font>
      <u/>
      <sz val="8.5"/>
      <color indexed="12"/>
      <name val="Arial CE"/>
      <charset val="238"/>
    </font>
    <font>
      <i/>
      <sz val="10"/>
      <name val="Verdana"/>
      <family val="2"/>
      <charset val="238"/>
    </font>
    <font>
      <i/>
      <sz val="8"/>
      <color rgb="FF333333"/>
      <name val="Verdana"/>
      <family val="2"/>
      <charset val="238"/>
    </font>
    <font>
      <b/>
      <i/>
      <sz val="10"/>
      <name val="Verdana"/>
      <family val="2"/>
      <charset val="238"/>
    </font>
    <font>
      <i/>
      <sz val="10"/>
      <name val="Arial CE"/>
      <charset val="238"/>
    </font>
    <font>
      <i/>
      <sz val="8"/>
      <color theme="1"/>
      <name val="Verdana"/>
      <family val="2"/>
      <charset val="238"/>
    </font>
    <font>
      <sz val="9"/>
      <color theme="1"/>
      <name val="Verdana"/>
      <family val="2"/>
      <charset val="238"/>
    </font>
    <font>
      <b/>
      <u/>
      <sz val="8"/>
      <name val="Verdana"/>
      <family val="2"/>
      <charset val="238"/>
    </font>
    <font>
      <i/>
      <sz val="8"/>
      <color indexed="8"/>
      <name val="Verdana"/>
      <family val="2"/>
      <charset val="238"/>
    </font>
    <font>
      <b/>
      <sz val="9"/>
      <color theme="1"/>
      <name val="Verdana"/>
      <family val="2"/>
      <charset val="238"/>
    </font>
    <font>
      <sz val="11"/>
      <name val="Calibri"/>
      <family val="2"/>
      <charset val="238"/>
      <scheme val="minor"/>
    </font>
    <font>
      <sz val="10"/>
      <name val="Arial"/>
      <family val="2"/>
    </font>
    <font>
      <sz val="11"/>
      <color theme="1"/>
      <name val="Verdana"/>
      <family val="2"/>
      <charset val="238"/>
    </font>
    <font>
      <sz val="9"/>
      <color indexed="81"/>
      <name val="Tahoma"/>
      <family val="2"/>
      <charset val="238"/>
    </font>
    <font>
      <b/>
      <sz val="9"/>
      <color indexed="81"/>
      <name val="Tahoma"/>
      <family val="2"/>
      <charset val="238"/>
    </font>
    <font>
      <b/>
      <sz val="11"/>
      <color theme="1"/>
      <name val="Calibri"/>
      <family val="2"/>
      <charset val="238"/>
      <scheme val="minor"/>
    </font>
    <font>
      <i/>
      <sz val="10"/>
      <color rgb="FF333333"/>
      <name val="Verdana"/>
      <family val="2"/>
      <charset val="238"/>
    </font>
    <font>
      <b/>
      <sz val="12"/>
      <color theme="1"/>
      <name val="Verdana"/>
      <family val="2"/>
      <charset val="238"/>
    </font>
    <font>
      <i/>
      <sz val="10"/>
      <color theme="1"/>
      <name val="Calibri"/>
      <family val="2"/>
      <charset val="238"/>
      <scheme val="minor"/>
    </font>
    <font>
      <i/>
      <sz val="11"/>
      <color theme="1"/>
      <name val="Calibri"/>
      <family val="2"/>
      <charset val="238"/>
      <scheme val="minor"/>
    </font>
    <font>
      <b/>
      <i/>
      <sz val="8"/>
      <color rgb="FFFF0000"/>
      <name val="Verdana"/>
      <family val="2"/>
      <charset val="238"/>
    </font>
    <font>
      <b/>
      <u/>
      <sz val="11"/>
      <color theme="1"/>
      <name val="Calibri"/>
      <family val="2"/>
      <charset val="238"/>
      <scheme val="minor"/>
    </font>
    <font>
      <i/>
      <sz val="11"/>
      <color rgb="FF000000"/>
      <name val="Calibri"/>
      <family val="2"/>
      <charset val="238"/>
    </font>
    <font>
      <sz val="11"/>
      <color rgb="FF000000"/>
      <name val="Calibri"/>
      <family val="2"/>
      <charset val="238"/>
    </font>
    <font>
      <i/>
      <sz val="8"/>
      <color theme="1"/>
      <name val="Calibri"/>
      <family val="2"/>
      <charset val="238"/>
      <scheme val="minor"/>
    </font>
    <font>
      <b/>
      <sz val="11"/>
      <color indexed="8"/>
      <name val="Verdana"/>
      <family val="2"/>
      <charset val="238"/>
    </font>
    <font>
      <b/>
      <sz val="10"/>
      <name val="Calibri"/>
      <family val="2"/>
      <charset val="238"/>
    </font>
    <font>
      <sz val="10"/>
      <color rgb="FFFF0000"/>
      <name val="Calibri"/>
      <family val="2"/>
      <charset val="238"/>
    </font>
    <font>
      <b/>
      <u/>
      <sz val="12"/>
      <name val="Verdana"/>
      <family val="2"/>
      <charset val="238"/>
    </font>
    <font>
      <i/>
      <sz val="8"/>
      <color rgb="FFFF0000"/>
      <name val="Verdana"/>
      <family val="2"/>
      <charset val="238"/>
    </font>
    <font>
      <b/>
      <sz val="8"/>
      <color rgb="FFFF3300"/>
      <name val="Verdana"/>
      <family val="2"/>
      <charset val="238"/>
    </font>
    <font>
      <b/>
      <vertAlign val="subscript"/>
      <sz val="10"/>
      <color theme="1"/>
      <name val="Verdana"/>
      <family val="2"/>
      <charset val="238"/>
    </font>
    <font>
      <b/>
      <vertAlign val="subscript"/>
      <sz val="8"/>
      <color theme="1"/>
      <name val="Verdana"/>
      <family val="2"/>
      <charset val="238"/>
    </font>
    <font>
      <vertAlign val="subscript"/>
      <sz val="11"/>
      <color theme="1"/>
      <name val="Verdana"/>
      <family val="2"/>
      <charset val="238"/>
    </font>
    <font>
      <vertAlign val="subscript"/>
      <sz val="8"/>
      <color theme="1"/>
      <name val="Verdana"/>
      <family val="2"/>
      <charset val="238"/>
    </font>
    <font>
      <i/>
      <vertAlign val="subscript"/>
      <sz val="8"/>
      <color theme="1"/>
      <name val="Verdana"/>
      <family val="2"/>
      <charset val="238"/>
    </font>
    <font>
      <b/>
      <vertAlign val="subscript"/>
      <sz val="11"/>
      <color theme="1"/>
      <name val="Calibri"/>
      <family val="2"/>
      <charset val="238"/>
      <scheme val="minor"/>
    </font>
    <font>
      <b/>
      <sz val="11"/>
      <name val="Calibri"/>
      <family val="2"/>
      <charset val="238"/>
      <scheme val="minor"/>
    </font>
    <font>
      <b/>
      <u/>
      <sz val="11"/>
      <name val="Calibri"/>
      <family val="2"/>
      <charset val="238"/>
      <scheme val="minor"/>
    </font>
    <font>
      <b/>
      <sz val="11"/>
      <name val="Calibri"/>
      <family val="2"/>
      <charset val="238"/>
    </font>
    <font>
      <i/>
      <sz val="9"/>
      <name val="Verdana"/>
      <family val="2"/>
      <charset val="238"/>
    </font>
    <font>
      <b/>
      <i/>
      <sz val="8"/>
      <color rgb="FF0000FF"/>
      <name val="Verdana"/>
      <family val="2"/>
      <charset val="238"/>
    </font>
    <font>
      <i/>
      <sz val="8"/>
      <color rgb="FF0000FF"/>
      <name val="Verdana"/>
      <family val="2"/>
      <charset val="238"/>
    </font>
    <font>
      <i/>
      <sz val="10"/>
      <color rgb="FF0000FF"/>
      <name val="Arial CE"/>
      <charset val="238"/>
    </font>
    <font>
      <b/>
      <i/>
      <sz val="9"/>
      <name val="Verdana"/>
      <family val="2"/>
      <charset val="238"/>
    </font>
    <font>
      <i/>
      <u/>
      <sz val="9"/>
      <color indexed="12"/>
      <name val="Verdana"/>
      <family val="2"/>
      <charset val="238"/>
    </font>
    <font>
      <b/>
      <u/>
      <sz val="10"/>
      <color theme="1"/>
      <name val="Verdana"/>
      <family val="2"/>
      <charset val="238"/>
    </font>
    <font>
      <b/>
      <sz val="10"/>
      <color indexed="8"/>
      <name val="Verdana"/>
      <family val="2"/>
      <charset val="238"/>
    </font>
    <font>
      <b/>
      <sz val="10"/>
      <color rgb="FFFF0000"/>
      <name val="Verdana"/>
      <family val="2"/>
      <charset val="238"/>
    </font>
    <font>
      <b/>
      <sz val="12"/>
      <color theme="3"/>
      <name val="Calibri"/>
      <family val="2"/>
      <charset val="238"/>
      <scheme val="minor"/>
    </font>
    <font>
      <u/>
      <sz val="11"/>
      <color theme="10"/>
      <name val="Calibri"/>
      <family val="2"/>
      <charset val="238"/>
      <scheme val="minor"/>
    </font>
  </fonts>
  <fills count="28">
    <fill>
      <patternFill patternType="none"/>
    </fill>
    <fill>
      <patternFill patternType="gray125"/>
    </fill>
    <fill>
      <patternFill patternType="solid">
        <fgColor indexed="45"/>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CCFFCC"/>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lightGray"/>
    </fill>
    <fill>
      <patternFill patternType="gray125">
        <bgColor auto="1"/>
      </patternFill>
    </fill>
    <fill>
      <patternFill patternType="solid">
        <fgColor rgb="FFDDDDDD"/>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6" tint="0.39997558519241921"/>
        <bgColor indexed="64"/>
      </patternFill>
    </fill>
    <fill>
      <patternFill patternType="gray125">
        <bgColor theme="0"/>
      </patternFill>
    </fill>
    <fill>
      <patternFill patternType="lightGray">
        <bgColor theme="0"/>
      </patternFill>
    </fill>
    <fill>
      <patternFill patternType="solid">
        <fgColor indexed="65"/>
        <bgColor indexed="64"/>
      </patternFill>
    </fill>
    <fill>
      <patternFill patternType="solid">
        <fgColor theme="4" tint="0.79998168889431442"/>
        <bgColor indexed="65"/>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diagonalUp="1" diagonalDown="1">
      <left style="thin">
        <color indexed="64"/>
      </left>
      <right style="thin">
        <color indexed="64"/>
      </right>
      <top style="thin">
        <color indexed="64"/>
      </top>
      <bottom style="thin">
        <color indexed="64"/>
      </bottom>
      <diagonal style="dotted">
        <color indexed="64"/>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diagonalUp="1" diagonalDown="1">
      <left style="thin">
        <color indexed="64"/>
      </left>
      <right style="double">
        <color indexed="64"/>
      </right>
      <top style="thin">
        <color indexed="64"/>
      </top>
      <bottom style="thin">
        <color indexed="64"/>
      </bottom>
      <diagonal style="dotted">
        <color indexed="64"/>
      </diagonal>
    </border>
    <border>
      <left style="double">
        <color indexed="64"/>
      </left>
      <right/>
      <top/>
      <bottom/>
      <diagonal/>
    </border>
    <border diagonalUp="1" diagonalDown="1">
      <left/>
      <right style="thin">
        <color indexed="64"/>
      </right>
      <top style="thin">
        <color indexed="64"/>
      </top>
      <bottom style="thin">
        <color indexed="64"/>
      </bottom>
      <diagonal style="dotted">
        <color indexed="64"/>
      </diagonal>
    </border>
    <border>
      <left/>
      <right style="double">
        <color indexed="64"/>
      </right>
      <top style="thin">
        <color indexed="64"/>
      </top>
      <bottom style="thin">
        <color indexed="64"/>
      </bottom>
      <diagonal/>
    </border>
  </borders>
  <cellStyleXfs count="53">
    <xf numFmtId="0" fontId="0" fillId="0" borderId="0"/>
    <xf numFmtId="164" fontId="10" fillId="0" borderId="0" applyFont="0" applyFill="0" applyBorder="0" applyAlignment="0" applyProtection="0"/>
    <xf numFmtId="4" fontId="10" fillId="0" borderId="0"/>
    <xf numFmtId="169" fontId="28" fillId="0" borderId="0"/>
    <xf numFmtId="169" fontId="10" fillId="0" borderId="0"/>
    <xf numFmtId="9" fontId="10" fillId="0" borderId="0" applyFont="0" applyFill="0" applyBorder="0" applyAlignment="0" applyProtection="0"/>
    <xf numFmtId="44" fontId="10" fillId="0" borderId="0" applyFont="0" applyFill="0" applyBorder="0" applyAlignment="0" applyProtection="0"/>
    <xf numFmtId="0" fontId="8" fillId="2" borderId="0" applyNumberFormat="0" applyBorder="0" applyAlignment="0" applyProtection="0"/>
    <xf numFmtId="164" fontId="7" fillId="0" borderId="0" applyFont="0" applyFill="0" applyBorder="0" applyAlignment="0" applyProtection="0"/>
    <xf numFmtId="0" fontId="33" fillId="0" borderId="0"/>
    <xf numFmtId="164" fontId="33" fillId="0" borderId="0" applyFont="0" applyFill="0" applyBorder="0" applyAlignment="0" applyProtection="0"/>
    <xf numFmtId="9" fontId="33" fillId="0" borderId="0" applyFont="0" applyFill="0" applyBorder="0" applyAlignment="0" applyProtection="0"/>
    <xf numFmtId="9" fontId="7" fillId="0" borderId="0" applyFont="0" applyFill="0" applyBorder="0" applyAlignment="0" applyProtection="0"/>
    <xf numFmtId="0" fontId="28" fillId="0" borderId="0"/>
    <xf numFmtId="0" fontId="10" fillId="0" borderId="0"/>
    <xf numFmtId="172" fontId="10" fillId="0" borderId="0" applyFont="0" applyFill="0" applyBorder="0" applyAlignment="0" applyProtection="0"/>
    <xf numFmtId="0" fontId="10" fillId="0" borderId="0"/>
    <xf numFmtId="0" fontId="10" fillId="0" borderId="0"/>
    <xf numFmtId="0" fontId="7" fillId="0" borderId="0"/>
    <xf numFmtId="164" fontId="36" fillId="0" borderId="0" applyFont="0" applyFill="0" applyBorder="0" applyAlignment="0" applyProtection="0"/>
    <xf numFmtId="0" fontId="37" fillId="0" borderId="0"/>
    <xf numFmtId="9" fontId="36" fillId="0" borderId="0" applyFont="0" applyFill="0" applyBorder="0" applyAlignment="0" applyProtection="0"/>
    <xf numFmtId="9" fontId="7" fillId="0" borderId="0" applyFont="0" applyFill="0" applyBorder="0" applyAlignment="0" applyProtection="0"/>
    <xf numFmtId="44" fontId="36" fillId="0" borderId="0" applyFont="0" applyFill="0" applyBorder="0" applyAlignment="0" applyProtection="0"/>
    <xf numFmtId="0" fontId="8" fillId="2" borderId="0" applyNumberFormat="0" applyBorder="0" applyAlignment="0" applyProtection="0"/>
    <xf numFmtId="0" fontId="40" fillId="0" borderId="0" applyNumberFormat="0" applyFill="0" applyBorder="0" applyAlignment="0" applyProtection="0">
      <alignment vertical="top"/>
      <protection locked="0"/>
    </xf>
    <xf numFmtId="0" fontId="7" fillId="0" borderId="0"/>
    <xf numFmtId="9" fontId="7" fillId="0" borderId="0" applyFont="0" applyFill="0" applyBorder="0" applyAlignment="0" applyProtection="0"/>
    <xf numFmtId="0" fontId="8" fillId="2" borderId="0" applyNumberFormat="0" applyBorder="0" applyAlignment="0" applyProtection="0"/>
    <xf numFmtId="0" fontId="14" fillId="0" borderId="0"/>
    <xf numFmtId="164" fontId="14" fillId="0" borderId="0" applyFont="0" applyFill="0" applyBorder="0" applyAlignment="0" applyProtection="0"/>
    <xf numFmtId="0" fontId="7" fillId="0" borderId="0"/>
    <xf numFmtId="9" fontId="14" fillId="0" borderId="0" applyFont="0" applyFill="0" applyBorder="0" applyAlignment="0" applyProtection="0"/>
    <xf numFmtId="0" fontId="14" fillId="0" borderId="0"/>
    <xf numFmtId="164" fontId="14" fillId="0" borderId="0" applyFont="0" applyFill="0" applyBorder="0" applyAlignment="0" applyProtection="0"/>
    <xf numFmtId="9" fontId="14" fillId="0" borderId="0" applyFont="0" applyFill="0" applyBorder="0" applyAlignment="0" applyProtection="0"/>
    <xf numFmtId="0" fontId="7" fillId="0" borderId="0"/>
    <xf numFmtId="0" fontId="6" fillId="0" borderId="0"/>
    <xf numFmtId="0" fontId="5" fillId="0" borderId="0"/>
    <xf numFmtId="0" fontId="10" fillId="0" borderId="0"/>
    <xf numFmtId="44" fontId="10" fillId="0" borderId="0" applyFont="0" applyFill="0" applyBorder="0" applyAlignment="0" applyProtection="0"/>
    <xf numFmtId="43" fontId="10" fillId="0" borderId="0" applyFont="0" applyFill="0" applyBorder="0" applyAlignment="0" applyProtection="0"/>
    <xf numFmtId="44" fontId="36" fillId="0" borderId="0" applyFont="0" applyFill="0" applyBorder="0" applyAlignment="0" applyProtection="0"/>
    <xf numFmtId="0" fontId="4" fillId="0" borderId="0"/>
    <xf numFmtId="0" fontId="4" fillId="0" borderId="0"/>
    <xf numFmtId="0" fontId="51" fillId="0" borderId="0"/>
    <xf numFmtId="44" fontId="10" fillId="0" borderId="0" applyFont="0" applyFill="0" applyBorder="0" applyAlignment="0" applyProtection="0"/>
    <xf numFmtId="44" fontId="36" fillId="0" borderId="0" applyFont="0" applyFill="0" applyBorder="0" applyAlignment="0" applyProtection="0"/>
    <xf numFmtId="0" fontId="3" fillId="0" borderId="0"/>
    <xf numFmtId="0" fontId="1" fillId="0" borderId="0"/>
    <xf numFmtId="165" fontId="89" fillId="27" borderId="0"/>
    <xf numFmtId="0" fontId="37" fillId="0" borderId="0"/>
    <xf numFmtId="0" fontId="90" fillId="0" borderId="0" applyNumberFormat="0" applyFill="0" applyBorder="0" applyAlignment="0" applyProtection="0"/>
  </cellStyleXfs>
  <cellXfs count="562">
    <xf numFmtId="0" fontId="0" fillId="0" borderId="0" xfId="0"/>
    <xf numFmtId="0" fontId="14"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wrapText="1"/>
    </xf>
    <xf numFmtId="3" fontId="13" fillId="0" borderId="0" xfId="0" applyNumberFormat="1" applyFont="1" applyAlignment="1">
      <alignment horizontal="center" vertical="center"/>
    </xf>
    <xf numFmtId="1" fontId="21" fillId="0" borderId="1" xfId="0" applyNumberFormat="1" applyFont="1" applyBorder="1" applyAlignment="1">
      <alignment horizontal="center" vertical="center" wrapText="1"/>
    </xf>
    <xf numFmtId="9" fontId="24" fillId="0" borderId="1" xfId="0" applyNumberFormat="1" applyFont="1" applyBorder="1" applyAlignment="1">
      <alignment horizontal="center" vertical="center" wrapText="1"/>
    </xf>
    <xf numFmtId="167" fontId="13" fillId="0" borderId="0" xfId="0" applyNumberFormat="1" applyFont="1" applyAlignment="1">
      <alignment horizontal="center" vertical="center"/>
    </xf>
    <xf numFmtId="165" fontId="21" fillId="0" borderId="1" xfId="0" applyNumberFormat="1" applyFont="1" applyBorder="1" applyAlignment="1">
      <alignment horizontal="center" vertical="center" wrapText="1"/>
    </xf>
    <xf numFmtId="1" fontId="24"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0" fillId="0" borderId="0" xfId="0" applyAlignment="1">
      <alignment vertical="center"/>
    </xf>
    <xf numFmtId="0" fontId="24" fillId="0" borderId="0" xfId="0" applyFont="1" applyAlignment="1">
      <alignment horizontal="left" vertical="center" wrapText="1"/>
    </xf>
    <xf numFmtId="49" fontId="24" fillId="0" borderId="1" xfId="0" applyNumberFormat="1" applyFont="1" applyBorder="1" applyAlignment="1">
      <alignment horizontal="center" vertical="center" wrapText="1"/>
    </xf>
    <xf numFmtId="165" fontId="24" fillId="0" borderId="0" xfId="0" applyNumberFormat="1" applyFont="1" applyAlignment="1">
      <alignment horizontal="center" vertical="center" wrapText="1"/>
    </xf>
    <xf numFmtId="165" fontId="13" fillId="0" borderId="0" xfId="0" applyNumberFormat="1" applyFont="1" applyAlignment="1">
      <alignment horizontal="center" vertical="center"/>
    </xf>
    <xf numFmtId="1" fontId="24" fillId="0" borderId="0" xfId="0" applyNumberFormat="1" applyFont="1" applyAlignment="1">
      <alignment horizontal="center" vertical="center"/>
    </xf>
    <xf numFmtId="165" fontId="24" fillId="0" borderId="0" xfId="0" applyNumberFormat="1" applyFont="1" applyAlignment="1">
      <alignment horizontal="center" vertical="center"/>
    </xf>
    <xf numFmtId="49" fontId="24" fillId="0" borderId="0" xfId="0" applyNumberFormat="1" applyFont="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wrapText="1"/>
    </xf>
    <xf numFmtId="173" fontId="24" fillId="0" borderId="1" xfId="0" applyNumberFormat="1" applyFont="1" applyBorder="1" applyAlignment="1">
      <alignment horizontal="center" vertical="center" wrapText="1"/>
    </xf>
    <xf numFmtId="0" fontId="12" fillId="0" borderId="0" xfId="0" applyFont="1" applyAlignment="1">
      <alignment horizontal="center" vertical="center" wrapText="1"/>
    </xf>
    <xf numFmtId="0" fontId="13" fillId="0" borderId="1" xfId="0" applyFont="1" applyBorder="1" applyAlignment="1">
      <alignment horizontal="center" vertical="center" wrapText="1"/>
    </xf>
    <xf numFmtId="0" fontId="23" fillId="0" borderId="0" xfId="0" applyFont="1" applyAlignment="1">
      <alignment vertical="center"/>
    </xf>
    <xf numFmtId="1" fontId="21" fillId="0" borderId="0" xfId="0" applyNumberFormat="1" applyFont="1" applyAlignment="1">
      <alignment horizontal="center" vertical="center"/>
    </xf>
    <xf numFmtId="170" fontId="13" fillId="0" borderId="1" xfId="0" applyNumberFormat="1" applyFont="1" applyBorder="1" applyAlignment="1">
      <alignment horizontal="center" vertical="center" wrapText="1"/>
    </xf>
    <xf numFmtId="0" fontId="24" fillId="0" borderId="0" xfId="0" applyFont="1" applyAlignment="1">
      <alignment horizontal="center" vertical="center" wrapText="1"/>
    </xf>
    <xf numFmtId="0" fontId="24" fillId="0" borderId="1" xfId="0" applyFont="1" applyBorder="1" applyAlignment="1">
      <alignment horizontal="center" vertical="center" wrapText="1"/>
    </xf>
    <xf numFmtId="165" fontId="13" fillId="0" borderId="1" xfId="0" applyNumberFormat="1" applyFont="1" applyBorder="1" applyAlignment="1">
      <alignment horizontal="center" vertical="center" wrapText="1"/>
    </xf>
    <xf numFmtId="165" fontId="13" fillId="0" borderId="0" xfId="0" applyNumberFormat="1" applyFont="1" applyAlignment="1">
      <alignment horizontal="center" vertical="center" wrapText="1"/>
    </xf>
    <xf numFmtId="0" fontId="23" fillId="0" borderId="0" xfId="0" applyFont="1" applyAlignment="1">
      <alignment horizontal="center" vertical="center" wrapText="1"/>
    </xf>
    <xf numFmtId="3" fontId="13" fillId="0" borderId="1" xfId="0" applyNumberFormat="1" applyFont="1" applyBorder="1" applyAlignment="1">
      <alignment horizontal="center" vertical="center"/>
    </xf>
    <xf numFmtId="1" fontId="13" fillId="0" borderId="1" xfId="0" applyNumberFormat="1" applyFont="1" applyBorder="1" applyAlignment="1">
      <alignment horizontal="center" vertical="center"/>
    </xf>
    <xf numFmtId="168" fontId="23" fillId="0" borderId="1" xfId="0" applyNumberFormat="1" applyFont="1" applyBorder="1" applyAlignment="1">
      <alignment horizontal="center" vertical="center"/>
    </xf>
    <xf numFmtId="4" fontId="13" fillId="0" borderId="1" xfId="0" applyNumberFormat="1" applyFont="1" applyBorder="1" applyAlignment="1">
      <alignment horizontal="center" vertical="center"/>
    </xf>
    <xf numFmtId="168" fontId="24" fillId="0" borderId="1" xfId="0" applyNumberFormat="1" applyFont="1" applyBorder="1" applyAlignment="1">
      <alignment horizontal="center" vertical="center" wrapText="1"/>
    </xf>
    <xf numFmtId="0" fontId="32" fillId="0" borderId="0" xfId="0" applyFont="1" applyAlignment="1">
      <alignment horizontal="center" vertical="center" wrapText="1"/>
    </xf>
    <xf numFmtId="0" fontId="38" fillId="0" borderId="0" xfId="0" applyFont="1" applyAlignment="1">
      <alignment horizontal="center" vertical="center" wrapText="1"/>
    </xf>
    <xf numFmtId="10" fontId="13" fillId="7" borderId="1" xfId="0" applyNumberFormat="1" applyFont="1" applyFill="1" applyBorder="1" applyAlignment="1">
      <alignment horizontal="center" vertical="center"/>
    </xf>
    <xf numFmtId="10" fontId="13" fillId="0" borderId="1" xfId="0" applyNumberFormat="1" applyFont="1" applyBorder="1" applyAlignment="1">
      <alignment horizontal="center" vertical="center"/>
    </xf>
    <xf numFmtId="0" fontId="35" fillId="0" borderId="1" xfId="0" applyFont="1" applyBorder="1" applyAlignment="1">
      <alignment horizontal="center" vertical="center" wrapText="1"/>
    </xf>
    <xf numFmtId="0" fontId="12" fillId="0" borderId="0" xfId="0" applyFont="1" applyAlignment="1">
      <alignment horizontal="center" vertical="center"/>
    </xf>
    <xf numFmtId="0" fontId="13" fillId="0" borderId="0" xfId="0" applyFont="1" applyAlignment="1" applyProtection="1">
      <alignment vertical="center"/>
      <protection hidden="1"/>
    </xf>
    <xf numFmtId="0" fontId="12" fillId="0" borderId="1" xfId="0" applyFont="1" applyBorder="1" applyAlignment="1" applyProtection="1">
      <alignment horizontal="center" vertical="center"/>
      <protection hidden="1"/>
    </xf>
    <xf numFmtId="4" fontId="13" fillId="0" borderId="1" xfId="0" applyNumberFormat="1" applyFont="1" applyBorder="1" applyAlignment="1" applyProtection="1">
      <alignment vertical="center"/>
      <protection hidden="1"/>
    </xf>
    <xf numFmtId="4" fontId="13" fillId="0" borderId="1" xfId="0" applyNumberFormat="1" applyFont="1" applyBorder="1" applyAlignment="1" applyProtection="1">
      <alignment horizontal="center" vertical="center"/>
      <protection hidden="1"/>
    </xf>
    <xf numFmtId="174" fontId="21" fillId="0" borderId="1" xfId="0" applyNumberFormat="1" applyFont="1" applyBorder="1" applyAlignment="1">
      <alignment horizontal="center" vertical="center" wrapText="1"/>
    </xf>
    <xf numFmtId="0" fontId="15" fillId="0" borderId="0" xfId="0" applyFont="1" applyAlignment="1">
      <alignment horizontal="center" vertical="center"/>
    </xf>
    <xf numFmtId="0" fontId="26" fillId="14" borderId="1"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46" fillId="0" borderId="0" xfId="0" applyFont="1" applyAlignment="1">
      <alignment horizontal="center" vertical="center"/>
    </xf>
    <xf numFmtId="0" fontId="16" fillId="0" borderId="0" xfId="0" applyFont="1" applyAlignment="1">
      <alignment horizontal="center" vertical="center"/>
    </xf>
    <xf numFmtId="0" fontId="13" fillId="0" borderId="0" xfId="0" applyFont="1" applyAlignment="1">
      <alignment horizontal="left" vertical="center"/>
    </xf>
    <xf numFmtId="0" fontId="14" fillId="0" borderId="0" xfId="0" applyFont="1" applyAlignment="1">
      <alignment horizontal="left" vertical="center"/>
    </xf>
    <xf numFmtId="165" fontId="35" fillId="14" borderId="1" xfId="0" applyNumberFormat="1" applyFont="1" applyFill="1" applyBorder="1" applyAlignment="1">
      <alignment horizontal="center" vertical="center"/>
    </xf>
    <xf numFmtId="0" fontId="20" fillId="14" borderId="1" xfId="0" applyFont="1" applyFill="1" applyBorder="1" applyAlignment="1">
      <alignment horizontal="center" vertical="center"/>
    </xf>
    <xf numFmtId="0" fontId="32" fillId="0" borderId="0" xfId="0" applyFont="1" applyAlignment="1">
      <alignment horizontal="center" vertical="center"/>
    </xf>
    <xf numFmtId="2" fontId="32" fillId="14" borderId="1" xfId="0" applyNumberFormat="1" applyFont="1" applyFill="1" applyBorder="1" applyAlignment="1">
      <alignment horizontal="center" vertical="center" wrapText="1"/>
    </xf>
    <xf numFmtId="2" fontId="25" fillId="14" borderId="1" xfId="0" applyNumberFormat="1" applyFont="1" applyFill="1" applyBorder="1" applyAlignment="1">
      <alignment horizontal="center" vertical="center" wrapText="1"/>
    </xf>
    <xf numFmtId="2" fontId="13" fillId="0" borderId="1" xfId="0" applyNumberFormat="1" applyFont="1" applyBorder="1" applyAlignment="1">
      <alignment horizontal="center" vertical="center"/>
    </xf>
    <xf numFmtId="0" fontId="31" fillId="0" borderId="0" xfId="0" applyFont="1" applyAlignment="1">
      <alignment vertical="center"/>
    </xf>
    <xf numFmtId="2" fontId="12" fillId="14" borderId="1" xfId="0" applyNumberFormat="1" applyFont="1" applyFill="1" applyBorder="1" applyAlignment="1">
      <alignment horizontal="center" vertical="center" wrapText="1"/>
    </xf>
    <xf numFmtId="0" fontId="13" fillId="0" borderId="0" xfId="0" applyFont="1" applyAlignment="1">
      <alignment vertical="center" wrapText="1"/>
    </xf>
    <xf numFmtId="165" fontId="31" fillId="0" borderId="1" xfId="0" applyNumberFormat="1" applyFont="1" applyBorder="1" applyAlignment="1">
      <alignment horizontal="center" vertical="center"/>
    </xf>
    <xf numFmtId="167" fontId="31" fillId="0" borderId="1" xfId="0" applyNumberFormat="1" applyFont="1" applyBorder="1" applyAlignment="1">
      <alignment horizontal="center" vertical="center"/>
    </xf>
    <xf numFmtId="0" fontId="31" fillId="0" borderId="0" xfId="0" applyFont="1" applyAlignment="1">
      <alignment horizontal="center" vertical="center"/>
    </xf>
    <xf numFmtId="0" fontId="35" fillId="0" borderId="1" xfId="0" applyFont="1" applyBorder="1" applyAlignment="1">
      <alignment horizontal="center" vertical="center"/>
    </xf>
    <xf numFmtId="166" fontId="31" fillId="0" borderId="1" xfId="0" applyNumberFormat="1" applyFont="1" applyBorder="1" applyAlignment="1">
      <alignment horizontal="center" vertical="center"/>
    </xf>
    <xf numFmtId="2" fontId="35" fillId="0" borderId="0" xfId="0" applyNumberFormat="1" applyFont="1" applyAlignment="1">
      <alignment horizontal="center" vertical="center"/>
    </xf>
    <xf numFmtId="165" fontId="13" fillId="0" borderId="1" xfId="0" applyNumberFormat="1" applyFont="1" applyBorder="1" applyAlignment="1">
      <alignment horizontal="center" vertical="center"/>
    </xf>
    <xf numFmtId="0" fontId="0" fillId="0" borderId="0" xfId="0" applyAlignment="1">
      <alignment horizontal="center" vertical="center"/>
    </xf>
    <xf numFmtId="0" fontId="13" fillId="0" borderId="0" xfId="0" applyFont="1" applyAlignment="1">
      <alignment horizontal="center" vertical="center"/>
    </xf>
    <xf numFmtId="165" fontId="31" fillId="0" borderId="0" xfId="0" applyNumberFormat="1" applyFont="1" applyAlignment="1">
      <alignment horizontal="center" vertical="center"/>
    </xf>
    <xf numFmtId="0" fontId="23" fillId="0" borderId="0" xfId="0" applyFont="1" applyAlignment="1">
      <alignment horizontal="center" vertical="center"/>
    </xf>
    <xf numFmtId="0" fontId="31" fillId="0" borderId="0" xfId="0" applyFont="1" applyAlignment="1">
      <alignment horizontal="center" vertical="center" wrapText="1"/>
    </xf>
    <xf numFmtId="2" fontId="13" fillId="0" borderId="0" xfId="0" applyNumberFormat="1" applyFont="1" applyAlignment="1">
      <alignment horizontal="center" vertical="center"/>
    </xf>
    <xf numFmtId="177" fontId="13" fillId="0" borderId="0" xfId="0" applyNumberFormat="1" applyFont="1" applyAlignment="1">
      <alignment horizontal="center" vertical="center"/>
    </xf>
    <xf numFmtId="165" fontId="21" fillId="0" borderId="0" xfId="0" applyNumberFormat="1" applyFont="1" applyAlignment="1">
      <alignment horizontal="center" vertical="center"/>
    </xf>
    <xf numFmtId="4" fontId="13" fillId="0" borderId="0" xfId="0" applyNumberFormat="1" applyFont="1" applyAlignment="1">
      <alignment horizontal="center" vertical="center"/>
    </xf>
    <xf numFmtId="0" fontId="26" fillId="0" borderId="0" xfId="0" applyFont="1" applyAlignment="1">
      <alignment horizontal="center" vertical="center"/>
    </xf>
    <xf numFmtId="0" fontId="15" fillId="0" borderId="11" xfId="0" applyFont="1" applyBorder="1" applyAlignment="1">
      <alignment horizontal="center" vertical="center"/>
    </xf>
    <xf numFmtId="3" fontId="24" fillId="0" borderId="0" xfId="0" applyNumberFormat="1" applyFont="1" applyAlignment="1">
      <alignment horizontal="center" vertical="center" wrapText="1"/>
    </xf>
    <xf numFmtId="3" fontId="12" fillId="0" borderId="0" xfId="0" applyNumberFormat="1" applyFont="1" applyAlignment="1">
      <alignment horizontal="center" vertical="center"/>
    </xf>
    <xf numFmtId="165" fontId="24" fillId="0" borderId="0" xfId="36" applyNumberFormat="1" applyFont="1" applyAlignment="1">
      <alignment horizontal="center" vertical="center" wrapText="1"/>
    </xf>
    <xf numFmtId="165" fontId="31" fillId="0" borderId="0" xfId="36" applyNumberFormat="1" applyFont="1" applyAlignment="1">
      <alignment horizontal="center" vertical="center" wrapText="1"/>
    </xf>
    <xf numFmtId="0" fontId="31" fillId="0" borderId="0" xfId="36" applyFont="1" applyAlignment="1">
      <alignment horizontal="center" vertical="center"/>
    </xf>
    <xf numFmtId="0" fontId="17" fillId="0" borderId="0" xfId="0" applyFont="1" applyAlignment="1">
      <alignment horizontal="center" vertical="center"/>
    </xf>
    <xf numFmtId="0" fontId="45" fillId="0" borderId="14" xfId="0" applyFont="1" applyBorder="1" applyAlignment="1">
      <alignment horizontal="center" vertical="center"/>
    </xf>
    <xf numFmtId="3" fontId="31" fillId="0" borderId="0" xfId="0" applyNumberFormat="1" applyFont="1" applyAlignment="1">
      <alignment horizontal="center" vertical="center"/>
    </xf>
    <xf numFmtId="0" fontId="14" fillId="0" borderId="0" xfId="0" applyFont="1" applyAlignment="1">
      <alignment horizontal="center" vertical="center"/>
    </xf>
    <xf numFmtId="0" fontId="23" fillId="0" borderId="0" xfId="0" applyFont="1" applyAlignment="1">
      <alignment horizontal="left" vertical="center"/>
    </xf>
    <xf numFmtId="0" fontId="35" fillId="0" borderId="0" xfId="0" applyFont="1" applyAlignment="1">
      <alignment horizontal="center" vertical="center"/>
    </xf>
    <xf numFmtId="0" fontId="45" fillId="0" borderId="0" xfId="0" applyFont="1" applyAlignment="1">
      <alignment horizontal="left" vertical="center"/>
    </xf>
    <xf numFmtId="0" fontId="31" fillId="10" borderId="3" xfId="0" applyFont="1" applyFill="1" applyBorder="1" applyAlignment="1">
      <alignment horizontal="center" vertical="center"/>
    </xf>
    <xf numFmtId="0" fontId="31" fillId="10" borderId="1" xfId="0" applyFont="1" applyFill="1" applyBorder="1" applyAlignment="1">
      <alignment horizontal="center" vertical="center"/>
    </xf>
    <xf numFmtId="0" fontId="31" fillId="10" borderId="12" xfId="0" applyFont="1" applyFill="1" applyBorder="1" applyAlignment="1">
      <alignment horizontal="center" vertical="center"/>
    </xf>
    <xf numFmtId="4" fontId="31" fillId="0" borderId="1" xfId="0" applyNumberFormat="1" applyFont="1" applyBorder="1" applyAlignment="1">
      <alignment horizontal="center" vertical="center"/>
    </xf>
    <xf numFmtId="175" fontId="31" fillId="0" borderId="0" xfId="0" applyNumberFormat="1" applyFont="1" applyAlignment="1">
      <alignment horizontal="center" vertical="center" wrapText="1"/>
    </xf>
    <xf numFmtId="177" fontId="31" fillId="0" borderId="0" xfId="0" applyNumberFormat="1" applyFont="1" applyAlignment="1">
      <alignment vertical="center"/>
    </xf>
    <xf numFmtId="2" fontId="35" fillId="0" borderId="0" xfId="0" applyNumberFormat="1" applyFont="1" applyAlignment="1">
      <alignment horizontal="center" vertical="center" wrapText="1"/>
    </xf>
    <xf numFmtId="175" fontId="13" fillId="0" borderId="0" xfId="2" applyNumberFormat="1" applyFont="1" applyAlignment="1">
      <alignment horizontal="center" vertical="center" wrapText="1"/>
    </xf>
    <xf numFmtId="165" fontId="35" fillId="0" borderId="0" xfId="0" applyNumberFormat="1" applyFont="1" applyAlignment="1">
      <alignment horizontal="center" vertical="center"/>
    </xf>
    <xf numFmtId="0" fontId="31" fillId="10" borderId="8" xfId="0" applyFont="1" applyFill="1" applyBorder="1" applyAlignment="1">
      <alignment horizontal="left" vertical="center" wrapText="1"/>
    </xf>
    <xf numFmtId="0" fontId="31" fillId="10" borderId="8" xfId="0" applyFont="1" applyFill="1" applyBorder="1" applyAlignment="1">
      <alignment horizontal="left" vertical="center"/>
    </xf>
    <xf numFmtId="1" fontId="25" fillId="10" borderId="1" xfId="0" applyNumberFormat="1" applyFont="1" applyFill="1" applyBorder="1" applyAlignment="1">
      <alignment horizontal="center" vertical="center" wrapText="1"/>
    </xf>
    <xf numFmtId="0" fontId="35" fillId="10" borderId="1" xfId="0" applyFont="1" applyFill="1" applyBorder="1" applyAlignment="1">
      <alignment horizontal="center" vertical="center" wrapText="1"/>
    </xf>
    <xf numFmtId="166" fontId="38" fillId="0" borderId="1" xfId="0" applyNumberFormat="1" applyFont="1" applyBorder="1" applyAlignment="1">
      <alignment horizontal="center" vertical="center"/>
    </xf>
    <xf numFmtId="0" fontId="13" fillId="0" borderId="8" xfId="0" applyFont="1" applyBorder="1" applyAlignment="1">
      <alignment horizontal="center" vertical="center" wrapText="1"/>
    </xf>
    <xf numFmtId="0" fontId="45" fillId="0" borderId="0" xfId="0" applyFont="1" applyAlignment="1">
      <alignment horizontal="center" vertical="center"/>
    </xf>
    <xf numFmtId="0" fontId="12" fillId="0" borderId="11" xfId="0" applyFont="1" applyBorder="1" applyAlignment="1">
      <alignment horizontal="center" vertical="center"/>
    </xf>
    <xf numFmtId="0" fontId="12" fillId="14" borderId="1" xfId="0" applyFont="1" applyFill="1" applyBorder="1" applyAlignment="1">
      <alignment horizontal="center" vertical="center"/>
    </xf>
    <xf numFmtId="0" fontId="35" fillId="10" borderId="1" xfId="0" applyFont="1" applyFill="1" applyBorder="1" applyAlignment="1">
      <alignment horizontal="center" vertical="center"/>
    </xf>
    <xf numFmtId="0" fontId="34" fillId="0" borderId="0" xfId="0" applyFont="1" applyAlignment="1">
      <alignment vertical="center"/>
    </xf>
    <xf numFmtId="165" fontId="46" fillId="0" borderId="0" xfId="0" applyNumberFormat="1" applyFont="1" applyAlignment="1">
      <alignment vertical="center"/>
    </xf>
    <xf numFmtId="165" fontId="31" fillId="0" borderId="0" xfId="0" applyNumberFormat="1" applyFont="1" applyAlignment="1">
      <alignment vertical="center"/>
    </xf>
    <xf numFmtId="2" fontId="31" fillId="0" borderId="0" xfId="0" applyNumberFormat="1" applyFont="1" applyAlignment="1">
      <alignment horizontal="center" vertical="center" wrapText="1"/>
    </xf>
    <xf numFmtId="2" fontId="31" fillId="0" borderId="0" xfId="0" applyNumberFormat="1" applyFont="1" applyAlignment="1">
      <alignment horizontal="center" vertical="center"/>
    </xf>
    <xf numFmtId="0" fontId="13" fillId="10" borderId="1" xfId="0" applyFont="1" applyFill="1" applyBorder="1" applyAlignment="1">
      <alignment horizontal="left" vertical="center" wrapText="1"/>
    </xf>
    <xf numFmtId="166" fontId="38" fillId="0" borderId="4" xfId="0" applyNumberFormat="1" applyFont="1" applyBorder="1" applyAlignment="1">
      <alignment horizontal="center" vertical="center"/>
    </xf>
    <xf numFmtId="0" fontId="12" fillId="14" borderId="8" xfId="0" applyFont="1" applyFill="1" applyBorder="1" applyAlignment="1">
      <alignment horizontal="center" vertical="center" wrapText="1"/>
    </xf>
    <xf numFmtId="0" fontId="35" fillId="12" borderId="1" xfId="0" applyFont="1" applyFill="1" applyBorder="1" applyAlignment="1">
      <alignment horizontal="center" vertical="center"/>
    </xf>
    <xf numFmtId="168" fontId="13" fillId="0" borderId="1" xfId="0" applyNumberFormat="1" applyFont="1" applyBorder="1" applyAlignment="1">
      <alignment horizontal="center" vertical="center"/>
    </xf>
    <xf numFmtId="0" fontId="41" fillId="0" borderId="0" xfId="0" applyFont="1" applyAlignment="1">
      <alignment horizontal="left" vertical="center"/>
    </xf>
    <xf numFmtId="0" fontId="52" fillId="0" borderId="0" xfId="0" applyFont="1" applyAlignment="1">
      <alignment vertical="center"/>
    </xf>
    <xf numFmtId="0" fontId="52" fillId="0" borderId="0" xfId="0" applyFont="1" applyAlignment="1">
      <alignment horizontal="left" vertical="center" wrapText="1"/>
    </xf>
    <xf numFmtId="175" fontId="52" fillId="0" borderId="0" xfId="0" applyNumberFormat="1" applyFont="1" applyAlignment="1">
      <alignment horizontal="center" vertical="center"/>
    </xf>
    <xf numFmtId="0" fontId="13" fillId="10" borderId="1" xfId="0" applyFont="1" applyFill="1" applyBorder="1" applyAlignment="1">
      <alignment horizontal="center" vertical="center"/>
    </xf>
    <xf numFmtId="0" fontId="12" fillId="0" borderId="1" xfId="0" applyFont="1" applyBorder="1" applyAlignment="1">
      <alignment horizontal="center" vertical="center" wrapText="1"/>
    </xf>
    <xf numFmtId="4" fontId="13" fillId="0" borderId="1" xfId="0" applyNumberFormat="1" applyFont="1" applyBorder="1" applyAlignment="1">
      <alignment vertical="center"/>
    </xf>
    <xf numFmtId="49" fontId="52" fillId="0" borderId="0" xfId="0" applyNumberFormat="1" applyFont="1" applyAlignment="1">
      <alignment horizontal="center" vertical="center"/>
    </xf>
    <xf numFmtId="0" fontId="12" fillId="19" borderId="0" xfId="0" applyFont="1" applyFill="1" applyAlignment="1">
      <alignment vertical="center"/>
    </xf>
    <xf numFmtId="0" fontId="13" fillId="19" borderId="0" xfId="0" applyFont="1" applyFill="1" applyAlignment="1">
      <alignment horizontal="center" vertical="center"/>
    </xf>
    <xf numFmtId="0" fontId="42" fillId="0" borderId="0" xfId="0" applyFont="1" applyAlignment="1">
      <alignment vertical="center" wrapText="1"/>
    </xf>
    <xf numFmtId="0" fontId="56" fillId="0" borderId="0" xfId="0" applyFont="1" applyAlignment="1">
      <alignment vertical="center" wrapText="1"/>
    </xf>
    <xf numFmtId="0" fontId="52" fillId="0" borderId="0" xfId="0" applyFont="1" applyAlignment="1">
      <alignment horizontal="center" vertical="center"/>
    </xf>
    <xf numFmtId="0" fontId="57" fillId="12" borderId="0" xfId="0" applyFont="1" applyFill="1" applyAlignment="1">
      <alignment vertical="center"/>
    </xf>
    <xf numFmtId="0" fontId="13" fillId="12" borderId="0" xfId="0" applyFont="1" applyFill="1" applyAlignment="1">
      <alignment horizontal="center" vertical="center"/>
    </xf>
    <xf numFmtId="165" fontId="13" fillId="12" borderId="0" xfId="0" applyNumberFormat="1" applyFont="1" applyFill="1" applyAlignment="1">
      <alignment horizontal="center" vertical="center"/>
    </xf>
    <xf numFmtId="0" fontId="57" fillId="19" borderId="0" xfId="0" applyFont="1" applyFill="1" applyAlignment="1">
      <alignment vertical="center"/>
    </xf>
    <xf numFmtId="0" fontId="22" fillId="19" borderId="0" xfId="0" applyFont="1" applyFill="1" applyAlignment="1">
      <alignment vertical="center"/>
    </xf>
    <xf numFmtId="165" fontId="35" fillId="0" borderId="1" xfId="0" applyNumberFormat="1" applyFont="1" applyBorder="1" applyAlignment="1">
      <alignment horizontal="center" vertical="center"/>
    </xf>
    <xf numFmtId="178" fontId="13" fillId="0" borderId="1" xfId="0" applyNumberFormat="1" applyFont="1" applyBorder="1" applyAlignment="1">
      <alignment horizontal="center" vertical="center"/>
    </xf>
    <xf numFmtId="0" fontId="45" fillId="0" borderId="0" xfId="0" applyFont="1" applyAlignment="1">
      <alignment vertical="center"/>
    </xf>
    <xf numFmtId="0" fontId="23" fillId="0" borderId="0" xfId="0" applyFont="1" applyAlignment="1">
      <alignment vertical="center" wrapText="1"/>
    </xf>
    <xf numFmtId="0" fontId="35" fillId="0" borderId="1" xfId="0" applyFont="1" applyBorder="1" applyAlignment="1">
      <alignment vertical="center"/>
    </xf>
    <xf numFmtId="0" fontId="13" fillId="0" borderId="1" xfId="0" applyFont="1" applyBorder="1" applyAlignment="1">
      <alignment vertical="center"/>
    </xf>
    <xf numFmtId="165" fontId="13" fillId="4" borderId="1" xfId="0" applyNumberFormat="1" applyFont="1" applyFill="1" applyBorder="1" applyAlignment="1">
      <alignment horizontal="center" vertical="center"/>
    </xf>
    <xf numFmtId="0" fontId="55" fillId="0" borderId="0" xfId="0" applyFont="1" applyAlignment="1">
      <alignment vertical="center"/>
    </xf>
    <xf numFmtId="0" fontId="0" fillId="10" borderId="1" xfId="0" applyFill="1" applyBorder="1" applyAlignment="1">
      <alignment horizontal="left" vertical="center"/>
    </xf>
    <xf numFmtId="0" fontId="0" fillId="10" borderId="1" xfId="0" applyFill="1" applyBorder="1" applyAlignment="1">
      <alignment horizontal="center" vertical="center"/>
    </xf>
    <xf numFmtId="179" fontId="58" fillId="10" borderId="1" xfId="0" applyNumberFormat="1" applyFont="1" applyFill="1" applyBorder="1" applyAlignment="1">
      <alignment horizontal="center" vertical="center"/>
    </xf>
    <xf numFmtId="0" fontId="0" fillId="0" borderId="1" xfId="0" applyBorder="1" applyAlignment="1">
      <alignment horizontal="left" vertical="center"/>
    </xf>
    <xf numFmtId="4" fontId="0" fillId="0" borderId="1" xfId="0" applyNumberFormat="1" applyBorder="1" applyAlignment="1">
      <alignment vertical="center"/>
    </xf>
    <xf numFmtId="168" fontId="2" fillId="0" borderId="1" xfId="0" applyNumberFormat="1" applyFont="1" applyBorder="1" applyAlignment="1">
      <alignment vertical="center"/>
    </xf>
    <xf numFmtId="4" fontId="58" fillId="0" borderId="8" xfId="0" applyNumberFormat="1" applyFont="1" applyBorder="1" applyAlignment="1">
      <alignment vertical="center"/>
    </xf>
    <xf numFmtId="4" fontId="58" fillId="0" borderId="1" xfId="0" applyNumberFormat="1" applyFont="1" applyBorder="1" applyAlignment="1">
      <alignment vertical="center"/>
    </xf>
    <xf numFmtId="0" fontId="59" fillId="0" borderId="0" xfId="0" applyFont="1" applyAlignment="1">
      <alignment vertical="center"/>
    </xf>
    <xf numFmtId="174" fontId="2" fillId="0" borderId="1" xfId="0" applyNumberFormat="1" applyFont="1" applyBorder="1" applyAlignment="1">
      <alignment vertical="center"/>
    </xf>
    <xf numFmtId="0" fontId="13" fillId="10" borderId="1" xfId="0" applyFont="1" applyFill="1" applyBorder="1" applyAlignment="1">
      <alignment horizontal="left" vertical="center"/>
    </xf>
    <xf numFmtId="0" fontId="13" fillId="0" borderId="1" xfId="0" applyFont="1" applyBorder="1" applyAlignment="1">
      <alignment horizontal="left" vertical="center" wrapText="1"/>
    </xf>
    <xf numFmtId="167" fontId="31" fillId="0" borderId="1" xfId="0" applyNumberFormat="1" applyFont="1" applyBorder="1" applyAlignment="1">
      <alignment vertical="center"/>
    </xf>
    <xf numFmtId="167" fontId="45" fillId="0" borderId="1" xfId="0" applyNumberFormat="1" applyFont="1" applyBorder="1" applyAlignment="1">
      <alignment vertical="center"/>
    </xf>
    <xf numFmtId="0" fontId="13" fillId="10" borderId="3" xfId="0" applyFont="1" applyFill="1" applyBorder="1" applyAlignment="1">
      <alignment horizontal="left" vertical="center"/>
    </xf>
    <xf numFmtId="0" fontId="2" fillId="10" borderId="1" xfId="0" applyFont="1" applyFill="1" applyBorder="1" applyAlignment="1">
      <alignment horizontal="center" vertical="center"/>
    </xf>
    <xf numFmtId="0" fontId="13" fillId="0" borderId="3" xfId="0" applyFont="1" applyBorder="1" applyAlignment="1">
      <alignment horizontal="left" vertical="center"/>
    </xf>
    <xf numFmtId="0" fontId="23" fillId="0" borderId="3" xfId="0" applyFont="1" applyBorder="1" applyAlignment="1">
      <alignment horizontal="left" vertical="center"/>
    </xf>
    <xf numFmtId="10" fontId="31" fillId="7" borderId="1" xfId="0" applyNumberFormat="1" applyFont="1" applyFill="1" applyBorder="1" applyAlignment="1">
      <alignment horizontal="center" vertical="center"/>
    </xf>
    <xf numFmtId="10" fontId="31" fillId="0" borderId="1" xfId="0" applyNumberFormat="1" applyFont="1" applyBorder="1" applyAlignment="1">
      <alignment horizontal="center" vertical="center"/>
    </xf>
    <xf numFmtId="0" fontId="13" fillId="0" borderId="1" xfId="0" applyFont="1" applyBorder="1" applyAlignment="1">
      <alignment horizontal="left" vertical="center"/>
    </xf>
    <xf numFmtId="0" fontId="31" fillId="10" borderId="3" xfId="0" applyFont="1" applyFill="1" applyBorder="1" applyAlignment="1">
      <alignment horizontal="center" vertical="center" shrinkToFit="1"/>
    </xf>
    <xf numFmtId="168" fontId="31" fillId="0" borderId="1" xfId="0" applyNumberFormat="1" applyFont="1" applyBorder="1" applyAlignment="1">
      <alignment horizontal="center" vertical="center"/>
    </xf>
    <xf numFmtId="0" fontId="35" fillId="0" borderId="0" xfId="0" applyFont="1" applyAlignment="1">
      <alignment vertical="center"/>
    </xf>
    <xf numFmtId="0" fontId="13" fillId="0" borderId="0" xfId="0" applyFont="1" applyAlignment="1">
      <alignment horizontal="left" vertical="center" wrapText="1"/>
    </xf>
    <xf numFmtId="167" fontId="13" fillId="0" borderId="0" xfId="0" applyNumberFormat="1" applyFont="1" applyAlignment="1">
      <alignment vertical="center" wrapText="1"/>
    </xf>
    <xf numFmtId="168" fontId="31" fillId="0" borderId="0" xfId="0" applyNumberFormat="1" applyFont="1" applyAlignment="1">
      <alignment horizontal="center" vertical="center"/>
    </xf>
    <xf numFmtId="167" fontId="13" fillId="0" borderId="1" xfId="0" applyNumberFormat="1" applyFont="1" applyBorder="1" applyAlignment="1">
      <alignment vertical="center" wrapText="1"/>
    </xf>
    <xf numFmtId="0" fontId="23" fillId="0" borderId="0" xfId="36" applyFont="1" applyAlignment="1">
      <alignment horizontal="left" vertical="center"/>
    </xf>
    <xf numFmtId="0" fontId="35" fillId="0" borderId="18" xfId="0" applyFont="1" applyBorder="1" applyAlignment="1">
      <alignment horizontal="center" vertical="center"/>
    </xf>
    <xf numFmtId="165" fontId="35" fillId="0" borderId="9" xfId="0" applyNumberFormat="1" applyFont="1" applyBorder="1" applyAlignment="1">
      <alignment horizontal="center" vertical="center"/>
    </xf>
    <xf numFmtId="165" fontId="35" fillId="0" borderId="19" xfId="0" applyNumberFormat="1" applyFont="1" applyBorder="1" applyAlignment="1">
      <alignment horizontal="center" vertical="center"/>
    </xf>
    <xf numFmtId="0" fontId="13" fillId="0" borderId="20" xfId="0" applyFont="1" applyBorder="1" applyAlignment="1">
      <alignment horizontal="center" vertical="center" wrapText="1"/>
    </xf>
    <xf numFmtId="178" fontId="13" fillId="0" borderId="2" xfId="0" applyNumberFormat="1" applyFont="1" applyBorder="1" applyAlignment="1">
      <alignment horizontal="center" vertical="center"/>
    </xf>
    <xf numFmtId="0" fontId="63" fillId="0" borderId="0" xfId="0" applyFont="1" applyAlignment="1">
      <alignment vertical="center"/>
    </xf>
    <xf numFmtId="0" fontId="22" fillId="19" borderId="0" xfId="0" applyFont="1" applyFill="1" applyAlignment="1">
      <alignment horizontal="left" vertical="center"/>
    </xf>
    <xf numFmtId="0" fontId="35" fillId="0" borderId="0" xfId="0" applyFont="1" applyAlignment="1">
      <alignment vertical="center" wrapText="1"/>
    </xf>
    <xf numFmtId="0" fontId="13" fillId="10" borderId="1" xfId="0" applyFont="1" applyFill="1" applyBorder="1" applyAlignment="1">
      <alignment vertical="center" wrapText="1"/>
    </xf>
    <xf numFmtId="0" fontId="13" fillId="10" borderId="1" xfId="0" applyFont="1" applyFill="1" applyBorder="1" applyAlignment="1">
      <alignment vertical="center"/>
    </xf>
    <xf numFmtId="0" fontId="13" fillId="0" borderId="1" xfId="0" applyFont="1" applyBorder="1" applyAlignment="1">
      <alignment vertical="center" wrapText="1"/>
    </xf>
    <xf numFmtId="167" fontId="13" fillId="0" borderId="1" xfId="0" applyNumberFormat="1" applyFont="1" applyBorder="1" applyAlignment="1">
      <alignment vertical="center"/>
    </xf>
    <xf numFmtId="3" fontId="13" fillId="0" borderId="0" xfId="0" applyNumberFormat="1" applyFont="1" applyAlignment="1">
      <alignment vertical="center"/>
    </xf>
    <xf numFmtId="168" fontId="31" fillId="0" borderId="1" xfId="0" applyNumberFormat="1" applyFont="1" applyBorder="1" applyAlignment="1">
      <alignment vertical="center"/>
    </xf>
    <xf numFmtId="4" fontId="13" fillId="0" borderId="0" xfId="0" applyNumberFormat="1" applyFont="1" applyAlignment="1">
      <alignment vertical="center"/>
    </xf>
    <xf numFmtId="168" fontId="31" fillId="0" borderId="0" xfId="0" applyNumberFormat="1" applyFont="1" applyAlignment="1">
      <alignment vertical="center"/>
    </xf>
    <xf numFmtId="168" fontId="31" fillId="4" borderId="1" xfId="0" applyNumberFormat="1" applyFont="1" applyFill="1" applyBorder="1" applyAlignment="1">
      <alignment vertical="center"/>
    </xf>
    <xf numFmtId="0" fontId="13" fillId="21" borderId="8" xfId="0" applyFont="1" applyFill="1" applyBorder="1" applyAlignment="1">
      <alignment horizontal="right" vertical="center" shrinkToFit="1"/>
    </xf>
    <xf numFmtId="0" fontId="31" fillId="21" borderId="1" xfId="0" applyFont="1" applyFill="1" applyBorder="1" applyAlignment="1">
      <alignment horizontal="center" vertical="center"/>
    </xf>
    <xf numFmtId="0" fontId="45" fillId="21" borderId="3" xfId="0" applyFont="1" applyFill="1" applyBorder="1" applyAlignment="1">
      <alignment horizontal="right" vertical="center" shrinkToFit="1"/>
    </xf>
    <xf numFmtId="14" fontId="45" fillId="21" borderId="1" xfId="0" applyNumberFormat="1" applyFont="1" applyFill="1" applyBorder="1" applyAlignment="1">
      <alignment horizontal="center" vertical="center"/>
    </xf>
    <xf numFmtId="0" fontId="13" fillId="21" borderId="1" xfId="0" applyFont="1" applyFill="1" applyBorder="1" applyAlignment="1">
      <alignment horizontal="left" vertical="center" wrapText="1"/>
    </xf>
    <xf numFmtId="167" fontId="13" fillId="21" borderId="1" xfId="0" applyNumberFormat="1" applyFont="1" applyFill="1" applyBorder="1" applyAlignment="1">
      <alignment horizontal="center" vertical="center"/>
    </xf>
    <xf numFmtId="167" fontId="31" fillId="21" borderId="1" xfId="0" applyNumberFormat="1" applyFont="1" applyFill="1" applyBorder="1" applyAlignment="1">
      <alignment horizontal="center" vertical="center"/>
    </xf>
    <xf numFmtId="165" fontId="35" fillId="0" borderId="1" xfId="0" applyNumberFormat="1" applyFont="1" applyBorder="1" applyAlignment="1">
      <alignment horizontal="center" vertical="center" wrapText="1"/>
    </xf>
    <xf numFmtId="165" fontId="13" fillId="4" borderId="1" xfId="0" applyNumberFormat="1" applyFont="1" applyFill="1" applyBorder="1" applyAlignment="1">
      <alignment vertical="center"/>
    </xf>
    <xf numFmtId="0" fontId="13" fillId="21" borderId="1" xfId="0" applyFont="1" applyFill="1" applyBorder="1" applyAlignment="1">
      <alignment horizontal="center" vertical="center"/>
    </xf>
    <xf numFmtId="173" fontId="13" fillId="4" borderId="1" xfId="0" applyNumberFormat="1" applyFont="1" applyFill="1" applyBorder="1" applyAlignment="1">
      <alignment vertical="center"/>
    </xf>
    <xf numFmtId="165" fontId="13" fillId="0" borderId="1" xfId="0" applyNumberFormat="1" applyFont="1" applyBorder="1" applyAlignment="1">
      <alignment vertical="center"/>
    </xf>
    <xf numFmtId="178" fontId="13" fillId="0" borderId="1" xfId="0" applyNumberFormat="1" applyFont="1" applyBorder="1" applyAlignment="1">
      <alignment vertical="center"/>
    </xf>
    <xf numFmtId="165" fontId="13" fillId="19" borderId="0" xfId="0" applyNumberFormat="1" applyFont="1" applyFill="1" applyAlignment="1">
      <alignment horizontal="center" vertical="center"/>
    </xf>
    <xf numFmtId="0" fontId="57" fillId="0" borderId="0" xfId="0" applyFont="1" applyAlignment="1">
      <alignment vertical="center"/>
    </xf>
    <xf numFmtId="165" fontId="38" fillId="0" borderId="1" xfId="0" applyNumberFormat="1" applyFont="1" applyBorder="1" applyAlignment="1">
      <alignment horizontal="center" vertical="center"/>
    </xf>
    <xf numFmtId="0" fontId="12" fillId="0" borderId="11" xfId="0" applyFont="1" applyBorder="1" applyAlignment="1">
      <alignment vertical="center"/>
    </xf>
    <xf numFmtId="0" fontId="24"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17" fillId="10" borderId="1" xfId="0" applyFont="1" applyFill="1" applyBorder="1" applyAlignment="1">
      <alignment horizontal="center" vertical="center"/>
    </xf>
    <xf numFmtId="0" fontId="46" fillId="10" borderId="3" xfId="0" applyFont="1" applyFill="1" applyBorder="1" applyAlignment="1">
      <alignment horizontal="center" vertical="center" wrapText="1"/>
    </xf>
    <xf numFmtId="0" fontId="46" fillId="10" borderId="1" xfId="0" applyFont="1" applyFill="1" applyBorder="1" applyAlignment="1">
      <alignment horizontal="center" vertical="center" wrapText="1"/>
    </xf>
    <xf numFmtId="0" fontId="17" fillId="0" borderId="1" xfId="0" applyFont="1" applyBorder="1" applyAlignment="1">
      <alignment horizontal="center" vertical="center" wrapText="1"/>
    </xf>
    <xf numFmtId="167" fontId="17" fillId="0" borderId="1" xfId="0" applyNumberFormat="1" applyFont="1" applyBorder="1" applyAlignment="1">
      <alignment horizontal="center" vertical="center"/>
    </xf>
    <xf numFmtId="4" fontId="46" fillId="0" borderId="1" xfId="0" applyNumberFormat="1" applyFont="1" applyBorder="1" applyAlignment="1">
      <alignment horizontal="center" vertical="center"/>
    </xf>
    <xf numFmtId="0" fontId="12" fillId="0" borderId="0" xfId="0" applyFont="1" applyAlignment="1">
      <alignment vertical="center"/>
    </xf>
    <xf numFmtId="0" fontId="0" fillId="0" borderId="1" xfId="0" applyBorder="1" applyAlignment="1">
      <alignment horizontal="left" vertical="center" wrapText="1"/>
    </xf>
    <xf numFmtId="14" fontId="48" fillId="0" borderId="1" xfId="0" applyNumberFormat="1" applyFont="1" applyBorder="1" applyAlignment="1">
      <alignment horizontal="center" vertical="center" wrapText="1"/>
    </xf>
    <xf numFmtId="14" fontId="45" fillId="0" borderId="1" xfId="0" applyNumberFormat="1" applyFont="1" applyBorder="1" applyAlignment="1">
      <alignment horizontal="center" vertical="center"/>
    </xf>
    <xf numFmtId="0" fontId="23" fillId="14" borderId="1" xfId="0" applyFont="1" applyFill="1" applyBorder="1" applyAlignment="1">
      <alignment horizontal="center" vertical="center" wrapText="1"/>
    </xf>
    <xf numFmtId="167" fontId="24" fillId="0" borderId="1" xfId="0" applyNumberFormat="1" applyFont="1" applyBorder="1" applyAlignment="1">
      <alignment horizontal="center" vertical="center" wrapText="1"/>
    </xf>
    <xf numFmtId="3" fontId="31" fillId="0" borderId="1" xfId="0" applyNumberFormat="1" applyFont="1" applyBorder="1" applyAlignment="1">
      <alignment horizontal="center" vertical="center"/>
    </xf>
    <xf numFmtId="0" fontId="31" fillId="0" borderId="3" xfId="0" applyFont="1" applyBorder="1" applyAlignment="1">
      <alignment horizontal="center" vertical="center" wrapText="1"/>
    </xf>
    <xf numFmtId="0" fontId="45" fillId="0" borderId="4" xfId="0" applyFont="1" applyBorder="1" applyAlignment="1">
      <alignment vertical="center" wrapText="1"/>
    </xf>
    <xf numFmtId="0" fontId="13" fillId="10" borderId="1" xfId="31" applyFont="1" applyFill="1" applyBorder="1" applyAlignment="1">
      <alignment horizontal="center" vertical="center"/>
    </xf>
    <xf numFmtId="2" fontId="13" fillId="0" borderId="1" xfId="31" applyNumberFormat="1" applyFont="1" applyBorder="1" applyAlignment="1">
      <alignment horizontal="left" vertical="center" wrapText="1"/>
    </xf>
    <xf numFmtId="3" fontId="13" fillId="0" borderId="1" xfId="24" applyNumberFormat="1" applyFont="1" applyFill="1" applyBorder="1" applyAlignment="1">
      <alignment vertical="center"/>
    </xf>
    <xf numFmtId="2" fontId="13" fillId="0" borderId="0" xfId="31" applyNumberFormat="1" applyFont="1" applyAlignment="1">
      <alignment horizontal="left" vertical="center"/>
    </xf>
    <xf numFmtId="0" fontId="13" fillId="0" borderId="13" xfId="0" applyFont="1" applyBorder="1" applyAlignment="1">
      <alignment vertical="center"/>
    </xf>
    <xf numFmtId="2" fontId="13" fillId="0" borderId="13" xfId="31" applyNumberFormat="1" applyFont="1" applyBorder="1" applyAlignment="1">
      <alignment horizontal="left" vertical="center"/>
    </xf>
    <xf numFmtId="2" fontId="23" fillId="0" borderId="10" xfId="31" applyNumberFormat="1" applyFont="1" applyBorder="1" applyAlignment="1">
      <alignment horizontal="left" vertical="center"/>
    </xf>
    <xf numFmtId="0" fontId="23" fillId="0" borderId="13" xfId="0" applyFont="1" applyBorder="1" applyAlignment="1">
      <alignment vertical="center"/>
    </xf>
    <xf numFmtId="0" fontId="66" fillId="0" borderId="1" xfId="0" applyFont="1" applyBorder="1" applyAlignment="1">
      <alignment horizontal="center" vertical="center" wrapText="1"/>
    </xf>
    <xf numFmtId="0" fontId="66" fillId="0" borderId="0" xfId="0" applyFont="1" applyAlignment="1">
      <alignment horizontal="center" vertical="center" wrapText="1"/>
    </xf>
    <xf numFmtId="0" fontId="67" fillId="0" borderId="0" xfId="0" applyFont="1" applyAlignment="1">
      <alignment horizontal="center" vertical="center" wrapText="1"/>
    </xf>
    <xf numFmtId="166" fontId="67" fillId="0" borderId="0" xfId="0" applyNumberFormat="1" applyFont="1" applyAlignment="1">
      <alignment horizontal="center" vertical="center" wrapText="1"/>
    </xf>
    <xf numFmtId="0" fontId="29" fillId="14" borderId="7" xfId="0" applyFont="1" applyFill="1" applyBorder="1" applyAlignment="1">
      <alignment horizontal="center" vertical="center" wrapText="1"/>
    </xf>
    <xf numFmtId="0" fontId="30" fillId="14" borderId="1" xfId="0" applyFont="1" applyFill="1" applyBorder="1" applyAlignment="1">
      <alignment horizontal="center" vertical="center"/>
    </xf>
    <xf numFmtId="0" fontId="30" fillId="14" borderId="1" xfId="36" applyFont="1" applyFill="1" applyBorder="1" applyAlignment="1">
      <alignment horizontal="center" vertical="center" wrapText="1"/>
    </xf>
    <xf numFmtId="0" fontId="12" fillId="0" borderId="1" xfId="0" applyFont="1" applyBorder="1" applyAlignment="1">
      <alignment horizontal="center" vertical="center"/>
    </xf>
    <xf numFmtId="0" fontId="66" fillId="13" borderId="1" xfId="0" applyFont="1" applyFill="1" applyBorder="1" applyAlignment="1">
      <alignment horizontal="center" vertical="center" wrapText="1"/>
    </xf>
    <xf numFmtId="0" fontId="66" fillId="22" borderId="1" xfId="0" applyFont="1" applyFill="1" applyBorder="1" applyAlignment="1">
      <alignment horizontal="center" vertical="center" wrapText="1"/>
    </xf>
    <xf numFmtId="0" fontId="66" fillId="8" borderId="1" xfId="0" applyFont="1" applyFill="1" applyBorder="1" applyAlignment="1">
      <alignment horizontal="center" vertical="center" wrapText="1"/>
    </xf>
    <xf numFmtId="0" fontId="66" fillId="19" borderId="1" xfId="0" applyFont="1" applyFill="1" applyBorder="1" applyAlignment="1">
      <alignment horizontal="center" vertical="center" wrapText="1"/>
    </xf>
    <xf numFmtId="0" fontId="69" fillId="14" borderId="1" xfId="0" applyFont="1" applyFill="1" applyBorder="1" applyAlignment="1">
      <alignment horizontal="center" vertical="center"/>
    </xf>
    <xf numFmtId="10" fontId="30" fillId="14" borderId="1" xfId="0" applyNumberFormat="1" applyFont="1" applyFill="1" applyBorder="1" applyAlignment="1">
      <alignment horizontal="center" vertical="center"/>
    </xf>
    <xf numFmtId="166" fontId="13" fillId="13" borderId="1" xfId="0" applyNumberFormat="1" applyFont="1" applyFill="1" applyBorder="1" applyAlignment="1">
      <alignment horizontal="center" vertical="center"/>
    </xf>
    <xf numFmtId="166" fontId="70" fillId="0" borderId="1" xfId="0" applyNumberFormat="1" applyFont="1" applyBorder="1" applyAlignment="1">
      <alignment horizontal="center" vertical="center"/>
    </xf>
    <xf numFmtId="166" fontId="13" fillId="22" borderId="1" xfId="0" applyNumberFormat="1" applyFont="1" applyFill="1" applyBorder="1" applyAlignment="1">
      <alignment horizontal="center" vertical="center"/>
    </xf>
    <xf numFmtId="166" fontId="13" fillId="8" borderId="1" xfId="0" applyNumberFormat="1" applyFont="1" applyFill="1" applyBorder="1" applyAlignment="1">
      <alignment horizontal="center" vertical="center"/>
    </xf>
    <xf numFmtId="166" fontId="13" fillId="19" borderId="1" xfId="0" applyNumberFormat="1" applyFont="1" applyFill="1" applyBorder="1" applyAlignment="1">
      <alignment horizontal="center" vertical="center"/>
    </xf>
    <xf numFmtId="0" fontId="60" fillId="0" borderId="0" xfId="0" applyFont="1" applyAlignment="1">
      <alignment horizontal="left" vertical="center"/>
    </xf>
    <xf numFmtId="0" fontId="69" fillId="0" borderId="0" xfId="0" applyFont="1" applyAlignment="1">
      <alignment horizontal="left" vertical="center"/>
    </xf>
    <xf numFmtId="0" fontId="12" fillId="22" borderId="1" xfId="0" applyFont="1" applyFill="1" applyBorder="1" applyAlignment="1">
      <alignment vertical="center"/>
    </xf>
    <xf numFmtId="14" fontId="45" fillId="0" borderId="0" xfId="0" applyNumberFormat="1" applyFont="1" applyAlignment="1">
      <alignment horizontal="center" vertical="center"/>
    </xf>
    <xf numFmtId="166" fontId="13" fillId="0" borderId="0" xfId="0" applyNumberFormat="1" applyFont="1" applyAlignment="1">
      <alignment horizontal="center" vertical="center"/>
    </xf>
    <xf numFmtId="166" fontId="70" fillId="0" borderId="0" xfId="0" applyNumberFormat="1" applyFont="1" applyAlignment="1">
      <alignment horizontal="center" vertical="center"/>
    </xf>
    <xf numFmtId="0" fontId="13" fillId="0" borderId="3" xfId="0" applyFont="1" applyBorder="1" applyAlignment="1">
      <alignment horizontal="center" vertical="center"/>
    </xf>
    <xf numFmtId="10" fontId="0" fillId="0" borderId="8" xfId="0" applyNumberFormat="1" applyBorder="1" applyAlignment="1">
      <alignment horizontal="center" vertical="center"/>
    </xf>
    <xf numFmtId="0" fontId="23" fillId="0" borderId="3" xfId="0" applyFont="1" applyBorder="1" applyAlignment="1">
      <alignment horizontal="center" vertical="center"/>
    </xf>
    <xf numFmtId="0" fontId="13" fillId="10" borderId="3" xfId="0" applyFont="1" applyFill="1" applyBorder="1" applyAlignment="1">
      <alignment horizontal="center" vertical="center"/>
    </xf>
    <xf numFmtId="0" fontId="34" fillId="19" borderId="0" xfId="0" applyFont="1" applyFill="1" applyAlignment="1">
      <alignment vertical="center"/>
    </xf>
    <xf numFmtId="0" fontId="14" fillId="19" borderId="0" xfId="0" applyFont="1" applyFill="1" applyAlignment="1">
      <alignment vertical="center"/>
    </xf>
    <xf numFmtId="165" fontId="35" fillId="12" borderId="7" xfId="0" applyNumberFormat="1" applyFont="1" applyFill="1" applyBorder="1" applyAlignment="1">
      <alignment horizontal="center" vertical="center"/>
    </xf>
    <xf numFmtId="165" fontId="35" fillId="12" borderId="1" xfId="0" applyNumberFormat="1" applyFont="1" applyFill="1" applyBorder="1" applyAlignment="1">
      <alignment horizontal="center" vertical="center"/>
    </xf>
    <xf numFmtId="178" fontId="13" fillId="14" borderId="0" xfId="0" applyNumberFormat="1" applyFont="1" applyFill="1" applyAlignment="1">
      <alignment vertical="center"/>
    </xf>
    <xf numFmtId="178" fontId="13" fillId="0" borderId="0" xfId="0" applyNumberFormat="1" applyFont="1" applyAlignment="1">
      <alignment vertical="center"/>
    </xf>
    <xf numFmtId="4" fontId="31" fillId="4" borderId="1" xfId="0" applyNumberFormat="1" applyFont="1" applyFill="1" applyBorder="1" applyAlignment="1">
      <alignment vertical="center"/>
    </xf>
    <xf numFmtId="167" fontId="31" fillId="4" borderId="1" xfId="0" applyNumberFormat="1" applyFont="1" applyFill="1" applyBorder="1" applyAlignment="1">
      <alignment vertical="center"/>
    </xf>
    <xf numFmtId="165" fontId="45" fillId="0" borderId="1" xfId="0" applyNumberFormat="1" applyFont="1" applyBorder="1" applyAlignment="1">
      <alignment vertical="center"/>
    </xf>
    <xf numFmtId="0" fontId="13" fillId="0" borderId="0" xfId="0" quotePrefix="1" applyFont="1" applyAlignment="1">
      <alignment vertical="center"/>
    </xf>
    <xf numFmtId="0" fontId="13" fillId="10" borderId="8" xfId="0" applyFont="1" applyFill="1" applyBorder="1" applyAlignment="1">
      <alignment horizontal="center" vertical="center" shrinkToFit="1"/>
    </xf>
    <xf numFmtId="0" fontId="45" fillId="10" borderId="3" xfId="0" applyFont="1" applyFill="1" applyBorder="1" applyAlignment="1">
      <alignment horizontal="center" vertical="center" shrinkToFit="1"/>
    </xf>
    <xf numFmtId="14" fontId="45" fillId="10" borderId="1" xfId="0" applyNumberFormat="1" applyFont="1" applyFill="1" applyBorder="1" applyAlignment="1">
      <alignment horizontal="center" vertical="center"/>
    </xf>
    <xf numFmtId="171" fontId="31" fillId="4" borderId="1" xfId="0" applyNumberFormat="1" applyFont="1" applyFill="1" applyBorder="1" applyAlignment="1">
      <alignment horizontal="center" vertical="center"/>
    </xf>
    <xf numFmtId="4" fontId="31" fillId="0" borderId="3" xfId="0" applyNumberFormat="1" applyFont="1" applyBorder="1" applyAlignment="1">
      <alignment horizontal="center" vertical="center"/>
    </xf>
    <xf numFmtId="4" fontId="31" fillId="0" borderId="8" xfId="0" applyNumberFormat="1" applyFont="1" applyBorder="1" applyAlignment="1">
      <alignment horizontal="center" vertical="center"/>
    </xf>
    <xf numFmtId="0" fontId="45" fillId="0" borderId="1" xfId="0" applyFont="1" applyBorder="1" applyAlignment="1">
      <alignment horizontal="center" vertical="center" wrapText="1"/>
    </xf>
    <xf numFmtId="180" fontId="45" fillId="4" borderId="1" xfId="0" applyNumberFormat="1" applyFont="1" applyFill="1" applyBorder="1" applyAlignment="1">
      <alignment horizontal="center" vertical="center"/>
    </xf>
    <xf numFmtId="180" fontId="45" fillId="0" borderId="21" xfId="0" applyNumberFormat="1" applyFont="1" applyBorder="1" applyAlignment="1">
      <alignment horizontal="center" vertical="center"/>
    </xf>
    <xf numFmtId="180" fontId="45" fillId="0" borderId="1" xfId="0" applyNumberFormat="1" applyFont="1" applyBorder="1" applyAlignment="1">
      <alignment horizontal="center" vertical="center"/>
    </xf>
    <xf numFmtId="4" fontId="30" fillId="0" borderId="0" xfId="0" applyNumberFormat="1" applyFont="1" applyAlignment="1">
      <alignment horizontal="center" vertical="center"/>
    </xf>
    <xf numFmtId="0" fontId="12" fillId="19" borderId="0" xfId="0" applyFont="1" applyFill="1" applyAlignment="1">
      <alignment horizontal="center" vertical="center"/>
    </xf>
    <xf numFmtId="0" fontId="0" fillId="10" borderId="1" xfId="0" applyFill="1" applyBorder="1" applyAlignment="1">
      <alignment horizontal="center" vertical="center" wrapText="1"/>
    </xf>
    <xf numFmtId="0" fontId="0" fillId="0" borderId="1" xfId="0" applyBorder="1" applyAlignment="1">
      <alignment horizontal="center" vertical="center" wrapText="1"/>
    </xf>
    <xf numFmtId="165" fontId="0" fillId="0" borderId="1" xfId="0" applyNumberFormat="1" applyBorder="1" applyAlignment="1">
      <alignment horizontal="center" vertical="center"/>
    </xf>
    <xf numFmtId="4" fontId="0" fillId="0" borderId="1" xfId="0" applyNumberFormat="1" applyBorder="1" applyAlignment="1">
      <alignment horizontal="center" vertical="center"/>
    </xf>
    <xf numFmtId="0" fontId="2" fillId="10" borderId="1" xfId="0" applyFont="1" applyFill="1" applyBorder="1" applyAlignment="1">
      <alignment vertical="center"/>
    </xf>
    <xf numFmtId="0" fontId="23" fillId="0" borderId="1" xfId="0" applyFont="1" applyBorder="1" applyAlignment="1">
      <alignment horizontal="center" vertical="center"/>
    </xf>
    <xf numFmtId="0" fontId="64" fillId="10" borderId="1" xfId="0" applyFont="1" applyFill="1" applyBorder="1" applyAlignment="1">
      <alignment vertical="center"/>
    </xf>
    <xf numFmtId="14" fontId="64" fillId="10" borderId="1" xfId="0" applyNumberFormat="1" applyFont="1" applyFill="1" applyBorder="1" applyAlignment="1">
      <alignment horizontal="center" vertical="center"/>
    </xf>
    <xf numFmtId="167" fontId="0" fillId="0" borderId="1" xfId="0" applyNumberFormat="1" applyBorder="1" applyAlignment="1">
      <alignment vertical="center"/>
    </xf>
    <xf numFmtId="165" fontId="23" fillId="0" borderId="1" xfId="0" applyNumberFormat="1" applyFont="1" applyBorder="1" applyAlignment="1">
      <alignment horizontal="center" vertical="center"/>
    </xf>
    <xf numFmtId="0" fontId="12" fillId="20" borderId="1" xfId="0" applyFont="1" applyFill="1" applyBorder="1" applyAlignment="1" applyProtection="1">
      <alignment horizontal="center" vertical="center" wrapText="1"/>
      <protection hidden="1"/>
    </xf>
    <xf numFmtId="0" fontId="12" fillId="20" borderId="1" xfId="0" applyFont="1" applyFill="1" applyBorder="1" applyAlignment="1">
      <alignment horizontal="center" vertical="center" wrapText="1"/>
    </xf>
    <xf numFmtId="0" fontId="12" fillId="20" borderId="7" xfId="0" applyFont="1" applyFill="1" applyBorder="1" applyAlignment="1">
      <alignment horizontal="center" vertical="center" wrapText="1"/>
    </xf>
    <xf numFmtId="0" fontId="12" fillId="20" borderId="1" xfId="0" applyFont="1" applyFill="1" applyBorder="1" applyAlignment="1" applyProtection="1">
      <alignment horizontal="center" vertical="center"/>
      <protection hidden="1"/>
    </xf>
    <xf numFmtId="0" fontId="12" fillId="20" borderId="1" xfId="0" applyFont="1" applyFill="1" applyBorder="1" applyAlignment="1">
      <alignment horizontal="center" vertical="center"/>
    </xf>
    <xf numFmtId="166" fontId="24" fillId="0" borderId="1" xfId="0" applyNumberFormat="1" applyFont="1" applyBorder="1" applyAlignment="1">
      <alignment horizontal="center" vertical="center" wrapText="1"/>
    </xf>
    <xf numFmtId="0" fontId="77" fillId="0" borderId="0" xfId="31" applyFont="1" applyAlignment="1">
      <alignment vertical="center" wrapText="1"/>
    </xf>
    <xf numFmtId="0" fontId="45" fillId="10" borderId="1" xfId="0" applyFont="1" applyFill="1" applyBorder="1" applyAlignment="1">
      <alignment horizontal="center" vertical="center" wrapText="1"/>
    </xf>
    <xf numFmtId="14" fontId="45" fillId="10" borderId="12" xfId="0" applyNumberFormat="1" applyFont="1" applyFill="1" applyBorder="1" applyAlignment="1">
      <alignment horizontal="center" vertical="center"/>
    </xf>
    <xf numFmtId="167" fontId="13" fillId="4" borderId="1" xfId="24" applyNumberFormat="1" applyFont="1" applyFill="1" applyBorder="1" applyAlignment="1">
      <alignment horizontal="center" vertical="center"/>
    </xf>
    <xf numFmtId="166" fontId="13" fillId="4" borderId="1" xfId="0" applyNumberFormat="1" applyFont="1" applyFill="1" applyBorder="1" applyAlignment="1">
      <alignment horizontal="center" vertical="center"/>
    </xf>
    <xf numFmtId="166" fontId="13" fillId="0" borderId="1" xfId="0" applyNumberFormat="1" applyFont="1" applyBorder="1" applyAlignment="1">
      <alignment horizontal="center" vertical="center"/>
    </xf>
    <xf numFmtId="0" fontId="57" fillId="0" borderId="0" xfId="0" applyFont="1" applyAlignment="1">
      <alignment vertical="center" wrapText="1"/>
    </xf>
    <xf numFmtId="165" fontId="49" fillId="0" borderId="0" xfId="36" applyNumberFormat="1" applyFont="1" applyAlignment="1">
      <alignment horizontal="center" vertical="center"/>
    </xf>
    <xf numFmtId="165" fontId="46" fillId="0" borderId="0" xfId="36" applyNumberFormat="1" applyFont="1" applyAlignment="1">
      <alignment horizontal="center" vertical="center"/>
    </xf>
    <xf numFmtId="0" fontId="12" fillId="10" borderId="1" xfId="0" applyFont="1" applyFill="1" applyBorder="1" applyAlignment="1">
      <alignment horizontal="left" vertical="center" wrapText="1"/>
    </xf>
    <xf numFmtId="0" fontId="27" fillId="0" borderId="0" xfId="0" applyFont="1" applyAlignment="1">
      <alignment vertical="center"/>
    </xf>
    <xf numFmtId="2" fontId="13" fillId="24" borderId="1" xfId="0" applyNumberFormat="1" applyFont="1" applyFill="1" applyBorder="1" applyAlignment="1">
      <alignment vertical="center"/>
    </xf>
    <xf numFmtId="2" fontId="13" fillId="6" borderId="8" xfId="0" applyNumberFormat="1" applyFont="1" applyFill="1" applyBorder="1" applyAlignment="1">
      <alignment vertical="center"/>
    </xf>
    <xf numFmtId="2" fontId="13" fillId="6" borderId="1" xfId="0" applyNumberFormat="1" applyFont="1" applyFill="1" applyBorder="1" applyAlignment="1">
      <alignment vertical="center"/>
    </xf>
    <xf numFmtId="2" fontId="13" fillId="25" borderId="1" xfId="0" applyNumberFormat="1" applyFont="1" applyFill="1" applyBorder="1" applyAlignment="1">
      <alignment vertical="center"/>
    </xf>
    <xf numFmtId="176" fontId="13" fillId="24" borderId="1" xfId="0" applyNumberFormat="1" applyFont="1" applyFill="1" applyBorder="1" applyAlignment="1">
      <alignment vertical="center"/>
    </xf>
    <xf numFmtId="176" fontId="13" fillId="6" borderId="1" xfId="0" applyNumberFormat="1" applyFont="1" applyFill="1" applyBorder="1" applyAlignment="1">
      <alignment vertical="center"/>
    </xf>
    <xf numFmtId="176" fontId="13" fillId="0" borderId="1" xfId="0" applyNumberFormat="1" applyFont="1" applyBorder="1" applyAlignment="1">
      <alignment vertical="center"/>
    </xf>
    <xf numFmtId="176" fontId="13" fillId="16" borderId="1" xfId="0" applyNumberFormat="1" applyFont="1" applyFill="1" applyBorder="1" applyAlignment="1">
      <alignment vertical="center"/>
    </xf>
    <xf numFmtId="167" fontId="13" fillId="0" borderId="21" xfId="0" applyNumberFormat="1" applyFont="1" applyBorder="1" applyAlignment="1">
      <alignment vertical="center"/>
    </xf>
    <xf numFmtId="167" fontId="13" fillId="1" borderId="8" xfId="0" applyNumberFormat="1" applyFont="1" applyFill="1" applyBorder="1" applyAlignment="1">
      <alignment vertical="center"/>
    </xf>
    <xf numFmtId="167" fontId="13" fillId="0" borderId="8" xfId="0" applyNumberFormat="1" applyFont="1" applyBorder="1" applyAlignment="1">
      <alignment vertical="center"/>
    </xf>
    <xf numFmtId="167" fontId="13" fillId="16" borderId="1" xfId="0" applyNumberFormat="1" applyFont="1" applyFill="1" applyBorder="1" applyAlignment="1">
      <alignment vertical="center"/>
    </xf>
    <xf numFmtId="165" fontId="69" fillId="0" borderId="0" xfId="0" applyNumberFormat="1" applyFont="1" applyAlignment="1">
      <alignment vertical="center"/>
    </xf>
    <xf numFmtId="2" fontId="17" fillId="0" borderId="21" xfId="0" applyNumberFormat="1" applyFont="1" applyBorder="1" applyAlignment="1">
      <alignment vertical="center"/>
    </xf>
    <xf numFmtId="2" fontId="17" fillId="1" borderId="1" xfId="0" applyNumberFormat="1" applyFont="1" applyFill="1" applyBorder="1" applyAlignment="1">
      <alignment vertical="center"/>
    </xf>
    <xf numFmtId="2" fontId="17" fillId="0" borderId="1" xfId="0" applyNumberFormat="1" applyFont="1" applyBorder="1" applyAlignment="1">
      <alignment vertical="center"/>
    </xf>
    <xf numFmtId="2" fontId="19" fillId="25" borderId="1" xfId="0" applyNumberFormat="1" applyFont="1" applyFill="1" applyBorder="1" applyAlignment="1">
      <alignment vertical="center"/>
    </xf>
    <xf numFmtId="0" fontId="80" fillId="0" borderId="0" xfId="0" applyFont="1" applyAlignment="1">
      <alignment vertical="center"/>
    </xf>
    <xf numFmtId="0" fontId="31" fillId="10" borderId="1" xfId="0" applyFont="1" applyFill="1" applyBorder="1" applyAlignment="1">
      <alignment horizontal="left" vertical="center" wrapText="1"/>
    </xf>
    <xf numFmtId="2" fontId="17" fillId="26" borderId="21" xfId="0" applyNumberFormat="1" applyFont="1" applyFill="1" applyBorder="1" applyAlignment="1">
      <alignment vertical="center"/>
    </xf>
    <xf numFmtId="2" fontId="17" fillId="1" borderId="22" xfId="0" applyNumberFormat="1" applyFont="1" applyFill="1" applyBorder="1" applyAlignment="1">
      <alignment vertical="center"/>
    </xf>
    <xf numFmtId="3" fontId="50" fillId="6" borderId="21" xfId="0" applyNumberFormat="1" applyFont="1" applyFill="1" applyBorder="1"/>
    <xf numFmtId="167" fontId="17" fillId="0" borderId="21" xfId="0" applyNumberFormat="1" applyFont="1" applyBorder="1" applyAlignment="1">
      <alignment vertical="center"/>
    </xf>
    <xf numFmtId="167" fontId="17" fillId="0" borderId="8" xfId="0" applyNumberFormat="1" applyFont="1" applyBorder="1" applyAlignment="1">
      <alignment vertical="center"/>
    </xf>
    <xf numFmtId="167" fontId="17" fillId="0" borderId="1" xfId="0" applyNumberFormat="1" applyFont="1" applyBorder="1" applyAlignment="1">
      <alignment vertical="center"/>
    </xf>
    <xf numFmtId="167" fontId="17" fillId="0" borderId="22" xfId="0" applyNumberFormat="1" applyFont="1" applyBorder="1" applyAlignment="1">
      <alignment vertical="center"/>
    </xf>
    <xf numFmtId="167" fontId="17" fillId="0" borderId="23" xfId="0" applyNumberFormat="1" applyFont="1" applyBorder="1" applyAlignment="1">
      <alignment vertical="center"/>
    </xf>
    <xf numFmtId="167" fontId="17" fillId="0" borderId="24" xfId="0" applyNumberFormat="1" applyFont="1" applyBorder="1" applyAlignment="1">
      <alignment vertical="center"/>
    </xf>
    <xf numFmtId="168" fontId="31" fillId="1" borderId="1" xfId="0" applyNumberFormat="1" applyFont="1" applyFill="1" applyBorder="1" applyAlignment="1">
      <alignment vertical="center"/>
    </xf>
    <xf numFmtId="176" fontId="31" fillId="1" borderId="1" xfId="0" applyNumberFormat="1" applyFont="1" applyFill="1" applyBorder="1" applyAlignment="1">
      <alignment vertical="center"/>
    </xf>
    <xf numFmtId="176" fontId="31" fillId="26" borderId="1" xfId="0" applyNumberFormat="1" applyFont="1" applyFill="1" applyBorder="1" applyAlignment="1">
      <alignment vertical="center"/>
    </xf>
    <xf numFmtId="176" fontId="31" fillId="0" borderId="1" xfId="0" applyNumberFormat="1" applyFont="1" applyBorder="1" applyAlignment="1">
      <alignment vertical="center"/>
    </xf>
    <xf numFmtId="0" fontId="14" fillId="0" borderId="25" xfId="0" applyFont="1" applyBorder="1" applyAlignment="1">
      <alignment vertical="center"/>
    </xf>
    <xf numFmtId="0" fontId="13" fillId="10" borderId="1" xfId="0" applyFont="1" applyFill="1" applyBorder="1" applyAlignment="1">
      <alignment horizontal="center" vertical="center" wrapText="1"/>
    </xf>
    <xf numFmtId="0" fontId="35" fillId="10" borderId="1" xfId="0" applyFont="1" applyFill="1" applyBorder="1" applyAlignment="1">
      <alignment vertical="center"/>
    </xf>
    <xf numFmtId="0" fontId="12" fillId="0" borderId="3" xfId="36" applyFont="1" applyBorder="1" applyAlignment="1">
      <alignment horizontal="center" vertical="center"/>
    </xf>
    <xf numFmtId="166" fontId="19" fillId="0" borderId="21" xfId="0" applyNumberFormat="1" applyFont="1" applyBorder="1" applyAlignment="1">
      <alignment vertical="center"/>
    </xf>
    <xf numFmtId="166" fontId="19" fillId="0" borderId="26" xfId="0" applyNumberFormat="1" applyFont="1" applyBorder="1" applyAlignment="1">
      <alignment vertical="center"/>
    </xf>
    <xf numFmtId="0" fontId="12" fillId="10" borderId="3" xfId="36" applyFont="1" applyFill="1" applyBorder="1" applyAlignment="1">
      <alignment horizontal="center" vertical="center"/>
    </xf>
    <xf numFmtId="166" fontId="13" fillId="10" borderId="1" xfId="0" applyNumberFormat="1" applyFont="1" applyFill="1" applyBorder="1" applyAlignment="1">
      <alignment horizontal="center" vertical="center"/>
    </xf>
    <xf numFmtId="166" fontId="38" fillId="10" borderId="1" xfId="0" applyNumberFormat="1" applyFont="1" applyFill="1" applyBorder="1" applyAlignment="1">
      <alignment horizontal="center" vertical="center"/>
    </xf>
    <xf numFmtId="166" fontId="31" fillId="10" borderId="1" xfId="0" applyNumberFormat="1" applyFont="1" applyFill="1" applyBorder="1" applyAlignment="1">
      <alignment horizontal="center" vertical="center"/>
    </xf>
    <xf numFmtId="181" fontId="31" fillId="0" borderId="0" xfId="0" applyNumberFormat="1" applyFont="1" applyAlignment="1">
      <alignment horizontal="center" vertical="center"/>
    </xf>
    <xf numFmtId="10" fontId="26" fillId="9" borderId="1" xfId="0" applyNumberFormat="1" applyFont="1" applyFill="1" applyBorder="1" applyAlignment="1">
      <alignment horizontal="center" vertical="center"/>
    </xf>
    <xf numFmtId="0" fontId="12" fillId="0" borderId="1" xfId="0" applyFont="1" applyBorder="1" applyAlignment="1" applyProtection="1">
      <alignment horizontal="center" vertical="center" wrapText="1"/>
      <protection hidden="1"/>
    </xf>
    <xf numFmtId="3" fontId="13" fillId="0" borderId="0" xfId="0" applyNumberFormat="1" applyFont="1" applyAlignment="1">
      <alignment horizontal="left" vertical="center" wrapText="1"/>
    </xf>
    <xf numFmtId="0" fontId="26" fillId="14" borderId="1" xfId="0" applyFont="1" applyFill="1" applyBorder="1" applyAlignment="1">
      <alignment horizontal="center" vertical="center"/>
    </xf>
    <xf numFmtId="0" fontId="23" fillId="9" borderId="1" xfId="0" applyFont="1" applyFill="1" applyBorder="1" applyAlignment="1">
      <alignment horizontal="center" vertical="center" wrapText="1"/>
    </xf>
    <xf numFmtId="3" fontId="23" fillId="9" borderId="1" xfId="0" applyNumberFormat="1" applyFont="1" applyFill="1" applyBorder="1" applyAlignment="1">
      <alignment horizontal="center" vertical="center"/>
    </xf>
    <xf numFmtId="0" fontId="15" fillId="0" borderId="0" xfId="0" applyFont="1" applyAlignment="1">
      <alignment horizontal="center" vertical="center" wrapText="1"/>
    </xf>
    <xf numFmtId="167" fontId="45" fillId="9" borderId="1" xfId="0" applyNumberFormat="1" applyFont="1" applyFill="1" applyBorder="1" applyAlignment="1">
      <alignment horizontal="center" vertical="center"/>
    </xf>
    <xf numFmtId="1" fontId="12" fillId="0" borderId="8" xfId="3" applyNumberFormat="1" applyFont="1" applyBorder="1" applyAlignment="1">
      <alignment horizontal="center" vertical="center"/>
    </xf>
    <xf numFmtId="0" fontId="12" fillId="0" borderId="8" xfId="3" applyNumberFormat="1" applyFont="1" applyBorder="1" applyAlignment="1">
      <alignment horizontal="center" vertical="center"/>
    </xf>
    <xf numFmtId="1" fontId="81" fillId="14" borderId="8" xfId="0" applyNumberFormat="1" applyFont="1" applyFill="1" applyBorder="1" applyAlignment="1">
      <alignment horizontal="center" vertical="center" wrapText="1"/>
    </xf>
    <xf numFmtId="0" fontId="32" fillId="0" borderId="1" xfId="0" applyFont="1" applyBorder="1" applyAlignment="1">
      <alignment horizontal="center" vertical="center" wrapText="1"/>
    </xf>
    <xf numFmtId="0" fontId="26" fillId="0" borderId="0" xfId="0" applyFont="1" applyAlignment="1">
      <alignment vertical="center"/>
    </xf>
    <xf numFmtId="165" fontId="24" fillId="0" borderId="1" xfId="0" applyNumberFormat="1" applyFont="1" applyBorder="1" applyAlignment="1">
      <alignment horizontal="center" vertical="center" wrapText="1"/>
    </xf>
    <xf numFmtId="0" fontId="65" fillId="0" borderId="11" xfId="0" applyFont="1" applyBorder="1" applyAlignment="1">
      <alignment horizontal="left" vertical="center" wrapText="1"/>
    </xf>
    <xf numFmtId="0" fontId="65" fillId="0" borderId="0" xfId="0" applyFont="1" applyAlignment="1">
      <alignment horizontal="left" vertical="center" wrapText="1"/>
    </xf>
    <xf numFmtId="0" fontId="18" fillId="0" borderId="0" xfId="0" applyFont="1" applyAlignment="1">
      <alignment horizontal="left" vertical="center"/>
    </xf>
    <xf numFmtId="0" fontId="41" fillId="0" borderId="0" xfId="0" applyFont="1" applyAlignment="1">
      <alignment horizontal="left" vertical="center" wrapText="1"/>
    </xf>
    <xf numFmtId="0" fontId="45" fillId="0" borderId="0" xfId="0" applyFont="1" applyAlignment="1">
      <alignment vertical="center" wrapText="1"/>
    </xf>
    <xf numFmtId="2" fontId="13" fillId="0" borderId="0" xfId="31" applyNumberFormat="1" applyFont="1" applyAlignment="1">
      <alignment horizontal="left" vertical="center" wrapText="1"/>
    </xf>
    <xf numFmtId="3" fontId="13" fillId="0" borderId="0" xfId="24" applyNumberFormat="1" applyFont="1" applyFill="1" applyBorder="1" applyAlignment="1">
      <alignment vertical="center"/>
    </xf>
    <xf numFmtId="1" fontId="12" fillId="0" borderId="1" xfId="0" applyNumberFormat="1" applyFont="1" applyBorder="1" applyAlignment="1">
      <alignment horizontal="center" vertical="center"/>
    </xf>
    <xf numFmtId="166" fontId="32" fillId="0" borderId="1" xfId="0" applyNumberFormat="1" applyFont="1" applyBorder="1" applyAlignment="1">
      <alignment horizontal="center" vertical="center"/>
    </xf>
    <xf numFmtId="0" fontId="66" fillId="14" borderId="1" xfId="0" applyFont="1" applyFill="1" applyBorder="1" applyAlignment="1">
      <alignment horizontal="center" vertical="center" wrapText="1"/>
    </xf>
    <xf numFmtId="0" fontId="32" fillId="14" borderId="1" xfId="0" applyFont="1" applyFill="1" applyBorder="1" applyAlignment="1">
      <alignment horizontal="center" vertical="center"/>
    </xf>
    <xf numFmtId="0" fontId="9" fillId="0" borderId="0" xfId="0" applyFont="1" applyAlignment="1">
      <alignment horizontal="center" vertical="center"/>
    </xf>
    <xf numFmtId="0" fontId="9" fillId="0" borderId="0" xfId="0" applyFont="1" applyAlignment="1">
      <alignment vertical="center"/>
    </xf>
    <xf numFmtId="166" fontId="83" fillId="23" borderId="1" xfId="0" applyNumberFormat="1" applyFont="1" applyFill="1" applyBorder="1" applyAlignment="1">
      <alignment horizontal="center" vertical="center"/>
    </xf>
    <xf numFmtId="165" fontId="12" fillId="14" borderId="1" xfId="0" applyNumberFormat="1" applyFont="1" applyFill="1" applyBorder="1" applyAlignment="1">
      <alignment horizontal="center" vertical="center"/>
    </xf>
    <xf numFmtId="0" fontId="25" fillId="0" borderId="1" xfId="0" applyFont="1" applyBorder="1" applyAlignment="1">
      <alignment horizontal="center" vertical="center" wrapText="1"/>
    </xf>
    <xf numFmtId="1" fontId="25" fillId="0" borderId="1" xfId="0" applyNumberFormat="1" applyFont="1" applyBorder="1" applyAlignment="1">
      <alignment horizontal="center" vertical="center" wrapText="1"/>
    </xf>
    <xf numFmtId="0" fontId="43" fillId="0" borderId="0" xfId="0" applyFont="1" applyAlignment="1">
      <alignment horizontal="center" vertical="center" wrapText="1"/>
    </xf>
    <xf numFmtId="0" fontId="85" fillId="0" borderId="0" xfId="25" applyFont="1" applyFill="1" applyAlignment="1" applyProtection="1">
      <alignment vertical="center" wrapText="1"/>
    </xf>
    <xf numFmtId="0" fontId="40" fillId="0" borderId="0" xfId="25" applyAlignment="1" applyProtection="1">
      <alignment vertical="center"/>
    </xf>
    <xf numFmtId="170" fontId="24" fillId="0" borderId="1" xfId="0" applyNumberFormat="1" applyFont="1" applyBorder="1" applyAlignment="1">
      <alignment horizontal="center" vertical="center" wrapText="1"/>
    </xf>
    <xf numFmtId="0" fontId="84" fillId="12" borderId="1" xfId="0" applyFont="1" applyFill="1" applyBorder="1" applyAlignment="1">
      <alignment horizontal="center" vertical="center" wrapText="1"/>
    </xf>
    <xf numFmtId="0" fontId="84" fillId="0" borderId="0" xfId="0" applyFont="1" applyAlignment="1">
      <alignment vertical="center" wrapText="1"/>
    </xf>
    <xf numFmtId="0" fontId="84" fillId="0" borderId="0" xfId="0" applyFont="1" applyAlignment="1">
      <alignment horizontal="left" vertical="center" wrapText="1"/>
    </xf>
    <xf numFmtId="14" fontId="23" fillId="5" borderId="1" xfId="0" applyNumberFormat="1" applyFont="1" applyFill="1" applyBorder="1" applyAlignment="1">
      <alignment horizontal="center" vertical="center" wrapText="1"/>
    </xf>
    <xf numFmtId="14" fontId="82" fillId="5" borderId="1" xfId="0" applyNumberFormat="1" applyFont="1" applyFill="1" applyBorder="1" applyAlignment="1">
      <alignment horizontal="center" vertical="center" wrapText="1"/>
    </xf>
    <xf numFmtId="14" fontId="45" fillId="5" borderId="12" xfId="0" applyNumberFormat="1" applyFont="1" applyFill="1" applyBorder="1" applyAlignment="1">
      <alignment horizontal="center" vertical="center"/>
    </xf>
    <xf numFmtId="14" fontId="45" fillId="5" borderId="8" xfId="0" applyNumberFormat="1" applyFont="1" applyFill="1" applyBorder="1" applyAlignment="1">
      <alignment horizontal="center" vertical="center"/>
    </xf>
    <xf numFmtId="0" fontId="12" fillId="14" borderId="12" xfId="3" applyNumberFormat="1" applyFont="1" applyFill="1" applyBorder="1" applyAlignment="1">
      <alignment horizontal="center" vertical="center" wrapText="1"/>
    </xf>
    <xf numFmtId="0" fontId="12" fillId="14" borderId="8" xfId="3" applyNumberFormat="1" applyFont="1" applyFill="1" applyBorder="1" applyAlignment="1">
      <alignment horizontal="center" vertical="center" wrapText="1"/>
    </xf>
    <xf numFmtId="0" fontId="15" fillId="18" borderId="0" xfId="0" applyFont="1" applyFill="1" applyAlignment="1">
      <alignment horizontal="center" vertical="center" wrapText="1"/>
    </xf>
    <xf numFmtId="0" fontId="12" fillId="14" borderId="1" xfId="3" applyNumberFormat="1" applyFont="1" applyFill="1" applyBorder="1" applyAlignment="1">
      <alignment horizontal="center" vertical="center" wrapText="1"/>
    </xf>
    <xf numFmtId="4" fontId="31" fillId="0" borderId="1" xfId="3" applyNumberFormat="1" applyFont="1" applyBorder="1" applyAlignment="1">
      <alignment horizontal="center" vertical="center"/>
    </xf>
    <xf numFmtId="0" fontId="88" fillId="0" borderId="0" xfId="0" applyFont="1" applyAlignment="1">
      <alignment horizontal="center" vertical="center" wrapText="1"/>
    </xf>
    <xf numFmtId="10" fontId="13" fillId="0" borderId="8" xfId="0" applyNumberFormat="1" applyFont="1" applyBorder="1" applyAlignment="1">
      <alignment horizontal="center" vertical="center"/>
    </xf>
    <xf numFmtId="10" fontId="45" fillId="0" borderId="8" xfId="0" applyNumberFormat="1" applyFont="1" applyBorder="1" applyAlignment="1">
      <alignment horizontal="center" vertical="center"/>
    </xf>
    <xf numFmtId="10" fontId="45" fillId="0" borderId="1" xfId="0" applyNumberFormat="1" applyFont="1" applyBorder="1" applyAlignment="1">
      <alignment horizontal="center" vertical="center"/>
    </xf>
    <xf numFmtId="10" fontId="45" fillId="7" borderId="1" xfId="0" applyNumberFormat="1" applyFont="1" applyFill="1" applyBorder="1" applyAlignment="1">
      <alignment horizontal="center" vertical="center"/>
    </xf>
    <xf numFmtId="10" fontId="31" fillId="0" borderId="8" xfId="0" applyNumberFormat="1" applyFont="1" applyBorder="1" applyAlignment="1">
      <alignment horizontal="center" vertical="center"/>
    </xf>
    <xf numFmtId="0" fontId="14" fillId="10" borderId="1" xfId="0" applyFont="1" applyFill="1" applyBorder="1" applyAlignment="1">
      <alignment horizontal="center" vertical="center"/>
    </xf>
    <xf numFmtId="0" fontId="33" fillId="10" borderId="1" xfId="0" applyFont="1" applyFill="1" applyBorder="1" applyAlignment="1">
      <alignment horizontal="center" vertical="center"/>
    </xf>
    <xf numFmtId="2" fontId="13" fillId="6" borderId="27" xfId="0" applyNumberFormat="1" applyFont="1" applyFill="1" applyBorder="1" applyAlignment="1">
      <alignment vertical="center"/>
    </xf>
    <xf numFmtId="2" fontId="17" fillId="0" borderId="27" xfId="0" applyNumberFormat="1" applyFont="1" applyBorder="1" applyAlignment="1">
      <alignment vertical="center"/>
    </xf>
    <xf numFmtId="176" fontId="13" fillId="0" borderId="27" xfId="0" applyNumberFormat="1" applyFont="1" applyBorder="1" applyAlignment="1">
      <alignment vertical="center"/>
    </xf>
    <xf numFmtId="167" fontId="13" fillId="0" borderId="27" xfId="0" applyNumberFormat="1" applyFont="1" applyBorder="1" applyAlignment="1">
      <alignment vertical="center"/>
    </xf>
    <xf numFmtId="3" fontId="17" fillId="6" borderId="1" xfId="0" applyNumberFormat="1" applyFont="1" applyFill="1" applyBorder="1" applyAlignment="1">
      <alignment horizontal="right" vertical="center"/>
    </xf>
    <xf numFmtId="3" fontId="17" fillId="6" borderId="8" xfId="0" applyNumberFormat="1" applyFont="1" applyFill="1" applyBorder="1" applyAlignment="1">
      <alignment horizontal="right" vertical="center"/>
    </xf>
    <xf numFmtId="3" fontId="17" fillId="6" borderId="22" xfId="0" applyNumberFormat="1" applyFont="1" applyFill="1" applyBorder="1" applyAlignment="1">
      <alignment horizontal="right" vertical="center"/>
    </xf>
    <xf numFmtId="3" fontId="17" fillId="6" borderId="23" xfId="0" applyNumberFormat="1" applyFont="1" applyFill="1" applyBorder="1" applyAlignment="1">
      <alignment horizontal="right" vertical="center"/>
    </xf>
    <xf numFmtId="3" fontId="17" fillId="17" borderId="1" xfId="0" applyNumberFormat="1" applyFont="1" applyFill="1" applyBorder="1" applyAlignment="1">
      <alignment horizontal="right" vertical="center"/>
    </xf>
    <xf numFmtId="167" fontId="1" fillId="0" borderId="0" xfId="49" applyNumberFormat="1"/>
    <xf numFmtId="0" fontId="12" fillId="11" borderId="1" xfId="0" applyFont="1" applyFill="1" applyBorder="1" applyAlignment="1">
      <alignment horizontal="center" vertical="center" wrapText="1"/>
    </xf>
    <xf numFmtId="0" fontId="12" fillId="0" borderId="11" xfId="0" applyFont="1" applyBorder="1" applyAlignment="1">
      <alignment horizontal="left" vertical="center" wrapText="1"/>
    </xf>
    <xf numFmtId="0" fontId="60" fillId="0" borderId="1" xfId="0" applyFont="1" applyBorder="1" applyAlignment="1">
      <alignment horizontal="center" vertical="center" wrapText="1"/>
    </xf>
    <xf numFmtId="0" fontId="15" fillId="3" borderId="0" xfId="0" applyFont="1" applyFill="1" applyAlignment="1">
      <alignment horizontal="center" vertical="center" wrapText="1"/>
    </xf>
    <xf numFmtId="0" fontId="12" fillId="12" borderId="0" xfId="0" applyFont="1" applyFill="1" applyAlignment="1">
      <alignment horizontal="center" vertical="center"/>
    </xf>
    <xf numFmtId="0" fontId="27" fillId="12" borderId="0" xfId="0" applyFont="1" applyFill="1" applyAlignment="1">
      <alignment horizontal="left" vertical="center"/>
    </xf>
    <xf numFmtId="0" fontId="62" fillId="9" borderId="1" xfId="0" applyFont="1" applyFill="1" applyBorder="1" applyAlignment="1">
      <alignment horizontal="center" vertical="center" wrapText="1"/>
    </xf>
    <xf numFmtId="0" fontId="13" fillId="21" borderId="7" xfId="0" applyFont="1" applyFill="1" applyBorder="1" applyAlignment="1">
      <alignment horizontal="left" vertical="center" wrapText="1"/>
    </xf>
    <xf numFmtId="0" fontId="13" fillId="21" borderId="2" xfId="0" applyFont="1" applyFill="1" applyBorder="1" applyAlignment="1">
      <alignment horizontal="left" vertical="center" wrapText="1"/>
    </xf>
    <xf numFmtId="0" fontId="35" fillId="0" borderId="3" xfId="0" applyFont="1" applyBorder="1" applyAlignment="1">
      <alignment horizontal="center" vertical="center"/>
    </xf>
    <xf numFmtId="0" fontId="35" fillId="0" borderId="12" xfId="0" applyFont="1" applyBorder="1" applyAlignment="1">
      <alignment horizontal="center" vertical="center"/>
    </xf>
    <xf numFmtId="0" fontId="35" fillId="0" borderId="8" xfId="0" applyFont="1" applyBorder="1" applyAlignment="1">
      <alignment horizontal="center" vertical="center"/>
    </xf>
    <xf numFmtId="0" fontId="26" fillId="14" borderId="1" xfId="0" applyFont="1" applyFill="1" applyBorder="1" applyAlignment="1">
      <alignment horizontal="center" vertical="center"/>
    </xf>
    <xf numFmtId="0" fontId="81" fillId="14" borderId="1" xfId="0" applyFont="1" applyFill="1" applyBorder="1" applyAlignment="1">
      <alignment horizontal="center" vertical="center"/>
    </xf>
    <xf numFmtId="0" fontId="81" fillId="14" borderId="1" xfId="0" applyFont="1" applyFill="1" applyBorder="1" applyAlignment="1">
      <alignment horizontal="center" vertical="center" wrapText="1"/>
    </xf>
    <xf numFmtId="0" fontId="23" fillId="0" borderId="13" xfId="0" applyFont="1" applyBorder="1" applyAlignment="1">
      <alignment horizontal="center" vertical="center" wrapText="1"/>
    </xf>
    <xf numFmtId="0" fontId="87" fillId="19" borderId="11" xfId="0" applyFont="1" applyFill="1" applyBorder="1" applyAlignment="1">
      <alignment horizontal="left" vertical="center" wrapText="1"/>
    </xf>
    <xf numFmtId="0" fontId="15" fillId="18" borderId="1" xfId="0" applyFont="1" applyFill="1" applyBorder="1" applyAlignment="1">
      <alignment horizontal="center" vertical="center" wrapText="1"/>
    </xf>
    <xf numFmtId="0" fontId="15" fillId="19" borderId="0" xfId="0" applyFont="1" applyFill="1" applyAlignment="1">
      <alignment horizontal="left" vertical="center"/>
    </xf>
    <xf numFmtId="0" fontId="12" fillId="0" borderId="11" xfId="0" applyFont="1" applyBorder="1" applyAlignment="1">
      <alignment horizontal="center" vertical="center"/>
    </xf>
    <xf numFmtId="0" fontId="35" fillId="12" borderId="3" xfId="0" applyFont="1" applyFill="1" applyBorder="1" applyAlignment="1">
      <alignment horizontal="center" vertical="center" wrapText="1"/>
    </xf>
    <xf numFmtId="0" fontId="35" fillId="12" borderId="12" xfId="0" applyFont="1" applyFill="1" applyBorder="1" applyAlignment="1">
      <alignment horizontal="center" vertical="center" wrapText="1"/>
    </xf>
    <xf numFmtId="0" fontId="35" fillId="12" borderId="8" xfId="0" applyFont="1" applyFill="1" applyBorder="1" applyAlignment="1">
      <alignment horizontal="center" vertical="center" wrapText="1"/>
    </xf>
    <xf numFmtId="0" fontId="27" fillId="9" borderId="1" xfId="0" applyFont="1" applyFill="1" applyBorder="1" applyAlignment="1">
      <alignment horizontal="center" vertical="center"/>
    </xf>
    <xf numFmtId="0" fontId="12" fillId="13" borderId="3" xfId="0" applyFont="1" applyFill="1" applyBorder="1" applyAlignment="1">
      <alignment horizontal="center" vertical="center"/>
    </xf>
    <xf numFmtId="0" fontId="12" fillId="13" borderId="12" xfId="0" applyFont="1" applyFill="1" applyBorder="1" applyAlignment="1">
      <alignment horizontal="center" vertical="center"/>
    </xf>
    <xf numFmtId="0" fontId="12" fillId="13" borderId="8" xfId="0" applyFont="1" applyFill="1" applyBorder="1" applyAlignment="1">
      <alignment horizontal="center" vertical="center"/>
    </xf>
    <xf numFmtId="0" fontId="12" fillId="22" borderId="3" xfId="0" applyFont="1" applyFill="1" applyBorder="1" applyAlignment="1">
      <alignment horizontal="center" vertical="center"/>
    </xf>
    <xf numFmtId="0" fontId="12" fillId="22" borderId="12" xfId="0" applyFont="1" applyFill="1" applyBorder="1" applyAlignment="1">
      <alignment horizontal="center" vertical="center"/>
    </xf>
    <xf numFmtId="0" fontId="12" fillId="22" borderId="8" xfId="0" applyFont="1" applyFill="1" applyBorder="1" applyAlignment="1">
      <alignment horizontal="center" vertical="center"/>
    </xf>
    <xf numFmtId="0" fontId="12" fillId="8" borderId="3" xfId="0" applyFont="1" applyFill="1" applyBorder="1" applyAlignment="1">
      <alignment horizontal="center" vertical="center"/>
    </xf>
    <xf numFmtId="0" fontId="12" fillId="8" borderId="12" xfId="0" applyFont="1" applyFill="1" applyBorder="1" applyAlignment="1">
      <alignment horizontal="center" vertical="center"/>
    </xf>
    <xf numFmtId="0" fontId="12" fillId="8" borderId="8" xfId="0" applyFont="1" applyFill="1" applyBorder="1" applyAlignment="1">
      <alignment horizontal="center" vertical="center"/>
    </xf>
    <xf numFmtId="0" fontId="12" fillId="19" borderId="3" xfId="0" applyFont="1" applyFill="1" applyBorder="1" applyAlignment="1">
      <alignment horizontal="center" vertical="center"/>
    </xf>
    <xf numFmtId="0" fontId="12" fillId="19" borderId="12" xfId="0" applyFont="1" applyFill="1" applyBorder="1" applyAlignment="1">
      <alignment horizontal="center" vertical="center"/>
    </xf>
    <xf numFmtId="0" fontId="12" fillId="19" borderId="8" xfId="0" applyFont="1" applyFill="1" applyBorder="1" applyAlignment="1">
      <alignment horizontal="center" vertical="center"/>
    </xf>
    <xf numFmtId="0" fontId="23" fillId="0" borderId="0" xfId="0" applyFont="1" applyAlignment="1">
      <alignment horizontal="center" vertical="center" wrapText="1"/>
    </xf>
    <xf numFmtId="0" fontId="35" fillId="12" borderId="1" xfId="0" applyFont="1" applyFill="1" applyBorder="1" applyAlignment="1">
      <alignment horizontal="center" vertical="center" wrapText="1"/>
    </xf>
    <xf numFmtId="0" fontId="23" fillId="0" borderId="0" xfId="0" applyFont="1" applyAlignment="1">
      <alignment horizontal="left" vertical="center" wrapText="1"/>
    </xf>
    <xf numFmtId="0" fontId="35" fillId="0" borderId="3"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1" xfId="0" applyFont="1" applyBorder="1" applyAlignment="1">
      <alignment horizontal="center" vertical="center" wrapText="1"/>
    </xf>
    <xf numFmtId="0" fontId="23" fillId="0" borderId="1" xfId="0" applyFont="1" applyBorder="1" applyAlignment="1">
      <alignment horizontal="center" vertical="center"/>
    </xf>
    <xf numFmtId="0" fontId="77" fillId="0" borderId="0" xfId="31" applyFont="1" applyAlignment="1">
      <alignment horizontal="left" vertical="center" wrapText="1"/>
    </xf>
    <xf numFmtId="0" fontId="13" fillId="10" borderId="7" xfId="0" applyFont="1" applyFill="1" applyBorder="1" applyAlignment="1">
      <alignment horizontal="left" vertical="center"/>
    </xf>
    <xf numFmtId="0" fontId="13" fillId="10" borderId="2" xfId="0" applyFont="1" applyFill="1" applyBorder="1" applyAlignment="1">
      <alignment horizontal="left" vertical="center"/>
    </xf>
    <xf numFmtId="0" fontId="34" fillId="19" borderId="0" xfId="0" applyFont="1" applyFill="1" applyAlignment="1">
      <alignment horizontal="left" vertical="center" wrapText="1"/>
    </xf>
    <xf numFmtId="0" fontId="35" fillId="10" borderId="3" xfId="0" applyFont="1" applyFill="1" applyBorder="1" applyAlignment="1">
      <alignment horizontal="center" vertical="center"/>
    </xf>
    <xf numFmtId="0" fontId="35" fillId="10" borderId="8" xfId="0" applyFont="1" applyFill="1" applyBorder="1" applyAlignment="1">
      <alignment horizontal="center" vertical="center"/>
    </xf>
    <xf numFmtId="0" fontId="31" fillId="0" borderId="1" xfId="0" applyFont="1" applyBorder="1" applyAlignment="1">
      <alignment horizontal="center" vertical="center"/>
    </xf>
    <xf numFmtId="0" fontId="31" fillId="0" borderId="3" xfId="0" applyFont="1" applyBorder="1" applyAlignment="1">
      <alignment horizontal="center" vertical="center"/>
    </xf>
    <xf numFmtId="10" fontId="24" fillId="0" borderId="1" xfId="36" applyNumberFormat="1" applyFont="1" applyBorder="1" applyAlignment="1">
      <alignment horizontal="center" vertical="center" wrapText="1"/>
    </xf>
    <xf numFmtId="0" fontId="27" fillId="12" borderId="13" xfId="0" applyFont="1" applyFill="1" applyBorder="1" applyAlignment="1">
      <alignment horizontal="left" vertical="center"/>
    </xf>
    <xf numFmtId="0" fontId="0" fillId="10" borderId="1" xfId="0" applyFill="1" applyBorder="1" applyAlignment="1">
      <alignment horizontal="center" vertical="center" wrapText="1"/>
    </xf>
    <xf numFmtId="0" fontId="11" fillId="10" borderId="3" xfId="0" applyFont="1" applyFill="1" applyBorder="1" applyAlignment="1">
      <alignment horizontal="left" vertical="center"/>
    </xf>
    <xf numFmtId="0" fontId="11" fillId="10" borderId="12" xfId="0" applyFont="1" applyFill="1" applyBorder="1" applyAlignment="1">
      <alignment horizontal="left" vertical="center"/>
    </xf>
    <xf numFmtId="0" fontId="11" fillId="10" borderId="8" xfId="0" applyFont="1" applyFill="1" applyBorder="1" applyAlignment="1">
      <alignment horizontal="left" vertical="center"/>
    </xf>
    <xf numFmtId="0" fontId="0" fillId="10" borderId="7" xfId="0" applyFill="1" applyBorder="1" applyAlignment="1">
      <alignment horizontal="left" vertical="center" wrapText="1"/>
    </xf>
    <xf numFmtId="0" fontId="0" fillId="10" borderId="2" xfId="0" applyFill="1" applyBorder="1" applyAlignment="1">
      <alignment horizontal="left" vertical="center" wrapText="1"/>
    </xf>
    <xf numFmtId="0" fontId="34" fillId="19" borderId="0" xfId="0" applyFont="1" applyFill="1" applyAlignment="1">
      <alignment horizontal="left" vertical="center"/>
    </xf>
    <xf numFmtId="0" fontId="27" fillId="0" borderId="0" xfId="0" applyFont="1" applyAlignment="1">
      <alignment horizontal="center" vertical="center"/>
    </xf>
    <xf numFmtId="0" fontId="12" fillId="0" borderId="3" xfId="0" applyFont="1" applyBorder="1" applyAlignment="1" applyProtection="1">
      <alignment horizontal="center" vertical="center" wrapText="1"/>
      <protection hidden="1"/>
    </xf>
    <xf numFmtId="0" fontId="12" fillId="0" borderId="8" xfId="0" applyFont="1" applyBorder="1" applyAlignment="1" applyProtection="1">
      <alignment horizontal="center" vertical="center" wrapText="1"/>
      <protection hidden="1"/>
    </xf>
    <xf numFmtId="0" fontId="12" fillId="0" borderId="3"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3" xfId="0" applyFont="1" applyBorder="1" applyAlignment="1" applyProtection="1">
      <alignment horizontal="center" vertical="center"/>
      <protection hidden="1"/>
    </xf>
    <xf numFmtId="0" fontId="12" fillId="0" borderId="8" xfId="0" applyFont="1" applyBorder="1" applyAlignment="1" applyProtection="1">
      <alignment horizontal="center" vertical="center"/>
      <protection hidden="1"/>
    </xf>
    <xf numFmtId="0" fontId="12" fillId="20" borderId="3" xfId="0" applyFont="1" applyFill="1" applyBorder="1" applyAlignment="1" applyProtection="1">
      <alignment horizontal="center" vertical="center" wrapText="1"/>
      <protection hidden="1"/>
    </xf>
    <xf numFmtId="0" fontId="12" fillId="20" borderId="8" xfId="0" applyFont="1" applyFill="1" applyBorder="1" applyAlignment="1" applyProtection="1">
      <alignment horizontal="center" vertical="center" wrapText="1"/>
      <protection hidden="1"/>
    </xf>
    <xf numFmtId="0" fontId="12" fillId="20" borderId="3" xfId="0" applyFont="1" applyFill="1" applyBorder="1" applyAlignment="1">
      <alignment horizontal="center" vertical="center" wrapText="1"/>
    </xf>
    <xf numFmtId="0" fontId="12" fillId="20" borderId="12" xfId="0" applyFont="1" applyFill="1" applyBorder="1" applyAlignment="1">
      <alignment horizontal="center" vertical="center" wrapText="1"/>
    </xf>
    <xf numFmtId="0" fontId="12" fillId="20" borderId="8" xfId="0" applyFont="1" applyFill="1" applyBorder="1" applyAlignment="1">
      <alignment horizontal="center" vertical="center" wrapText="1"/>
    </xf>
    <xf numFmtId="4" fontId="13" fillId="0" borderId="1" xfId="0" applyNumberFormat="1" applyFont="1" applyBorder="1" applyAlignment="1" applyProtection="1">
      <alignment horizontal="center" vertical="center"/>
      <protection hidden="1"/>
    </xf>
    <xf numFmtId="0" fontId="12" fillId="0" borderId="1" xfId="0" applyFont="1" applyBorder="1" applyAlignment="1" applyProtection="1">
      <alignment horizontal="center" vertical="center" wrapText="1"/>
      <protection hidden="1"/>
    </xf>
    <xf numFmtId="0" fontId="12" fillId="14" borderId="3" xfId="0" applyFont="1" applyFill="1" applyBorder="1" applyAlignment="1">
      <alignment horizontal="center" vertical="center"/>
    </xf>
    <xf numFmtId="0" fontId="12" fillId="14" borderId="12" xfId="0" applyFont="1" applyFill="1" applyBorder="1" applyAlignment="1">
      <alignment horizontal="center" vertical="center"/>
    </xf>
    <xf numFmtId="0" fontId="12" fillId="14" borderId="8" xfId="0" applyFont="1" applyFill="1" applyBorder="1" applyAlignment="1">
      <alignment horizontal="center" vertical="center"/>
    </xf>
    <xf numFmtId="0" fontId="27" fillId="14" borderId="0" xfId="0" applyFont="1" applyFill="1" applyAlignment="1">
      <alignment horizontal="left" vertical="center"/>
    </xf>
    <xf numFmtId="0" fontId="35" fillId="0" borderId="1" xfId="0" applyFont="1" applyBorder="1" applyAlignment="1">
      <alignment horizontal="center" vertical="center"/>
    </xf>
    <xf numFmtId="0" fontId="23" fillId="0" borderId="4" xfId="0" applyFont="1" applyBorder="1" applyAlignment="1">
      <alignment horizontal="left" vertical="center"/>
    </xf>
    <xf numFmtId="0" fontId="13" fillId="10" borderId="7" xfId="0" applyFont="1" applyFill="1" applyBorder="1" applyAlignment="1">
      <alignment horizontal="center" vertical="center" wrapText="1"/>
    </xf>
    <xf numFmtId="0" fontId="13" fillId="10" borderId="2" xfId="0" applyFont="1" applyFill="1" applyBorder="1" applyAlignment="1">
      <alignment horizontal="center" vertical="center" wrapText="1"/>
    </xf>
    <xf numFmtId="0" fontId="11" fillId="18" borderId="1" xfId="0" applyFont="1" applyFill="1" applyBorder="1" applyAlignment="1">
      <alignment horizontal="center" vertical="center" wrapText="1"/>
    </xf>
    <xf numFmtId="0" fontId="16" fillId="12" borderId="0" xfId="31" applyFont="1" applyFill="1" applyAlignment="1">
      <alignment horizontal="center" vertical="center"/>
    </xf>
    <xf numFmtId="0" fontId="11" fillId="18" borderId="14" xfId="0" applyFont="1" applyFill="1" applyBorder="1" applyAlignment="1">
      <alignment horizontal="center" vertical="center" wrapText="1"/>
    </xf>
    <xf numFmtId="0" fontId="49" fillId="12" borderId="6" xfId="0" applyFont="1" applyFill="1" applyBorder="1" applyAlignment="1">
      <alignment horizontal="center" vertical="center" wrapText="1"/>
    </xf>
    <xf numFmtId="0" fontId="49" fillId="12" borderId="11" xfId="0" applyFont="1" applyFill="1" applyBorder="1" applyAlignment="1">
      <alignment horizontal="center" vertical="center" wrapText="1"/>
    </xf>
    <xf numFmtId="0" fontId="12" fillId="12" borderId="6" xfId="31" applyFont="1" applyFill="1" applyBorder="1" applyAlignment="1">
      <alignment horizontal="center" vertical="center" wrapText="1"/>
    </xf>
    <xf numFmtId="0" fontId="12" fillId="12" borderId="11" xfId="31" applyFont="1" applyFill="1" applyBorder="1" applyAlignment="1">
      <alignment horizontal="center" vertical="center" wrapText="1"/>
    </xf>
    <xf numFmtId="0" fontId="13" fillId="10" borderId="1" xfId="31" applyFont="1" applyFill="1" applyBorder="1" applyAlignment="1">
      <alignment horizontal="center" vertical="center"/>
    </xf>
    <xf numFmtId="2" fontId="13" fillId="0" borderId="1" xfId="31" applyNumberFormat="1" applyFont="1" applyBorder="1" applyAlignment="1">
      <alignment horizontal="left" vertical="center" wrapText="1"/>
    </xf>
    <xf numFmtId="0" fontId="12" fillId="0" borderId="0" xfId="0" applyFont="1" applyAlignment="1">
      <alignment horizontal="center" vertical="center" wrapText="1"/>
    </xf>
    <xf numFmtId="0" fontId="12" fillId="0" borderId="11" xfId="0" applyFont="1" applyBorder="1" applyAlignment="1">
      <alignment horizontal="center" vertical="center" wrapText="1"/>
    </xf>
    <xf numFmtId="0" fontId="12" fillId="0" borderId="0" xfId="0" applyFont="1" applyAlignment="1">
      <alignment horizontal="center" vertical="center"/>
    </xf>
    <xf numFmtId="0" fontId="14" fillId="18" borderId="1" xfId="0" applyFont="1" applyFill="1" applyBorder="1" applyAlignment="1">
      <alignment horizontal="center" vertical="center" wrapText="1"/>
    </xf>
    <xf numFmtId="0" fontId="12" fillId="14" borderId="1" xfId="0" applyFont="1" applyFill="1" applyBorder="1" applyAlignment="1">
      <alignment horizontal="center" vertical="center"/>
    </xf>
    <xf numFmtId="0" fontId="12" fillId="0" borderId="11" xfId="0" applyFont="1" applyBorder="1" applyAlignment="1">
      <alignment horizontal="left" vertical="center"/>
    </xf>
    <xf numFmtId="0" fontId="25" fillId="0" borderId="0" xfId="0" applyFont="1" applyAlignment="1">
      <alignment horizontal="left" vertical="center" wrapText="1"/>
    </xf>
    <xf numFmtId="0" fontId="12" fillId="0" borderId="0" xfId="0" applyFont="1" applyAlignment="1">
      <alignment horizontal="left" vertical="center" wrapText="1"/>
    </xf>
    <xf numFmtId="0" fontId="25" fillId="0" borderId="0" xfId="0" applyFont="1" applyAlignment="1">
      <alignment horizontal="center" vertical="center" wrapText="1"/>
    </xf>
    <xf numFmtId="0" fontId="25" fillId="14" borderId="8"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0" fillId="14" borderId="8" xfId="0" applyFont="1" applyFill="1" applyBorder="1" applyAlignment="1">
      <alignment horizontal="center" vertical="center" wrapText="1"/>
    </xf>
    <xf numFmtId="0" fontId="20" fillId="14" borderId="1" xfId="0" applyFont="1" applyFill="1" applyBorder="1" applyAlignment="1">
      <alignment horizontal="center" vertical="center" wrapText="1"/>
    </xf>
    <xf numFmtId="0" fontId="15" fillId="18" borderId="0" xfId="0" applyFont="1" applyFill="1" applyAlignment="1">
      <alignment horizontal="center" vertical="center" wrapText="1"/>
    </xf>
    <xf numFmtId="0" fontId="40" fillId="0" borderId="0" xfId="25" applyFill="1" applyAlignment="1" applyProtection="1">
      <alignment horizontal="left" vertical="center"/>
    </xf>
    <xf numFmtId="0" fontId="40" fillId="0" borderId="0" xfId="25" applyFill="1" applyAlignment="1" applyProtection="1">
      <alignment horizontal="left" vertical="center" wrapText="1"/>
    </xf>
    <xf numFmtId="0" fontId="27" fillId="15" borderId="13" xfId="0" applyFont="1" applyFill="1" applyBorder="1" applyAlignment="1">
      <alignment horizontal="center" vertical="center"/>
    </xf>
    <xf numFmtId="0" fontId="27" fillId="15" borderId="0" xfId="0" applyFont="1" applyFill="1" applyAlignment="1">
      <alignment horizontal="center" vertical="center"/>
    </xf>
    <xf numFmtId="0" fontId="12" fillId="19" borderId="0" xfId="0" applyFont="1" applyFill="1" applyAlignment="1">
      <alignment horizontal="left" vertical="center"/>
    </xf>
    <xf numFmtId="0" fontId="40" fillId="0" borderId="0" xfId="25" applyAlignment="1" applyProtection="1">
      <alignment horizontal="left" vertical="center"/>
    </xf>
    <xf numFmtId="0" fontId="23" fillId="0" borderId="0" xfId="0" applyFont="1" applyAlignment="1">
      <alignment horizontal="left" vertical="center"/>
    </xf>
    <xf numFmtId="0" fontId="13" fillId="0" borderId="0" xfId="3" applyNumberFormat="1" applyFont="1" applyAlignment="1">
      <alignment horizontal="left" vertical="center" wrapText="1"/>
    </xf>
    <xf numFmtId="0" fontId="26" fillId="14" borderId="1" xfId="0" applyFont="1" applyFill="1" applyBorder="1" applyAlignment="1">
      <alignment horizontal="center" vertical="center" wrapText="1"/>
    </xf>
    <xf numFmtId="0" fontId="35" fillId="0" borderId="15" xfId="0" applyFont="1" applyBorder="1" applyAlignment="1">
      <alignment horizontal="center" vertical="center"/>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12" fillId="18" borderId="0" xfId="0" applyFont="1" applyFill="1" applyAlignment="1">
      <alignment horizontal="left" vertical="center" wrapText="1"/>
    </xf>
    <xf numFmtId="0" fontId="23" fillId="0" borderId="4" xfId="0" applyFont="1" applyBorder="1" applyAlignment="1">
      <alignment horizontal="left" vertical="center" wrapText="1"/>
    </xf>
    <xf numFmtId="0" fontId="44" fillId="0" borderId="13" xfId="0" applyFont="1" applyBorder="1" applyAlignment="1">
      <alignment horizontal="center" vertical="center" wrapText="1"/>
    </xf>
    <xf numFmtId="0" fontId="44" fillId="0" borderId="0" xfId="0" applyFont="1" applyAlignment="1">
      <alignment horizontal="center" vertical="center" wrapText="1"/>
    </xf>
    <xf numFmtId="0" fontId="45" fillId="0" borderId="0" xfId="0" applyFont="1" applyAlignment="1">
      <alignment horizontal="left" vertical="center"/>
    </xf>
    <xf numFmtId="0" fontId="35" fillId="18" borderId="1" xfId="0" applyFont="1" applyFill="1" applyBorder="1" applyAlignment="1">
      <alignment horizontal="center" vertical="center" wrapText="1"/>
    </xf>
    <xf numFmtId="0" fontId="13" fillId="0" borderId="0" xfId="0" applyFont="1" applyAlignment="1">
      <alignment vertical="center" wrapText="1"/>
    </xf>
    <xf numFmtId="0" fontId="15" fillId="18" borderId="7" xfId="0" applyFont="1" applyFill="1" applyBorder="1" applyAlignment="1">
      <alignment horizontal="center" vertical="center" wrapText="1"/>
    </xf>
    <xf numFmtId="0" fontId="15" fillId="18" borderId="5" xfId="0" applyFont="1" applyFill="1" applyBorder="1" applyAlignment="1">
      <alignment horizontal="center" vertical="center" wrapText="1"/>
    </xf>
    <xf numFmtId="0" fontId="15" fillId="18" borderId="2" xfId="0" applyFont="1" applyFill="1" applyBorder="1" applyAlignment="1">
      <alignment horizontal="center" vertical="center" wrapText="1"/>
    </xf>
    <xf numFmtId="0" fontId="26" fillId="14" borderId="3" xfId="0" applyFont="1" applyFill="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pplyProtection="1">
      <alignment horizontal="center" vertical="center"/>
      <protection hidden="1"/>
    </xf>
    <xf numFmtId="0" fontId="15" fillId="14" borderId="0" xfId="0" applyFont="1" applyFill="1" applyAlignment="1">
      <alignment horizontal="left" vertical="center"/>
    </xf>
    <xf numFmtId="0" fontId="60" fillId="14" borderId="3" xfId="0" applyFont="1" applyFill="1" applyBorder="1" applyAlignment="1">
      <alignment horizontal="center" vertical="center" wrapText="1"/>
    </xf>
    <xf numFmtId="0" fontId="60" fillId="14" borderId="12" xfId="0" applyFont="1" applyFill="1" applyBorder="1" applyAlignment="1">
      <alignment horizontal="center" vertical="center" wrapText="1"/>
    </xf>
    <xf numFmtId="0" fontId="60" fillId="14" borderId="8" xfId="0" applyFont="1" applyFill="1" applyBorder="1" applyAlignment="1">
      <alignment horizontal="center" vertical="center" wrapText="1"/>
    </xf>
    <xf numFmtId="0" fontId="60" fillId="14" borderId="1" xfId="0" applyFont="1" applyFill="1" applyBorder="1" applyAlignment="1">
      <alignment horizontal="center" vertical="center" wrapText="1"/>
    </xf>
    <xf numFmtId="0" fontId="81" fillId="23" borderId="1" xfId="0" applyFont="1" applyFill="1" applyBorder="1" applyAlignment="1">
      <alignment horizontal="center" vertical="center" wrapText="1"/>
    </xf>
    <xf numFmtId="0" fontId="40" fillId="0" borderId="0" xfId="25" applyAlignment="1" applyProtection="1">
      <alignment horizontal="left" vertical="center" wrapText="1"/>
    </xf>
    <xf numFmtId="0" fontId="80" fillId="0" borderId="0" xfId="0" applyFont="1" applyAlignment="1">
      <alignment horizontal="left" vertical="center" wrapText="1"/>
    </xf>
  </cellXfs>
  <cellStyles count="53">
    <cellStyle name="Dziesiętny 2" xfId="1" xr:uid="{00000000-0005-0000-0000-000001000000}"/>
    <cellStyle name="Dziesiętny 3" xfId="8" xr:uid="{00000000-0005-0000-0000-000002000000}"/>
    <cellStyle name="Dziesiętny 4" xfId="10" xr:uid="{00000000-0005-0000-0000-000003000000}"/>
    <cellStyle name="Dziesiętny 4 2" xfId="15" xr:uid="{00000000-0005-0000-0000-000004000000}"/>
    <cellStyle name="Dziesiętny 4 2 2" xfId="41" xr:uid="{00000000-0005-0000-0000-000005000000}"/>
    <cellStyle name="Dziesiętny 5" xfId="19" xr:uid="{00000000-0005-0000-0000-000006000000}"/>
    <cellStyle name="Dziesiętny 6" xfId="30" xr:uid="{00000000-0005-0000-0000-000007000000}"/>
    <cellStyle name="Dziesiętny 7" xfId="34" xr:uid="{00000000-0005-0000-0000-000008000000}"/>
    <cellStyle name="Hiperłącze" xfId="25" builtinId="8"/>
    <cellStyle name="Hiperłącze 2" xfId="52" xr:uid="{C10CA318-CD0E-495B-8A6B-7B2FC35752D2}"/>
    <cellStyle name="Normal 2" xfId="36" xr:uid="{00000000-0005-0000-0000-00000A000000}"/>
    <cellStyle name="Normalny" xfId="0" builtinId="0"/>
    <cellStyle name="Normalny 10" xfId="33" xr:uid="{00000000-0005-0000-0000-00000C000000}"/>
    <cellStyle name="Normalny 11" xfId="37" xr:uid="{00000000-0005-0000-0000-00000D000000}"/>
    <cellStyle name="Normalny 11 2" xfId="43" xr:uid="{00000000-0005-0000-0000-00000E000000}"/>
    <cellStyle name="Normalny 12" xfId="38" xr:uid="{00000000-0005-0000-0000-00000F000000}"/>
    <cellStyle name="Normalny 12 2" xfId="44" xr:uid="{00000000-0005-0000-0000-000010000000}"/>
    <cellStyle name="Normalny 13" xfId="48" xr:uid="{00000000-0005-0000-0000-000011000000}"/>
    <cellStyle name="Normalny 14" xfId="49" xr:uid="{BA728E46-7A0F-4177-AF7F-819CFF5C664F}"/>
    <cellStyle name="Normalny 2" xfId="2" xr:uid="{00000000-0005-0000-0000-000012000000}"/>
    <cellStyle name="Normalny 2 2" xfId="31" xr:uid="{00000000-0005-0000-0000-000013000000}"/>
    <cellStyle name="Normalny 2 3" xfId="39" xr:uid="{00000000-0005-0000-0000-000014000000}"/>
    <cellStyle name="Normalny 3" xfId="9" xr:uid="{00000000-0005-0000-0000-000015000000}"/>
    <cellStyle name="Normalny 3 2" xfId="16" xr:uid="{00000000-0005-0000-0000-000016000000}"/>
    <cellStyle name="Normalny 3 3" xfId="13" xr:uid="{00000000-0005-0000-0000-000017000000}"/>
    <cellStyle name="Normalny 3 4" xfId="51" xr:uid="{F0AC2577-E33C-48B9-8E5F-40D895801E39}"/>
    <cellStyle name="Normalny 4" xfId="3" xr:uid="{00000000-0005-0000-0000-000018000000}"/>
    <cellStyle name="Normalny 4 2" xfId="17" xr:uid="{00000000-0005-0000-0000-000019000000}"/>
    <cellStyle name="Normalny 5" xfId="14" xr:uid="{00000000-0005-0000-0000-00001A000000}"/>
    <cellStyle name="Normalny 6" xfId="4" xr:uid="{00000000-0005-0000-0000-00001B000000}"/>
    <cellStyle name="Normalny 7" xfId="18" xr:uid="{00000000-0005-0000-0000-00001C000000}"/>
    <cellStyle name="Normalny 8" xfId="20" xr:uid="{00000000-0005-0000-0000-00001D000000}"/>
    <cellStyle name="Normalny 9" xfId="26" xr:uid="{00000000-0005-0000-0000-00001E000000}"/>
    <cellStyle name="Normalny 9 2" xfId="29" xr:uid="{00000000-0005-0000-0000-00001F000000}"/>
    <cellStyle name="Procentowy 2" xfId="5" xr:uid="{00000000-0005-0000-0000-000021000000}"/>
    <cellStyle name="Procentowy 3" xfId="11" xr:uid="{00000000-0005-0000-0000-000022000000}"/>
    <cellStyle name="Procentowy 3 2" xfId="22" xr:uid="{00000000-0005-0000-0000-000023000000}"/>
    <cellStyle name="Procentowy 4" xfId="12" xr:uid="{00000000-0005-0000-0000-000024000000}"/>
    <cellStyle name="Procentowy 5" xfId="21" xr:uid="{00000000-0005-0000-0000-000025000000}"/>
    <cellStyle name="Procentowy 6" xfId="27" xr:uid="{00000000-0005-0000-0000-000026000000}"/>
    <cellStyle name="Procentowy 6 2" xfId="32" xr:uid="{00000000-0005-0000-0000-000027000000}"/>
    <cellStyle name="Procentowy 7" xfId="35" xr:uid="{00000000-0005-0000-0000-000028000000}"/>
    <cellStyle name="Standard 2" xfId="45" xr:uid="{00000000-0005-0000-0000-000029000000}"/>
    <cellStyle name="Walutowy 2" xfId="6" xr:uid="{00000000-0005-0000-0000-00002A000000}"/>
    <cellStyle name="Walutowy 2 2" xfId="40" xr:uid="{00000000-0005-0000-0000-00002B000000}"/>
    <cellStyle name="Walutowy 2 3" xfId="46" xr:uid="{00000000-0005-0000-0000-00002C000000}"/>
    <cellStyle name="Walutowy 3" xfId="23" xr:uid="{00000000-0005-0000-0000-00002D000000}"/>
    <cellStyle name="Walutowy 3 2" xfId="42" xr:uid="{00000000-0005-0000-0000-00002E000000}"/>
    <cellStyle name="Walutowy 3 3" xfId="47" xr:uid="{00000000-0005-0000-0000-00002F000000}"/>
    <cellStyle name="Założenia" xfId="50" xr:uid="{A29E91D5-5429-4453-B842-5718568A5A1E}"/>
    <cellStyle name="Złe 2" xfId="24" xr:uid="{00000000-0005-0000-0000-000030000000}"/>
    <cellStyle name="Złe 3" xfId="28" xr:uid="{00000000-0005-0000-0000-000031000000}"/>
    <cellStyle name="Zły" xfId="7" builtinId="27" customBuiltin="1"/>
  </cellStyles>
  <dxfs count="0"/>
  <tableStyles count="0" defaultTableStyle="TableStyleMedium9" defaultPivotStyle="PivotStyleLight16"/>
  <colors>
    <mruColors>
      <color rgb="FFFFF5D5"/>
      <color rgb="FFCCFFCC"/>
      <color rgb="FFFFFFCC"/>
      <color rgb="FFFFE9A3"/>
      <color rgb="FFDDDDDD"/>
      <color rgb="FFFFFF99"/>
      <color rgb="FF0000FF"/>
      <color rgb="FFCCFF99"/>
      <color rgb="FFFF3300"/>
      <color rgb="FF3478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Justyna_Mielczarek\Koszty%20jednostkowe\Aktualizacja%20do%202023%20(FENiKS)\koszty-jednostkowe_21-27-2023-05_3431_4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abel"/>
      <sheetName val="Indeksacja"/>
      <sheetName val="VoT czas pasażerowie"/>
      <sheetName val="VoT czas ładunki"/>
      <sheetName val="VOC eksploatacja samochody"/>
      <sheetName val="VOC eksploatacja pociągi"/>
      <sheetName val="Zmiany klimatu (GHG) samochody"/>
      <sheetName val="Zmiany klimatu (GHG) pociągi"/>
      <sheetName val="Zanieczyszczenia samochody"/>
      <sheetName val="Zanieczyszczenia pociągi"/>
      <sheetName val="Zanieczyszczenia transp.ląd"/>
      <sheetName val="Hałas-zdezagr.krańc"/>
      <sheetName val="Hałas-zagreg.śred.PL"/>
      <sheetName val="Wypadki"/>
      <sheetName val="ECT2019 koszty zewnętrzne"/>
      <sheetName val="Utrzymanie dróg"/>
      <sheetName val="E-Busy emisj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02">
          <cell r="T102">
            <v>3.548355723489769E-2</v>
          </cell>
        </row>
      </sheetData>
      <sheetData sheetId="13"/>
      <sheetData sheetId="14"/>
      <sheetData sheetId="15"/>
      <sheetData sheetId="1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cupt.gov.pl/wp-content/uploads/2023/05/koszty-jednostkowe_21-27-2023-05_3431_456.xlsx"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1:EL1801"/>
  <sheetViews>
    <sheetView tabSelected="1" topLeftCell="A7" zoomScale="85" zoomScaleNormal="85" workbookViewId="0">
      <pane xSplit="2" topLeftCell="C1" activePane="topRight" state="frozen"/>
      <selection activeCell="A1626" sqref="A1626"/>
      <selection pane="topRight" activeCell="B16" sqref="B16:D16"/>
    </sheetView>
  </sheetViews>
  <sheetFormatPr defaultColWidth="9.140625" defaultRowHeight="12.75"/>
  <cols>
    <col min="1" max="1" width="25.7109375" style="11" customWidth="1"/>
    <col min="2" max="2" width="54" style="71" customWidth="1"/>
    <col min="3" max="3" width="21.7109375" style="71" customWidth="1"/>
    <col min="4" max="6" width="25.7109375" style="71" customWidth="1"/>
    <col min="7" max="7" width="26.42578125" style="71" customWidth="1"/>
    <col min="8" max="10" width="25.7109375" style="71" customWidth="1"/>
    <col min="11" max="11" width="17.5703125" style="71" customWidth="1"/>
    <col min="12" max="12" width="47.85546875" style="71" customWidth="1"/>
    <col min="13" max="13" width="26.28515625" style="71" customWidth="1"/>
    <col min="14" max="15" width="25.7109375" style="71" customWidth="1"/>
    <col min="16" max="16" width="27.85546875" style="71" customWidth="1"/>
    <col min="17" max="17" width="27" style="71" customWidth="1"/>
    <col min="18" max="18" width="17.5703125" style="71" customWidth="1"/>
    <col min="19" max="21" width="25.7109375" style="71" customWidth="1"/>
    <col min="22" max="22" width="31.5703125" style="71" customWidth="1"/>
    <col min="23" max="36" width="25.7109375" style="71" customWidth="1"/>
    <col min="37" max="49" width="15.7109375" style="71" customWidth="1"/>
    <col min="50" max="62" width="12.140625" style="71" customWidth="1"/>
    <col min="63" max="140" width="9.140625" style="71"/>
    <col min="141" max="16384" width="9.140625" style="11"/>
  </cols>
  <sheetData>
    <row r="1" spans="2:140" s="2" customFormat="1" ht="30" customHeight="1">
      <c r="B1" s="531" t="s">
        <v>61</v>
      </c>
      <c r="C1" s="532"/>
      <c r="D1" s="532"/>
      <c r="E1" s="532"/>
      <c r="F1" s="532"/>
      <c r="G1" s="532"/>
      <c r="H1" s="532"/>
      <c r="I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row>
    <row r="2" spans="2:140" s="2" customFormat="1" ht="20.100000000000001" customHeight="1">
      <c r="B2" s="48"/>
      <c r="C2" s="48"/>
      <c r="D2" s="48"/>
      <c r="E2" s="72"/>
      <c r="F2" s="72"/>
      <c r="G2" s="72"/>
      <c r="H2" s="72"/>
      <c r="I2" s="72"/>
      <c r="J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c r="DA2" s="72"/>
      <c r="DB2" s="72"/>
      <c r="DC2" s="72"/>
      <c r="DD2" s="72"/>
      <c r="DE2" s="72"/>
      <c r="DF2" s="72"/>
      <c r="DG2" s="72"/>
      <c r="DH2" s="72"/>
      <c r="DI2" s="72"/>
      <c r="DJ2" s="72"/>
      <c r="DK2" s="72"/>
      <c r="DL2" s="72"/>
      <c r="DM2" s="72"/>
      <c r="DN2" s="72"/>
      <c r="DO2" s="72"/>
      <c r="DP2" s="72"/>
      <c r="DQ2" s="72"/>
      <c r="DR2" s="72"/>
      <c r="DS2" s="72"/>
      <c r="DT2" s="72"/>
      <c r="DU2" s="72"/>
      <c r="DV2" s="72"/>
      <c r="DW2" s="72"/>
      <c r="DX2" s="72"/>
      <c r="DY2" s="72"/>
      <c r="DZ2" s="72"/>
      <c r="EA2" s="72"/>
      <c r="EB2" s="72"/>
      <c r="EC2" s="72"/>
      <c r="ED2" s="72"/>
      <c r="EE2" s="72"/>
      <c r="EF2" s="72"/>
      <c r="EG2" s="72"/>
      <c r="EH2" s="72"/>
      <c r="EI2" s="72"/>
      <c r="EJ2" s="72"/>
    </row>
    <row r="3" spans="2:140" s="1" customFormat="1" ht="25.15" customHeight="1">
      <c r="B3" s="393" t="s">
        <v>424</v>
      </c>
      <c r="C3" s="395">
        <v>2023</v>
      </c>
      <c r="D3" s="394"/>
      <c r="E3" s="394"/>
      <c r="F3" s="394"/>
      <c r="G3" s="394"/>
      <c r="H3" s="394"/>
      <c r="I3" s="72"/>
      <c r="J3" s="72"/>
      <c r="K3" s="72"/>
      <c r="L3" s="2"/>
      <c r="M3" s="2"/>
      <c r="N3" s="2"/>
      <c r="O3" s="2"/>
      <c r="P3" s="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row>
    <row r="4" spans="2:140" s="1" customFormat="1" ht="25.15" customHeight="1">
      <c r="B4" s="393" t="s">
        <v>426</v>
      </c>
      <c r="C4" s="561" t="s">
        <v>423</v>
      </c>
      <c r="D4" s="561"/>
      <c r="E4" s="561"/>
      <c r="F4" s="561"/>
      <c r="G4" s="561"/>
      <c r="H4" s="561"/>
      <c r="I4" s="561"/>
      <c r="J4" s="72"/>
      <c r="K4" s="72"/>
      <c r="L4" s="2"/>
      <c r="M4" s="2"/>
      <c r="N4" s="2"/>
      <c r="O4" s="2"/>
      <c r="P4" s="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90"/>
      <c r="DR4" s="90"/>
      <c r="DS4" s="90"/>
      <c r="DT4" s="90"/>
      <c r="DU4" s="90"/>
      <c r="DV4" s="90"/>
      <c r="DW4" s="90"/>
      <c r="DX4" s="90"/>
      <c r="DY4" s="90"/>
      <c r="DZ4" s="90"/>
      <c r="EA4" s="90"/>
      <c r="EB4" s="90"/>
      <c r="EC4" s="90"/>
      <c r="ED4" s="90"/>
      <c r="EE4" s="90"/>
      <c r="EF4" s="90"/>
      <c r="EG4" s="90"/>
      <c r="EH4" s="90"/>
      <c r="EI4" s="90"/>
      <c r="EJ4" s="90"/>
    </row>
    <row r="5" spans="2:140" s="1" customFormat="1" ht="25.15" customHeight="1">
      <c r="B5" s="393" t="s">
        <v>425</v>
      </c>
      <c r="C5" s="560" t="s">
        <v>490</v>
      </c>
      <c r="D5" s="561"/>
      <c r="E5" s="561"/>
      <c r="F5" s="561"/>
      <c r="G5" s="561"/>
      <c r="H5" s="561"/>
      <c r="I5" s="561"/>
      <c r="J5" s="72"/>
      <c r="K5" s="2"/>
      <c r="L5" s="2"/>
      <c r="M5" s="2"/>
      <c r="N5" s="2"/>
      <c r="O5" s="2"/>
      <c r="P5" s="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c r="BV5" s="72"/>
      <c r="BW5" s="72"/>
      <c r="BX5" s="72"/>
      <c r="BY5" s="72"/>
      <c r="BZ5" s="72"/>
      <c r="CA5" s="72"/>
      <c r="CB5" s="72"/>
      <c r="CC5" s="72"/>
      <c r="CD5" s="72"/>
      <c r="CE5" s="72"/>
      <c r="CF5" s="72"/>
      <c r="CG5" s="72"/>
      <c r="CH5" s="72"/>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c r="DP5" s="90"/>
      <c r="DQ5" s="90"/>
      <c r="DR5" s="90"/>
      <c r="DS5" s="90"/>
      <c r="DT5" s="90"/>
      <c r="DU5" s="90"/>
      <c r="DV5" s="90"/>
      <c r="DW5" s="90"/>
      <c r="DX5" s="90"/>
      <c r="DY5" s="90"/>
      <c r="DZ5" s="90"/>
      <c r="EA5" s="90"/>
      <c r="EB5" s="90"/>
      <c r="EC5" s="90"/>
      <c r="ED5" s="90"/>
      <c r="EE5" s="90"/>
      <c r="EF5" s="90"/>
      <c r="EG5" s="90"/>
      <c r="EH5" s="90"/>
      <c r="EI5" s="90"/>
      <c r="EJ5" s="90"/>
    </row>
    <row r="6" spans="2:140" s="1" customFormat="1" ht="25.15" customHeight="1">
      <c r="C6" s="31"/>
      <c r="D6" s="31"/>
      <c r="E6" s="31"/>
      <c r="F6" s="31"/>
      <c r="G6" s="31"/>
      <c r="H6" s="31"/>
      <c r="I6" s="72"/>
      <c r="J6" s="72"/>
      <c r="K6" s="2"/>
      <c r="L6" s="2"/>
      <c r="M6" s="2"/>
      <c r="N6" s="2"/>
      <c r="O6" s="2"/>
      <c r="P6" s="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c r="DP6" s="90"/>
      <c r="DQ6" s="90"/>
      <c r="DR6" s="90"/>
      <c r="DS6" s="90"/>
      <c r="DT6" s="90"/>
      <c r="DU6" s="90"/>
      <c r="DV6" s="90"/>
      <c r="DW6" s="90"/>
      <c r="DX6" s="90"/>
      <c r="DY6" s="90"/>
      <c r="DZ6" s="90"/>
      <c r="EA6" s="90"/>
      <c r="EB6" s="90"/>
      <c r="EC6" s="90"/>
      <c r="ED6" s="90"/>
      <c r="EE6" s="90"/>
      <c r="EF6" s="90"/>
      <c r="EG6" s="90"/>
      <c r="EH6" s="90"/>
      <c r="EI6" s="90"/>
      <c r="EJ6" s="90"/>
    </row>
    <row r="7" spans="2:140" s="1" customFormat="1" ht="25.15" customHeight="1">
      <c r="B7" s="389" t="s">
        <v>414</v>
      </c>
      <c r="C7" s="31"/>
      <c r="D7" s="31"/>
      <c r="E7" s="31"/>
      <c r="F7" s="31"/>
      <c r="G7" s="31"/>
      <c r="H7" s="31"/>
      <c r="I7" s="72"/>
      <c r="J7" s="72"/>
      <c r="K7" s="2"/>
      <c r="L7" s="2"/>
      <c r="M7" s="2"/>
      <c r="N7" s="2"/>
      <c r="O7" s="2"/>
      <c r="P7" s="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0"/>
      <c r="DU7" s="90"/>
      <c r="DV7" s="90"/>
      <c r="DW7" s="90"/>
      <c r="DX7" s="90"/>
      <c r="DY7" s="90"/>
      <c r="DZ7" s="90"/>
      <c r="EA7" s="90"/>
      <c r="EB7" s="90"/>
      <c r="EC7" s="90"/>
      <c r="ED7" s="90"/>
      <c r="EE7" s="90"/>
      <c r="EF7" s="90"/>
      <c r="EG7" s="90"/>
      <c r="EH7" s="90"/>
      <c r="EI7" s="90"/>
      <c r="EJ7" s="90"/>
    </row>
    <row r="8" spans="2:140" s="1" customFormat="1" ht="25.15" customHeight="1">
      <c r="B8" s="529" t="s">
        <v>435</v>
      </c>
      <c r="C8" s="529"/>
      <c r="D8" s="529"/>
      <c r="E8"/>
      <c r="F8"/>
      <c r="G8"/>
      <c r="H8"/>
      <c r="I8" s="72"/>
      <c r="J8" s="72"/>
      <c r="K8" s="2"/>
      <c r="L8" s="2"/>
      <c r="M8" s="2"/>
      <c r="N8" s="2"/>
      <c r="O8" s="2"/>
      <c r="P8" s="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90"/>
      <c r="CJ8" s="90"/>
      <c r="CK8" s="90"/>
      <c r="CL8" s="90"/>
      <c r="CM8" s="90"/>
      <c r="CN8" s="90"/>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0"/>
      <c r="EG8" s="90"/>
      <c r="EH8" s="90"/>
      <c r="EI8" s="90"/>
      <c r="EJ8" s="90"/>
    </row>
    <row r="9" spans="2:140" s="1" customFormat="1" ht="25.15" customHeight="1">
      <c r="B9" s="530" t="s">
        <v>409</v>
      </c>
      <c r="C9" s="530"/>
      <c r="D9" s="530"/>
      <c r="E9" s="72"/>
      <c r="F9" s="72"/>
      <c r="G9" s="72"/>
      <c r="H9" s="72"/>
      <c r="I9" s="72"/>
      <c r="J9" s="72"/>
      <c r="K9" s="2"/>
      <c r="L9" s="2"/>
      <c r="M9" s="2"/>
      <c r="N9" s="2"/>
      <c r="O9" s="2"/>
      <c r="P9" s="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90"/>
      <c r="CJ9" s="90"/>
      <c r="CK9" s="90"/>
      <c r="CL9" s="90"/>
      <c r="CM9" s="90"/>
      <c r="CN9" s="90"/>
      <c r="CO9" s="90"/>
      <c r="CP9" s="90"/>
      <c r="CQ9" s="90"/>
      <c r="CR9" s="90"/>
      <c r="CS9" s="90"/>
      <c r="CT9" s="90"/>
      <c r="CU9" s="90"/>
      <c r="CV9" s="90"/>
      <c r="CW9" s="90"/>
      <c r="CX9" s="90"/>
      <c r="CY9" s="90"/>
      <c r="CZ9" s="90"/>
      <c r="DA9" s="90"/>
      <c r="DB9" s="90"/>
      <c r="DC9" s="90"/>
      <c r="DD9" s="90"/>
      <c r="DE9" s="90"/>
      <c r="DF9" s="90"/>
      <c r="DG9" s="90"/>
      <c r="DH9" s="90"/>
      <c r="DI9" s="90"/>
      <c r="DJ9" s="90"/>
      <c r="DK9" s="90"/>
      <c r="DL9" s="90"/>
      <c r="DM9" s="90"/>
      <c r="DN9" s="90"/>
      <c r="DO9" s="90"/>
      <c r="DP9" s="90"/>
      <c r="DQ9" s="90"/>
      <c r="DR9" s="90"/>
      <c r="DS9" s="90"/>
      <c r="DT9" s="90"/>
      <c r="DU9" s="90"/>
      <c r="DV9" s="90"/>
      <c r="DW9" s="90"/>
      <c r="DX9" s="90"/>
      <c r="DY9" s="90"/>
      <c r="DZ9" s="90"/>
      <c r="EA9" s="90"/>
      <c r="EB9" s="90"/>
      <c r="EC9" s="90"/>
      <c r="ED9" s="90"/>
      <c r="EE9" s="90"/>
      <c r="EF9" s="90"/>
      <c r="EG9" s="90"/>
      <c r="EH9" s="90"/>
      <c r="EI9" s="90"/>
      <c r="EJ9" s="90"/>
    </row>
    <row r="10" spans="2:140" s="1" customFormat="1" ht="25.15" customHeight="1">
      <c r="B10" s="529" t="s">
        <v>410</v>
      </c>
      <c r="C10" s="529"/>
      <c r="D10" s="529"/>
      <c r="E10"/>
      <c r="F10"/>
      <c r="G10"/>
      <c r="H10"/>
      <c r="I10" s="72"/>
      <c r="J10" s="72"/>
      <c r="K10" s="2"/>
      <c r="L10" s="2"/>
      <c r="M10" s="2"/>
      <c r="N10" s="2"/>
      <c r="O10" s="2"/>
      <c r="P10" s="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c r="BW10" s="72"/>
      <c r="BX10" s="72"/>
      <c r="BY10" s="72"/>
      <c r="BZ10" s="72"/>
      <c r="CA10" s="72"/>
      <c r="CB10" s="72"/>
      <c r="CC10" s="72"/>
      <c r="CD10" s="72"/>
      <c r="CE10" s="72"/>
      <c r="CF10" s="72"/>
      <c r="CG10" s="72"/>
      <c r="CH10" s="72"/>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0"/>
      <c r="EG10" s="90"/>
      <c r="EH10" s="90"/>
      <c r="EI10" s="90"/>
      <c r="EJ10" s="90"/>
    </row>
    <row r="11" spans="2:140" s="1" customFormat="1" ht="25.15" customHeight="1">
      <c r="B11" s="530" t="s">
        <v>411</v>
      </c>
      <c r="C11" s="530"/>
      <c r="D11" s="530"/>
      <c r="E11" s="72"/>
      <c r="F11" s="72"/>
      <c r="G11" s="72"/>
      <c r="H11" s="72"/>
      <c r="I11" s="72"/>
      <c r="J11" s="72"/>
      <c r="K11" s="2"/>
      <c r="L11" s="2"/>
      <c r="M11" s="2"/>
      <c r="N11" s="2"/>
      <c r="O11" s="2"/>
      <c r="P11" s="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0"/>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row>
    <row r="12" spans="2:140" s="1" customFormat="1" ht="25.15" customHeight="1">
      <c r="B12" s="529" t="s">
        <v>278</v>
      </c>
      <c r="C12" s="529"/>
      <c r="D12" s="529"/>
      <c r="E12"/>
      <c r="F12"/>
      <c r="G12"/>
      <c r="H12"/>
      <c r="I12" s="72"/>
      <c r="J12" s="72"/>
      <c r="K12" s="2"/>
      <c r="L12" s="2"/>
      <c r="M12" s="2"/>
      <c r="N12" s="2"/>
      <c r="O12" s="2"/>
      <c r="P12" s="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row>
    <row r="13" spans="2:140" s="1" customFormat="1" ht="25.15" customHeight="1">
      <c r="B13" s="529" t="s">
        <v>308</v>
      </c>
      <c r="C13" s="529"/>
      <c r="D13" s="529"/>
      <c r="E13"/>
      <c r="F13"/>
      <c r="G13"/>
      <c r="H13"/>
      <c r="I13" s="72"/>
      <c r="J13" s="72"/>
      <c r="K13" s="2"/>
      <c r="L13" s="2"/>
      <c r="M13" s="2"/>
      <c r="N13" s="2"/>
      <c r="O13" s="2"/>
      <c r="P13" s="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90"/>
      <c r="DR13" s="90"/>
      <c r="DS13" s="90"/>
      <c r="DT13" s="90"/>
      <c r="DU13" s="90"/>
      <c r="DV13" s="90"/>
      <c r="DW13" s="90"/>
      <c r="DX13" s="90"/>
      <c r="DY13" s="90"/>
      <c r="DZ13" s="90"/>
      <c r="EA13" s="90"/>
      <c r="EB13" s="90"/>
      <c r="EC13" s="90"/>
      <c r="ED13" s="90"/>
      <c r="EE13" s="90"/>
      <c r="EF13" s="90"/>
      <c r="EG13" s="90"/>
      <c r="EH13" s="90"/>
      <c r="EI13" s="90"/>
      <c r="EJ13" s="90"/>
    </row>
    <row r="14" spans="2:140" s="1" customFormat="1" ht="25.15" customHeight="1">
      <c r="B14" s="529" t="s">
        <v>356</v>
      </c>
      <c r="C14" s="529"/>
      <c r="D14" s="529"/>
      <c r="E14"/>
      <c r="F14"/>
      <c r="G14"/>
      <c r="H14"/>
      <c r="I14" s="72"/>
      <c r="J14" s="72"/>
      <c r="K14" s="2"/>
      <c r="L14" s="2"/>
      <c r="M14" s="2"/>
      <c r="N14" s="2"/>
      <c r="O14" s="2"/>
      <c r="P14" s="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90"/>
      <c r="CJ14" s="90"/>
      <c r="CK14" s="90"/>
      <c r="CL14" s="90"/>
      <c r="CM14" s="90"/>
      <c r="CN14" s="90"/>
      <c r="CO14" s="90"/>
      <c r="CP14" s="90"/>
      <c r="CQ14" s="90"/>
      <c r="CR14" s="90"/>
      <c r="CS14" s="90"/>
      <c r="CT14" s="90"/>
      <c r="CU14" s="90"/>
      <c r="CV14" s="90"/>
      <c r="CW14" s="90"/>
      <c r="CX14" s="90"/>
      <c r="CY14" s="90"/>
      <c r="CZ14" s="90"/>
      <c r="DA14" s="90"/>
      <c r="DB14" s="90"/>
      <c r="DC14" s="90"/>
      <c r="DD14" s="90"/>
      <c r="DE14" s="90"/>
      <c r="DF14" s="90"/>
      <c r="DG14" s="90"/>
      <c r="DH14" s="90"/>
      <c r="DI14" s="90"/>
      <c r="DJ14" s="90"/>
      <c r="DK14" s="90"/>
      <c r="DL14" s="90"/>
      <c r="DM14" s="90"/>
      <c r="DN14" s="90"/>
      <c r="DO14" s="90"/>
      <c r="DP14" s="90"/>
      <c r="DQ14" s="90"/>
      <c r="DR14" s="90"/>
      <c r="DS14" s="90"/>
      <c r="DT14" s="90"/>
      <c r="DU14" s="90"/>
      <c r="DV14" s="90"/>
      <c r="DW14" s="90"/>
      <c r="DX14" s="90"/>
      <c r="DY14" s="90"/>
      <c r="DZ14" s="90"/>
      <c r="EA14" s="90"/>
      <c r="EB14" s="90"/>
      <c r="EC14" s="90"/>
      <c r="ED14" s="90"/>
      <c r="EE14" s="90"/>
      <c r="EF14" s="90"/>
      <c r="EG14" s="90"/>
      <c r="EH14" s="90"/>
      <c r="EI14" s="90"/>
      <c r="EJ14" s="90"/>
    </row>
    <row r="15" spans="2:140" s="1" customFormat="1" ht="25.15" customHeight="1">
      <c r="B15" s="530" t="s">
        <v>412</v>
      </c>
      <c r="C15" s="530"/>
      <c r="D15" s="530"/>
      <c r="E15" s="72"/>
      <c r="F15" s="72"/>
      <c r="G15" s="72"/>
      <c r="H15" s="72"/>
      <c r="I15" s="72"/>
      <c r="J15" s="72"/>
      <c r="K15" s="2"/>
      <c r="L15" s="2"/>
      <c r="M15" s="2"/>
      <c r="N15" s="2"/>
      <c r="O15" s="2"/>
      <c r="P15" s="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0"/>
      <c r="DQ15" s="90"/>
      <c r="DR15" s="90"/>
      <c r="DS15" s="90"/>
      <c r="DT15" s="90"/>
      <c r="DU15" s="90"/>
      <c r="DV15" s="90"/>
      <c r="DW15" s="90"/>
      <c r="DX15" s="90"/>
      <c r="DY15" s="90"/>
      <c r="DZ15" s="90"/>
      <c r="EA15" s="90"/>
      <c r="EB15" s="90"/>
      <c r="EC15" s="90"/>
      <c r="ED15" s="90"/>
      <c r="EE15" s="90"/>
      <c r="EF15" s="90"/>
      <c r="EG15" s="90"/>
      <c r="EH15" s="90"/>
      <c r="EI15" s="90"/>
      <c r="EJ15" s="90"/>
    </row>
    <row r="16" spans="2:140" s="1" customFormat="1" ht="25.15" customHeight="1">
      <c r="B16" s="534" t="s">
        <v>413</v>
      </c>
      <c r="C16" s="534"/>
      <c r="D16" s="534"/>
      <c r="E16" s="72"/>
      <c r="F16" s="72"/>
      <c r="G16" s="72"/>
      <c r="H16" s="72"/>
      <c r="I16" s="72"/>
      <c r="J16" s="72"/>
      <c r="K16" s="2"/>
      <c r="L16" s="2"/>
      <c r="M16" s="2"/>
      <c r="N16" s="2"/>
      <c r="O16" s="2"/>
      <c r="P16" s="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row>
    <row r="17" spans="1:141" s="1" customFormat="1" ht="25.15" customHeight="1">
      <c r="B17" s="390"/>
      <c r="C17" s="390"/>
      <c r="D17" s="390"/>
      <c r="E17" s="390"/>
      <c r="F17" s="390"/>
      <c r="G17" s="390"/>
      <c r="H17" s="390"/>
      <c r="I17" s="72"/>
      <c r="J17" s="72"/>
      <c r="K17" s="2"/>
      <c r="L17" s="2"/>
      <c r="M17" s="2"/>
      <c r="N17" s="2"/>
      <c r="O17" s="2"/>
      <c r="P17" s="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row>
    <row r="18" spans="1:141" s="1" customFormat="1" ht="25.15" customHeight="1">
      <c r="B18" s="123"/>
      <c r="C18" s="48"/>
      <c r="D18" s="48"/>
      <c r="E18" s="72"/>
      <c r="F18" s="72"/>
      <c r="G18" s="72"/>
      <c r="H18" s="72"/>
      <c r="I18" s="72"/>
      <c r="J18" s="72"/>
      <c r="K18" s="2"/>
      <c r="L18" s="2"/>
      <c r="M18" s="2"/>
      <c r="N18" s="2"/>
      <c r="O18" s="2"/>
      <c r="P18" s="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90"/>
      <c r="CJ18" s="90"/>
      <c r="CK18" s="90"/>
      <c r="CL18" s="90"/>
      <c r="CM18" s="90"/>
      <c r="CN18" s="90"/>
      <c r="CO18" s="90"/>
      <c r="CP18" s="90"/>
      <c r="CQ18" s="90"/>
      <c r="CR18" s="90"/>
      <c r="CS18" s="90"/>
      <c r="CT18" s="90"/>
      <c r="CU18" s="90"/>
      <c r="CV18" s="90"/>
      <c r="CW18" s="90"/>
      <c r="CX18" s="90"/>
      <c r="CY18" s="90"/>
      <c r="CZ18" s="90"/>
      <c r="DA18" s="90"/>
      <c r="DB18" s="90"/>
      <c r="DC18" s="90"/>
      <c r="DD18" s="90"/>
      <c r="DE18" s="90"/>
      <c r="DF18" s="90"/>
      <c r="DG18" s="90"/>
      <c r="DH18" s="90"/>
      <c r="DI18" s="90"/>
      <c r="DJ18" s="90"/>
      <c r="DK18" s="90"/>
      <c r="DL18" s="90"/>
      <c r="DM18" s="90"/>
      <c r="DN18" s="90"/>
      <c r="DO18" s="90"/>
      <c r="DP18" s="90"/>
      <c r="DQ18" s="90"/>
      <c r="DR18" s="90"/>
      <c r="DS18" s="90"/>
      <c r="DT18" s="90"/>
      <c r="DU18" s="90"/>
      <c r="DV18" s="90"/>
      <c r="DW18" s="90"/>
      <c r="DX18" s="90"/>
      <c r="DY18" s="90"/>
      <c r="DZ18" s="90"/>
      <c r="EA18" s="90"/>
      <c r="EB18" s="90"/>
      <c r="EC18" s="90"/>
      <c r="ED18" s="90"/>
      <c r="EE18" s="90"/>
      <c r="EF18" s="90"/>
      <c r="EG18" s="90"/>
      <c r="EH18" s="90"/>
      <c r="EI18" s="90"/>
      <c r="EJ18" s="90"/>
    </row>
    <row r="19" spans="1:141" s="1" customFormat="1" ht="25.15" customHeight="1">
      <c r="A19" s="391" t="s">
        <v>421</v>
      </c>
      <c r="B19" s="428" t="s">
        <v>480</v>
      </c>
      <c r="C19" s="428"/>
      <c r="D19" s="428"/>
      <c r="E19" s="428"/>
      <c r="F19" s="428"/>
      <c r="G19" s="428"/>
      <c r="H19" s="428"/>
      <c r="I19" s="72"/>
      <c r="J19" s="72"/>
      <c r="K19" s="2"/>
      <c r="L19" s="2"/>
      <c r="M19" s="2"/>
      <c r="N19" s="2"/>
      <c r="O19" s="2"/>
      <c r="P19" s="124"/>
      <c r="Q19" s="72"/>
      <c r="R19" s="72"/>
      <c r="S19" s="72"/>
      <c r="T19" s="72"/>
      <c r="U19" s="72"/>
      <c r="V19" s="72" t="s">
        <v>20</v>
      </c>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90"/>
      <c r="CJ19" s="90"/>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c r="DK19" s="90"/>
      <c r="DL19" s="90"/>
      <c r="DM19" s="90"/>
      <c r="DN19" s="90"/>
      <c r="DO19" s="90"/>
      <c r="DP19" s="90"/>
      <c r="DQ19" s="90"/>
      <c r="DR19" s="90"/>
      <c r="DS19" s="90"/>
      <c r="DT19" s="90"/>
      <c r="DU19" s="90"/>
      <c r="DV19" s="90"/>
      <c r="DW19" s="90"/>
      <c r="DX19" s="90"/>
      <c r="DY19" s="90"/>
      <c r="DZ19" s="90"/>
      <c r="EA19" s="90"/>
      <c r="EB19" s="90"/>
      <c r="EC19" s="90"/>
      <c r="ED19" s="90"/>
      <c r="EE19" s="90"/>
      <c r="EF19" s="90"/>
      <c r="EG19" s="90"/>
      <c r="EH19" s="90"/>
      <c r="EI19" s="90"/>
      <c r="EJ19" s="90"/>
    </row>
    <row r="20" spans="1:141" s="1" customFormat="1" ht="25.15" customHeight="1">
      <c r="B20" s="48"/>
      <c r="C20" s="48"/>
      <c r="D20" s="48"/>
      <c r="E20" s="48"/>
      <c r="F20" s="48"/>
      <c r="G20" s="48"/>
      <c r="H20" s="48"/>
      <c r="I20" s="72"/>
      <c r="J20" s="72"/>
      <c r="K20" s="124"/>
      <c r="L20" s="125"/>
      <c r="M20" s="126"/>
      <c r="N20" s="114"/>
      <c r="O20" s="2"/>
      <c r="P20" s="124"/>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90"/>
      <c r="CJ20" s="90"/>
      <c r="CK20" s="90"/>
      <c r="CL20" s="90"/>
      <c r="CM20" s="90"/>
      <c r="CN20" s="90"/>
      <c r="CO20" s="90"/>
      <c r="CP20" s="90"/>
      <c r="CQ20" s="90"/>
      <c r="CR20" s="90"/>
      <c r="CS20" s="90"/>
      <c r="CT20" s="90"/>
      <c r="CU20" s="90"/>
      <c r="CV20" s="90"/>
      <c r="CW20" s="90"/>
      <c r="CX20" s="90"/>
      <c r="CY20" s="90"/>
      <c r="CZ20" s="90"/>
      <c r="DA20" s="90"/>
      <c r="DB20" s="90"/>
      <c r="DC20" s="90"/>
      <c r="DD20" s="90"/>
      <c r="DE20" s="90"/>
      <c r="DF20" s="90"/>
      <c r="DG20" s="90"/>
      <c r="DH20" s="90"/>
      <c r="DI20" s="90"/>
      <c r="DJ20" s="90"/>
      <c r="DK20" s="90"/>
      <c r="DL20" s="90"/>
      <c r="DM20" s="90"/>
      <c r="DN20" s="90"/>
      <c r="DO20" s="90"/>
      <c r="DP20" s="90"/>
      <c r="DQ20" s="90"/>
      <c r="DR20" s="90"/>
      <c r="DS20" s="90"/>
      <c r="DT20" s="90"/>
      <c r="DU20" s="90"/>
      <c r="DV20" s="90"/>
      <c r="DW20" s="90"/>
      <c r="DX20" s="90"/>
      <c r="DY20" s="90"/>
      <c r="DZ20" s="90"/>
      <c r="EA20" s="90"/>
      <c r="EB20" s="90"/>
      <c r="EC20" s="90"/>
      <c r="ED20" s="90"/>
      <c r="EE20" s="90"/>
      <c r="EF20" s="90"/>
      <c r="EG20" s="90"/>
      <c r="EH20" s="90"/>
      <c r="EI20" s="90"/>
      <c r="EJ20" s="90"/>
    </row>
    <row r="21" spans="1:141" s="1" customFormat="1" ht="25.15" customHeight="1">
      <c r="B21" s="533" t="s">
        <v>62</v>
      </c>
      <c r="C21" s="533"/>
      <c r="D21" s="533"/>
      <c r="E21" s="72"/>
      <c r="F21" s="72"/>
      <c r="G21" s="72"/>
      <c r="H21" s="72"/>
      <c r="I21" s="2"/>
      <c r="J21" s="2"/>
      <c r="K21" s="2"/>
      <c r="L21" s="2"/>
      <c r="M21" s="2"/>
      <c r="N21" s="114"/>
      <c r="O21" s="2"/>
      <c r="P21" s="124"/>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2"/>
      <c r="BP21" s="72"/>
      <c r="BQ21" s="72"/>
      <c r="BR21" s="72"/>
      <c r="BS21" s="72"/>
      <c r="BT21" s="72"/>
      <c r="BU21" s="72"/>
      <c r="BV21" s="72"/>
      <c r="BW21" s="72"/>
      <c r="BX21" s="72"/>
      <c r="BY21" s="72"/>
      <c r="BZ21" s="72"/>
      <c r="CA21" s="72"/>
      <c r="CB21" s="72"/>
      <c r="CC21" s="72"/>
      <c r="CD21" s="72"/>
      <c r="CE21" s="72"/>
      <c r="CF21" s="72"/>
      <c r="CG21" s="72"/>
      <c r="CH21" s="72"/>
      <c r="CI21" s="90"/>
      <c r="CJ21" s="90"/>
      <c r="CK21" s="90"/>
      <c r="CL21" s="90"/>
      <c r="CM21" s="90"/>
      <c r="CN21" s="90"/>
      <c r="CO21" s="90"/>
      <c r="CP21" s="90"/>
      <c r="CQ21" s="90"/>
      <c r="CR21" s="90"/>
      <c r="CS21" s="90"/>
      <c r="CT21" s="90"/>
      <c r="CU21" s="90"/>
      <c r="CV21" s="90"/>
      <c r="CW21" s="90"/>
      <c r="CX21" s="90"/>
      <c r="CY21" s="90"/>
      <c r="CZ21" s="90"/>
      <c r="DA21" s="90"/>
      <c r="DB21" s="90"/>
      <c r="DC21" s="90"/>
      <c r="DD21" s="90"/>
      <c r="DE21" s="90"/>
      <c r="DF21" s="90"/>
      <c r="DG21" s="90"/>
      <c r="DH21" s="90"/>
      <c r="DI21" s="90"/>
      <c r="DJ21" s="90"/>
      <c r="DK21" s="90"/>
      <c r="DL21" s="90"/>
      <c r="DM21" s="90"/>
      <c r="DN21" s="90"/>
      <c r="DO21" s="90"/>
      <c r="DP21" s="90"/>
      <c r="DQ21" s="90"/>
      <c r="DR21" s="90"/>
      <c r="DS21" s="90"/>
      <c r="DT21" s="90"/>
      <c r="DU21" s="90"/>
      <c r="DV21" s="90"/>
      <c r="DW21" s="90"/>
      <c r="DX21" s="90"/>
      <c r="DY21" s="90"/>
      <c r="DZ21" s="90"/>
      <c r="EA21" s="90"/>
      <c r="EB21" s="90"/>
      <c r="EC21" s="90"/>
      <c r="ED21" s="90"/>
      <c r="EE21" s="90"/>
      <c r="EF21" s="90"/>
      <c r="EG21" s="90"/>
      <c r="EH21" s="90"/>
      <c r="EI21" s="90"/>
      <c r="EJ21" s="90"/>
    </row>
    <row r="22" spans="1:141" s="1" customFormat="1" ht="25.15" customHeight="1">
      <c r="A22" s="528" t="s">
        <v>109</v>
      </c>
      <c r="B22" s="537" t="s">
        <v>108</v>
      </c>
      <c r="C22" s="537"/>
      <c r="D22" s="537"/>
      <c r="E22" s="537"/>
      <c r="F22" s="537"/>
      <c r="G22" s="537"/>
      <c r="H22" s="537"/>
      <c r="I22" s="537"/>
      <c r="J22" s="537"/>
      <c r="K22" s="537"/>
      <c r="L22" s="360"/>
      <c r="M22" s="66"/>
      <c r="N22" s="73"/>
      <c r="O22" s="116"/>
      <c r="P22" s="75"/>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2"/>
      <c r="BB22" s="72"/>
      <c r="BC22" s="72"/>
      <c r="BD22" s="72"/>
      <c r="BE22" s="72"/>
      <c r="BF22" s="72"/>
      <c r="BG22" s="72"/>
      <c r="BH22" s="72"/>
      <c r="BI22" s="72"/>
      <c r="BJ22" s="72"/>
      <c r="BK22" s="72"/>
      <c r="BL22" s="72"/>
      <c r="BM22" s="72"/>
      <c r="BN22" s="72"/>
      <c r="BO22" s="72"/>
      <c r="BP22" s="72"/>
      <c r="BQ22" s="72"/>
      <c r="BR22" s="72"/>
      <c r="BS22" s="72"/>
      <c r="BT22" s="72"/>
      <c r="BU22" s="72"/>
      <c r="BV22" s="72"/>
      <c r="BW22" s="72"/>
      <c r="BX22" s="72"/>
      <c r="BY22" s="72"/>
      <c r="BZ22" s="72"/>
      <c r="CA22" s="72"/>
      <c r="CB22" s="72"/>
      <c r="CC22" s="72"/>
      <c r="CD22" s="72"/>
      <c r="CE22" s="72"/>
      <c r="CF22" s="72"/>
      <c r="CG22" s="72"/>
      <c r="CH22" s="72"/>
      <c r="CI22" s="90"/>
      <c r="CJ22" s="90"/>
      <c r="CK22" s="90"/>
      <c r="CL22" s="90"/>
      <c r="CM22" s="90"/>
      <c r="CN22" s="90"/>
      <c r="CO22" s="90"/>
      <c r="CP22" s="90"/>
      <c r="CQ22" s="90"/>
      <c r="CR22" s="90"/>
      <c r="CS22" s="90"/>
      <c r="CT22" s="90"/>
      <c r="CU22" s="90"/>
      <c r="CV22" s="90"/>
      <c r="CW22" s="90"/>
      <c r="CX22" s="90"/>
      <c r="CY22" s="90"/>
      <c r="CZ22" s="90"/>
      <c r="DA22" s="90"/>
      <c r="DB22" s="90"/>
      <c r="DC22" s="90"/>
      <c r="DD22" s="90"/>
      <c r="DE22" s="90"/>
      <c r="DF22" s="90"/>
      <c r="DG22" s="90"/>
      <c r="DH22" s="90"/>
      <c r="DI22" s="90"/>
      <c r="DJ22" s="90"/>
      <c r="DK22" s="90"/>
      <c r="DL22" s="90"/>
      <c r="DM22" s="90"/>
      <c r="DN22" s="90"/>
      <c r="DO22" s="90"/>
      <c r="DP22" s="90"/>
      <c r="DQ22" s="90"/>
      <c r="DR22" s="90"/>
      <c r="DS22" s="90"/>
      <c r="DT22" s="90"/>
      <c r="DU22" s="90"/>
      <c r="DV22" s="90"/>
      <c r="DW22" s="90"/>
      <c r="DX22" s="90"/>
      <c r="DY22" s="90"/>
      <c r="DZ22" s="90"/>
      <c r="EA22" s="90"/>
      <c r="EB22" s="90"/>
      <c r="EC22" s="90"/>
      <c r="ED22" s="90"/>
      <c r="EE22" s="90"/>
      <c r="EF22" s="90"/>
      <c r="EG22" s="90"/>
      <c r="EH22" s="90"/>
      <c r="EI22" s="90"/>
      <c r="EJ22" s="90"/>
    </row>
    <row r="23" spans="1:141" s="1" customFormat="1" ht="25.15" customHeight="1">
      <c r="A23" s="528"/>
      <c r="B23" s="537" t="s">
        <v>300</v>
      </c>
      <c r="C23" s="537" t="s">
        <v>207</v>
      </c>
      <c r="D23" s="537" t="s">
        <v>107</v>
      </c>
      <c r="E23" s="537" t="s">
        <v>97</v>
      </c>
      <c r="F23" s="537"/>
      <c r="G23" s="537"/>
      <c r="H23" s="537"/>
      <c r="I23" s="537"/>
      <c r="J23" s="537"/>
      <c r="K23" s="537"/>
      <c r="L23" s="360"/>
      <c r="M23" s="66"/>
      <c r="N23" s="73"/>
      <c r="O23" s="116"/>
      <c r="P23" s="75"/>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c r="CA23" s="72"/>
      <c r="CB23" s="72"/>
      <c r="CC23" s="72"/>
      <c r="CD23" s="72"/>
      <c r="CE23" s="72"/>
      <c r="CF23" s="72"/>
      <c r="CG23" s="72"/>
      <c r="CH23" s="72"/>
      <c r="CI23" s="90"/>
      <c r="CJ23" s="90"/>
      <c r="CK23" s="90"/>
      <c r="CL23" s="90"/>
      <c r="CM23" s="90"/>
      <c r="CN23" s="90"/>
      <c r="CO23" s="90"/>
      <c r="CP23" s="90"/>
      <c r="CQ23" s="90"/>
      <c r="CR23" s="90"/>
      <c r="CS23" s="90"/>
      <c r="CT23" s="90"/>
      <c r="CU23" s="90"/>
      <c r="CV23" s="90"/>
      <c r="CW23" s="90"/>
      <c r="CX23" s="90"/>
      <c r="CY23" s="90"/>
      <c r="CZ23" s="90"/>
      <c r="DA23" s="90"/>
      <c r="DB23" s="90"/>
      <c r="DC23" s="90"/>
      <c r="DD23" s="90"/>
      <c r="DE23" s="90"/>
      <c r="DF23" s="90"/>
      <c r="DG23" s="90"/>
      <c r="DH23" s="90"/>
      <c r="DI23" s="90"/>
      <c r="DJ23" s="90"/>
      <c r="DK23" s="90"/>
      <c r="DL23" s="90"/>
      <c r="DM23" s="90"/>
      <c r="DN23" s="90"/>
      <c r="DO23" s="90"/>
      <c r="DP23" s="90"/>
      <c r="DQ23" s="90"/>
      <c r="DR23" s="90"/>
      <c r="DS23" s="90"/>
      <c r="DT23" s="90"/>
      <c r="DU23" s="90"/>
      <c r="DV23" s="90"/>
      <c r="DW23" s="90"/>
      <c r="DX23" s="90"/>
      <c r="DY23" s="90"/>
      <c r="DZ23" s="90"/>
      <c r="EA23" s="90"/>
      <c r="EB23" s="90"/>
      <c r="EC23" s="90"/>
      <c r="ED23" s="90"/>
      <c r="EE23" s="90"/>
      <c r="EF23" s="90"/>
      <c r="EG23" s="90"/>
      <c r="EH23" s="90"/>
      <c r="EI23" s="90"/>
      <c r="EJ23" s="90"/>
    </row>
    <row r="24" spans="1:141" s="1" customFormat="1" ht="25.15" customHeight="1">
      <c r="A24" s="528"/>
      <c r="B24" s="537"/>
      <c r="C24" s="537">
        <v>43830</v>
      </c>
      <c r="D24" s="537"/>
      <c r="E24" s="361" t="s">
        <v>427</v>
      </c>
      <c r="F24" s="361" t="s">
        <v>428</v>
      </c>
      <c r="G24" s="361" t="s">
        <v>432</v>
      </c>
      <c r="H24" s="361" t="s">
        <v>429</v>
      </c>
      <c r="I24" s="361" t="s">
        <v>430</v>
      </c>
      <c r="J24" s="361" t="s">
        <v>422</v>
      </c>
      <c r="K24" s="361" t="s">
        <v>431</v>
      </c>
      <c r="L24" s="360"/>
      <c r="M24" s="360"/>
      <c r="N24" s="66"/>
      <c r="O24" s="73"/>
      <c r="P24" s="116"/>
      <c r="Q24" s="75"/>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2"/>
      <c r="BV24" s="72"/>
      <c r="BW24" s="72"/>
      <c r="BX24" s="72"/>
      <c r="BY24" s="72"/>
      <c r="BZ24" s="72"/>
      <c r="CA24" s="72"/>
      <c r="CB24" s="72"/>
      <c r="CC24" s="72"/>
      <c r="CD24" s="72"/>
      <c r="CE24" s="72"/>
      <c r="CF24" s="72"/>
      <c r="CG24" s="72"/>
      <c r="CH24" s="72"/>
      <c r="CI24" s="72"/>
      <c r="CJ24" s="90"/>
      <c r="CK24" s="90"/>
      <c r="CL24" s="90"/>
      <c r="CM24" s="90"/>
      <c r="CN24" s="90"/>
      <c r="CO24" s="90"/>
      <c r="CP24" s="90"/>
      <c r="CQ24" s="90"/>
      <c r="CR24" s="90"/>
      <c r="CS24" s="90"/>
      <c r="CT24" s="90"/>
      <c r="CU24" s="90"/>
      <c r="CV24" s="90"/>
      <c r="CW24" s="90"/>
      <c r="CX24" s="90"/>
      <c r="CY24" s="90"/>
      <c r="CZ24" s="90"/>
      <c r="DA24" s="90"/>
      <c r="DB24" s="90"/>
      <c r="DC24" s="90"/>
      <c r="DD24" s="90"/>
      <c r="DE24" s="90"/>
      <c r="DF24" s="90"/>
      <c r="DG24" s="90"/>
      <c r="DH24" s="90"/>
      <c r="DI24" s="90"/>
      <c r="DJ24" s="90"/>
      <c r="DK24" s="90"/>
      <c r="DL24" s="90"/>
      <c r="DM24" s="90"/>
      <c r="DN24" s="90"/>
      <c r="DO24" s="90"/>
      <c r="DP24" s="90"/>
      <c r="DQ24" s="90"/>
      <c r="DR24" s="90"/>
      <c r="DS24" s="90"/>
      <c r="DT24" s="90"/>
      <c r="DU24" s="90"/>
      <c r="DV24" s="90"/>
      <c r="DW24" s="90"/>
      <c r="DX24" s="90"/>
      <c r="DY24" s="90"/>
      <c r="DZ24" s="90"/>
      <c r="EA24" s="90"/>
      <c r="EB24" s="90"/>
      <c r="EC24" s="90"/>
      <c r="ED24" s="90"/>
      <c r="EE24" s="90"/>
      <c r="EF24" s="90"/>
      <c r="EG24" s="90"/>
      <c r="EH24" s="90"/>
      <c r="EI24" s="90"/>
      <c r="EJ24" s="90"/>
      <c r="EK24" s="90"/>
    </row>
    <row r="25" spans="1:141" s="1" customFormat="1" ht="25.15" customHeight="1">
      <c r="A25" s="528"/>
      <c r="B25" s="537"/>
      <c r="C25" s="396" t="s">
        <v>111</v>
      </c>
      <c r="D25" s="362" t="s">
        <v>105</v>
      </c>
      <c r="E25" s="363">
        <v>1400000</v>
      </c>
      <c r="F25" s="363">
        <v>1400000</v>
      </c>
      <c r="G25" s="363">
        <v>1000000</v>
      </c>
      <c r="H25" s="363">
        <v>800000</v>
      </c>
      <c r="I25" s="363">
        <v>1100000</v>
      </c>
      <c r="J25" s="363">
        <v>700000</v>
      </c>
      <c r="K25" s="363">
        <v>600000</v>
      </c>
      <c r="L25" s="360"/>
      <c r="M25" s="360"/>
      <c r="N25" s="66"/>
      <c r="O25" s="73"/>
      <c r="P25" s="116"/>
      <c r="Q25" s="75"/>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2"/>
      <c r="BV25" s="72"/>
      <c r="BW25" s="72"/>
      <c r="BX25" s="72"/>
      <c r="BY25" s="72"/>
      <c r="BZ25" s="72"/>
      <c r="CA25" s="72"/>
      <c r="CB25" s="72"/>
      <c r="CC25" s="72"/>
      <c r="CD25" s="72"/>
      <c r="CE25" s="72"/>
      <c r="CF25" s="72"/>
      <c r="CG25" s="72"/>
      <c r="CH25" s="72"/>
      <c r="CI25" s="72"/>
      <c r="CJ25" s="90"/>
      <c r="CK25" s="90"/>
      <c r="CL25" s="90"/>
      <c r="CM25" s="90"/>
      <c r="CN25" s="90"/>
      <c r="CO25" s="90"/>
      <c r="CP25" s="90"/>
      <c r="CQ25" s="90"/>
      <c r="CR25" s="90"/>
      <c r="CS25" s="90"/>
      <c r="CT25" s="90"/>
      <c r="CU25" s="90"/>
      <c r="CV25" s="90"/>
      <c r="CW25" s="90"/>
      <c r="CX25" s="90"/>
      <c r="CY25" s="90"/>
      <c r="CZ25" s="90"/>
      <c r="DA25" s="90"/>
      <c r="DB25" s="90"/>
      <c r="DC25" s="90"/>
      <c r="DD25" s="90"/>
      <c r="DE25" s="90"/>
      <c r="DF25" s="90"/>
      <c r="DG25" s="90"/>
      <c r="DH25" s="90"/>
      <c r="DI25" s="90"/>
      <c r="DJ25" s="90"/>
      <c r="DK25" s="90"/>
      <c r="DL25" s="90"/>
      <c r="DM25" s="90"/>
      <c r="DN25" s="90"/>
      <c r="DO25" s="90"/>
      <c r="DP25" s="90"/>
      <c r="DQ25" s="90"/>
      <c r="DR25" s="90"/>
      <c r="DS25" s="90"/>
      <c r="DT25" s="90"/>
      <c r="DU25" s="90"/>
      <c r="DV25" s="90"/>
      <c r="DW25" s="90"/>
      <c r="DX25" s="90"/>
      <c r="DY25" s="90"/>
      <c r="DZ25" s="90"/>
      <c r="EA25" s="90"/>
      <c r="EB25" s="90"/>
      <c r="EC25" s="90"/>
      <c r="ED25" s="90"/>
      <c r="EE25" s="90"/>
      <c r="EF25" s="90"/>
      <c r="EG25" s="90"/>
      <c r="EH25" s="90"/>
      <c r="EI25" s="90"/>
      <c r="EJ25" s="90"/>
      <c r="EK25" s="90"/>
    </row>
    <row r="26" spans="1:141" s="1" customFormat="1" ht="25.15" customHeight="1">
      <c r="A26" s="528"/>
      <c r="B26" s="128">
        <v>2020</v>
      </c>
      <c r="C26" s="396" t="s">
        <v>112</v>
      </c>
      <c r="D26" s="365">
        <f>$I$1697*$I$1698*$I$1699*$I$1700*$I$1701*$I$1702</f>
        <v>1.0470035105943192</v>
      </c>
      <c r="E26" s="35">
        <f t="shared" ref="E26:K26" si="0">E25*$D$26</f>
        <v>1465804.914832047</v>
      </c>
      <c r="F26" s="35">
        <f t="shared" si="0"/>
        <v>1465804.914832047</v>
      </c>
      <c r="G26" s="35">
        <f t="shared" si="0"/>
        <v>1047003.5105943192</v>
      </c>
      <c r="H26" s="35">
        <f t="shared" si="0"/>
        <v>837602.80847545539</v>
      </c>
      <c r="I26" s="35">
        <f t="shared" si="0"/>
        <v>1151703.861653751</v>
      </c>
      <c r="J26" s="35">
        <f t="shared" si="0"/>
        <v>732902.45741602348</v>
      </c>
      <c r="K26" s="35">
        <f t="shared" si="0"/>
        <v>628202.10635659145</v>
      </c>
      <c r="L26" s="360"/>
      <c r="M26" s="360"/>
      <c r="N26" s="66"/>
      <c r="O26" s="73"/>
      <c r="P26" s="116"/>
      <c r="Q26" s="75"/>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72"/>
      <c r="BS26" s="72"/>
      <c r="BT26" s="72"/>
      <c r="BU26" s="72"/>
      <c r="BV26" s="72"/>
      <c r="BW26" s="72"/>
      <c r="BX26" s="72"/>
      <c r="BY26" s="72"/>
      <c r="BZ26" s="72"/>
      <c r="CA26" s="72"/>
      <c r="CB26" s="72"/>
      <c r="CC26" s="72"/>
      <c r="CD26" s="72"/>
      <c r="CE26" s="72"/>
      <c r="CF26" s="72"/>
      <c r="CG26" s="72"/>
      <c r="CH26" s="72"/>
      <c r="CI26" s="72"/>
      <c r="CJ26" s="90"/>
      <c r="CK26" s="90"/>
      <c r="CL26" s="90"/>
      <c r="CM26" s="90"/>
      <c r="CN26" s="90"/>
      <c r="CO26" s="90"/>
      <c r="CP26" s="90"/>
      <c r="CQ26" s="90"/>
      <c r="CR26" s="90"/>
      <c r="CS26" s="90"/>
      <c r="CT26" s="90"/>
      <c r="CU26" s="90"/>
      <c r="CV26" s="90"/>
      <c r="CW26" s="90"/>
      <c r="CX26" s="90"/>
      <c r="CY26" s="90"/>
      <c r="CZ26" s="90"/>
      <c r="DA26" s="90"/>
      <c r="DB26" s="90"/>
      <c r="DC26" s="90"/>
      <c r="DD26" s="90"/>
      <c r="DE26" s="90"/>
      <c r="DF26" s="90"/>
      <c r="DG26" s="90"/>
      <c r="DH26" s="90"/>
      <c r="DI26" s="90"/>
      <c r="DJ26" s="90"/>
      <c r="DK26" s="90"/>
      <c r="DL26" s="90"/>
      <c r="DM26" s="90"/>
      <c r="DN26" s="90"/>
      <c r="DO26" s="90"/>
      <c r="DP26" s="90"/>
      <c r="DQ26" s="90"/>
      <c r="DR26" s="90"/>
      <c r="DS26" s="90"/>
      <c r="DT26" s="90"/>
      <c r="DU26" s="90"/>
      <c r="DV26" s="90"/>
      <c r="DW26" s="90"/>
      <c r="DX26" s="90"/>
      <c r="DY26" s="90"/>
      <c r="DZ26" s="90"/>
      <c r="EA26" s="90"/>
      <c r="EB26" s="90"/>
      <c r="EC26" s="90"/>
      <c r="ED26" s="90"/>
      <c r="EE26" s="90"/>
      <c r="EF26" s="90"/>
      <c r="EG26" s="90"/>
      <c r="EH26" s="90"/>
      <c r="EI26" s="90"/>
      <c r="EJ26" s="90"/>
      <c r="EK26" s="90"/>
    </row>
    <row r="27" spans="1:141" s="1" customFormat="1" ht="25.15" customHeight="1">
      <c r="A27" s="528"/>
      <c r="B27" s="128">
        <f>B26+1</f>
        <v>2021</v>
      </c>
      <c r="C27" s="396" t="s">
        <v>113</v>
      </c>
      <c r="D27" s="365">
        <f>I1703</f>
        <v>1.026</v>
      </c>
      <c r="E27" s="35">
        <f t="shared" ref="E27:K27" si="1">E26*$D$27</f>
        <v>1503915.8426176803</v>
      </c>
      <c r="F27" s="35">
        <f t="shared" si="1"/>
        <v>1503915.8426176803</v>
      </c>
      <c r="G27" s="35">
        <f t="shared" si="1"/>
        <v>1074225.6018697715</v>
      </c>
      <c r="H27" s="35">
        <f t="shared" si="1"/>
        <v>859380.48149581719</v>
      </c>
      <c r="I27" s="35">
        <f t="shared" si="1"/>
        <v>1181648.1620567485</v>
      </c>
      <c r="J27" s="35">
        <f t="shared" si="1"/>
        <v>751957.92130884016</v>
      </c>
      <c r="K27" s="35">
        <f t="shared" si="1"/>
        <v>644535.36112186289</v>
      </c>
      <c r="L27" s="360"/>
      <c r="M27" s="66"/>
      <c r="N27" s="73"/>
      <c r="O27" s="116"/>
      <c r="P27" s="75"/>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2"/>
      <c r="BU27" s="72"/>
      <c r="BV27" s="72"/>
      <c r="BW27" s="72"/>
      <c r="BX27" s="72"/>
      <c r="BY27" s="72"/>
      <c r="BZ27" s="72"/>
      <c r="CA27" s="72"/>
      <c r="CB27" s="72"/>
      <c r="CC27" s="72"/>
      <c r="CD27" s="72"/>
      <c r="CE27" s="72"/>
      <c r="CF27" s="72"/>
      <c r="CG27" s="72"/>
      <c r="CH27" s="72"/>
      <c r="CI27" s="90"/>
      <c r="CJ27" s="90"/>
      <c r="CK27" s="90"/>
      <c r="CL27" s="90"/>
      <c r="CM27" s="90"/>
      <c r="CN27" s="90"/>
      <c r="CO27" s="90"/>
      <c r="CP27" s="90"/>
      <c r="CQ27" s="90"/>
      <c r="CR27" s="90"/>
      <c r="CS27" s="90"/>
      <c r="CT27" s="90"/>
      <c r="CU27" s="90"/>
      <c r="CV27" s="90"/>
      <c r="CW27" s="90"/>
      <c r="CX27" s="90"/>
      <c r="CY27" s="90"/>
      <c r="CZ27" s="90"/>
      <c r="DA27" s="90"/>
      <c r="DB27" s="90"/>
      <c r="DC27" s="90"/>
      <c r="DD27" s="90"/>
      <c r="DE27" s="90"/>
      <c r="DF27" s="90"/>
      <c r="DG27" s="90"/>
      <c r="DH27" s="90"/>
      <c r="DI27" s="90"/>
      <c r="DJ27" s="90"/>
      <c r="DK27" s="90"/>
      <c r="DL27" s="90"/>
      <c r="DM27" s="90"/>
      <c r="DN27" s="90"/>
      <c r="DO27" s="90"/>
      <c r="DP27" s="90"/>
      <c r="DQ27" s="90"/>
      <c r="DR27" s="90"/>
      <c r="DS27" s="90"/>
      <c r="DT27" s="90"/>
      <c r="DU27" s="90"/>
      <c r="DV27" s="90"/>
      <c r="DW27" s="90"/>
      <c r="DX27" s="90"/>
      <c r="DY27" s="90"/>
      <c r="DZ27" s="90"/>
      <c r="EA27" s="90"/>
      <c r="EB27" s="90"/>
      <c r="EC27" s="90"/>
      <c r="ED27" s="90"/>
      <c r="EE27" s="90"/>
      <c r="EF27" s="90"/>
      <c r="EG27" s="90"/>
      <c r="EH27" s="90"/>
      <c r="EI27" s="90"/>
      <c r="EJ27" s="90"/>
    </row>
    <row r="28" spans="1:141" s="1" customFormat="1" ht="25.15" customHeight="1">
      <c r="A28" s="528"/>
      <c r="B28" s="128">
        <f t="shared" ref="B28:B67" si="2">B27+1</f>
        <v>2022</v>
      </c>
      <c r="C28" s="396" t="s">
        <v>114</v>
      </c>
      <c r="D28" s="365">
        <f t="shared" ref="D28:D67" si="3">I1704</f>
        <v>1.042</v>
      </c>
      <c r="E28" s="35">
        <f t="shared" ref="E28:K28" si="4">ROUND(E27*$D$28,-(LEN(ROUND(E26*$D$28,0))-2))</f>
        <v>1600000</v>
      </c>
      <c r="F28" s="35">
        <f t="shared" si="4"/>
        <v>1600000</v>
      </c>
      <c r="G28" s="35">
        <f t="shared" si="4"/>
        <v>1100000</v>
      </c>
      <c r="H28" s="35">
        <f t="shared" si="4"/>
        <v>900000</v>
      </c>
      <c r="I28" s="35">
        <f t="shared" si="4"/>
        <v>1200000</v>
      </c>
      <c r="J28" s="35">
        <f t="shared" si="4"/>
        <v>780000</v>
      </c>
      <c r="K28" s="35">
        <f t="shared" si="4"/>
        <v>670000</v>
      </c>
      <c r="L28" s="360"/>
      <c r="M28" s="66"/>
      <c r="N28" s="73"/>
      <c r="O28" s="116"/>
      <c r="P28" s="75"/>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c r="CA28" s="72"/>
      <c r="CB28" s="72"/>
      <c r="CC28" s="72"/>
      <c r="CD28" s="72"/>
      <c r="CE28" s="72"/>
      <c r="CF28" s="72"/>
      <c r="CG28" s="72"/>
      <c r="CH28" s="72"/>
      <c r="CI28" s="90"/>
      <c r="CJ28" s="90"/>
      <c r="CK28" s="90"/>
      <c r="CL28" s="90"/>
      <c r="CM28" s="90"/>
      <c r="CN28" s="90"/>
      <c r="CO28" s="90"/>
      <c r="CP28" s="90"/>
      <c r="CQ28" s="90"/>
      <c r="CR28" s="90"/>
      <c r="CS28" s="90"/>
      <c r="CT28" s="90"/>
      <c r="CU28" s="90"/>
      <c r="CV28" s="90"/>
      <c r="CW28" s="90"/>
      <c r="CX28" s="90"/>
      <c r="CY28" s="90"/>
      <c r="CZ28" s="90"/>
      <c r="DA28" s="90"/>
      <c r="DB28" s="90"/>
      <c r="DC28" s="90"/>
      <c r="DD28" s="90"/>
      <c r="DE28" s="90"/>
      <c r="DF28" s="90"/>
      <c r="DG28" s="90"/>
      <c r="DH28" s="90"/>
      <c r="DI28" s="90"/>
      <c r="DJ28" s="90"/>
      <c r="DK28" s="90"/>
      <c r="DL28" s="90"/>
      <c r="DM28" s="90"/>
      <c r="DN28" s="90"/>
      <c r="DO28" s="90"/>
      <c r="DP28" s="90"/>
      <c r="DQ28" s="90"/>
      <c r="DR28" s="90"/>
      <c r="DS28" s="90"/>
      <c r="DT28" s="90"/>
      <c r="DU28" s="90"/>
      <c r="DV28" s="90"/>
      <c r="DW28" s="90"/>
      <c r="DX28" s="90"/>
      <c r="DY28" s="90"/>
      <c r="DZ28" s="90"/>
      <c r="EA28" s="90"/>
      <c r="EB28" s="90"/>
      <c r="EC28" s="90"/>
      <c r="ED28" s="90"/>
      <c r="EE28" s="90"/>
      <c r="EF28" s="90"/>
      <c r="EG28" s="90"/>
      <c r="EH28" s="90"/>
      <c r="EI28" s="90"/>
      <c r="EJ28" s="90"/>
    </row>
    <row r="29" spans="1:141" s="1" customFormat="1" ht="25.15" customHeight="1">
      <c r="A29" s="528"/>
      <c r="B29" s="128">
        <f t="shared" si="2"/>
        <v>2023</v>
      </c>
      <c r="C29" s="396" t="s">
        <v>115</v>
      </c>
      <c r="D29" s="365">
        <f t="shared" si="3"/>
        <v>1.127</v>
      </c>
      <c r="E29" s="35">
        <f>E28*$D29</f>
        <v>1803200</v>
      </c>
      <c r="F29" s="35">
        <f>F28*$D29</f>
        <v>1803200</v>
      </c>
      <c r="G29" s="35">
        <f t="shared" ref="G29:K29" si="5">G28*$D29</f>
        <v>1239700</v>
      </c>
      <c r="H29" s="35">
        <f t="shared" si="5"/>
        <v>1014300</v>
      </c>
      <c r="I29" s="35">
        <f t="shared" si="5"/>
        <v>1352400</v>
      </c>
      <c r="J29" s="35">
        <f t="shared" si="5"/>
        <v>879060</v>
      </c>
      <c r="K29" s="35">
        <f t="shared" si="5"/>
        <v>755090</v>
      </c>
      <c r="L29" s="360"/>
      <c r="M29" s="66"/>
      <c r="N29" s="73"/>
      <c r="O29" s="116"/>
      <c r="P29" s="75"/>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2"/>
      <c r="BV29" s="72"/>
      <c r="BW29" s="72"/>
      <c r="BX29" s="72"/>
      <c r="BY29" s="72"/>
      <c r="BZ29" s="72"/>
      <c r="CA29" s="72"/>
      <c r="CB29" s="72"/>
      <c r="CC29" s="72"/>
      <c r="CD29" s="72"/>
      <c r="CE29" s="72"/>
      <c r="CF29" s="72"/>
      <c r="CG29" s="72"/>
      <c r="CH29" s="72"/>
      <c r="CI29" s="90"/>
      <c r="CJ29" s="90"/>
      <c r="CK29" s="90"/>
      <c r="CL29" s="90"/>
      <c r="CM29" s="90"/>
      <c r="CN29" s="90"/>
      <c r="CO29" s="90"/>
      <c r="CP29" s="90"/>
      <c r="CQ29" s="90"/>
      <c r="CR29" s="90"/>
      <c r="CS29" s="90"/>
      <c r="CT29" s="90"/>
      <c r="CU29" s="90"/>
      <c r="CV29" s="90"/>
      <c r="CW29" s="90"/>
      <c r="CX29" s="90"/>
      <c r="CY29" s="90"/>
      <c r="CZ29" s="90"/>
      <c r="DA29" s="90"/>
      <c r="DB29" s="90"/>
      <c r="DC29" s="90"/>
      <c r="DD29" s="90"/>
      <c r="DE29" s="90"/>
      <c r="DF29" s="90"/>
      <c r="DG29" s="90"/>
      <c r="DH29" s="90"/>
      <c r="DI29" s="90"/>
      <c r="DJ29" s="90"/>
      <c r="DK29" s="90"/>
      <c r="DL29" s="90"/>
      <c r="DM29" s="90"/>
      <c r="DN29" s="90"/>
      <c r="DO29" s="90"/>
      <c r="DP29" s="90"/>
      <c r="DQ29" s="90"/>
      <c r="DR29" s="90"/>
      <c r="DS29" s="90"/>
      <c r="DT29" s="90"/>
      <c r="DU29" s="90"/>
      <c r="DV29" s="90"/>
      <c r="DW29" s="90"/>
      <c r="DX29" s="90"/>
      <c r="DY29" s="90"/>
      <c r="DZ29" s="90"/>
      <c r="EA29" s="90"/>
      <c r="EB29" s="90"/>
      <c r="EC29" s="90"/>
      <c r="ED29" s="90"/>
      <c r="EE29" s="90"/>
      <c r="EF29" s="90"/>
      <c r="EG29" s="90"/>
      <c r="EH29" s="90"/>
      <c r="EI29" s="90"/>
      <c r="EJ29" s="90"/>
    </row>
    <row r="30" spans="1:141" s="1" customFormat="1" ht="25.15" customHeight="1">
      <c r="A30" s="528"/>
      <c r="B30" s="128">
        <f t="shared" si="2"/>
        <v>2024</v>
      </c>
      <c r="C30" s="396" t="s">
        <v>442</v>
      </c>
      <c r="D30" s="365">
        <f t="shared" si="3"/>
        <v>1</v>
      </c>
      <c r="E30" s="35">
        <f t="shared" ref="E30:E67" si="6">E29*$D30</f>
        <v>1803200</v>
      </c>
      <c r="F30" s="35">
        <f t="shared" ref="F30:F67" si="7">F29*$D30</f>
        <v>1803200</v>
      </c>
      <c r="G30" s="35">
        <f t="shared" ref="G30:G67" si="8">G29*$D30</f>
        <v>1239700</v>
      </c>
      <c r="H30" s="35">
        <f t="shared" ref="H30:H67" si="9">H29*$D30</f>
        <v>1014300</v>
      </c>
      <c r="I30" s="35">
        <f t="shared" ref="I30:I67" si="10">I29*$D30</f>
        <v>1352400</v>
      </c>
      <c r="J30" s="35">
        <f t="shared" ref="J30:J67" si="11">J29*$D30</f>
        <v>879060</v>
      </c>
      <c r="K30" s="35">
        <f t="shared" ref="K30:K67" si="12">K29*$D30</f>
        <v>755090</v>
      </c>
      <c r="L30" s="360"/>
      <c r="M30" s="66"/>
      <c r="N30" s="73"/>
      <c r="O30" s="116"/>
      <c r="P30" s="75"/>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2"/>
      <c r="CC30" s="72"/>
      <c r="CD30" s="72"/>
      <c r="CE30" s="72"/>
      <c r="CF30" s="72"/>
      <c r="CG30" s="72"/>
      <c r="CH30" s="72"/>
      <c r="CI30" s="90"/>
      <c r="CJ30" s="90"/>
      <c r="CK30" s="90"/>
      <c r="CL30" s="90"/>
      <c r="CM30" s="90"/>
      <c r="CN30" s="90"/>
      <c r="CO30" s="90"/>
      <c r="CP30" s="90"/>
      <c r="CQ30" s="90"/>
      <c r="CR30" s="90"/>
      <c r="CS30" s="90"/>
      <c r="CT30" s="90"/>
      <c r="CU30" s="90"/>
      <c r="CV30" s="90"/>
      <c r="CW30" s="90"/>
      <c r="CX30" s="90"/>
      <c r="CY30" s="90"/>
      <c r="CZ30" s="90"/>
      <c r="DA30" s="90"/>
      <c r="DB30" s="90"/>
      <c r="DC30" s="90"/>
      <c r="DD30" s="90"/>
      <c r="DE30" s="90"/>
      <c r="DF30" s="90"/>
      <c r="DG30" s="90"/>
      <c r="DH30" s="90"/>
      <c r="DI30" s="90"/>
      <c r="DJ30" s="90"/>
      <c r="DK30" s="90"/>
      <c r="DL30" s="90"/>
      <c r="DM30" s="90"/>
      <c r="DN30" s="90"/>
      <c r="DO30" s="90"/>
      <c r="DP30" s="90"/>
      <c r="DQ30" s="90"/>
      <c r="DR30" s="90"/>
      <c r="DS30" s="90"/>
      <c r="DT30" s="90"/>
      <c r="DU30" s="90"/>
      <c r="DV30" s="90"/>
      <c r="DW30" s="90"/>
      <c r="DX30" s="90"/>
      <c r="DY30" s="90"/>
      <c r="DZ30" s="90"/>
      <c r="EA30" s="90"/>
      <c r="EB30" s="90"/>
      <c r="EC30" s="90"/>
      <c r="ED30" s="90"/>
      <c r="EE30" s="90"/>
      <c r="EF30" s="90"/>
      <c r="EG30" s="90"/>
      <c r="EH30" s="90"/>
      <c r="EI30" s="90"/>
      <c r="EJ30" s="90"/>
    </row>
    <row r="31" spans="1:141" s="1" customFormat="1" ht="25.15" customHeight="1">
      <c r="A31" s="528"/>
      <c r="B31" s="128">
        <f t="shared" si="2"/>
        <v>2025</v>
      </c>
      <c r="C31" s="396" t="s">
        <v>443</v>
      </c>
      <c r="D31" s="365">
        <f t="shared" si="3"/>
        <v>1</v>
      </c>
      <c r="E31" s="35">
        <f t="shared" si="6"/>
        <v>1803200</v>
      </c>
      <c r="F31" s="35">
        <f t="shared" si="7"/>
        <v>1803200</v>
      </c>
      <c r="G31" s="35">
        <f t="shared" si="8"/>
        <v>1239700</v>
      </c>
      <c r="H31" s="35">
        <f t="shared" si="9"/>
        <v>1014300</v>
      </c>
      <c r="I31" s="35">
        <f t="shared" si="10"/>
        <v>1352400</v>
      </c>
      <c r="J31" s="35">
        <f t="shared" si="11"/>
        <v>879060</v>
      </c>
      <c r="K31" s="35">
        <f t="shared" si="12"/>
        <v>755090</v>
      </c>
      <c r="L31" s="360"/>
      <c r="M31" s="66"/>
      <c r="N31" s="73"/>
      <c r="O31" s="116"/>
      <c r="P31" s="75"/>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c r="CA31" s="72"/>
      <c r="CB31" s="72"/>
      <c r="CC31" s="72"/>
      <c r="CD31" s="72"/>
      <c r="CE31" s="72"/>
      <c r="CF31" s="72"/>
      <c r="CG31" s="72"/>
      <c r="CH31" s="72"/>
      <c r="CI31" s="90"/>
      <c r="CJ31" s="90"/>
      <c r="CK31" s="90"/>
      <c r="CL31" s="90"/>
      <c r="CM31" s="90"/>
      <c r="CN31" s="90"/>
      <c r="CO31" s="90"/>
      <c r="CP31" s="90"/>
      <c r="CQ31" s="90"/>
      <c r="CR31" s="90"/>
      <c r="CS31" s="90"/>
      <c r="CT31" s="90"/>
      <c r="CU31" s="90"/>
      <c r="CV31" s="90"/>
      <c r="CW31" s="90"/>
      <c r="CX31" s="90"/>
      <c r="CY31" s="90"/>
      <c r="CZ31" s="90"/>
      <c r="DA31" s="90"/>
      <c r="DB31" s="90"/>
      <c r="DC31" s="90"/>
      <c r="DD31" s="90"/>
      <c r="DE31" s="90"/>
      <c r="DF31" s="90"/>
      <c r="DG31" s="90"/>
      <c r="DH31" s="90"/>
      <c r="DI31" s="90"/>
      <c r="DJ31" s="90"/>
      <c r="DK31" s="90"/>
      <c r="DL31" s="90"/>
      <c r="DM31" s="90"/>
      <c r="DN31" s="90"/>
      <c r="DO31" s="90"/>
      <c r="DP31" s="90"/>
      <c r="DQ31" s="90"/>
      <c r="DR31" s="90"/>
      <c r="DS31" s="90"/>
      <c r="DT31" s="90"/>
      <c r="DU31" s="90"/>
      <c r="DV31" s="90"/>
      <c r="DW31" s="90"/>
      <c r="DX31" s="90"/>
      <c r="DY31" s="90"/>
      <c r="DZ31" s="90"/>
      <c r="EA31" s="90"/>
      <c r="EB31" s="90"/>
      <c r="EC31" s="90"/>
      <c r="ED31" s="90"/>
      <c r="EE31" s="90"/>
      <c r="EF31" s="90"/>
      <c r="EG31" s="90"/>
      <c r="EH31" s="90"/>
      <c r="EI31" s="90"/>
      <c r="EJ31" s="90"/>
    </row>
    <row r="32" spans="1:141" s="1" customFormat="1" ht="25.15" customHeight="1">
      <c r="A32" s="528"/>
      <c r="B32" s="128">
        <f t="shared" si="2"/>
        <v>2026</v>
      </c>
      <c r="C32" s="396" t="s">
        <v>444</v>
      </c>
      <c r="D32" s="365">
        <f t="shared" si="3"/>
        <v>1</v>
      </c>
      <c r="E32" s="35">
        <f t="shared" si="6"/>
        <v>1803200</v>
      </c>
      <c r="F32" s="35">
        <f t="shared" si="7"/>
        <v>1803200</v>
      </c>
      <c r="G32" s="35">
        <f t="shared" si="8"/>
        <v>1239700</v>
      </c>
      <c r="H32" s="35">
        <f t="shared" si="9"/>
        <v>1014300</v>
      </c>
      <c r="I32" s="35">
        <f t="shared" si="10"/>
        <v>1352400</v>
      </c>
      <c r="J32" s="35">
        <f t="shared" si="11"/>
        <v>879060</v>
      </c>
      <c r="K32" s="35">
        <f t="shared" si="12"/>
        <v>755090</v>
      </c>
      <c r="L32" s="360"/>
      <c r="M32" s="66"/>
      <c r="N32" s="73"/>
      <c r="O32" s="116"/>
      <c r="P32" s="75"/>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2"/>
      <c r="CC32" s="72"/>
      <c r="CD32" s="72"/>
      <c r="CE32" s="72"/>
      <c r="CF32" s="72"/>
      <c r="CG32" s="72"/>
      <c r="CH32" s="72"/>
      <c r="CI32" s="90"/>
      <c r="CJ32" s="90"/>
      <c r="CK32" s="90"/>
      <c r="CL32" s="90"/>
      <c r="CM32" s="90"/>
      <c r="CN32" s="90"/>
      <c r="CO32" s="90"/>
      <c r="CP32" s="90"/>
      <c r="CQ32" s="90"/>
      <c r="CR32" s="90"/>
      <c r="CS32" s="90"/>
      <c r="CT32" s="90"/>
      <c r="CU32" s="90"/>
      <c r="CV32" s="90"/>
      <c r="CW32" s="90"/>
      <c r="CX32" s="90"/>
      <c r="CY32" s="90"/>
      <c r="CZ32" s="90"/>
      <c r="DA32" s="90"/>
      <c r="DB32" s="90"/>
      <c r="DC32" s="90"/>
      <c r="DD32" s="90"/>
      <c r="DE32" s="90"/>
      <c r="DF32" s="90"/>
      <c r="DG32" s="90"/>
      <c r="DH32" s="90"/>
      <c r="DI32" s="90"/>
      <c r="DJ32" s="90"/>
      <c r="DK32" s="90"/>
      <c r="DL32" s="90"/>
      <c r="DM32" s="90"/>
      <c r="DN32" s="90"/>
      <c r="DO32" s="90"/>
      <c r="DP32" s="90"/>
      <c r="DQ32" s="90"/>
      <c r="DR32" s="90"/>
      <c r="DS32" s="90"/>
      <c r="DT32" s="90"/>
      <c r="DU32" s="90"/>
      <c r="DV32" s="90"/>
      <c r="DW32" s="90"/>
      <c r="DX32" s="90"/>
      <c r="DY32" s="90"/>
      <c r="DZ32" s="90"/>
      <c r="EA32" s="90"/>
      <c r="EB32" s="90"/>
      <c r="EC32" s="90"/>
      <c r="ED32" s="90"/>
      <c r="EE32" s="90"/>
      <c r="EF32" s="90"/>
      <c r="EG32" s="90"/>
      <c r="EH32" s="90"/>
      <c r="EI32" s="90"/>
      <c r="EJ32" s="90"/>
    </row>
    <row r="33" spans="1:140" s="1" customFormat="1" ht="25.15" customHeight="1">
      <c r="A33" s="528"/>
      <c r="B33" s="128">
        <f t="shared" si="2"/>
        <v>2027</v>
      </c>
      <c r="C33" s="396" t="s">
        <v>445</v>
      </c>
      <c r="D33" s="365">
        <f t="shared" si="3"/>
        <v>1</v>
      </c>
      <c r="E33" s="35">
        <f t="shared" si="6"/>
        <v>1803200</v>
      </c>
      <c r="F33" s="35">
        <f t="shared" si="7"/>
        <v>1803200</v>
      </c>
      <c r="G33" s="35">
        <f t="shared" si="8"/>
        <v>1239700</v>
      </c>
      <c r="H33" s="35">
        <f t="shared" si="9"/>
        <v>1014300</v>
      </c>
      <c r="I33" s="35">
        <f t="shared" si="10"/>
        <v>1352400</v>
      </c>
      <c r="J33" s="35">
        <f t="shared" si="11"/>
        <v>879060</v>
      </c>
      <c r="K33" s="35">
        <f t="shared" si="12"/>
        <v>755090</v>
      </c>
      <c r="L33" s="360"/>
      <c r="M33" s="66"/>
      <c r="N33" s="73"/>
      <c r="O33" s="116"/>
      <c r="P33" s="75"/>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c r="CA33" s="72"/>
      <c r="CB33" s="72"/>
      <c r="CC33" s="72"/>
      <c r="CD33" s="72"/>
      <c r="CE33" s="72"/>
      <c r="CF33" s="72"/>
      <c r="CG33" s="72"/>
      <c r="CH33" s="72"/>
      <c r="CI33" s="90"/>
      <c r="CJ33" s="90"/>
      <c r="CK33" s="90"/>
      <c r="CL33" s="90"/>
      <c r="CM33" s="90"/>
      <c r="CN33" s="90"/>
      <c r="CO33" s="90"/>
      <c r="CP33" s="90"/>
      <c r="CQ33" s="90"/>
      <c r="CR33" s="90"/>
      <c r="CS33" s="90"/>
      <c r="CT33" s="90"/>
      <c r="CU33" s="90"/>
      <c r="CV33" s="90"/>
      <c r="CW33" s="90"/>
      <c r="CX33" s="90"/>
      <c r="CY33" s="90"/>
      <c r="CZ33" s="90"/>
      <c r="DA33" s="90"/>
      <c r="DB33" s="90"/>
      <c r="DC33" s="90"/>
      <c r="DD33" s="90"/>
      <c r="DE33" s="90"/>
      <c r="DF33" s="90"/>
      <c r="DG33" s="90"/>
      <c r="DH33" s="90"/>
      <c r="DI33" s="90"/>
      <c r="DJ33" s="90"/>
      <c r="DK33" s="90"/>
      <c r="DL33" s="90"/>
      <c r="DM33" s="90"/>
      <c r="DN33" s="90"/>
      <c r="DO33" s="90"/>
      <c r="DP33" s="90"/>
      <c r="DQ33" s="90"/>
      <c r="DR33" s="90"/>
      <c r="DS33" s="90"/>
      <c r="DT33" s="90"/>
      <c r="DU33" s="90"/>
      <c r="DV33" s="90"/>
      <c r="DW33" s="90"/>
      <c r="DX33" s="90"/>
      <c r="DY33" s="90"/>
      <c r="DZ33" s="90"/>
      <c r="EA33" s="90"/>
      <c r="EB33" s="90"/>
      <c r="EC33" s="90"/>
      <c r="ED33" s="90"/>
      <c r="EE33" s="90"/>
      <c r="EF33" s="90"/>
      <c r="EG33" s="90"/>
      <c r="EH33" s="90"/>
      <c r="EI33" s="90"/>
      <c r="EJ33" s="90"/>
    </row>
    <row r="34" spans="1:140" s="1" customFormat="1" ht="25.15" customHeight="1">
      <c r="A34" s="528"/>
      <c r="B34" s="128">
        <f t="shared" si="2"/>
        <v>2028</v>
      </c>
      <c r="C34" s="396" t="s">
        <v>446</v>
      </c>
      <c r="D34" s="365">
        <f t="shared" si="3"/>
        <v>1</v>
      </c>
      <c r="E34" s="35">
        <f t="shared" si="6"/>
        <v>1803200</v>
      </c>
      <c r="F34" s="35">
        <f t="shared" si="7"/>
        <v>1803200</v>
      </c>
      <c r="G34" s="35">
        <f t="shared" si="8"/>
        <v>1239700</v>
      </c>
      <c r="H34" s="35">
        <f t="shared" si="9"/>
        <v>1014300</v>
      </c>
      <c r="I34" s="35">
        <f t="shared" si="10"/>
        <v>1352400</v>
      </c>
      <c r="J34" s="35">
        <f t="shared" si="11"/>
        <v>879060</v>
      </c>
      <c r="K34" s="35">
        <f t="shared" si="12"/>
        <v>755090</v>
      </c>
      <c r="L34" s="360"/>
      <c r="M34" s="66"/>
      <c r="N34" s="73"/>
      <c r="O34" s="116"/>
      <c r="P34" s="75"/>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c r="CA34" s="72"/>
      <c r="CB34" s="72"/>
      <c r="CC34" s="72"/>
      <c r="CD34" s="72"/>
      <c r="CE34" s="72"/>
      <c r="CF34" s="72"/>
      <c r="CG34" s="72"/>
      <c r="CH34" s="72"/>
      <c r="CI34" s="90"/>
      <c r="CJ34" s="90"/>
      <c r="CK34" s="90"/>
      <c r="CL34" s="90"/>
      <c r="CM34" s="90"/>
      <c r="CN34" s="90"/>
      <c r="CO34" s="90"/>
      <c r="CP34" s="90"/>
      <c r="CQ34" s="90"/>
      <c r="CR34" s="90"/>
      <c r="CS34" s="90"/>
      <c r="CT34" s="90"/>
      <c r="CU34" s="90"/>
      <c r="CV34" s="90"/>
      <c r="CW34" s="90"/>
      <c r="CX34" s="90"/>
      <c r="CY34" s="90"/>
      <c r="CZ34" s="90"/>
      <c r="DA34" s="90"/>
      <c r="DB34" s="90"/>
      <c r="DC34" s="90"/>
      <c r="DD34" s="90"/>
      <c r="DE34" s="90"/>
      <c r="DF34" s="90"/>
      <c r="DG34" s="90"/>
      <c r="DH34" s="90"/>
      <c r="DI34" s="90"/>
      <c r="DJ34" s="90"/>
      <c r="DK34" s="90"/>
      <c r="DL34" s="90"/>
      <c r="DM34" s="90"/>
      <c r="DN34" s="90"/>
      <c r="DO34" s="90"/>
      <c r="DP34" s="90"/>
      <c r="DQ34" s="90"/>
      <c r="DR34" s="90"/>
      <c r="DS34" s="90"/>
      <c r="DT34" s="90"/>
      <c r="DU34" s="90"/>
      <c r="DV34" s="90"/>
      <c r="DW34" s="90"/>
      <c r="DX34" s="90"/>
      <c r="DY34" s="90"/>
      <c r="DZ34" s="90"/>
      <c r="EA34" s="90"/>
      <c r="EB34" s="90"/>
      <c r="EC34" s="90"/>
      <c r="ED34" s="90"/>
      <c r="EE34" s="90"/>
      <c r="EF34" s="90"/>
      <c r="EG34" s="90"/>
      <c r="EH34" s="90"/>
      <c r="EI34" s="90"/>
      <c r="EJ34" s="90"/>
    </row>
    <row r="35" spans="1:140" s="1" customFormat="1" ht="25.15" customHeight="1">
      <c r="A35" s="528"/>
      <c r="B35" s="128">
        <f t="shared" si="2"/>
        <v>2029</v>
      </c>
      <c r="C35" s="396" t="s">
        <v>447</v>
      </c>
      <c r="D35" s="365">
        <f t="shared" si="3"/>
        <v>1</v>
      </c>
      <c r="E35" s="35">
        <f t="shared" si="6"/>
        <v>1803200</v>
      </c>
      <c r="F35" s="35">
        <f t="shared" si="7"/>
        <v>1803200</v>
      </c>
      <c r="G35" s="35">
        <f t="shared" si="8"/>
        <v>1239700</v>
      </c>
      <c r="H35" s="35">
        <f t="shared" si="9"/>
        <v>1014300</v>
      </c>
      <c r="I35" s="35">
        <f t="shared" si="10"/>
        <v>1352400</v>
      </c>
      <c r="J35" s="35">
        <f t="shared" si="11"/>
        <v>879060</v>
      </c>
      <c r="K35" s="35">
        <f t="shared" si="12"/>
        <v>755090</v>
      </c>
      <c r="L35" s="360"/>
      <c r="M35" s="66"/>
      <c r="N35" s="73"/>
      <c r="O35" s="116"/>
      <c r="P35" s="75"/>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2"/>
      <c r="BS35" s="72"/>
      <c r="BT35" s="72"/>
      <c r="BU35" s="72"/>
      <c r="BV35" s="72"/>
      <c r="BW35" s="72"/>
      <c r="BX35" s="72"/>
      <c r="BY35" s="72"/>
      <c r="BZ35" s="72"/>
      <c r="CA35" s="72"/>
      <c r="CB35" s="72"/>
      <c r="CC35" s="72"/>
      <c r="CD35" s="72"/>
      <c r="CE35" s="72"/>
      <c r="CF35" s="72"/>
      <c r="CG35" s="72"/>
      <c r="CH35" s="72"/>
      <c r="CI35" s="90"/>
      <c r="CJ35" s="90"/>
      <c r="CK35" s="90"/>
      <c r="CL35" s="90"/>
      <c r="CM35" s="90"/>
      <c r="CN35" s="90"/>
      <c r="CO35" s="90"/>
      <c r="CP35" s="90"/>
      <c r="CQ35" s="90"/>
      <c r="CR35" s="90"/>
      <c r="CS35" s="90"/>
      <c r="CT35" s="90"/>
      <c r="CU35" s="90"/>
      <c r="CV35" s="90"/>
      <c r="CW35" s="90"/>
      <c r="CX35" s="90"/>
      <c r="CY35" s="90"/>
      <c r="CZ35" s="90"/>
      <c r="DA35" s="90"/>
      <c r="DB35" s="90"/>
      <c r="DC35" s="90"/>
      <c r="DD35" s="90"/>
      <c r="DE35" s="90"/>
      <c r="DF35" s="90"/>
      <c r="DG35" s="90"/>
      <c r="DH35" s="90"/>
      <c r="DI35" s="90"/>
      <c r="DJ35" s="90"/>
      <c r="DK35" s="90"/>
      <c r="DL35" s="90"/>
      <c r="DM35" s="90"/>
      <c r="DN35" s="90"/>
      <c r="DO35" s="90"/>
      <c r="DP35" s="90"/>
      <c r="DQ35" s="90"/>
      <c r="DR35" s="90"/>
      <c r="DS35" s="90"/>
      <c r="DT35" s="90"/>
      <c r="DU35" s="90"/>
      <c r="DV35" s="90"/>
      <c r="DW35" s="90"/>
      <c r="DX35" s="90"/>
      <c r="DY35" s="90"/>
      <c r="DZ35" s="90"/>
      <c r="EA35" s="90"/>
      <c r="EB35" s="90"/>
      <c r="EC35" s="90"/>
      <c r="ED35" s="90"/>
      <c r="EE35" s="90"/>
      <c r="EF35" s="90"/>
      <c r="EG35" s="90"/>
      <c r="EH35" s="90"/>
      <c r="EI35" s="90"/>
      <c r="EJ35" s="90"/>
    </row>
    <row r="36" spans="1:140" s="1" customFormat="1" ht="25.15" customHeight="1">
      <c r="A36" s="528"/>
      <c r="B36" s="128">
        <f t="shared" si="2"/>
        <v>2030</v>
      </c>
      <c r="C36" s="396" t="s">
        <v>448</v>
      </c>
      <c r="D36" s="365">
        <f t="shared" si="3"/>
        <v>1</v>
      </c>
      <c r="E36" s="35">
        <f t="shared" si="6"/>
        <v>1803200</v>
      </c>
      <c r="F36" s="35">
        <f t="shared" si="7"/>
        <v>1803200</v>
      </c>
      <c r="G36" s="35">
        <f t="shared" si="8"/>
        <v>1239700</v>
      </c>
      <c r="H36" s="35">
        <f t="shared" si="9"/>
        <v>1014300</v>
      </c>
      <c r="I36" s="35">
        <f t="shared" si="10"/>
        <v>1352400</v>
      </c>
      <c r="J36" s="35">
        <f t="shared" si="11"/>
        <v>879060</v>
      </c>
      <c r="K36" s="35">
        <f t="shared" si="12"/>
        <v>755090</v>
      </c>
      <c r="L36" s="360"/>
      <c r="M36" s="66"/>
      <c r="N36" s="73"/>
      <c r="O36" s="116"/>
      <c r="P36" s="75"/>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2"/>
      <c r="BS36" s="72"/>
      <c r="BT36" s="72"/>
      <c r="BU36" s="72"/>
      <c r="BV36" s="72"/>
      <c r="BW36" s="72"/>
      <c r="BX36" s="72"/>
      <c r="BY36" s="72"/>
      <c r="BZ36" s="72"/>
      <c r="CA36" s="72"/>
      <c r="CB36" s="72"/>
      <c r="CC36" s="72"/>
      <c r="CD36" s="72"/>
      <c r="CE36" s="72"/>
      <c r="CF36" s="72"/>
      <c r="CG36" s="72"/>
      <c r="CH36" s="72"/>
      <c r="CI36" s="90"/>
      <c r="CJ36" s="90"/>
      <c r="CK36" s="90"/>
      <c r="CL36" s="90"/>
      <c r="CM36" s="90"/>
      <c r="CN36" s="90"/>
      <c r="CO36" s="90"/>
      <c r="CP36" s="90"/>
      <c r="CQ36" s="90"/>
      <c r="CR36" s="90"/>
      <c r="CS36" s="90"/>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row>
    <row r="37" spans="1:140" s="1" customFormat="1" ht="25.15" customHeight="1">
      <c r="A37" s="528"/>
      <c r="B37" s="128">
        <f t="shared" si="2"/>
        <v>2031</v>
      </c>
      <c r="C37" s="396" t="s">
        <v>449</v>
      </c>
      <c r="D37" s="365">
        <f t="shared" si="3"/>
        <v>1</v>
      </c>
      <c r="E37" s="35">
        <f t="shared" si="6"/>
        <v>1803200</v>
      </c>
      <c r="F37" s="35">
        <f t="shared" si="7"/>
        <v>1803200</v>
      </c>
      <c r="G37" s="35">
        <f t="shared" si="8"/>
        <v>1239700</v>
      </c>
      <c r="H37" s="35">
        <f t="shared" si="9"/>
        <v>1014300</v>
      </c>
      <c r="I37" s="35">
        <f t="shared" si="10"/>
        <v>1352400</v>
      </c>
      <c r="J37" s="35">
        <f t="shared" si="11"/>
        <v>879060</v>
      </c>
      <c r="K37" s="35">
        <f t="shared" si="12"/>
        <v>755090</v>
      </c>
      <c r="L37" s="360"/>
      <c r="M37" s="66"/>
      <c r="N37" s="73"/>
      <c r="O37" s="116"/>
      <c r="P37" s="75"/>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L37" s="72"/>
      <c r="BM37" s="72"/>
      <c r="BN37" s="72"/>
      <c r="BO37" s="72"/>
      <c r="BP37" s="72"/>
      <c r="BQ37" s="72"/>
      <c r="BR37" s="72"/>
      <c r="BS37" s="72"/>
      <c r="BT37" s="72"/>
      <c r="BU37" s="72"/>
      <c r="BV37" s="72"/>
      <c r="BW37" s="72"/>
      <c r="BX37" s="72"/>
      <c r="BY37" s="72"/>
      <c r="BZ37" s="72"/>
      <c r="CA37" s="72"/>
      <c r="CB37" s="72"/>
      <c r="CC37" s="72"/>
      <c r="CD37" s="72"/>
      <c r="CE37" s="72"/>
      <c r="CF37" s="72"/>
      <c r="CG37" s="72"/>
      <c r="CH37" s="72"/>
      <c r="CI37" s="90"/>
      <c r="CJ37" s="90"/>
      <c r="CK37" s="90"/>
      <c r="CL37" s="90"/>
      <c r="CM37" s="90"/>
      <c r="CN37" s="90"/>
      <c r="CO37" s="90"/>
      <c r="CP37" s="90"/>
      <c r="CQ37" s="90"/>
      <c r="CR37" s="90"/>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row>
    <row r="38" spans="1:140" s="1" customFormat="1" ht="25.15" customHeight="1">
      <c r="A38" s="528"/>
      <c r="B38" s="128">
        <f t="shared" si="2"/>
        <v>2032</v>
      </c>
      <c r="C38" s="396" t="s">
        <v>450</v>
      </c>
      <c r="D38" s="365">
        <f t="shared" si="3"/>
        <v>1</v>
      </c>
      <c r="E38" s="35">
        <f t="shared" si="6"/>
        <v>1803200</v>
      </c>
      <c r="F38" s="35">
        <f t="shared" si="7"/>
        <v>1803200</v>
      </c>
      <c r="G38" s="35">
        <f t="shared" si="8"/>
        <v>1239700</v>
      </c>
      <c r="H38" s="35">
        <f t="shared" si="9"/>
        <v>1014300</v>
      </c>
      <c r="I38" s="35">
        <f t="shared" si="10"/>
        <v>1352400</v>
      </c>
      <c r="J38" s="35">
        <f t="shared" si="11"/>
        <v>879060</v>
      </c>
      <c r="K38" s="35">
        <f t="shared" si="12"/>
        <v>755090</v>
      </c>
      <c r="L38" s="360"/>
      <c r="M38" s="66"/>
      <c r="N38" s="73"/>
      <c r="O38" s="116"/>
      <c r="P38" s="75"/>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2"/>
      <c r="BR38" s="72"/>
      <c r="BS38" s="72"/>
      <c r="BT38" s="72"/>
      <c r="BU38" s="72"/>
      <c r="BV38" s="72"/>
      <c r="BW38" s="72"/>
      <c r="BX38" s="72"/>
      <c r="BY38" s="72"/>
      <c r="BZ38" s="72"/>
      <c r="CA38" s="72"/>
      <c r="CB38" s="72"/>
      <c r="CC38" s="72"/>
      <c r="CD38" s="72"/>
      <c r="CE38" s="72"/>
      <c r="CF38" s="72"/>
      <c r="CG38" s="72"/>
      <c r="CH38" s="72"/>
      <c r="CI38" s="90"/>
      <c r="CJ38" s="90"/>
      <c r="CK38" s="90"/>
      <c r="CL38" s="90"/>
      <c r="CM38" s="90"/>
      <c r="CN38" s="90"/>
      <c r="CO38" s="90"/>
      <c r="CP38" s="90"/>
      <c r="CQ38" s="90"/>
      <c r="CR38" s="90"/>
      <c r="CS38" s="90"/>
      <c r="CT38" s="90"/>
      <c r="CU38" s="90"/>
      <c r="CV38" s="90"/>
      <c r="CW38" s="90"/>
      <c r="CX38" s="90"/>
      <c r="CY38" s="90"/>
      <c r="CZ38" s="90"/>
      <c r="DA38" s="90"/>
      <c r="DB38" s="90"/>
      <c r="DC38" s="90"/>
      <c r="DD38" s="90"/>
      <c r="DE38" s="90"/>
      <c r="DF38" s="90"/>
      <c r="DG38" s="90"/>
      <c r="DH38" s="90"/>
      <c r="DI38" s="90"/>
      <c r="DJ38" s="90"/>
      <c r="DK38" s="90"/>
      <c r="DL38" s="90"/>
      <c r="DM38" s="90"/>
      <c r="DN38" s="90"/>
      <c r="DO38" s="90"/>
      <c r="DP38" s="90"/>
      <c r="DQ38" s="90"/>
      <c r="DR38" s="90"/>
      <c r="DS38" s="90"/>
      <c r="DT38" s="90"/>
      <c r="DU38" s="90"/>
      <c r="DV38" s="90"/>
      <c r="DW38" s="90"/>
      <c r="DX38" s="90"/>
      <c r="DY38" s="90"/>
      <c r="DZ38" s="90"/>
      <c r="EA38" s="90"/>
      <c r="EB38" s="90"/>
      <c r="EC38" s="90"/>
      <c r="ED38" s="90"/>
      <c r="EE38" s="90"/>
      <c r="EF38" s="90"/>
      <c r="EG38" s="90"/>
      <c r="EH38" s="90"/>
      <c r="EI38" s="90"/>
      <c r="EJ38" s="90"/>
    </row>
    <row r="39" spans="1:140" s="1" customFormat="1" ht="25.15" customHeight="1">
      <c r="A39" s="528"/>
      <c r="B39" s="128">
        <f t="shared" si="2"/>
        <v>2033</v>
      </c>
      <c r="C39" s="396" t="s">
        <v>451</v>
      </c>
      <c r="D39" s="365">
        <f t="shared" si="3"/>
        <v>1</v>
      </c>
      <c r="E39" s="35">
        <f t="shared" si="6"/>
        <v>1803200</v>
      </c>
      <c r="F39" s="35">
        <f t="shared" si="7"/>
        <v>1803200</v>
      </c>
      <c r="G39" s="35">
        <f t="shared" si="8"/>
        <v>1239700</v>
      </c>
      <c r="H39" s="35">
        <f t="shared" si="9"/>
        <v>1014300</v>
      </c>
      <c r="I39" s="35">
        <f t="shared" si="10"/>
        <v>1352400</v>
      </c>
      <c r="J39" s="35">
        <f t="shared" si="11"/>
        <v>879060</v>
      </c>
      <c r="K39" s="35">
        <f t="shared" si="12"/>
        <v>755090</v>
      </c>
      <c r="L39" s="360"/>
      <c r="M39" s="66"/>
      <c r="N39" s="73"/>
      <c r="O39" s="116"/>
      <c r="P39" s="75"/>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2"/>
      <c r="BR39" s="72"/>
      <c r="BS39" s="72"/>
      <c r="BT39" s="72"/>
      <c r="BU39" s="72"/>
      <c r="BV39" s="72"/>
      <c r="BW39" s="72"/>
      <c r="BX39" s="72"/>
      <c r="BY39" s="72"/>
      <c r="BZ39" s="72"/>
      <c r="CA39" s="72"/>
      <c r="CB39" s="72"/>
      <c r="CC39" s="72"/>
      <c r="CD39" s="72"/>
      <c r="CE39" s="72"/>
      <c r="CF39" s="72"/>
      <c r="CG39" s="72"/>
      <c r="CH39" s="72"/>
      <c r="CI39" s="90"/>
      <c r="CJ39" s="90"/>
      <c r="CK39" s="90"/>
      <c r="CL39" s="90"/>
      <c r="CM39" s="90"/>
      <c r="CN39" s="90"/>
      <c r="CO39" s="90"/>
      <c r="CP39" s="90"/>
      <c r="CQ39" s="90"/>
      <c r="CR39" s="90"/>
      <c r="CS39" s="90"/>
      <c r="CT39" s="90"/>
      <c r="CU39" s="90"/>
      <c r="CV39" s="90"/>
      <c r="CW39" s="90"/>
      <c r="CX39" s="90"/>
      <c r="CY39" s="90"/>
      <c r="CZ39" s="90"/>
      <c r="DA39" s="90"/>
      <c r="DB39" s="90"/>
      <c r="DC39" s="90"/>
      <c r="DD39" s="90"/>
      <c r="DE39" s="90"/>
      <c r="DF39" s="90"/>
      <c r="DG39" s="90"/>
      <c r="DH39" s="90"/>
      <c r="DI39" s="90"/>
      <c r="DJ39" s="90"/>
      <c r="DK39" s="90"/>
      <c r="DL39" s="90"/>
      <c r="DM39" s="90"/>
      <c r="DN39" s="90"/>
      <c r="DO39" s="90"/>
      <c r="DP39" s="90"/>
      <c r="DQ39" s="90"/>
      <c r="DR39" s="90"/>
      <c r="DS39" s="90"/>
      <c r="DT39" s="90"/>
      <c r="DU39" s="90"/>
      <c r="DV39" s="90"/>
      <c r="DW39" s="90"/>
      <c r="DX39" s="90"/>
      <c r="DY39" s="90"/>
      <c r="DZ39" s="90"/>
      <c r="EA39" s="90"/>
      <c r="EB39" s="90"/>
      <c r="EC39" s="90"/>
      <c r="ED39" s="90"/>
      <c r="EE39" s="90"/>
      <c r="EF39" s="90"/>
      <c r="EG39" s="90"/>
      <c r="EH39" s="90"/>
      <c r="EI39" s="90"/>
      <c r="EJ39" s="90"/>
    </row>
    <row r="40" spans="1:140" s="1" customFormat="1" ht="25.15" customHeight="1">
      <c r="A40" s="528"/>
      <c r="B40" s="128">
        <f t="shared" si="2"/>
        <v>2034</v>
      </c>
      <c r="C40" s="396" t="s">
        <v>452</v>
      </c>
      <c r="D40" s="365">
        <f t="shared" si="3"/>
        <v>1</v>
      </c>
      <c r="E40" s="35">
        <f t="shared" si="6"/>
        <v>1803200</v>
      </c>
      <c r="F40" s="35">
        <f t="shared" si="7"/>
        <v>1803200</v>
      </c>
      <c r="G40" s="35">
        <f t="shared" si="8"/>
        <v>1239700</v>
      </c>
      <c r="H40" s="35">
        <f t="shared" si="9"/>
        <v>1014300</v>
      </c>
      <c r="I40" s="35">
        <f t="shared" si="10"/>
        <v>1352400</v>
      </c>
      <c r="J40" s="35">
        <f t="shared" si="11"/>
        <v>879060</v>
      </c>
      <c r="K40" s="35">
        <f t="shared" si="12"/>
        <v>755090</v>
      </c>
      <c r="L40" s="360"/>
      <c r="M40" s="66"/>
      <c r="N40" s="73"/>
      <c r="O40" s="116"/>
      <c r="P40" s="75"/>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2"/>
      <c r="BR40" s="72"/>
      <c r="BS40" s="72"/>
      <c r="BT40" s="72"/>
      <c r="BU40" s="72"/>
      <c r="BV40" s="72"/>
      <c r="BW40" s="72"/>
      <c r="BX40" s="72"/>
      <c r="BY40" s="72"/>
      <c r="BZ40" s="72"/>
      <c r="CA40" s="72"/>
      <c r="CB40" s="72"/>
      <c r="CC40" s="72"/>
      <c r="CD40" s="72"/>
      <c r="CE40" s="72"/>
      <c r="CF40" s="72"/>
      <c r="CG40" s="72"/>
      <c r="CH40" s="72"/>
      <c r="CI40" s="90"/>
      <c r="CJ40" s="90"/>
      <c r="CK40" s="90"/>
      <c r="CL40" s="90"/>
      <c r="CM40" s="90"/>
      <c r="CN40" s="90"/>
      <c r="CO40" s="90"/>
      <c r="CP40" s="90"/>
      <c r="CQ40" s="90"/>
      <c r="CR40" s="90"/>
      <c r="CS40" s="90"/>
      <c r="CT40" s="90"/>
      <c r="CU40" s="90"/>
      <c r="CV40" s="90"/>
      <c r="CW40" s="90"/>
      <c r="CX40" s="90"/>
      <c r="CY40" s="90"/>
      <c r="CZ40" s="90"/>
      <c r="DA40" s="90"/>
      <c r="DB40" s="90"/>
      <c r="DC40" s="90"/>
      <c r="DD40" s="90"/>
      <c r="DE40" s="90"/>
      <c r="DF40" s="90"/>
      <c r="DG40" s="90"/>
      <c r="DH40" s="90"/>
      <c r="DI40" s="90"/>
      <c r="DJ40" s="90"/>
      <c r="DK40" s="90"/>
      <c r="DL40" s="90"/>
      <c r="DM40" s="90"/>
      <c r="DN40" s="90"/>
      <c r="DO40" s="90"/>
      <c r="DP40" s="90"/>
      <c r="DQ40" s="90"/>
      <c r="DR40" s="90"/>
      <c r="DS40" s="90"/>
      <c r="DT40" s="90"/>
      <c r="DU40" s="90"/>
      <c r="DV40" s="90"/>
      <c r="DW40" s="90"/>
      <c r="DX40" s="90"/>
      <c r="DY40" s="90"/>
      <c r="DZ40" s="90"/>
      <c r="EA40" s="90"/>
      <c r="EB40" s="90"/>
      <c r="EC40" s="90"/>
      <c r="ED40" s="90"/>
      <c r="EE40" s="90"/>
      <c r="EF40" s="90"/>
      <c r="EG40" s="90"/>
      <c r="EH40" s="90"/>
      <c r="EI40" s="90"/>
      <c r="EJ40" s="90"/>
    </row>
    <row r="41" spans="1:140" s="1" customFormat="1" ht="25.15" customHeight="1">
      <c r="A41" s="528"/>
      <c r="B41" s="128">
        <f t="shared" si="2"/>
        <v>2035</v>
      </c>
      <c r="C41" s="396" t="s">
        <v>453</v>
      </c>
      <c r="D41" s="365">
        <f t="shared" si="3"/>
        <v>1</v>
      </c>
      <c r="E41" s="35">
        <f t="shared" si="6"/>
        <v>1803200</v>
      </c>
      <c r="F41" s="35">
        <f t="shared" si="7"/>
        <v>1803200</v>
      </c>
      <c r="G41" s="35">
        <f t="shared" si="8"/>
        <v>1239700</v>
      </c>
      <c r="H41" s="35">
        <f t="shared" si="9"/>
        <v>1014300</v>
      </c>
      <c r="I41" s="35">
        <f t="shared" si="10"/>
        <v>1352400</v>
      </c>
      <c r="J41" s="35">
        <f t="shared" si="11"/>
        <v>879060</v>
      </c>
      <c r="K41" s="35">
        <f t="shared" si="12"/>
        <v>755090</v>
      </c>
      <c r="L41" s="360"/>
      <c r="M41" s="66"/>
      <c r="N41" s="73"/>
      <c r="O41" s="116"/>
      <c r="P41" s="75"/>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2"/>
      <c r="BQ41" s="72"/>
      <c r="BR41" s="72"/>
      <c r="BS41" s="72"/>
      <c r="BT41" s="72"/>
      <c r="BU41" s="72"/>
      <c r="BV41" s="72"/>
      <c r="BW41" s="72"/>
      <c r="BX41" s="72"/>
      <c r="BY41" s="72"/>
      <c r="BZ41" s="72"/>
      <c r="CA41" s="72"/>
      <c r="CB41" s="72"/>
      <c r="CC41" s="72"/>
      <c r="CD41" s="72"/>
      <c r="CE41" s="72"/>
      <c r="CF41" s="72"/>
      <c r="CG41" s="72"/>
      <c r="CH41" s="72"/>
      <c r="CI41" s="90"/>
      <c r="CJ41" s="90"/>
      <c r="CK41" s="90"/>
      <c r="CL41" s="90"/>
      <c r="CM41" s="90"/>
      <c r="CN41" s="90"/>
      <c r="CO41" s="90"/>
      <c r="CP41" s="90"/>
      <c r="CQ41" s="90"/>
      <c r="CR41" s="90"/>
      <c r="CS41" s="90"/>
      <c r="CT41" s="90"/>
      <c r="CU41" s="90"/>
      <c r="CV41" s="90"/>
      <c r="CW41" s="90"/>
      <c r="CX41" s="90"/>
      <c r="CY41" s="90"/>
      <c r="CZ41" s="90"/>
      <c r="DA41" s="90"/>
      <c r="DB41" s="90"/>
      <c r="DC41" s="90"/>
      <c r="DD41" s="90"/>
      <c r="DE41" s="90"/>
      <c r="DF41" s="90"/>
      <c r="DG41" s="90"/>
      <c r="DH41" s="90"/>
      <c r="DI41" s="90"/>
      <c r="DJ41" s="90"/>
      <c r="DK41" s="90"/>
      <c r="DL41" s="90"/>
      <c r="DM41" s="90"/>
      <c r="DN41" s="90"/>
      <c r="DO41" s="90"/>
      <c r="DP41" s="90"/>
      <c r="DQ41" s="90"/>
      <c r="DR41" s="90"/>
      <c r="DS41" s="90"/>
      <c r="DT41" s="90"/>
      <c r="DU41" s="90"/>
      <c r="DV41" s="90"/>
      <c r="DW41" s="90"/>
      <c r="DX41" s="90"/>
      <c r="DY41" s="90"/>
      <c r="DZ41" s="90"/>
      <c r="EA41" s="90"/>
      <c r="EB41" s="90"/>
      <c r="EC41" s="90"/>
      <c r="ED41" s="90"/>
      <c r="EE41" s="90"/>
      <c r="EF41" s="90"/>
      <c r="EG41" s="90"/>
      <c r="EH41" s="90"/>
      <c r="EI41" s="90"/>
      <c r="EJ41" s="90"/>
    </row>
    <row r="42" spans="1:140" s="1" customFormat="1" ht="25.15" customHeight="1">
      <c r="A42" s="528"/>
      <c r="B42" s="128">
        <f t="shared" si="2"/>
        <v>2036</v>
      </c>
      <c r="C42" s="396" t="s">
        <v>454</v>
      </c>
      <c r="D42" s="365">
        <f t="shared" si="3"/>
        <v>1</v>
      </c>
      <c r="E42" s="35">
        <f t="shared" si="6"/>
        <v>1803200</v>
      </c>
      <c r="F42" s="35">
        <f t="shared" si="7"/>
        <v>1803200</v>
      </c>
      <c r="G42" s="35">
        <f t="shared" si="8"/>
        <v>1239700</v>
      </c>
      <c r="H42" s="35">
        <f t="shared" si="9"/>
        <v>1014300</v>
      </c>
      <c r="I42" s="35">
        <f t="shared" si="10"/>
        <v>1352400</v>
      </c>
      <c r="J42" s="35">
        <f t="shared" si="11"/>
        <v>879060</v>
      </c>
      <c r="K42" s="35">
        <f t="shared" si="12"/>
        <v>755090</v>
      </c>
      <c r="L42" s="360"/>
      <c r="M42" s="66"/>
      <c r="N42" s="73"/>
      <c r="O42" s="116"/>
      <c r="P42" s="75"/>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2"/>
      <c r="BM42" s="72"/>
      <c r="BN42" s="72"/>
      <c r="BO42" s="72"/>
      <c r="BP42" s="72"/>
      <c r="BQ42" s="72"/>
      <c r="BR42" s="72"/>
      <c r="BS42" s="72"/>
      <c r="BT42" s="72"/>
      <c r="BU42" s="72"/>
      <c r="BV42" s="72"/>
      <c r="BW42" s="72"/>
      <c r="BX42" s="72"/>
      <c r="BY42" s="72"/>
      <c r="BZ42" s="72"/>
      <c r="CA42" s="72"/>
      <c r="CB42" s="72"/>
      <c r="CC42" s="72"/>
      <c r="CD42" s="72"/>
      <c r="CE42" s="72"/>
      <c r="CF42" s="72"/>
      <c r="CG42" s="72"/>
      <c r="CH42" s="72"/>
      <c r="CI42" s="90"/>
      <c r="CJ42" s="90"/>
      <c r="CK42" s="90"/>
      <c r="CL42" s="90"/>
      <c r="CM42" s="90"/>
      <c r="CN42" s="90"/>
      <c r="CO42" s="90"/>
      <c r="CP42" s="90"/>
      <c r="CQ42" s="90"/>
      <c r="CR42" s="90"/>
      <c r="CS42" s="90"/>
      <c r="CT42" s="90"/>
      <c r="CU42" s="90"/>
      <c r="CV42" s="90"/>
      <c r="CW42" s="90"/>
      <c r="CX42" s="90"/>
      <c r="CY42" s="90"/>
      <c r="CZ42" s="90"/>
      <c r="DA42" s="90"/>
      <c r="DB42" s="90"/>
      <c r="DC42" s="90"/>
      <c r="DD42" s="90"/>
      <c r="DE42" s="90"/>
      <c r="DF42" s="90"/>
      <c r="DG42" s="90"/>
      <c r="DH42" s="90"/>
      <c r="DI42" s="90"/>
      <c r="DJ42" s="90"/>
      <c r="DK42" s="90"/>
      <c r="DL42" s="90"/>
      <c r="DM42" s="90"/>
      <c r="DN42" s="90"/>
      <c r="DO42" s="90"/>
      <c r="DP42" s="90"/>
      <c r="DQ42" s="90"/>
      <c r="DR42" s="90"/>
      <c r="DS42" s="90"/>
      <c r="DT42" s="90"/>
      <c r="DU42" s="90"/>
      <c r="DV42" s="90"/>
      <c r="DW42" s="90"/>
      <c r="DX42" s="90"/>
      <c r="DY42" s="90"/>
      <c r="DZ42" s="90"/>
      <c r="EA42" s="90"/>
      <c r="EB42" s="90"/>
      <c r="EC42" s="90"/>
      <c r="ED42" s="90"/>
      <c r="EE42" s="90"/>
      <c r="EF42" s="90"/>
      <c r="EG42" s="90"/>
      <c r="EH42" s="90"/>
      <c r="EI42" s="90"/>
      <c r="EJ42" s="90"/>
    </row>
    <row r="43" spans="1:140" s="1" customFormat="1" ht="25.15" customHeight="1">
      <c r="A43" s="528"/>
      <c r="B43" s="128">
        <f t="shared" si="2"/>
        <v>2037</v>
      </c>
      <c r="C43" s="396" t="s">
        <v>455</v>
      </c>
      <c r="D43" s="365">
        <f t="shared" si="3"/>
        <v>1</v>
      </c>
      <c r="E43" s="35">
        <f t="shared" si="6"/>
        <v>1803200</v>
      </c>
      <c r="F43" s="35">
        <f t="shared" si="7"/>
        <v>1803200</v>
      </c>
      <c r="G43" s="35">
        <f t="shared" si="8"/>
        <v>1239700</v>
      </c>
      <c r="H43" s="35">
        <f t="shared" si="9"/>
        <v>1014300</v>
      </c>
      <c r="I43" s="35">
        <f t="shared" si="10"/>
        <v>1352400</v>
      </c>
      <c r="J43" s="35">
        <f t="shared" si="11"/>
        <v>879060</v>
      </c>
      <c r="K43" s="35">
        <f t="shared" si="12"/>
        <v>755090</v>
      </c>
      <c r="L43" s="360"/>
      <c r="M43" s="66"/>
      <c r="N43" s="73"/>
      <c r="O43" s="116"/>
      <c r="P43" s="75"/>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2"/>
      <c r="BR43" s="72"/>
      <c r="BS43" s="72"/>
      <c r="BT43" s="72"/>
      <c r="BU43" s="72"/>
      <c r="BV43" s="72"/>
      <c r="BW43" s="72"/>
      <c r="BX43" s="72"/>
      <c r="BY43" s="72"/>
      <c r="BZ43" s="72"/>
      <c r="CA43" s="72"/>
      <c r="CB43" s="72"/>
      <c r="CC43" s="72"/>
      <c r="CD43" s="72"/>
      <c r="CE43" s="72"/>
      <c r="CF43" s="72"/>
      <c r="CG43" s="72"/>
      <c r="CH43" s="72"/>
      <c r="CI43" s="90"/>
      <c r="CJ43" s="90"/>
      <c r="CK43" s="90"/>
      <c r="CL43" s="90"/>
      <c r="CM43" s="90"/>
      <c r="CN43" s="90"/>
      <c r="CO43" s="90"/>
      <c r="CP43" s="90"/>
      <c r="CQ43" s="90"/>
      <c r="CR43" s="90"/>
      <c r="CS43" s="90"/>
      <c r="CT43" s="90"/>
      <c r="CU43" s="90"/>
      <c r="CV43" s="90"/>
      <c r="CW43" s="90"/>
      <c r="CX43" s="90"/>
      <c r="CY43" s="90"/>
      <c r="CZ43" s="90"/>
      <c r="DA43" s="90"/>
      <c r="DB43" s="90"/>
      <c r="DC43" s="90"/>
      <c r="DD43" s="90"/>
      <c r="DE43" s="90"/>
      <c r="DF43" s="90"/>
      <c r="DG43" s="90"/>
      <c r="DH43" s="90"/>
      <c r="DI43" s="90"/>
      <c r="DJ43" s="90"/>
      <c r="DK43" s="90"/>
      <c r="DL43" s="90"/>
      <c r="DM43" s="90"/>
      <c r="DN43" s="90"/>
      <c r="DO43" s="90"/>
      <c r="DP43" s="90"/>
      <c r="DQ43" s="90"/>
      <c r="DR43" s="90"/>
      <c r="DS43" s="90"/>
      <c r="DT43" s="90"/>
      <c r="DU43" s="90"/>
      <c r="DV43" s="90"/>
      <c r="DW43" s="90"/>
      <c r="DX43" s="90"/>
      <c r="DY43" s="90"/>
      <c r="DZ43" s="90"/>
      <c r="EA43" s="90"/>
      <c r="EB43" s="90"/>
      <c r="EC43" s="90"/>
      <c r="ED43" s="90"/>
      <c r="EE43" s="90"/>
      <c r="EF43" s="90"/>
      <c r="EG43" s="90"/>
      <c r="EH43" s="90"/>
      <c r="EI43" s="90"/>
      <c r="EJ43" s="90"/>
    </row>
    <row r="44" spans="1:140" s="1" customFormat="1" ht="25.15" customHeight="1">
      <c r="A44" s="528"/>
      <c r="B44" s="128">
        <f t="shared" si="2"/>
        <v>2038</v>
      </c>
      <c r="C44" s="396" t="s">
        <v>456</v>
      </c>
      <c r="D44" s="365">
        <f t="shared" si="3"/>
        <v>1</v>
      </c>
      <c r="E44" s="35">
        <f t="shared" si="6"/>
        <v>1803200</v>
      </c>
      <c r="F44" s="35">
        <f t="shared" si="7"/>
        <v>1803200</v>
      </c>
      <c r="G44" s="35">
        <f t="shared" si="8"/>
        <v>1239700</v>
      </c>
      <c r="H44" s="35">
        <f t="shared" si="9"/>
        <v>1014300</v>
      </c>
      <c r="I44" s="35">
        <f t="shared" si="10"/>
        <v>1352400</v>
      </c>
      <c r="J44" s="35">
        <f t="shared" si="11"/>
        <v>879060</v>
      </c>
      <c r="K44" s="35">
        <f t="shared" si="12"/>
        <v>755090</v>
      </c>
      <c r="L44" s="360"/>
      <c r="M44" s="66"/>
      <c r="N44" s="73"/>
      <c r="O44" s="116"/>
      <c r="P44" s="75"/>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2"/>
      <c r="BZ44" s="72"/>
      <c r="CA44" s="72"/>
      <c r="CB44" s="72"/>
      <c r="CC44" s="72"/>
      <c r="CD44" s="72"/>
      <c r="CE44" s="72"/>
      <c r="CF44" s="72"/>
      <c r="CG44" s="72"/>
      <c r="CH44" s="72"/>
      <c r="CI44" s="90"/>
      <c r="CJ44" s="90"/>
      <c r="CK44" s="90"/>
      <c r="CL44" s="90"/>
      <c r="CM44" s="90"/>
      <c r="CN44" s="90"/>
      <c r="CO44" s="90"/>
      <c r="CP44" s="90"/>
      <c r="CQ44" s="90"/>
      <c r="CR44" s="90"/>
      <c r="CS44" s="90"/>
      <c r="CT44" s="90"/>
      <c r="CU44" s="90"/>
      <c r="CV44" s="90"/>
      <c r="CW44" s="90"/>
      <c r="CX44" s="90"/>
      <c r="CY44" s="90"/>
      <c r="CZ44" s="90"/>
      <c r="DA44" s="90"/>
      <c r="DB44" s="90"/>
      <c r="DC44" s="90"/>
      <c r="DD44" s="90"/>
      <c r="DE44" s="90"/>
      <c r="DF44" s="90"/>
      <c r="DG44" s="90"/>
      <c r="DH44" s="90"/>
      <c r="DI44" s="90"/>
      <c r="DJ44" s="90"/>
      <c r="DK44" s="90"/>
      <c r="DL44" s="90"/>
      <c r="DM44" s="90"/>
      <c r="DN44" s="90"/>
      <c r="DO44" s="90"/>
      <c r="DP44" s="90"/>
      <c r="DQ44" s="90"/>
      <c r="DR44" s="90"/>
      <c r="DS44" s="90"/>
      <c r="DT44" s="90"/>
      <c r="DU44" s="90"/>
      <c r="DV44" s="90"/>
      <c r="DW44" s="90"/>
      <c r="DX44" s="90"/>
      <c r="DY44" s="90"/>
      <c r="DZ44" s="90"/>
      <c r="EA44" s="90"/>
      <c r="EB44" s="90"/>
      <c r="EC44" s="90"/>
      <c r="ED44" s="90"/>
      <c r="EE44" s="90"/>
      <c r="EF44" s="90"/>
      <c r="EG44" s="90"/>
      <c r="EH44" s="90"/>
      <c r="EI44" s="90"/>
      <c r="EJ44" s="90"/>
    </row>
    <row r="45" spans="1:140" s="1" customFormat="1" ht="25.15" customHeight="1">
      <c r="A45" s="528"/>
      <c r="B45" s="128">
        <f t="shared" si="2"/>
        <v>2039</v>
      </c>
      <c r="C45" s="396" t="s">
        <v>457</v>
      </c>
      <c r="D45" s="365">
        <f>I1721</f>
        <v>1</v>
      </c>
      <c r="E45" s="35">
        <f t="shared" si="6"/>
        <v>1803200</v>
      </c>
      <c r="F45" s="35">
        <f t="shared" si="7"/>
        <v>1803200</v>
      </c>
      <c r="G45" s="35">
        <f t="shared" si="8"/>
        <v>1239700</v>
      </c>
      <c r="H45" s="35">
        <f t="shared" si="9"/>
        <v>1014300</v>
      </c>
      <c r="I45" s="35">
        <f t="shared" si="10"/>
        <v>1352400</v>
      </c>
      <c r="J45" s="35">
        <f t="shared" si="11"/>
        <v>879060</v>
      </c>
      <c r="K45" s="35">
        <f t="shared" si="12"/>
        <v>755090</v>
      </c>
      <c r="L45" s="360"/>
      <c r="M45" s="66"/>
      <c r="N45" s="73"/>
      <c r="O45" s="116"/>
      <c r="P45" s="75"/>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c r="CA45" s="72"/>
      <c r="CB45" s="72"/>
      <c r="CC45" s="72"/>
      <c r="CD45" s="72"/>
      <c r="CE45" s="72"/>
      <c r="CF45" s="72"/>
      <c r="CG45" s="72"/>
      <c r="CH45" s="72"/>
      <c r="CI45" s="90"/>
      <c r="CJ45" s="90"/>
      <c r="CK45" s="90"/>
      <c r="CL45" s="90"/>
      <c r="CM45" s="90"/>
      <c r="CN45" s="90"/>
      <c r="CO45" s="90"/>
      <c r="CP45" s="90"/>
      <c r="CQ45" s="90"/>
      <c r="CR45" s="90"/>
      <c r="CS45" s="90"/>
      <c r="CT45" s="90"/>
      <c r="CU45" s="90"/>
      <c r="CV45" s="90"/>
      <c r="CW45" s="90"/>
      <c r="CX45" s="90"/>
      <c r="CY45" s="90"/>
      <c r="CZ45" s="90"/>
      <c r="DA45" s="90"/>
      <c r="DB45" s="90"/>
      <c r="DC45" s="90"/>
      <c r="DD45" s="90"/>
      <c r="DE45" s="90"/>
      <c r="DF45" s="90"/>
      <c r="DG45" s="90"/>
      <c r="DH45" s="90"/>
      <c r="DI45" s="90"/>
      <c r="DJ45" s="90"/>
      <c r="DK45" s="90"/>
      <c r="DL45" s="90"/>
      <c r="DM45" s="90"/>
      <c r="DN45" s="90"/>
      <c r="DO45" s="90"/>
      <c r="DP45" s="90"/>
      <c r="DQ45" s="90"/>
      <c r="DR45" s="90"/>
      <c r="DS45" s="90"/>
      <c r="DT45" s="90"/>
      <c r="DU45" s="90"/>
      <c r="DV45" s="90"/>
      <c r="DW45" s="90"/>
      <c r="DX45" s="90"/>
      <c r="DY45" s="90"/>
      <c r="DZ45" s="90"/>
      <c r="EA45" s="90"/>
      <c r="EB45" s="90"/>
      <c r="EC45" s="90"/>
      <c r="ED45" s="90"/>
      <c r="EE45" s="90"/>
      <c r="EF45" s="90"/>
      <c r="EG45" s="90"/>
      <c r="EH45" s="90"/>
      <c r="EI45" s="90"/>
      <c r="EJ45" s="90"/>
    </row>
    <row r="46" spans="1:140" s="1" customFormat="1" ht="25.15" customHeight="1">
      <c r="A46" s="528"/>
      <c r="B46" s="128">
        <f t="shared" si="2"/>
        <v>2040</v>
      </c>
      <c r="C46" s="396" t="s">
        <v>458</v>
      </c>
      <c r="D46" s="365">
        <f t="shared" si="3"/>
        <v>1</v>
      </c>
      <c r="E46" s="35">
        <f t="shared" si="6"/>
        <v>1803200</v>
      </c>
      <c r="F46" s="35">
        <f t="shared" si="7"/>
        <v>1803200</v>
      </c>
      <c r="G46" s="35">
        <f t="shared" si="8"/>
        <v>1239700</v>
      </c>
      <c r="H46" s="35">
        <f t="shared" si="9"/>
        <v>1014300</v>
      </c>
      <c r="I46" s="35">
        <f t="shared" si="10"/>
        <v>1352400</v>
      </c>
      <c r="J46" s="35">
        <f t="shared" si="11"/>
        <v>879060</v>
      </c>
      <c r="K46" s="35">
        <f t="shared" si="12"/>
        <v>755090</v>
      </c>
      <c r="L46" s="360"/>
      <c r="M46" s="66"/>
      <c r="N46" s="73"/>
      <c r="O46" s="116"/>
      <c r="P46" s="75"/>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2"/>
      <c r="BM46" s="72"/>
      <c r="BN46" s="72"/>
      <c r="BO46" s="72"/>
      <c r="BP46" s="72"/>
      <c r="BQ46" s="72"/>
      <c r="BR46" s="72"/>
      <c r="BS46" s="72"/>
      <c r="BT46" s="72"/>
      <c r="BU46" s="72"/>
      <c r="BV46" s="72"/>
      <c r="BW46" s="72"/>
      <c r="BX46" s="72"/>
      <c r="BY46" s="72"/>
      <c r="BZ46" s="72"/>
      <c r="CA46" s="72"/>
      <c r="CB46" s="72"/>
      <c r="CC46" s="72"/>
      <c r="CD46" s="72"/>
      <c r="CE46" s="72"/>
      <c r="CF46" s="72"/>
      <c r="CG46" s="72"/>
      <c r="CH46" s="72"/>
      <c r="CI46" s="90"/>
      <c r="CJ46" s="90"/>
      <c r="CK46" s="90"/>
      <c r="CL46" s="90"/>
      <c r="CM46" s="90"/>
      <c r="CN46" s="90"/>
      <c r="CO46" s="90"/>
      <c r="CP46" s="90"/>
      <c r="CQ46" s="90"/>
      <c r="CR46" s="90"/>
      <c r="CS46" s="90"/>
      <c r="CT46" s="90"/>
      <c r="CU46" s="90"/>
      <c r="CV46" s="90"/>
      <c r="CW46" s="90"/>
      <c r="CX46" s="90"/>
      <c r="CY46" s="90"/>
      <c r="CZ46" s="90"/>
      <c r="DA46" s="90"/>
      <c r="DB46" s="90"/>
      <c r="DC46" s="90"/>
      <c r="DD46" s="90"/>
      <c r="DE46" s="90"/>
      <c r="DF46" s="90"/>
      <c r="DG46" s="90"/>
      <c r="DH46" s="90"/>
      <c r="DI46" s="90"/>
      <c r="DJ46" s="90"/>
      <c r="DK46" s="90"/>
      <c r="DL46" s="90"/>
      <c r="DM46" s="90"/>
      <c r="DN46" s="90"/>
      <c r="DO46" s="90"/>
      <c r="DP46" s="90"/>
      <c r="DQ46" s="90"/>
      <c r="DR46" s="90"/>
      <c r="DS46" s="90"/>
      <c r="DT46" s="90"/>
      <c r="DU46" s="90"/>
      <c r="DV46" s="90"/>
      <c r="DW46" s="90"/>
      <c r="DX46" s="90"/>
      <c r="DY46" s="90"/>
      <c r="DZ46" s="90"/>
      <c r="EA46" s="90"/>
      <c r="EB46" s="90"/>
      <c r="EC46" s="90"/>
      <c r="ED46" s="90"/>
      <c r="EE46" s="90"/>
      <c r="EF46" s="90"/>
      <c r="EG46" s="90"/>
      <c r="EH46" s="90"/>
      <c r="EI46" s="90"/>
      <c r="EJ46" s="90"/>
    </row>
    <row r="47" spans="1:140" s="1" customFormat="1" ht="25.15" customHeight="1">
      <c r="A47" s="528"/>
      <c r="B47" s="128">
        <f t="shared" si="2"/>
        <v>2041</v>
      </c>
      <c r="C47" s="396" t="s">
        <v>459</v>
      </c>
      <c r="D47" s="365">
        <f t="shared" si="3"/>
        <v>1</v>
      </c>
      <c r="E47" s="35">
        <f t="shared" si="6"/>
        <v>1803200</v>
      </c>
      <c r="F47" s="35">
        <f t="shared" si="7"/>
        <v>1803200</v>
      </c>
      <c r="G47" s="35">
        <f t="shared" si="8"/>
        <v>1239700</v>
      </c>
      <c r="H47" s="35">
        <f t="shared" si="9"/>
        <v>1014300</v>
      </c>
      <c r="I47" s="35">
        <f t="shared" si="10"/>
        <v>1352400</v>
      </c>
      <c r="J47" s="35">
        <f t="shared" si="11"/>
        <v>879060</v>
      </c>
      <c r="K47" s="35">
        <f t="shared" si="12"/>
        <v>755090</v>
      </c>
      <c r="L47" s="360"/>
      <c r="M47" s="66"/>
      <c r="N47" s="73"/>
      <c r="O47" s="116"/>
      <c r="P47" s="75"/>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2"/>
      <c r="BR47" s="72"/>
      <c r="BS47" s="72"/>
      <c r="BT47" s="72"/>
      <c r="BU47" s="72"/>
      <c r="BV47" s="72"/>
      <c r="BW47" s="72"/>
      <c r="BX47" s="72"/>
      <c r="BY47" s="72"/>
      <c r="BZ47" s="72"/>
      <c r="CA47" s="72"/>
      <c r="CB47" s="72"/>
      <c r="CC47" s="72"/>
      <c r="CD47" s="72"/>
      <c r="CE47" s="72"/>
      <c r="CF47" s="72"/>
      <c r="CG47" s="72"/>
      <c r="CH47" s="72"/>
      <c r="CI47" s="90"/>
      <c r="CJ47" s="90"/>
      <c r="CK47" s="90"/>
      <c r="CL47" s="90"/>
      <c r="CM47" s="90"/>
      <c r="CN47" s="90"/>
      <c r="CO47" s="90"/>
      <c r="CP47" s="90"/>
      <c r="CQ47" s="90"/>
      <c r="CR47" s="90"/>
      <c r="CS47" s="90"/>
      <c r="CT47" s="90"/>
      <c r="CU47" s="90"/>
      <c r="CV47" s="90"/>
      <c r="CW47" s="90"/>
      <c r="CX47" s="90"/>
      <c r="CY47" s="90"/>
      <c r="CZ47" s="90"/>
      <c r="DA47" s="90"/>
      <c r="DB47" s="90"/>
      <c r="DC47" s="90"/>
      <c r="DD47" s="90"/>
      <c r="DE47" s="90"/>
      <c r="DF47" s="90"/>
      <c r="DG47" s="90"/>
      <c r="DH47" s="90"/>
      <c r="DI47" s="90"/>
      <c r="DJ47" s="90"/>
      <c r="DK47" s="90"/>
      <c r="DL47" s="90"/>
      <c r="DM47" s="90"/>
      <c r="DN47" s="90"/>
      <c r="DO47" s="90"/>
      <c r="DP47" s="90"/>
      <c r="DQ47" s="90"/>
      <c r="DR47" s="90"/>
      <c r="DS47" s="90"/>
      <c r="DT47" s="90"/>
      <c r="DU47" s="90"/>
      <c r="DV47" s="90"/>
      <c r="DW47" s="90"/>
      <c r="DX47" s="90"/>
      <c r="DY47" s="90"/>
      <c r="DZ47" s="90"/>
      <c r="EA47" s="90"/>
      <c r="EB47" s="90"/>
      <c r="EC47" s="90"/>
      <c r="ED47" s="90"/>
      <c r="EE47" s="90"/>
      <c r="EF47" s="90"/>
      <c r="EG47" s="90"/>
      <c r="EH47" s="90"/>
      <c r="EI47" s="90"/>
      <c r="EJ47" s="90"/>
    </row>
    <row r="48" spans="1:140" s="1" customFormat="1" ht="25.15" customHeight="1">
      <c r="A48" s="528"/>
      <c r="B48" s="128">
        <f t="shared" si="2"/>
        <v>2042</v>
      </c>
      <c r="C48" s="396" t="s">
        <v>460</v>
      </c>
      <c r="D48" s="365">
        <f t="shared" si="3"/>
        <v>1</v>
      </c>
      <c r="E48" s="35">
        <f t="shared" si="6"/>
        <v>1803200</v>
      </c>
      <c r="F48" s="35">
        <f t="shared" si="7"/>
        <v>1803200</v>
      </c>
      <c r="G48" s="35">
        <f t="shared" si="8"/>
        <v>1239700</v>
      </c>
      <c r="H48" s="35">
        <f t="shared" si="9"/>
        <v>1014300</v>
      </c>
      <c r="I48" s="35">
        <f t="shared" si="10"/>
        <v>1352400</v>
      </c>
      <c r="J48" s="35">
        <f t="shared" si="11"/>
        <v>879060</v>
      </c>
      <c r="K48" s="35">
        <f t="shared" si="12"/>
        <v>755090</v>
      </c>
      <c r="L48" s="360"/>
      <c r="M48" s="66"/>
      <c r="N48" s="73"/>
      <c r="O48" s="116"/>
      <c r="P48" s="75"/>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2"/>
      <c r="CA48" s="72"/>
      <c r="CB48" s="72"/>
      <c r="CC48" s="72"/>
      <c r="CD48" s="72"/>
      <c r="CE48" s="72"/>
      <c r="CF48" s="72"/>
      <c r="CG48" s="72"/>
      <c r="CH48" s="72"/>
      <c r="CI48" s="90"/>
      <c r="CJ48" s="90"/>
      <c r="CK48" s="90"/>
      <c r="CL48" s="90"/>
      <c r="CM48" s="90"/>
      <c r="CN48" s="90"/>
      <c r="CO48" s="90"/>
      <c r="CP48" s="90"/>
      <c r="CQ48" s="90"/>
      <c r="CR48" s="90"/>
      <c r="CS48" s="90"/>
      <c r="CT48" s="90"/>
      <c r="CU48" s="90"/>
      <c r="CV48" s="90"/>
      <c r="CW48" s="90"/>
      <c r="CX48" s="90"/>
      <c r="CY48" s="90"/>
      <c r="CZ48" s="90"/>
      <c r="DA48" s="90"/>
      <c r="DB48" s="90"/>
      <c r="DC48" s="90"/>
      <c r="DD48" s="90"/>
      <c r="DE48" s="90"/>
      <c r="DF48" s="90"/>
      <c r="DG48" s="90"/>
      <c r="DH48" s="90"/>
      <c r="DI48" s="90"/>
      <c r="DJ48" s="90"/>
      <c r="DK48" s="90"/>
      <c r="DL48" s="90"/>
      <c r="DM48" s="90"/>
      <c r="DN48" s="90"/>
      <c r="DO48" s="90"/>
      <c r="DP48" s="90"/>
      <c r="DQ48" s="90"/>
      <c r="DR48" s="90"/>
      <c r="DS48" s="90"/>
      <c r="DT48" s="90"/>
      <c r="DU48" s="90"/>
      <c r="DV48" s="90"/>
      <c r="DW48" s="90"/>
      <c r="DX48" s="90"/>
      <c r="DY48" s="90"/>
      <c r="DZ48" s="90"/>
      <c r="EA48" s="90"/>
      <c r="EB48" s="90"/>
      <c r="EC48" s="90"/>
      <c r="ED48" s="90"/>
      <c r="EE48" s="90"/>
      <c r="EF48" s="90"/>
      <c r="EG48" s="90"/>
      <c r="EH48" s="90"/>
      <c r="EI48" s="90"/>
      <c r="EJ48" s="90"/>
    </row>
    <row r="49" spans="1:140" s="1" customFormat="1" ht="25.15" customHeight="1">
      <c r="A49" s="528"/>
      <c r="B49" s="128">
        <f t="shared" si="2"/>
        <v>2043</v>
      </c>
      <c r="C49" s="396" t="s">
        <v>461</v>
      </c>
      <c r="D49" s="365">
        <f t="shared" si="3"/>
        <v>1</v>
      </c>
      <c r="E49" s="35">
        <f t="shared" si="6"/>
        <v>1803200</v>
      </c>
      <c r="F49" s="35">
        <f t="shared" si="7"/>
        <v>1803200</v>
      </c>
      <c r="G49" s="35">
        <f t="shared" si="8"/>
        <v>1239700</v>
      </c>
      <c r="H49" s="35">
        <f t="shared" si="9"/>
        <v>1014300</v>
      </c>
      <c r="I49" s="35">
        <f t="shared" si="10"/>
        <v>1352400</v>
      </c>
      <c r="J49" s="35">
        <f t="shared" si="11"/>
        <v>879060</v>
      </c>
      <c r="K49" s="35">
        <f t="shared" si="12"/>
        <v>755090</v>
      </c>
      <c r="L49" s="360"/>
      <c r="M49" s="66"/>
      <c r="N49" s="73"/>
      <c r="O49" s="116"/>
      <c r="P49" s="75"/>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2"/>
      <c r="BR49" s="72"/>
      <c r="BS49" s="72"/>
      <c r="BT49" s="72"/>
      <c r="BU49" s="72"/>
      <c r="BV49" s="72"/>
      <c r="BW49" s="72"/>
      <c r="BX49" s="72"/>
      <c r="BY49" s="72"/>
      <c r="BZ49" s="72"/>
      <c r="CA49" s="72"/>
      <c r="CB49" s="72"/>
      <c r="CC49" s="72"/>
      <c r="CD49" s="72"/>
      <c r="CE49" s="72"/>
      <c r="CF49" s="72"/>
      <c r="CG49" s="72"/>
      <c r="CH49" s="72"/>
      <c r="CI49" s="90"/>
      <c r="CJ49" s="90"/>
      <c r="CK49" s="90"/>
      <c r="CL49" s="90"/>
      <c r="CM49" s="90"/>
      <c r="CN49" s="90"/>
      <c r="CO49" s="90"/>
      <c r="CP49" s="90"/>
      <c r="CQ49" s="90"/>
      <c r="CR49" s="90"/>
      <c r="CS49" s="90"/>
      <c r="CT49" s="90"/>
      <c r="CU49" s="90"/>
      <c r="CV49" s="90"/>
      <c r="CW49" s="90"/>
      <c r="CX49" s="90"/>
      <c r="CY49" s="90"/>
      <c r="CZ49" s="90"/>
      <c r="DA49" s="90"/>
      <c r="DB49" s="90"/>
      <c r="DC49" s="90"/>
      <c r="DD49" s="90"/>
      <c r="DE49" s="90"/>
      <c r="DF49" s="90"/>
      <c r="DG49" s="90"/>
      <c r="DH49" s="90"/>
      <c r="DI49" s="90"/>
      <c r="DJ49" s="90"/>
      <c r="DK49" s="90"/>
      <c r="DL49" s="90"/>
      <c r="DM49" s="90"/>
      <c r="DN49" s="90"/>
      <c r="DO49" s="90"/>
      <c r="DP49" s="90"/>
      <c r="DQ49" s="90"/>
      <c r="DR49" s="90"/>
      <c r="DS49" s="90"/>
      <c r="DT49" s="90"/>
      <c r="DU49" s="90"/>
      <c r="DV49" s="90"/>
      <c r="DW49" s="90"/>
      <c r="DX49" s="90"/>
      <c r="DY49" s="90"/>
      <c r="DZ49" s="90"/>
      <c r="EA49" s="90"/>
      <c r="EB49" s="90"/>
      <c r="EC49" s="90"/>
      <c r="ED49" s="90"/>
      <c r="EE49" s="90"/>
      <c r="EF49" s="90"/>
      <c r="EG49" s="90"/>
      <c r="EH49" s="90"/>
      <c r="EI49" s="90"/>
      <c r="EJ49" s="90"/>
    </row>
    <row r="50" spans="1:140" s="1" customFormat="1" ht="25.15" customHeight="1">
      <c r="A50" s="528"/>
      <c r="B50" s="128">
        <f t="shared" si="2"/>
        <v>2044</v>
      </c>
      <c r="C50" s="396" t="s">
        <v>462</v>
      </c>
      <c r="D50" s="365">
        <f t="shared" si="3"/>
        <v>1</v>
      </c>
      <c r="E50" s="35">
        <f t="shared" si="6"/>
        <v>1803200</v>
      </c>
      <c r="F50" s="35">
        <f t="shared" si="7"/>
        <v>1803200</v>
      </c>
      <c r="G50" s="35">
        <f t="shared" si="8"/>
        <v>1239700</v>
      </c>
      <c r="H50" s="35">
        <f t="shared" si="9"/>
        <v>1014300</v>
      </c>
      <c r="I50" s="35">
        <f t="shared" si="10"/>
        <v>1352400</v>
      </c>
      <c r="J50" s="35">
        <f t="shared" si="11"/>
        <v>879060</v>
      </c>
      <c r="K50" s="35">
        <f t="shared" si="12"/>
        <v>755090</v>
      </c>
      <c r="L50" s="360"/>
      <c r="M50" s="66"/>
      <c r="N50" s="73"/>
      <c r="O50" s="116"/>
      <c r="P50" s="75"/>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2"/>
      <c r="BR50" s="72"/>
      <c r="BS50" s="72"/>
      <c r="BT50" s="72"/>
      <c r="BU50" s="72"/>
      <c r="BV50" s="72"/>
      <c r="BW50" s="72"/>
      <c r="BX50" s="72"/>
      <c r="BY50" s="72"/>
      <c r="BZ50" s="72"/>
      <c r="CA50" s="72"/>
      <c r="CB50" s="72"/>
      <c r="CC50" s="72"/>
      <c r="CD50" s="72"/>
      <c r="CE50" s="72"/>
      <c r="CF50" s="72"/>
      <c r="CG50" s="72"/>
      <c r="CH50" s="72"/>
      <c r="CI50" s="90"/>
      <c r="CJ50" s="90"/>
      <c r="CK50" s="90"/>
      <c r="CL50" s="90"/>
      <c r="CM50" s="90"/>
      <c r="CN50" s="90"/>
      <c r="CO50" s="90"/>
      <c r="CP50" s="90"/>
      <c r="CQ50" s="90"/>
      <c r="CR50" s="90"/>
      <c r="CS50" s="90"/>
      <c r="CT50" s="90"/>
      <c r="CU50" s="90"/>
      <c r="CV50" s="90"/>
      <c r="CW50" s="90"/>
      <c r="CX50" s="90"/>
      <c r="CY50" s="90"/>
      <c r="CZ50" s="90"/>
      <c r="DA50" s="90"/>
      <c r="DB50" s="90"/>
      <c r="DC50" s="90"/>
      <c r="DD50" s="90"/>
      <c r="DE50" s="90"/>
      <c r="DF50" s="90"/>
      <c r="DG50" s="90"/>
      <c r="DH50" s="90"/>
      <c r="DI50" s="90"/>
      <c r="DJ50" s="90"/>
      <c r="DK50" s="90"/>
      <c r="DL50" s="90"/>
      <c r="DM50" s="90"/>
      <c r="DN50" s="90"/>
      <c r="DO50" s="90"/>
      <c r="DP50" s="90"/>
      <c r="DQ50" s="90"/>
      <c r="DR50" s="90"/>
      <c r="DS50" s="90"/>
      <c r="DT50" s="90"/>
      <c r="DU50" s="90"/>
      <c r="DV50" s="90"/>
      <c r="DW50" s="90"/>
      <c r="DX50" s="90"/>
      <c r="DY50" s="90"/>
      <c r="DZ50" s="90"/>
      <c r="EA50" s="90"/>
      <c r="EB50" s="90"/>
      <c r="EC50" s="90"/>
      <c r="ED50" s="90"/>
      <c r="EE50" s="90"/>
      <c r="EF50" s="90"/>
      <c r="EG50" s="90"/>
      <c r="EH50" s="90"/>
      <c r="EI50" s="90"/>
      <c r="EJ50" s="90"/>
    </row>
    <row r="51" spans="1:140" s="1" customFormat="1" ht="25.15" customHeight="1">
      <c r="A51" s="528"/>
      <c r="B51" s="128">
        <f t="shared" si="2"/>
        <v>2045</v>
      </c>
      <c r="C51" s="396" t="s">
        <v>463</v>
      </c>
      <c r="D51" s="365">
        <f t="shared" si="3"/>
        <v>1</v>
      </c>
      <c r="E51" s="35">
        <f t="shared" si="6"/>
        <v>1803200</v>
      </c>
      <c r="F51" s="35">
        <f t="shared" si="7"/>
        <v>1803200</v>
      </c>
      <c r="G51" s="35">
        <f t="shared" si="8"/>
        <v>1239700</v>
      </c>
      <c r="H51" s="35">
        <f t="shared" si="9"/>
        <v>1014300</v>
      </c>
      <c r="I51" s="35">
        <f t="shared" si="10"/>
        <v>1352400</v>
      </c>
      <c r="J51" s="35">
        <f t="shared" si="11"/>
        <v>879060</v>
      </c>
      <c r="K51" s="35">
        <f t="shared" si="12"/>
        <v>755090</v>
      </c>
      <c r="L51" s="360"/>
      <c r="M51" s="66"/>
      <c r="N51" s="73"/>
      <c r="O51" s="116"/>
      <c r="P51" s="75"/>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2"/>
      <c r="BR51" s="72"/>
      <c r="BS51" s="72"/>
      <c r="BT51" s="72"/>
      <c r="BU51" s="72"/>
      <c r="BV51" s="72"/>
      <c r="BW51" s="72"/>
      <c r="BX51" s="72"/>
      <c r="BY51" s="72"/>
      <c r="BZ51" s="72"/>
      <c r="CA51" s="72"/>
      <c r="CB51" s="72"/>
      <c r="CC51" s="72"/>
      <c r="CD51" s="72"/>
      <c r="CE51" s="72"/>
      <c r="CF51" s="72"/>
      <c r="CG51" s="72"/>
      <c r="CH51" s="72"/>
      <c r="CI51" s="90"/>
      <c r="CJ51" s="90"/>
      <c r="CK51" s="90"/>
      <c r="CL51" s="90"/>
      <c r="CM51" s="90"/>
      <c r="CN51" s="90"/>
      <c r="CO51" s="90"/>
      <c r="CP51" s="90"/>
      <c r="CQ51" s="90"/>
      <c r="CR51" s="90"/>
      <c r="CS51" s="90"/>
      <c r="CT51" s="90"/>
      <c r="CU51" s="90"/>
      <c r="CV51" s="90"/>
      <c r="CW51" s="90"/>
      <c r="CX51" s="90"/>
      <c r="CY51" s="90"/>
      <c r="CZ51" s="90"/>
      <c r="DA51" s="90"/>
      <c r="DB51" s="90"/>
      <c r="DC51" s="90"/>
      <c r="DD51" s="90"/>
      <c r="DE51" s="90"/>
      <c r="DF51" s="90"/>
      <c r="DG51" s="90"/>
      <c r="DH51" s="90"/>
      <c r="DI51" s="90"/>
      <c r="DJ51" s="90"/>
      <c r="DK51" s="90"/>
      <c r="DL51" s="90"/>
      <c r="DM51" s="90"/>
      <c r="DN51" s="90"/>
      <c r="DO51" s="90"/>
      <c r="DP51" s="90"/>
      <c r="DQ51" s="90"/>
      <c r="DR51" s="90"/>
      <c r="DS51" s="90"/>
      <c r="DT51" s="90"/>
      <c r="DU51" s="90"/>
      <c r="DV51" s="90"/>
      <c r="DW51" s="90"/>
      <c r="DX51" s="90"/>
      <c r="DY51" s="90"/>
      <c r="DZ51" s="90"/>
      <c r="EA51" s="90"/>
      <c r="EB51" s="90"/>
      <c r="EC51" s="90"/>
      <c r="ED51" s="90"/>
      <c r="EE51" s="90"/>
      <c r="EF51" s="90"/>
      <c r="EG51" s="90"/>
      <c r="EH51" s="90"/>
      <c r="EI51" s="90"/>
      <c r="EJ51" s="90"/>
    </row>
    <row r="52" spans="1:140" s="1" customFormat="1" ht="25.15" customHeight="1">
      <c r="A52" s="528"/>
      <c r="B52" s="128">
        <f t="shared" si="2"/>
        <v>2046</v>
      </c>
      <c r="C52" s="396" t="s">
        <v>464</v>
      </c>
      <c r="D52" s="365">
        <f t="shared" si="3"/>
        <v>1</v>
      </c>
      <c r="E52" s="35">
        <f t="shared" si="6"/>
        <v>1803200</v>
      </c>
      <c r="F52" s="35">
        <f t="shared" si="7"/>
        <v>1803200</v>
      </c>
      <c r="G52" s="35">
        <f t="shared" si="8"/>
        <v>1239700</v>
      </c>
      <c r="H52" s="35">
        <f t="shared" si="9"/>
        <v>1014300</v>
      </c>
      <c r="I52" s="35">
        <f t="shared" si="10"/>
        <v>1352400</v>
      </c>
      <c r="J52" s="35">
        <f t="shared" si="11"/>
        <v>879060</v>
      </c>
      <c r="K52" s="35">
        <f t="shared" si="12"/>
        <v>755090</v>
      </c>
      <c r="L52" s="360"/>
      <c r="M52" s="66"/>
      <c r="N52" s="73"/>
      <c r="O52" s="116"/>
      <c r="P52" s="75"/>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2"/>
      <c r="BR52" s="72"/>
      <c r="BS52" s="72"/>
      <c r="BT52" s="72"/>
      <c r="BU52" s="72"/>
      <c r="BV52" s="72"/>
      <c r="BW52" s="72"/>
      <c r="BX52" s="72"/>
      <c r="BY52" s="72"/>
      <c r="BZ52" s="72"/>
      <c r="CA52" s="72"/>
      <c r="CB52" s="72"/>
      <c r="CC52" s="72"/>
      <c r="CD52" s="72"/>
      <c r="CE52" s="72"/>
      <c r="CF52" s="72"/>
      <c r="CG52" s="72"/>
      <c r="CH52" s="72"/>
      <c r="CI52" s="90"/>
      <c r="CJ52" s="90"/>
      <c r="CK52" s="90"/>
      <c r="CL52" s="90"/>
      <c r="CM52" s="90"/>
      <c r="CN52" s="90"/>
      <c r="CO52" s="90"/>
      <c r="CP52" s="90"/>
      <c r="CQ52" s="90"/>
      <c r="CR52" s="90"/>
      <c r="CS52" s="90"/>
      <c r="CT52" s="90"/>
      <c r="CU52" s="90"/>
      <c r="CV52" s="90"/>
      <c r="CW52" s="90"/>
      <c r="CX52" s="90"/>
      <c r="CY52" s="90"/>
      <c r="CZ52" s="90"/>
      <c r="DA52" s="90"/>
      <c r="DB52" s="90"/>
      <c r="DC52" s="90"/>
      <c r="DD52" s="90"/>
      <c r="DE52" s="90"/>
      <c r="DF52" s="90"/>
      <c r="DG52" s="90"/>
      <c r="DH52" s="90"/>
      <c r="DI52" s="90"/>
      <c r="DJ52" s="90"/>
      <c r="DK52" s="90"/>
      <c r="DL52" s="90"/>
      <c r="DM52" s="90"/>
      <c r="DN52" s="90"/>
      <c r="DO52" s="90"/>
      <c r="DP52" s="90"/>
      <c r="DQ52" s="90"/>
      <c r="DR52" s="90"/>
      <c r="DS52" s="90"/>
      <c r="DT52" s="90"/>
      <c r="DU52" s="90"/>
      <c r="DV52" s="90"/>
      <c r="DW52" s="90"/>
      <c r="DX52" s="90"/>
      <c r="DY52" s="90"/>
      <c r="DZ52" s="90"/>
      <c r="EA52" s="90"/>
      <c r="EB52" s="90"/>
      <c r="EC52" s="90"/>
      <c r="ED52" s="90"/>
      <c r="EE52" s="90"/>
      <c r="EF52" s="90"/>
      <c r="EG52" s="90"/>
      <c r="EH52" s="90"/>
      <c r="EI52" s="90"/>
      <c r="EJ52" s="90"/>
    </row>
    <row r="53" spans="1:140" s="1" customFormat="1" ht="25.15" customHeight="1">
      <c r="A53" s="528"/>
      <c r="B53" s="128">
        <f t="shared" si="2"/>
        <v>2047</v>
      </c>
      <c r="C53" s="396" t="s">
        <v>465</v>
      </c>
      <c r="D53" s="365">
        <f t="shared" si="3"/>
        <v>1</v>
      </c>
      <c r="E53" s="35">
        <f t="shared" si="6"/>
        <v>1803200</v>
      </c>
      <c r="F53" s="35">
        <f t="shared" si="7"/>
        <v>1803200</v>
      </c>
      <c r="G53" s="35">
        <f t="shared" si="8"/>
        <v>1239700</v>
      </c>
      <c r="H53" s="35">
        <f t="shared" si="9"/>
        <v>1014300</v>
      </c>
      <c r="I53" s="35">
        <f t="shared" si="10"/>
        <v>1352400</v>
      </c>
      <c r="J53" s="35">
        <f t="shared" si="11"/>
        <v>879060</v>
      </c>
      <c r="K53" s="35">
        <f t="shared" si="12"/>
        <v>755090</v>
      </c>
      <c r="L53" s="360"/>
      <c r="M53" s="66"/>
      <c r="N53" s="73"/>
      <c r="O53" s="116"/>
      <c r="P53" s="75"/>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2"/>
      <c r="BR53" s="72"/>
      <c r="BS53" s="72"/>
      <c r="BT53" s="72"/>
      <c r="BU53" s="72"/>
      <c r="BV53" s="72"/>
      <c r="BW53" s="72"/>
      <c r="BX53" s="72"/>
      <c r="BY53" s="72"/>
      <c r="BZ53" s="72"/>
      <c r="CA53" s="72"/>
      <c r="CB53" s="72"/>
      <c r="CC53" s="72"/>
      <c r="CD53" s="72"/>
      <c r="CE53" s="72"/>
      <c r="CF53" s="72"/>
      <c r="CG53" s="72"/>
      <c r="CH53" s="72"/>
      <c r="CI53" s="90"/>
      <c r="CJ53" s="90"/>
      <c r="CK53" s="90"/>
      <c r="CL53" s="90"/>
      <c r="CM53" s="90"/>
      <c r="CN53" s="90"/>
      <c r="CO53" s="90"/>
      <c r="CP53" s="90"/>
      <c r="CQ53" s="90"/>
      <c r="CR53" s="90"/>
      <c r="CS53" s="90"/>
      <c r="CT53" s="90"/>
      <c r="CU53" s="90"/>
      <c r="CV53" s="90"/>
      <c r="CW53" s="90"/>
      <c r="CX53" s="90"/>
      <c r="CY53" s="90"/>
      <c r="CZ53" s="90"/>
      <c r="DA53" s="90"/>
      <c r="DB53" s="90"/>
      <c r="DC53" s="90"/>
      <c r="DD53" s="90"/>
      <c r="DE53" s="90"/>
      <c r="DF53" s="90"/>
      <c r="DG53" s="90"/>
      <c r="DH53" s="90"/>
      <c r="DI53" s="90"/>
      <c r="DJ53" s="90"/>
      <c r="DK53" s="90"/>
      <c r="DL53" s="90"/>
      <c r="DM53" s="90"/>
      <c r="DN53" s="90"/>
      <c r="DO53" s="90"/>
      <c r="DP53" s="90"/>
      <c r="DQ53" s="90"/>
      <c r="DR53" s="90"/>
      <c r="DS53" s="90"/>
      <c r="DT53" s="90"/>
      <c r="DU53" s="90"/>
      <c r="DV53" s="90"/>
      <c r="DW53" s="90"/>
      <c r="DX53" s="90"/>
      <c r="DY53" s="90"/>
      <c r="DZ53" s="90"/>
      <c r="EA53" s="90"/>
      <c r="EB53" s="90"/>
      <c r="EC53" s="90"/>
      <c r="ED53" s="90"/>
      <c r="EE53" s="90"/>
      <c r="EF53" s="90"/>
      <c r="EG53" s="90"/>
      <c r="EH53" s="90"/>
      <c r="EI53" s="90"/>
      <c r="EJ53" s="90"/>
    </row>
    <row r="54" spans="1:140" s="1" customFormat="1" ht="25.15" customHeight="1">
      <c r="A54" s="528"/>
      <c r="B54" s="128">
        <f t="shared" si="2"/>
        <v>2048</v>
      </c>
      <c r="C54" s="396" t="s">
        <v>466</v>
      </c>
      <c r="D54" s="365">
        <f t="shared" si="3"/>
        <v>1</v>
      </c>
      <c r="E54" s="35">
        <f t="shared" si="6"/>
        <v>1803200</v>
      </c>
      <c r="F54" s="35">
        <f t="shared" si="7"/>
        <v>1803200</v>
      </c>
      <c r="G54" s="35">
        <f t="shared" si="8"/>
        <v>1239700</v>
      </c>
      <c r="H54" s="35">
        <f t="shared" si="9"/>
        <v>1014300</v>
      </c>
      <c r="I54" s="35">
        <f t="shared" si="10"/>
        <v>1352400</v>
      </c>
      <c r="J54" s="35">
        <f t="shared" si="11"/>
        <v>879060</v>
      </c>
      <c r="K54" s="35">
        <f t="shared" si="12"/>
        <v>755090</v>
      </c>
      <c r="L54" s="360"/>
      <c r="M54" s="66"/>
      <c r="N54" s="73"/>
      <c r="O54" s="116"/>
      <c r="P54" s="75"/>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2"/>
      <c r="BS54" s="72"/>
      <c r="BT54" s="72"/>
      <c r="BU54" s="72"/>
      <c r="BV54" s="72"/>
      <c r="BW54" s="72"/>
      <c r="BX54" s="72"/>
      <c r="BY54" s="72"/>
      <c r="BZ54" s="72"/>
      <c r="CA54" s="72"/>
      <c r="CB54" s="72"/>
      <c r="CC54" s="72"/>
      <c r="CD54" s="72"/>
      <c r="CE54" s="72"/>
      <c r="CF54" s="72"/>
      <c r="CG54" s="72"/>
      <c r="CH54" s="72"/>
      <c r="CI54" s="90"/>
      <c r="CJ54" s="90"/>
      <c r="CK54" s="90"/>
      <c r="CL54" s="90"/>
      <c r="CM54" s="90"/>
      <c r="CN54" s="90"/>
      <c r="CO54" s="90"/>
      <c r="CP54" s="90"/>
      <c r="CQ54" s="90"/>
      <c r="CR54" s="90"/>
      <c r="CS54" s="90"/>
      <c r="CT54" s="90"/>
      <c r="CU54" s="90"/>
      <c r="CV54" s="90"/>
      <c r="CW54" s="90"/>
      <c r="CX54" s="90"/>
      <c r="CY54" s="90"/>
      <c r="CZ54" s="90"/>
      <c r="DA54" s="90"/>
      <c r="DB54" s="90"/>
      <c r="DC54" s="90"/>
      <c r="DD54" s="90"/>
      <c r="DE54" s="90"/>
      <c r="DF54" s="90"/>
      <c r="DG54" s="90"/>
      <c r="DH54" s="90"/>
      <c r="DI54" s="90"/>
      <c r="DJ54" s="90"/>
      <c r="DK54" s="90"/>
      <c r="DL54" s="90"/>
      <c r="DM54" s="90"/>
      <c r="DN54" s="90"/>
      <c r="DO54" s="90"/>
      <c r="DP54" s="90"/>
      <c r="DQ54" s="90"/>
      <c r="DR54" s="90"/>
      <c r="DS54" s="90"/>
      <c r="DT54" s="90"/>
      <c r="DU54" s="90"/>
      <c r="DV54" s="90"/>
      <c r="DW54" s="90"/>
      <c r="DX54" s="90"/>
      <c r="DY54" s="90"/>
      <c r="DZ54" s="90"/>
      <c r="EA54" s="90"/>
      <c r="EB54" s="90"/>
      <c r="EC54" s="90"/>
      <c r="ED54" s="90"/>
      <c r="EE54" s="90"/>
      <c r="EF54" s="90"/>
      <c r="EG54" s="90"/>
      <c r="EH54" s="90"/>
      <c r="EI54" s="90"/>
      <c r="EJ54" s="90"/>
    </row>
    <row r="55" spans="1:140" s="1" customFormat="1" ht="25.15" customHeight="1">
      <c r="A55" s="528"/>
      <c r="B55" s="128">
        <f t="shared" si="2"/>
        <v>2049</v>
      </c>
      <c r="C55" s="396" t="s">
        <v>467</v>
      </c>
      <c r="D55" s="365">
        <f t="shared" si="3"/>
        <v>1</v>
      </c>
      <c r="E55" s="35">
        <f t="shared" si="6"/>
        <v>1803200</v>
      </c>
      <c r="F55" s="35">
        <f t="shared" si="7"/>
        <v>1803200</v>
      </c>
      <c r="G55" s="35">
        <f t="shared" si="8"/>
        <v>1239700</v>
      </c>
      <c r="H55" s="35">
        <f t="shared" si="9"/>
        <v>1014300</v>
      </c>
      <c r="I55" s="35">
        <f t="shared" si="10"/>
        <v>1352400</v>
      </c>
      <c r="J55" s="35">
        <f t="shared" si="11"/>
        <v>879060</v>
      </c>
      <c r="K55" s="35">
        <f t="shared" si="12"/>
        <v>755090</v>
      </c>
      <c r="L55" s="360"/>
      <c r="M55" s="66"/>
      <c r="N55" s="73"/>
      <c r="O55" s="116"/>
      <c r="P55" s="75"/>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72"/>
      <c r="BN55" s="72"/>
      <c r="BO55" s="72"/>
      <c r="BP55" s="72"/>
      <c r="BQ55" s="72"/>
      <c r="BR55" s="72"/>
      <c r="BS55" s="72"/>
      <c r="BT55" s="72"/>
      <c r="BU55" s="72"/>
      <c r="BV55" s="72"/>
      <c r="BW55" s="72"/>
      <c r="BX55" s="72"/>
      <c r="BY55" s="72"/>
      <c r="BZ55" s="72"/>
      <c r="CA55" s="72"/>
      <c r="CB55" s="72"/>
      <c r="CC55" s="72"/>
      <c r="CD55" s="72"/>
      <c r="CE55" s="72"/>
      <c r="CF55" s="72"/>
      <c r="CG55" s="72"/>
      <c r="CH55" s="72"/>
      <c r="CI55" s="90"/>
      <c r="CJ55" s="90"/>
      <c r="CK55" s="90"/>
      <c r="CL55" s="90"/>
      <c r="CM55" s="90"/>
      <c r="CN55" s="90"/>
      <c r="CO55" s="90"/>
      <c r="CP55" s="90"/>
      <c r="CQ55" s="90"/>
      <c r="CR55" s="90"/>
      <c r="CS55" s="90"/>
      <c r="CT55" s="90"/>
      <c r="CU55" s="90"/>
      <c r="CV55" s="90"/>
      <c r="CW55" s="90"/>
      <c r="CX55" s="90"/>
      <c r="CY55" s="90"/>
      <c r="CZ55" s="90"/>
      <c r="DA55" s="90"/>
      <c r="DB55" s="90"/>
      <c r="DC55" s="90"/>
      <c r="DD55" s="90"/>
      <c r="DE55" s="90"/>
      <c r="DF55" s="90"/>
      <c r="DG55" s="90"/>
      <c r="DH55" s="90"/>
      <c r="DI55" s="90"/>
      <c r="DJ55" s="90"/>
      <c r="DK55" s="90"/>
      <c r="DL55" s="90"/>
      <c r="DM55" s="90"/>
      <c r="DN55" s="90"/>
      <c r="DO55" s="90"/>
      <c r="DP55" s="90"/>
      <c r="DQ55" s="90"/>
      <c r="DR55" s="90"/>
      <c r="DS55" s="90"/>
      <c r="DT55" s="90"/>
      <c r="DU55" s="90"/>
      <c r="DV55" s="90"/>
      <c r="DW55" s="90"/>
      <c r="DX55" s="90"/>
      <c r="DY55" s="90"/>
      <c r="DZ55" s="90"/>
      <c r="EA55" s="90"/>
      <c r="EB55" s="90"/>
      <c r="EC55" s="90"/>
      <c r="ED55" s="90"/>
      <c r="EE55" s="90"/>
      <c r="EF55" s="90"/>
      <c r="EG55" s="90"/>
      <c r="EH55" s="90"/>
      <c r="EI55" s="90"/>
      <c r="EJ55" s="90"/>
    </row>
    <row r="56" spans="1:140" s="1" customFormat="1" ht="25.15" customHeight="1">
      <c r="A56" s="528"/>
      <c r="B56" s="128">
        <f t="shared" si="2"/>
        <v>2050</v>
      </c>
      <c r="C56" s="396" t="s">
        <v>468</v>
      </c>
      <c r="D56" s="365">
        <f t="shared" si="3"/>
        <v>1</v>
      </c>
      <c r="E56" s="35">
        <f t="shared" si="6"/>
        <v>1803200</v>
      </c>
      <c r="F56" s="35">
        <f t="shared" si="7"/>
        <v>1803200</v>
      </c>
      <c r="G56" s="35">
        <f t="shared" si="8"/>
        <v>1239700</v>
      </c>
      <c r="H56" s="35">
        <f t="shared" si="9"/>
        <v>1014300</v>
      </c>
      <c r="I56" s="35">
        <f t="shared" si="10"/>
        <v>1352400</v>
      </c>
      <c r="J56" s="35">
        <f t="shared" si="11"/>
        <v>879060</v>
      </c>
      <c r="K56" s="35">
        <f t="shared" si="12"/>
        <v>755090</v>
      </c>
      <c r="L56" s="360"/>
      <c r="M56" s="66"/>
      <c r="N56" s="73"/>
      <c r="O56" s="116"/>
      <c r="P56" s="75"/>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2"/>
      <c r="BR56" s="72"/>
      <c r="BS56" s="72"/>
      <c r="BT56" s="72"/>
      <c r="BU56" s="72"/>
      <c r="BV56" s="72"/>
      <c r="BW56" s="72"/>
      <c r="BX56" s="72"/>
      <c r="BY56" s="72"/>
      <c r="BZ56" s="72"/>
      <c r="CA56" s="72"/>
      <c r="CB56" s="72"/>
      <c r="CC56" s="72"/>
      <c r="CD56" s="72"/>
      <c r="CE56" s="72"/>
      <c r="CF56" s="72"/>
      <c r="CG56" s="72"/>
      <c r="CH56" s="72"/>
      <c r="CI56" s="90"/>
      <c r="CJ56" s="90"/>
      <c r="CK56" s="90"/>
      <c r="CL56" s="90"/>
      <c r="CM56" s="90"/>
      <c r="CN56" s="90"/>
      <c r="CO56" s="90"/>
      <c r="CP56" s="90"/>
      <c r="CQ56" s="90"/>
      <c r="CR56" s="90"/>
      <c r="CS56" s="90"/>
      <c r="CT56" s="90"/>
      <c r="CU56" s="90"/>
      <c r="CV56" s="90"/>
      <c r="CW56" s="90"/>
      <c r="CX56" s="90"/>
      <c r="CY56" s="90"/>
      <c r="CZ56" s="90"/>
      <c r="DA56" s="90"/>
      <c r="DB56" s="90"/>
      <c r="DC56" s="90"/>
      <c r="DD56" s="90"/>
      <c r="DE56" s="90"/>
      <c r="DF56" s="90"/>
      <c r="DG56" s="90"/>
      <c r="DH56" s="90"/>
      <c r="DI56" s="90"/>
      <c r="DJ56" s="90"/>
      <c r="DK56" s="90"/>
      <c r="DL56" s="90"/>
      <c r="DM56" s="90"/>
      <c r="DN56" s="90"/>
      <c r="DO56" s="90"/>
      <c r="DP56" s="90"/>
      <c r="DQ56" s="90"/>
      <c r="DR56" s="90"/>
      <c r="DS56" s="90"/>
      <c r="DT56" s="90"/>
      <c r="DU56" s="90"/>
      <c r="DV56" s="90"/>
      <c r="DW56" s="90"/>
      <c r="DX56" s="90"/>
      <c r="DY56" s="90"/>
      <c r="DZ56" s="90"/>
      <c r="EA56" s="90"/>
      <c r="EB56" s="90"/>
      <c r="EC56" s="90"/>
      <c r="ED56" s="90"/>
      <c r="EE56" s="90"/>
      <c r="EF56" s="90"/>
      <c r="EG56" s="90"/>
      <c r="EH56" s="90"/>
      <c r="EI56" s="90"/>
      <c r="EJ56" s="90"/>
    </row>
    <row r="57" spans="1:140" s="1" customFormat="1" ht="25.15" customHeight="1">
      <c r="A57" s="528"/>
      <c r="B57" s="128">
        <f t="shared" si="2"/>
        <v>2051</v>
      </c>
      <c r="C57" s="396" t="s">
        <v>469</v>
      </c>
      <c r="D57" s="365">
        <f>I1733</f>
        <v>1</v>
      </c>
      <c r="E57" s="35">
        <f t="shared" si="6"/>
        <v>1803200</v>
      </c>
      <c r="F57" s="35">
        <f t="shared" si="7"/>
        <v>1803200</v>
      </c>
      <c r="G57" s="35">
        <f t="shared" si="8"/>
        <v>1239700</v>
      </c>
      <c r="H57" s="35">
        <f t="shared" si="9"/>
        <v>1014300</v>
      </c>
      <c r="I57" s="35">
        <f t="shared" si="10"/>
        <v>1352400</v>
      </c>
      <c r="J57" s="35">
        <f t="shared" si="11"/>
        <v>879060</v>
      </c>
      <c r="K57" s="35">
        <f t="shared" si="12"/>
        <v>755090</v>
      </c>
      <c r="L57" s="360"/>
      <c r="M57" s="66"/>
      <c r="N57" s="73"/>
      <c r="O57" s="116"/>
      <c r="P57" s="75"/>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2"/>
      <c r="BR57" s="72"/>
      <c r="BS57" s="72"/>
      <c r="BT57" s="72"/>
      <c r="BU57" s="72"/>
      <c r="BV57" s="72"/>
      <c r="BW57" s="72"/>
      <c r="BX57" s="72"/>
      <c r="BY57" s="72"/>
      <c r="BZ57" s="72"/>
      <c r="CA57" s="72"/>
      <c r="CB57" s="72"/>
      <c r="CC57" s="72"/>
      <c r="CD57" s="72"/>
      <c r="CE57" s="72"/>
      <c r="CF57" s="72"/>
      <c r="CG57" s="72"/>
      <c r="CH57" s="72"/>
      <c r="CI57" s="90"/>
      <c r="CJ57" s="90"/>
      <c r="CK57" s="90"/>
      <c r="CL57" s="90"/>
      <c r="CM57" s="90"/>
      <c r="CN57" s="90"/>
      <c r="CO57" s="90"/>
      <c r="CP57" s="90"/>
      <c r="CQ57" s="90"/>
      <c r="CR57" s="90"/>
      <c r="CS57" s="90"/>
      <c r="CT57" s="90"/>
      <c r="CU57" s="90"/>
      <c r="CV57" s="90"/>
      <c r="CW57" s="90"/>
      <c r="CX57" s="90"/>
      <c r="CY57" s="90"/>
      <c r="CZ57" s="90"/>
      <c r="DA57" s="90"/>
      <c r="DB57" s="90"/>
      <c r="DC57" s="90"/>
      <c r="DD57" s="90"/>
      <c r="DE57" s="90"/>
      <c r="DF57" s="90"/>
      <c r="DG57" s="90"/>
      <c r="DH57" s="90"/>
      <c r="DI57" s="90"/>
      <c r="DJ57" s="90"/>
      <c r="DK57" s="90"/>
      <c r="DL57" s="90"/>
      <c r="DM57" s="90"/>
      <c r="DN57" s="90"/>
      <c r="DO57" s="90"/>
      <c r="DP57" s="90"/>
      <c r="DQ57" s="90"/>
      <c r="DR57" s="90"/>
      <c r="DS57" s="90"/>
      <c r="DT57" s="90"/>
      <c r="DU57" s="90"/>
      <c r="DV57" s="90"/>
      <c r="DW57" s="90"/>
      <c r="DX57" s="90"/>
      <c r="DY57" s="90"/>
      <c r="DZ57" s="90"/>
      <c r="EA57" s="90"/>
      <c r="EB57" s="90"/>
      <c r="EC57" s="90"/>
      <c r="ED57" s="90"/>
      <c r="EE57" s="90"/>
      <c r="EF57" s="90"/>
      <c r="EG57" s="90"/>
      <c r="EH57" s="90"/>
      <c r="EI57" s="90"/>
      <c r="EJ57" s="90"/>
    </row>
    <row r="58" spans="1:140" s="1" customFormat="1" ht="25.15" customHeight="1">
      <c r="A58" s="528"/>
      <c r="B58" s="128">
        <f t="shared" si="2"/>
        <v>2052</v>
      </c>
      <c r="C58" s="396" t="s">
        <v>470</v>
      </c>
      <c r="D58" s="365">
        <f t="shared" si="3"/>
        <v>1</v>
      </c>
      <c r="E58" s="35">
        <f t="shared" si="6"/>
        <v>1803200</v>
      </c>
      <c r="F58" s="35">
        <f t="shared" si="7"/>
        <v>1803200</v>
      </c>
      <c r="G58" s="35">
        <f t="shared" si="8"/>
        <v>1239700</v>
      </c>
      <c r="H58" s="35">
        <f t="shared" si="9"/>
        <v>1014300</v>
      </c>
      <c r="I58" s="35">
        <f t="shared" si="10"/>
        <v>1352400</v>
      </c>
      <c r="J58" s="35">
        <f t="shared" si="11"/>
        <v>879060</v>
      </c>
      <c r="K58" s="35">
        <f t="shared" si="12"/>
        <v>755090</v>
      </c>
      <c r="L58" s="360"/>
      <c r="M58" s="66"/>
      <c r="N58" s="73"/>
      <c r="O58" s="116"/>
      <c r="P58" s="75"/>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2"/>
      <c r="AY58" s="72"/>
      <c r="AZ58" s="72"/>
      <c r="BA58" s="72"/>
      <c r="BB58" s="72"/>
      <c r="BC58" s="72"/>
      <c r="BD58" s="72"/>
      <c r="BE58" s="72"/>
      <c r="BF58" s="72"/>
      <c r="BG58" s="72"/>
      <c r="BH58" s="72"/>
      <c r="BI58" s="72"/>
      <c r="BJ58" s="72"/>
      <c r="BK58" s="72"/>
      <c r="BL58" s="72"/>
      <c r="BM58" s="72"/>
      <c r="BN58" s="72"/>
      <c r="BO58" s="72"/>
      <c r="BP58" s="72"/>
      <c r="BQ58" s="72"/>
      <c r="BR58" s="72"/>
      <c r="BS58" s="72"/>
      <c r="BT58" s="72"/>
      <c r="BU58" s="72"/>
      <c r="BV58" s="72"/>
      <c r="BW58" s="72"/>
      <c r="BX58" s="72"/>
      <c r="BY58" s="72"/>
      <c r="BZ58" s="72"/>
      <c r="CA58" s="72"/>
      <c r="CB58" s="72"/>
      <c r="CC58" s="72"/>
      <c r="CD58" s="72"/>
      <c r="CE58" s="72"/>
      <c r="CF58" s="72"/>
      <c r="CG58" s="72"/>
      <c r="CH58" s="72"/>
      <c r="CI58" s="90"/>
      <c r="CJ58" s="90"/>
      <c r="CK58" s="90"/>
      <c r="CL58" s="90"/>
      <c r="CM58" s="90"/>
      <c r="CN58" s="90"/>
      <c r="CO58" s="90"/>
      <c r="CP58" s="90"/>
      <c r="CQ58" s="90"/>
      <c r="CR58" s="90"/>
      <c r="CS58" s="90"/>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row>
    <row r="59" spans="1:140" s="1" customFormat="1" ht="25.15" customHeight="1">
      <c r="A59" s="528"/>
      <c r="B59" s="128">
        <f t="shared" si="2"/>
        <v>2053</v>
      </c>
      <c r="C59" s="396" t="s">
        <v>471</v>
      </c>
      <c r="D59" s="365">
        <f t="shared" si="3"/>
        <v>1</v>
      </c>
      <c r="E59" s="35">
        <f t="shared" si="6"/>
        <v>1803200</v>
      </c>
      <c r="F59" s="35">
        <f t="shared" si="7"/>
        <v>1803200</v>
      </c>
      <c r="G59" s="35">
        <f t="shared" si="8"/>
        <v>1239700</v>
      </c>
      <c r="H59" s="35">
        <f t="shared" si="9"/>
        <v>1014300</v>
      </c>
      <c r="I59" s="35">
        <f t="shared" si="10"/>
        <v>1352400</v>
      </c>
      <c r="J59" s="35">
        <f t="shared" si="11"/>
        <v>879060</v>
      </c>
      <c r="K59" s="35">
        <f t="shared" si="12"/>
        <v>755090</v>
      </c>
      <c r="L59" s="360"/>
      <c r="M59" s="66"/>
      <c r="N59" s="73"/>
      <c r="O59" s="116"/>
      <c r="P59" s="75"/>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2"/>
      <c r="BP59" s="72"/>
      <c r="BQ59" s="72"/>
      <c r="BR59" s="72"/>
      <c r="BS59" s="72"/>
      <c r="BT59" s="72"/>
      <c r="BU59" s="72"/>
      <c r="BV59" s="72"/>
      <c r="BW59" s="72"/>
      <c r="BX59" s="72"/>
      <c r="BY59" s="72"/>
      <c r="BZ59" s="72"/>
      <c r="CA59" s="72"/>
      <c r="CB59" s="72"/>
      <c r="CC59" s="72"/>
      <c r="CD59" s="72"/>
      <c r="CE59" s="72"/>
      <c r="CF59" s="72"/>
      <c r="CG59" s="72"/>
      <c r="CH59" s="72"/>
      <c r="CI59" s="90"/>
      <c r="CJ59" s="90"/>
      <c r="CK59" s="90"/>
      <c r="CL59" s="90"/>
      <c r="CM59" s="90"/>
      <c r="CN59" s="90"/>
      <c r="CO59" s="90"/>
      <c r="CP59" s="90"/>
      <c r="CQ59" s="90"/>
      <c r="CR59" s="90"/>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row>
    <row r="60" spans="1:140" s="1" customFormat="1" ht="25.15" customHeight="1">
      <c r="A60" s="528"/>
      <c r="B60" s="128">
        <f t="shared" si="2"/>
        <v>2054</v>
      </c>
      <c r="C60" s="396" t="s">
        <v>472</v>
      </c>
      <c r="D60" s="365">
        <f t="shared" si="3"/>
        <v>1</v>
      </c>
      <c r="E60" s="35">
        <f t="shared" si="6"/>
        <v>1803200</v>
      </c>
      <c r="F60" s="35">
        <f t="shared" si="7"/>
        <v>1803200</v>
      </c>
      <c r="G60" s="35">
        <f t="shared" si="8"/>
        <v>1239700</v>
      </c>
      <c r="H60" s="35">
        <f t="shared" si="9"/>
        <v>1014300</v>
      </c>
      <c r="I60" s="35">
        <f t="shared" si="10"/>
        <v>1352400</v>
      </c>
      <c r="J60" s="35">
        <f t="shared" si="11"/>
        <v>879060</v>
      </c>
      <c r="K60" s="35">
        <f t="shared" si="12"/>
        <v>755090</v>
      </c>
      <c r="L60" s="360"/>
      <c r="M60" s="66"/>
      <c r="N60" s="73"/>
      <c r="O60" s="116"/>
      <c r="P60" s="75"/>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2"/>
      <c r="BK60" s="72"/>
      <c r="BL60" s="72"/>
      <c r="BM60" s="72"/>
      <c r="BN60" s="72"/>
      <c r="BO60" s="72"/>
      <c r="BP60" s="72"/>
      <c r="BQ60" s="72"/>
      <c r="BR60" s="72"/>
      <c r="BS60" s="72"/>
      <c r="BT60" s="72"/>
      <c r="BU60" s="72"/>
      <c r="BV60" s="72"/>
      <c r="BW60" s="72"/>
      <c r="BX60" s="72"/>
      <c r="BY60" s="72"/>
      <c r="BZ60" s="72"/>
      <c r="CA60" s="72"/>
      <c r="CB60" s="72"/>
      <c r="CC60" s="72"/>
      <c r="CD60" s="72"/>
      <c r="CE60" s="72"/>
      <c r="CF60" s="72"/>
      <c r="CG60" s="72"/>
      <c r="CH60" s="72"/>
      <c r="CI60" s="90"/>
      <c r="CJ60" s="90"/>
      <c r="CK60" s="90"/>
      <c r="CL60" s="90"/>
      <c r="CM60" s="90"/>
      <c r="CN60" s="90"/>
      <c r="CO60" s="90"/>
      <c r="CP60" s="90"/>
      <c r="CQ60" s="90"/>
      <c r="CR60" s="90"/>
      <c r="CS60" s="90"/>
      <c r="CT60" s="90"/>
      <c r="CU60" s="90"/>
      <c r="CV60" s="90"/>
      <c r="CW60" s="90"/>
      <c r="CX60" s="90"/>
      <c r="CY60" s="90"/>
      <c r="CZ60" s="90"/>
      <c r="DA60" s="90"/>
      <c r="DB60" s="90"/>
      <c r="DC60" s="90"/>
      <c r="DD60" s="90"/>
      <c r="DE60" s="90"/>
      <c r="DF60" s="90"/>
      <c r="DG60" s="90"/>
      <c r="DH60" s="90"/>
      <c r="DI60" s="90"/>
      <c r="DJ60" s="90"/>
      <c r="DK60" s="90"/>
      <c r="DL60" s="90"/>
      <c r="DM60" s="90"/>
      <c r="DN60" s="90"/>
      <c r="DO60" s="90"/>
      <c r="DP60" s="90"/>
      <c r="DQ60" s="90"/>
      <c r="DR60" s="90"/>
      <c r="DS60" s="90"/>
      <c r="DT60" s="90"/>
      <c r="DU60" s="90"/>
      <c r="DV60" s="90"/>
      <c r="DW60" s="90"/>
      <c r="DX60" s="90"/>
      <c r="DY60" s="90"/>
      <c r="DZ60" s="90"/>
      <c r="EA60" s="90"/>
      <c r="EB60" s="90"/>
      <c r="EC60" s="90"/>
      <c r="ED60" s="90"/>
      <c r="EE60" s="90"/>
      <c r="EF60" s="90"/>
      <c r="EG60" s="90"/>
      <c r="EH60" s="90"/>
      <c r="EI60" s="90"/>
      <c r="EJ60" s="90"/>
    </row>
    <row r="61" spans="1:140" s="1" customFormat="1" ht="25.15" customHeight="1">
      <c r="A61" s="528"/>
      <c r="B61" s="128">
        <f t="shared" si="2"/>
        <v>2055</v>
      </c>
      <c r="C61" s="396" t="s">
        <v>473</v>
      </c>
      <c r="D61" s="365">
        <f t="shared" si="3"/>
        <v>1</v>
      </c>
      <c r="E61" s="35">
        <f t="shared" si="6"/>
        <v>1803200</v>
      </c>
      <c r="F61" s="35">
        <f t="shared" si="7"/>
        <v>1803200</v>
      </c>
      <c r="G61" s="35">
        <f t="shared" si="8"/>
        <v>1239700</v>
      </c>
      <c r="H61" s="35">
        <f t="shared" si="9"/>
        <v>1014300</v>
      </c>
      <c r="I61" s="35">
        <f t="shared" si="10"/>
        <v>1352400</v>
      </c>
      <c r="J61" s="35">
        <f t="shared" si="11"/>
        <v>879060</v>
      </c>
      <c r="K61" s="35">
        <f t="shared" si="12"/>
        <v>755090</v>
      </c>
      <c r="L61" s="360"/>
      <c r="M61" s="66"/>
      <c r="N61" s="73"/>
      <c r="O61" s="116"/>
      <c r="P61" s="75"/>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2"/>
      <c r="BR61" s="72"/>
      <c r="BS61" s="72"/>
      <c r="BT61" s="72"/>
      <c r="BU61" s="72"/>
      <c r="BV61" s="72"/>
      <c r="BW61" s="72"/>
      <c r="BX61" s="72"/>
      <c r="BY61" s="72"/>
      <c r="BZ61" s="72"/>
      <c r="CA61" s="72"/>
      <c r="CB61" s="72"/>
      <c r="CC61" s="72"/>
      <c r="CD61" s="72"/>
      <c r="CE61" s="72"/>
      <c r="CF61" s="72"/>
      <c r="CG61" s="72"/>
      <c r="CH61" s="72"/>
      <c r="CI61" s="90"/>
      <c r="CJ61" s="90"/>
      <c r="CK61" s="90"/>
      <c r="CL61" s="90"/>
      <c r="CM61" s="90"/>
      <c r="CN61" s="90"/>
      <c r="CO61" s="90"/>
      <c r="CP61" s="90"/>
      <c r="CQ61" s="90"/>
      <c r="CR61" s="90"/>
      <c r="CS61" s="90"/>
      <c r="CT61" s="90"/>
      <c r="CU61" s="90"/>
      <c r="CV61" s="90"/>
      <c r="CW61" s="90"/>
      <c r="CX61" s="90"/>
      <c r="CY61" s="90"/>
      <c r="CZ61" s="90"/>
      <c r="DA61" s="90"/>
      <c r="DB61" s="90"/>
      <c r="DC61" s="90"/>
      <c r="DD61" s="90"/>
      <c r="DE61" s="90"/>
      <c r="DF61" s="90"/>
      <c r="DG61" s="90"/>
      <c r="DH61" s="90"/>
      <c r="DI61" s="90"/>
      <c r="DJ61" s="90"/>
      <c r="DK61" s="90"/>
      <c r="DL61" s="90"/>
      <c r="DM61" s="90"/>
      <c r="DN61" s="90"/>
      <c r="DO61" s="90"/>
      <c r="DP61" s="90"/>
      <c r="DQ61" s="90"/>
      <c r="DR61" s="90"/>
      <c r="DS61" s="90"/>
      <c r="DT61" s="90"/>
      <c r="DU61" s="90"/>
      <c r="DV61" s="90"/>
      <c r="DW61" s="90"/>
      <c r="DX61" s="90"/>
      <c r="DY61" s="90"/>
      <c r="DZ61" s="90"/>
      <c r="EA61" s="90"/>
      <c r="EB61" s="90"/>
      <c r="EC61" s="90"/>
      <c r="ED61" s="90"/>
      <c r="EE61" s="90"/>
      <c r="EF61" s="90"/>
      <c r="EG61" s="90"/>
      <c r="EH61" s="90"/>
      <c r="EI61" s="90"/>
      <c r="EJ61" s="90"/>
    </row>
    <row r="62" spans="1:140" s="1" customFormat="1" ht="25.15" customHeight="1">
      <c r="A62" s="528"/>
      <c r="B62" s="128">
        <f t="shared" si="2"/>
        <v>2056</v>
      </c>
      <c r="C62" s="396" t="s">
        <v>474</v>
      </c>
      <c r="D62" s="365">
        <f t="shared" si="3"/>
        <v>1</v>
      </c>
      <c r="E62" s="35">
        <f t="shared" si="6"/>
        <v>1803200</v>
      </c>
      <c r="F62" s="35">
        <f t="shared" si="7"/>
        <v>1803200</v>
      </c>
      <c r="G62" s="35">
        <f t="shared" si="8"/>
        <v>1239700</v>
      </c>
      <c r="H62" s="35">
        <f t="shared" si="9"/>
        <v>1014300</v>
      </c>
      <c r="I62" s="35">
        <f t="shared" si="10"/>
        <v>1352400</v>
      </c>
      <c r="J62" s="35">
        <f t="shared" si="11"/>
        <v>879060</v>
      </c>
      <c r="K62" s="35">
        <f t="shared" si="12"/>
        <v>755090</v>
      </c>
      <c r="L62" s="360"/>
      <c r="M62" s="66"/>
      <c r="N62" s="73"/>
      <c r="O62" s="116"/>
      <c r="P62" s="75"/>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2"/>
      <c r="BR62" s="72"/>
      <c r="BS62" s="72"/>
      <c r="BT62" s="72"/>
      <c r="BU62" s="72"/>
      <c r="BV62" s="72"/>
      <c r="BW62" s="72"/>
      <c r="BX62" s="72"/>
      <c r="BY62" s="72"/>
      <c r="BZ62" s="72"/>
      <c r="CA62" s="72"/>
      <c r="CB62" s="72"/>
      <c r="CC62" s="72"/>
      <c r="CD62" s="72"/>
      <c r="CE62" s="72"/>
      <c r="CF62" s="72"/>
      <c r="CG62" s="72"/>
      <c r="CH62" s="72"/>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row>
    <row r="63" spans="1:140" s="1" customFormat="1" ht="25.15" customHeight="1">
      <c r="A63" s="528"/>
      <c r="B63" s="128">
        <f t="shared" si="2"/>
        <v>2057</v>
      </c>
      <c r="C63" s="396" t="s">
        <v>475</v>
      </c>
      <c r="D63" s="365">
        <f t="shared" si="3"/>
        <v>1</v>
      </c>
      <c r="E63" s="35">
        <f t="shared" si="6"/>
        <v>1803200</v>
      </c>
      <c r="F63" s="35">
        <f t="shared" si="7"/>
        <v>1803200</v>
      </c>
      <c r="G63" s="35">
        <f t="shared" si="8"/>
        <v>1239700</v>
      </c>
      <c r="H63" s="35">
        <f t="shared" si="9"/>
        <v>1014300</v>
      </c>
      <c r="I63" s="35">
        <f t="shared" si="10"/>
        <v>1352400</v>
      </c>
      <c r="J63" s="35">
        <f t="shared" si="11"/>
        <v>879060</v>
      </c>
      <c r="K63" s="35">
        <f t="shared" si="12"/>
        <v>755090</v>
      </c>
      <c r="L63" s="360"/>
      <c r="M63" s="66"/>
      <c r="N63" s="73"/>
      <c r="O63" s="116"/>
      <c r="P63" s="75"/>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2"/>
      <c r="BR63" s="72"/>
      <c r="BS63" s="72"/>
      <c r="BT63" s="72"/>
      <c r="BU63" s="72"/>
      <c r="BV63" s="72"/>
      <c r="BW63" s="72"/>
      <c r="BX63" s="72"/>
      <c r="BY63" s="72"/>
      <c r="BZ63" s="72"/>
      <c r="CA63" s="72"/>
      <c r="CB63" s="72"/>
      <c r="CC63" s="72"/>
      <c r="CD63" s="72"/>
      <c r="CE63" s="72"/>
      <c r="CF63" s="72"/>
      <c r="CG63" s="72"/>
      <c r="CH63" s="72"/>
      <c r="CI63" s="90"/>
      <c r="CJ63" s="90"/>
      <c r="CK63" s="90"/>
      <c r="CL63" s="90"/>
      <c r="CM63" s="90"/>
      <c r="CN63" s="90"/>
      <c r="CO63" s="90"/>
      <c r="CP63" s="90"/>
      <c r="CQ63" s="90"/>
      <c r="CR63" s="90"/>
      <c r="CS63" s="90"/>
      <c r="CT63" s="90"/>
      <c r="CU63" s="90"/>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row>
    <row r="64" spans="1:140" s="1" customFormat="1" ht="25.15" customHeight="1">
      <c r="A64" s="528"/>
      <c r="B64" s="128">
        <f t="shared" si="2"/>
        <v>2058</v>
      </c>
      <c r="C64" s="396" t="s">
        <v>476</v>
      </c>
      <c r="D64" s="365">
        <f t="shared" si="3"/>
        <v>1</v>
      </c>
      <c r="E64" s="35">
        <f t="shared" si="6"/>
        <v>1803200</v>
      </c>
      <c r="F64" s="35">
        <f t="shared" si="7"/>
        <v>1803200</v>
      </c>
      <c r="G64" s="35">
        <f t="shared" si="8"/>
        <v>1239700</v>
      </c>
      <c r="H64" s="35">
        <f t="shared" si="9"/>
        <v>1014300</v>
      </c>
      <c r="I64" s="35">
        <f t="shared" si="10"/>
        <v>1352400</v>
      </c>
      <c r="J64" s="35">
        <f t="shared" si="11"/>
        <v>879060</v>
      </c>
      <c r="K64" s="35">
        <f t="shared" si="12"/>
        <v>755090</v>
      </c>
      <c r="L64" s="360"/>
      <c r="M64" s="66"/>
      <c r="N64" s="73"/>
      <c r="O64" s="116"/>
      <c r="P64" s="75"/>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c r="BO64" s="72"/>
      <c r="BP64" s="72"/>
      <c r="BQ64" s="72"/>
      <c r="BR64" s="72"/>
      <c r="BS64" s="72"/>
      <c r="BT64" s="72"/>
      <c r="BU64" s="72"/>
      <c r="BV64" s="72"/>
      <c r="BW64" s="72"/>
      <c r="BX64" s="72"/>
      <c r="BY64" s="72"/>
      <c r="BZ64" s="72"/>
      <c r="CA64" s="72"/>
      <c r="CB64" s="72"/>
      <c r="CC64" s="72"/>
      <c r="CD64" s="72"/>
      <c r="CE64" s="72"/>
      <c r="CF64" s="72"/>
      <c r="CG64" s="72"/>
      <c r="CH64" s="72"/>
      <c r="CI64" s="90"/>
      <c r="CJ64" s="90"/>
      <c r="CK64" s="90"/>
      <c r="CL64" s="90"/>
      <c r="CM64" s="90"/>
      <c r="CN64" s="90"/>
      <c r="CO64" s="90"/>
      <c r="CP64" s="90"/>
      <c r="CQ64" s="90"/>
      <c r="CR64" s="90"/>
      <c r="CS64" s="90"/>
      <c r="CT64" s="90"/>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row>
    <row r="65" spans="1:140" s="1" customFormat="1" ht="25.15" customHeight="1">
      <c r="A65" s="528"/>
      <c r="B65" s="128">
        <f t="shared" si="2"/>
        <v>2059</v>
      </c>
      <c r="C65" s="396" t="s">
        <v>477</v>
      </c>
      <c r="D65" s="365">
        <f t="shared" si="3"/>
        <v>1</v>
      </c>
      <c r="E65" s="35">
        <f t="shared" si="6"/>
        <v>1803200</v>
      </c>
      <c r="F65" s="35">
        <f t="shared" si="7"/>
        <v>1803200</v>
      </c>
      <c r="G65" s="35">
        <f t="shared" si="8"/>
        <v>1239700</v>
      </c>
      <c r="H65" s="35">
        <f t="shared" si="9"/>
        <v>1014300</v>
      </c>
      <c r="I65" s="35">
        <f t="shared" si="10"/>
        <v>1352400</v>
      </c>
      <c r="J65" s="35">
        <f t="shared" si="11"/>
        <v>879060</v>
      </c>
      <c r="K65" s="35">
        <f t="shared" si="12"/>
        <v>755090</v>
      </c>
      <c r="L65" s="360"/>
      <c r="M65" s="66"/>
      <c r="N65" s="73"/>
      <c r="O65" s="116"/>
      <c r="P65" s="75"/>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72"/>
      <c r="BO65" s="72"/>
      <c r="BP65" s="72"/>
      <c r="BQ65" s="72"/>
      <c r="BR65" s="72"/>
      <c r="BS65" s="72"/>
      <c r="BT65" s="72"/>
      <c r="BU65" s="72"/>
      <c r="BV65" s="72"/>
      <c r="BW65" s="72"/>
      <c r="BX65" s="72"/>
      <c r="BY65" s="72"/>
      <c r="BZ65" s="72"/>
      <c r="CA65" s="72"/>
      <c r="CB65" s="72"/>
      <c r="CC65" s="72"/>
      <c r="CD65" s="72"/>
      <c r="CE65" s="72"/>
      <c r="CF65" s="72"/>
      <c r="CG65" s="72"/>
      <c r="CH65" s="72"/>
      <c r="CI65" s="90"/>
      <c r="CJ65" s="90"/>
      <c r="CK65" s="90"/>
      <c r="CL65" s="90"/>
      <c r="CM65" s="90"/>
      <c r="CN65" s="90"/>
      <c r="CO65" s="90"/>
      <c r="CP65" s="90"/>
      <c r="CQ65" s="90"/>
      <c r="CR65" s="90"/>
      <c r="CS65" s="90"/>
      <c r="CT65" s="90"/>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row>
    <row r="66" spans="1:140" s="1" customFormat="1" ht="25.15" customHeight="1">
      <c r="A66" s="528"/>
      <c r="B66" s="128">
        <f t="shared" si="2"/>
        <v>2060</v>
      </c>
      <c r="C66" s="396" t="s">
        <v>478</v>
      </c>
      <c r="D66" s="365">
        <f t="shared" si="3"/>
        <v>1</v>
      </c>
      <c r="E66" s="35">
        <f t="shared" si="6"/>
        <v>1803200</v>
      </c>
      <c r="F66" s="35">
        <f t="shared" si="7"/>
        <v>1803200</v>
      </c>
      <c r="G66" s="35">
        <f t="shared" si="8"/>
        <v>1239700</v>
      </c>
      <c r="H66" s="35">
        <f t="shared" si="9"/>
        <v>1014300</v>
      </c>
      <c r="I66" s="35">
        <f t="shared" si="10"/>
        <v>1352400</v>
      </c>
      <c r="J66" s="35">
        <f t="shared" si="11"/>
        <v>879060</v>
      </c>
      <c r="K66" s="35">
        <f t="shared" si="12"/>
        <v>755090</v>
      </c>
      <c r="L66" s="360"/>
      <c r="M66" s="66"/>
      <c r="N66" s="73"/>
      <c r="O66" s="116"/>
      <c r="P66" s="75"/>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72"/>
      <c r="BG66" s="72"/>
      <c r="BH66" s="72"/>
      <c r="BI66" s="72"/>
      <c r="BJ66" s="72"/>
      <c r="BK66" s="72"/>
      <c r="BL66" s="72"/>
      <c r="BM66" s="72"/>
      <c r="BN66" s="72"/>
      <c r="BO66" s="72"/>
      <c r="BP66" s="72"/>
      <c r="BQ66" s="72"/>
      <c r="BR66" s="72"/>
      <c r="BS66" s="72"/>
      <c r="BT66" s="72"/>
      <c r="BU66" s="72"/>
      <c r="BV66" s="72"/>
      <c r="BW66" s="72"/>
      <c r="BX66" s="72"/>
      <c r="BY66" s="72"/>
      <c r="BZ66" s="72"/>
      <c r="CA66" s="72"/>
      <c r="CB66" s="72"/>
      <c r="CC66" s="72"/>
      <c r="CD66" s="72"/>
      <c r="CE66" s="72"/>
      <c r="CF66" s="72"/>
      <c r="CG66" s="72"/>
      <c r="CH66" s="72"/>
      <c r="CI66" s="90"/>
      <c r="CJ66" s="90"/>
      <c r="CK66" s="90"/>
      <c r="CL66" s="90"/>
      <c r="CM66" s="90"/>
      <c r="CN66" s="90"/>
      <c r="CO66" s="90"/>
      <c r="CP66" s="90"/>
      <c r="CQ66" s="90"/>
      <c r="CR66" s="90"/>
      <c r="CS66" s="90"/>
      <c r="CT66" s="90"/>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row>
    <row r="67" spans="1:140" s="1" customFormat="1" ht="25.15" customHeight="1">
      <c r="A67" s="528"/>
      <c r="B67" s="128">
        <f t="shared" si="2"/>
        <v>2061</v>
      </c>
      <c r="C67" s="396" t="s">
        <v>479</v>
      </c>
      <c r="D67" s="365">
        <f t="shared" si="3"/>
        <v>1</v>
      </c>
      <c r="E67" s="35">
        <f t="shared" si="6"/>
        <v>1803200</v>
      </c>
      <c r="F67" s="35">
        <f t="shared" si="7"/>
        <v>1803200</v>
      </c>
      <c r="G67" s="35">
        <f t="shared" si="8"/>
        <v>1239700</v>
      </c>
      <c r="H67" s="35">
        <f t="shared" si="9"/>
        <v>1014300</v>
      </c>
      <c r="I67" s="35">
        <f t="shared" si="10"/>
        <v>1352400</v>
      </c>
      <c r="J67" s="35">
        <f t="shared" si="11"/>
        <v>879060</v>
      </c>
      <c r="K67" s="35">
        <f t="shared" si="12"/>
        <v>755090</v>
      </c>
      <c r="L67" s="360"/>
      <c r="M67" s="66"/>
      <c r="N67" s="73"/>
      <c r="O67" s="116"/>
      <c r="P67" s="75"/>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2"/>
      <c r="AV67" s="72"/>
      <c r="AW67" s="72"/>
      <c r="AX67" s="72"/>
      <c r="AY67" s="72"/>
      <c r="AZ67" s="72"/>
      <c r="BA67" s="72"/>
      <c r="BB67" s="72"/>
      <c r="BC67" s="72"/>
      <c r="BD67" s="72"/>
      <c r="BE67" s="72"/>
      <c r="BF67" s="72"/>
      <c r="BG67" s="72"/>
      <c r="BH67" s="72"/>
      <c r="BI67" s="72"/>
      <c r="BJ67" s="72"/>
      <c r="BK67" s="72"/>
      <c r="BL67" s="72"/>
      <c r="BM67" s="72"/>
      <c r="BN67" s="72"/>
      <c r="BO67" s="72"/>
      <c r="BP67" s="72"/>
      <c r="BQ67" s="72"/>
      <c r="BR67" s="72"/>
      <c r="BS67" s="72"/>
      <c r="BT67" s="72"/>
      <c r="BU67" s="72"/>
      <c r="BV67" s="72"/>
      <c r="BW67" s="72"/>
      <c r="BX67" s="72"/>
      <c r="BY67" s="72"/>
      <c r="BZ67" s="72"/>
      <c r="CA67" s="72"/>
      <c r="CB67" s="72"/>
      <c r="CC67" s="72"/>
      <c r="CD67" s="72"/>
      <c r="CE67" s="72"/>
      <c r="CF67" s="72"/>
      <c r="CG67" s="72"/>
      <c r="CH67" s="72"/>
      <c r="CI67" s="90"/>
      <c r="CJ67" s="90"/>
      <c r="CK67" s="90"/>
      <c r="CL67" s="90"/>
      <c r="CM67" s="90"/>
      <c r="CN67" s="90"/>
      <c r="CO67" s="90"/>
      <c r="CP67" s="90"/>
      <c r="CQ67" s="90"/>
      <c r="CR67" s="90"/>
      <c r="CS67" s="90"/>
      <c r="CT67" s="90"/>
      <c r="CU67" s="90"/>
      <c r="CV67" s="90"/>
      <c r="CW67" s="90"/>
      <c r="CX67" s="90"/>
      <c r="CY67" s="90"/>
      <c r="CZ67" s="90"/>
      <c r="DA67" s="90"/>
      <c r="DB67" s="90"/>
      <c r="DC67" s="90"/>
      <c r="DD67" s="90"/>
      <c r="DE67" s="90"/>
      <c r="DF67" s="90"/>
      <c r="DG67" s="90"/>
      <c r="DH67" s="90"/>
      <c r="DI67" s="90"/>
      <c r="DJ67" s="90"/>
      <c r="DK67" s="90"/>
      <c r="DL67" s="90"/>
      <c r="DM67" s="90"/>
      <c r="DN67" s="90"/>
      <c r="DO67" s="90"/>
      <c r="DP67" s="90"/>
      <c r="DQ67" s="90"/>
      <c r="DR67" s="90"/>
      <c r="DS67" s="90"/>
      <c r="DT67" s="90"/>
      <c r="DU67" s="90"/>
      <c r="DV67" s="90"/>
      <c r="DW67" s="90"/>
      <c r="DX67" s="90"/>
      <c r="DY67" s="90"/>
      <c r="DZ67" s="90"/>
      <c r="EA67" s="90"/>
      <c r="EB67" s="90"/>
      <c r="EC67" s="90"/>
      <c r="ED67" s="90"/>
      <c r="EE67" s="90"/>
      <c r="EF67" s="90"/>
      <c r="EG67" s="90"/>
      <c r="EH67" s="90"/>
      <c r="EI67" s="90"/>
      <c r="EJ67" s="90"/>
    </row>
    <row r="68" spans="1:140" s="1" customFormat="1" ht="25.15" customHeight="1">
      <c r="A68" s="528"/>
      <c r="B68" s="3"/>
      <c r="C68" s="360"/>
      <c r="D68" s="360"/>
      <c r="E68" s="360"/>
      <c r="F68" s="360"/>
      <c r="G68" s="360"/>
      <c r="H68" s="360"/>
      <c r="I68" s="360"/>
      <c r="J68" s="360"/>
      <c r="K68" s="360"/>
      <c r="L68" s="360"/>
      <c r="M68" s="66"/>
      <c r="N68" s="73"/>
      <c r="O68" s="116"/>
      <c r="P68" s="75"/>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c r="AT68" s="72"/>
      <c r="AU68" s="72"/>
      <c r="AV68" s="72"/>
      <c r="AW68" s="72"/>
      <c r="AX68" s="72"/>
      <c r="AY68" s="72"/>
      <c r="AZ68" s="72"/>
      <c r="BA68" s="72"/>
      <c r="BB68" s="72"/>
      <c r="BC68" s="72"/>
      <c r="BD68" s="72"/>
      <c r="BE68" s="72"/>
      <c r="BF68" s="72"/>
      <c r="BG68" s="72"/>
      <c r="BH68" s="72"/>
      <c r="BI68" s="72"/>
      <c r="BJ68" s="72"/>
      <c r="BK68" s="72"/>
      <c r="BL68" s="72"/>
      <c r="BM68" s="72"/>
      <c r="BN68" s="72"/>
      <c r="BO68" s="72"/>
      <c r="BP68" s="72"/>
      <c r="BQ68" s="72"/>
      <c r="BR68" s="72"/>
      <c r="BS68" s="72"/>
      <c r="BT68" s="72"/>
      <c r="BU68" s="72"/>
      <c r="BV68" s="72"/>
      <c r="BW68" s="72"/>
      <c r="BX68" s="72"/>
      <c r="BY68" s="72"/>
      <c r="BZ68" s="72"/>
      <c r="CA68" s="72"/>
      <c r="CB68" s="72"/>
      <c r="CC68" s="72"/>
      <c r="CD68" s="72"/>
      <c r="CE68" s="72"/>
      <c r="CF68" s="72"/>
      <c r="CG68" s="72"/>
      <c r="CH68" s="72"/>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c r="DN68" s="90"/>
      <c r="DO68" s="90"/>
      <c r="DP68" s="90"/>
      <c r="DQ68" s="90"/>
      <c r="DR68" s="90"/>
      <c r="DS68" s="90"/>
      <c r="DT68" s="90"/>
      <c r="DU68" s="90"/>
      <c r="DV68" s="90"/>
      <c r="DW68" s="90"/>
      <c r="DX68" s="90"/>
      <c r="DY68" s="90"/>
      <c r="DZ68" s="90"/>
      <c r="EA68" s="90"/>
      <c r="EB68" s="90"/>
      <c r="EC68" s="90"/>
      <c r="ED68" s="90"/>
      <c r="EE68" s="90"/>
      <c r="EF68" s="90"/>
      <c r="EG68" s="90"/>
      <c r="EH68" s="90"/>
      <c r="EI68" s="90"/>
      <c r="EJ68" s="90"/>
    </row>
    <row r="69" spans="1:140" s="1" customFormat="1" ht="25.15" customHeight="1">
      <c r="A69" s="528"/>
      <c r="B69" s="537" t="s">
        <v>98</v>
      </c>
      <c r="C69" s="537"/>
      <c r="D69" s="537"/>
      <c r="E69" s="537"/>
      <c r="F69" s="537"/>
      <c r="G69" s="537"/>
      <c r="H69" s="537"/>
      <c r="I69" s="537"/>
      <c r="J69" s="537"/>
      <c r="K69" s="537"/>
      <c r="L69" s="360"/>
      <c r="M69" s="66"/>
      <c r="N69" s="73"/>
      <c r="O69" s="116"/>
      <c r="P69" s="75"/>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72"/>
      <c r="AW69" s="72"/>
      <c r="AX69" s="72"/>
      <c r="AY69" s="72"/>
      <c r="AZ69" s="72"/>
      <c r="BA69" s="72"/>
      <c r="BB69" s="72"/>
      <c r="BC69" s="72"/>
      <c r="BD69" s="72"/>
      <c r="BE69" s="72"/>
      <c r="BF69" s="72"/>
      <c r="BG69" s="72"/>
      <c r="BH69" s="72"/>
      <c r="BI69" s="72"/>
      <c r="BJ69" s="72"/>
      <c r="BK69" s="72"/>
      <c r="BL69" s="72"/>
      <c r="BM69" s="72"/>
      <c r="BN69" s="72"/>
      <c r="BO69" s="72"/>
      <c r="BP69" s="72"/>
      <c r="BQ69" s="72"/>
      <c r="BR69" s="72"/>
      <c r="BS69" s="72"/>
      <c r="BT69" s="72"/>
      <c r="BU69" s="72"/>
      <c r="BV69" s="72"/>
      <c r="BW69" s="72"/>
      <c r="BX69" s="72"/>
      <c r="BY69" s="72"/>
      <c r="BZ69" s="72"/>
      <c r="CA69" s="72"/>
      <c r="CB69" s="72"/>
      <c r="CC69" s="72"/>
      <c r="CD69" s="72"/>
      <c r="CE69" s="72"/>
      <c r="CF69" s="72"/>
      <c r="CG69" s="72"/>
      <c r="CH69" s="72"/>
      <c r="CI69" s="90"/>
      <c r="CJ69" s="90"/>
      <c r="CK69" s="90"/>
      <c r="CL69" s="90"/>
      <c r="CM69" s="90"/>
      <c r="CN69" s="90"/>
      <c r="CO69" s="90"/>
      <c r="CP69" s="90"/>
      <c r="CQ69" s="90"/>
      <c r="CR69" s="90"/>
      <c r="CS69" s="90"/>
      <c r="CT69" s="90"/>
      <c r="CU69" s="90"/>
      <c r="CV69" s="90"/>
      <c r="CW69" s="90"/>
      <c r="CX69" s="90"/>
      <c r="CY69" s="90"/>
      <c r="CZ69" s="90"/>
      <c r="DA69" s="90"/>
      <c r="DB69" s="90"/>
      <c r="DC69" s="90"/>
      <c r="DD69" s="90"/>
      <c r="DE69" s="90"/>
      <c r="DF69" s="90"/>
      <c r="DG69" s="90"/>
      <c r="DH69" s="90"/>
      <c r="DI69" s="90"/>
      <c r="DJ69" s="90"/>
      <c r="DK69" s="90"/>
      <c r="DL69" s="90"/>
      <c r="DM69" s="90"/>
      <c r="DN69" s="90"/>
      <c r="DO69" s="90"/>
      <c r="DP69" s="90"/>
      <c r="DQ69" s="90"/>
      <c r="DR69" s="90"/>
      <c r="DS69" s="90"/>
      <c r="DT69" s="90"/>
      <c r="DU69" s="90"/>
      <c r="DV69" s="90"/>
      <c r="DW69" s="90"/>
      <c r="DX69" s="90"/>
      <c r="DY69" s="90"/>
      <c r="DZ69" s="90"/>
      <c r="EA69" s="90"/>
      <c r="EB69" s="90"/>
      <c r="EC69" s="90"/>
      <c r="ED69" s="90"/>
      <c r="EE69" s="90"/>
      <c r="EF69" s="90"/>
      <c r="EG69" s="90"/>
      <c r="EH69" s="90"/>
      <c r="EI69" s="90"/>
      <c r="EJ69" s="90"/>
    </row>
    <row r="70" spans="1:140" s="1" customFormat="1" ht="25.15" customHeight="1">
      <c r="A70" s="528"/>
      <c r="B70" s="537" t="s">
        <v>300</v>
      </c>
      <c r="C70" s="537" t="s">
        <v>207</v>
      </c>
      <c r="D70" s="537" t="s">
        <v>107</v>
      </c>
      <c r="E70" s="537" t="s">
        <v>97</v>
      </c>
      <c r="F70" s="537"/>
      <c r="G70" s="537"/>
      <c r="H70" s="537"/>
      <c r="I70" s="537"/>
      <c r="J70" s="537"/>
      <c r="K70" s="537"/>
      <c r="L70" s="360"/>
      <c r="M70" s="66"/>
      <c r="N70" s="73"/>
      <c r="O70" s="116"/>
      <c r="P70" s="75"/>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c r="AT70" s="72"/>
      <c r="AU70" s="72"/>
      <c r="AV70" s="72"/>
      <c r="AW70" s="72"/>
      <c r="AX70" s="72"/>
      <c r="AY70" s="72"/>
      <c r="AZ70" s="72"/>
      <c r="BA70" s="72"/>
      <c r="BB70" s="72"/>
      <c r="BC70" s="72"/>
      <c r="BD70" s="72"/>
      <c r="BE70" s="72"/>
      <c r="BF70" s="72"/>
      <c r="BG70" s="72"/>
      <c r="BH70" s="72"/>
      <c r="BI70" s="72"/>
      <c r="BJ70" s="72"/>
      <c r="BK70" s="72"/>
      <c r="BL70" s="72"/>
      <c r="BM70" s="72"/>
      <c r="BN70" s="72"/>
      <c r="BO70" s="72"/>
      <c r="BP70" s="72"/>
      <c r="BQ70" s="72"/>
      <c r="BR70" s="72"/>
      <c r="BS70" s="72"/>
      <c r="BT70" s="72"/>
      <c r="BU70" s="72"/>
      <c r="BV70" s="72"/>
      <c r="BW70" s="72"/>
      <c r="BX70" s="72"/>
      <c r="BY70" s="72"/>
      <c r="BZ70" s="72"/>
      <c r="CA70" s="72"/>
      <c r="CB70" s="72"/>
      <c r="CC70" s="72"/>
      <c r="CD70" s="72"/>
      <c r="CE70" s="72"/>
      <c r="CF70" s="72"/>
      <c r="CG70" s="72"/>
      <c r="CH70" s="72"/>
      <c r="CI70" s="90"/>
      <c r="CJ70" s="90"/>
      <c r="CK70" s="90"/>
      <c r="CL70" s="90"/>
      <c r="CM70" s="90"/>
      <c r="CN70" s="90"/>
      <c r="CO70" s="90"/>
      <c r="CP70" s="90"/>
      <c r="CQ70" s="90"/>
      <c r="CR70" s="90"/>
      <c r="CS70" s="90"/>
      <c r="CT70" s="90"/>
      <c r="CU70" s="90"/>
      <c r="CV70" s="90"/>
      <c r="CW70" s="90"/>
      <c r="CX70" s="90"/>
      <c r="CY70" s="90"/>
      <c r="CZ70" s="90"/>
      <c r="DA70" s="90"/>
      <c r="DB70" s="90"/>
      <c r="DC70" s="90"/>
      <c r="DD70" s="90"/>
      <c r="DE70" s="90"/>
      <c r="DF70" s="90"/>
      <c r="DG70" s="90"/>
      <c r="DH70" s="90"/>
      <c r="DI70" s="90"/>
      <c r="DJ70" s="90"/>
      <c r="DK70" s="90"/>
      <c r="DL70" s="90"/>
      <c r="DM70" s="90"/>
      <c r="DN70" s="90"/>
      <c r="DO70" s="90"/>
      <c r="DP70" s="90"/>
      <c r="DQ70" s="90"/>
      <c r="DR70" s="90"/>
      <c r="DS70" s="90"/>
      <c r="DT70" s="90"/>
      <c r="DU70" s="90"/>
      <c r="DV70" s="90"/>
      <c r="DW70" s="90"/>
      <c r="DX70" s="90"/>
      <c r="DY70" s="90"/>
      <c r="DZ70" s="90"/>
      <c r="EA70" s="90"/>
      <c r="EB70" s="90"/>
      <c r="EC70" s="90"/>
      <c r="ED70" s="90"/>
      <c r="EE70" s="90"/>
      <c r="EF70" s="90"/>
      <c r="EG70" s="90"/>
      <c r="EH70" s="90"/>
      <c r="EI70" s="90"/>
      <c r="EJ70" s="90"/>
    </row>
    <row r="71" spans="1:140" s="1" customFormat="1" ht="25.15" customHeight="1">
      <c r="A71" s="528"/>
      <c r="B71" s="537"/>
      <c r="C71" s="537">
        <v>43830</v>
      </c>
      <c r="D71" s="537"/>
      <c r="E71" s="361" t="s">
        <v>427</v>
      </c>
      <c r="F71" s="361" t="s">
        <v>428</v>
      </c>
      <c r="G71" s="361" t="s">
        <v>432</v>
      </c>
      <c r="H71" s="361" t="s">
        <v>429</v>
      </c>
      <c r="I71" s="361" t="s">
        <v>430</v>
      </c>
      <c r="J71" s="361" t="s">
        <v>422</v>
      </c>
      <c r="K71" s="361" t="s">
        <v>431</v>
      </c>
      <c r="L71" s="360"/>
      <c r="M71" s="66"/>
      <c r="N71" s="73"/>
      <c r="O71" s="116"/>
      <c r="P71" s="75"/>
      <c r="Q71" s="72"/>
      <c r="R71" s="72"/>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72"/>
      <c r="BO71" s="72"/>
      <c r="BP71" s="72"/>
      <c r="BQ71" s="72"/>
      <c r="BR71" s="72"/>
      <c r="BS71" s="72"/>
      <c r="BT71" s="72"/>
      <c r="BU71" s="72"/>
      <c r="BV71" s="72"/>
      <c r="BW71" s="72"/>
      <c r="BX71" s="72"/>
      <c r="BY71" s="72"/>
      <c r="BZ71" s="72"/>
      <c r="CA71" s="72"/>
      <c r="CB71" s="72"/>
      <c r="CC71" s="72"/>
      <c r="CD71" s="72"/>
      <c r="CE71" s="72"/>
      <c r="CF71" s="72"/>
      <c r="CG71" s="72"/>
      <c r="CH71" s="72"/>
      <c r="CI71" s="90"/>
      <c r="CJ71" s="90"/>
      <c r="CK71" s="90"/>
      <c r="CL71" s="90"/>
      <c r="CM71" s="90"/>
      <c r="CN71" s="90"/>
      <c r="CO71" s="90"/>
      <c r="CP71" s="90"/>
      <c r="CQ71" s="90"/>
      <c r="CR71" s="90"/>
      <c r="CS71" s="90"/>
      <c r="CT71" s="90"/>
      <c r="CU71" s="90"/>
      <c r="CV71" s="90"/>
      <c r="CW71" s="90"/>
      <c r="CX71" s="90"/>
      <c r="CY71" s="90"/>
      <c r="CZ71" s="90"/>
      <c r="DA71" s="90"/>
      <c r="DB71" s="90"/>
      <c r="DC71" s="90"/>
      <c r="DD71" s="90"/>
      <c r="DE71" s="90"/>
      <c r="DF71" s="90"/>
      <c r="DG71" s="90"/>
      <c r="DH71" s="90"/>
      <c r="DI71" s="90"/>
      <c r="DJ71" s="90"/>
      <c r="DK71" s="90"/>
      <c r="DL71" s="90"/>
      <c r="DM71" s="90"/>
      <c r="DN71" s="90"/>
      <c r="DO71" s="90"/>
      <c r="DP71" s="90"/>
      <c r="DQ71" s="90"/>
      <c r="DR71" s="90"/>
      <c r="DS71" s="90"/>
      <c r="DT71" s="90"/>
      <c r="DU71" s="90"/>
      <c r="DV71" s="90"/>
      <c r="DW71" s="90"/>
      <c r="DX71" s="90"/>
      <c r="DY71" s="90"/>
      <c r="DZ71" s="90"/>
      <c r="EA71" s="90"/>
      <c r="EB71" s="90"/>
      <c r="EC71" s="90"/>
      <c r="ED71" s="90"/>
      <c r="EE71" s="90"/>
      <c r="EF71" s="90"/>
      <c r="EG71" s="90"/>
      <c r="EH71" s="90"/>
      <c r="EI71" s="90"/>
      <c r="EJ71" s="90"/>
    </row>
    <row r="72" spans="1:140" s="1" customFormat="1" ht="25.15" customHeight="1">
      <c r="A72" s="528"/>
      <c r="B72" s="537"/>
      <c r="C72" s="396" t="s">
        <v>111</v>
      </c>
      <c r="D72" s="362" t="s">
        <v>105</v>
      </c>
      <c r="E72" s="363">
        <v>180000</v>
      </c>
      <c r="F72" s="363">
        <v>180000</v>
      </c>
      <c r="G72" s="363">
        <v>130000</v>
      </c>
      <c r="H72" s="363">
        <v>100000</v>
      </c>
      <c r="I72" s="363">
        <v>120000</v>
      </c>
      <c r="J72" s="363">
        <v>60000</v>
      </c>
      <c r="K72" s="363">
        <v>60000</v>
      </c>
      <c r="L72" s="360"/>
      <c r="M72" s="66"/>
      <c r="N72" s="73"/>
      <c r="O72" s="116"/>
      <c r="P72" s="75"/>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72"/>
      <c r="AW72" s="72"/>
      <c r="AX72" s="72"/>
      <c r="AY72" s="72"/>
      <c r="AZ72" s="72"/>
      <c r="BA72" s="72"/>
      <c r="BB72" s="72"/>
      <c r="BC72" s="72"/>
      <c r="BD72" s="72"/>
      <c r="BE72" s="72"/>
      <c r="BF72" s="72"/>
      <c r="BG72" s="72"/>
      <c r="BH72" s="72"/>
      <c r="BI72" s="72"/>
      <c r="BJ72" s="72"/>
      <c r="BK72" s="72"/>
      <c r="BL72" s="72"/>
      <c r="BM72" s="72"/>
      <c r="BN72" s="72"/>
      <c r="BO72" s="72"/>
      <c r="BP72" s="72"/>
      <c r="BQ72" s="72"/>
      <c r="BR72" s="72"/>
      <c r="BS72" s="72"/>
      <c r="BT72" s="72"/>
      <c r="BU72" s="72"/>
      <c r="BV72" s="72"/>
      <c r="BW72" s="72"/>
      <c r="BX72" s="72"/>
      <c r="BY72" s="72"/>
      <c r="BZ72" s="72"/>
      <c r="CA72" s="72"/>
      <c r="CB72" s="72"/>
      <c r="CC72" s="72"/>
      <c r="CD72" s="72"/>
      <c r="CE72" s="72"/>
      <c r="CF72" s="72"/>
      <c r="CG72" s="72"/>
      <c r="CH72" s="72"/>
      <c r="CI72" s="90"/>
      <c r="CJ72" s="90"/>
      <c r="CK72" s="90"/>
      <c r="CL72" s="90"/>
      <c r="CM72" s="90"/>
      <c r="CN72" s="90"/>
      <c r="CO72" s="90"/>
      <c r="CP72" s="90"/>
      <c r="CQ72" s="90"/>
      <c r="CR72" s="90"/>
      <c r="CS72" s="90"/>
      <c r="CT72" s="90"/>
      <c r="CU72" s="90"/>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row>
    <row r="73" spans="1:140" s="1" customFormat="1" ht="25.15" customHeight="1">
      <c r="A73" s="528"/>
      <c r="B73" s="128">
        <v>2020</v>
      </c>
      <c r="C73" s="396" t="s">
        <v>112</v>
      </c>
      <c r="D73" s="365">
        <f>D26</f>
        <v>1.0470035105943192</v>
      </c>
      <c r="E73" s="35">
        <f>E72*$D73</f>
        <v>188460.63190697745</v>
      </c>
      <c r="F73" s="35">
        <f t="shared" ref="F73:K73" si="13">F72*$D73</f>
        <v>188460.63190697745</v>
      </c>
      <c r="G73" s="35">
        <f t="shared" si="13"/>
        <v>136110.45637726149</v>
      </c>
      <c r="H73" s="35">
        <f t="shared" si="13"/>
        <v>104700.35105943192</v>
      </c>
      <c r="I73" s="35">
        <f t="shared" si="13"/>
        <v>125640.42127131831</v>
      </c>
      <c r="J73" s="35">
        <f t="shared" si="13"/>
        <v>62820.210635659154</v>
      </c>
      <c r="K73" s="35">
        <f t="shared" si="13"/>
        <v>62820.210635659154</v>
      </c>
      <c r="L73" s="360"/>
      <c r="M73" s="66"/>
      <c r="N73" s="73"/>
      <c r="O73" s="116"/>
      <c r="P73" s="75"/>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2"/>
      <c r="BA73" s="72"/>
      <c r="BB73" s="72"/>
      <c r="BC73" s="72"/>
      <c r="BD73" s="72"/>
      <c r="BE73" s="72"/>
      <c r="BF73" s="72"/>
      <c r="BG73" s="72"/>
      <c r="BH73" s="72"/>
      <c r="BI73" s="72"/>
      <c r="BJ73" s="72"/>
      <c r="BK73" s="72"/>
      <c r="BL73" s="72"/>
      <c r="BM73" s="72"/>
      <c r="BN73" s="72"/>
      <c r="BO73" s="72"/>
      <c r="BP73" s="72"/>
      <c r="BQ73" s="72"/>
      <c r="BR73" s="72"/>
      <c r="BS73" s="72"/>
      <c r="BT73" s="72"/>
      <c r="BU73" s="72"/>
      <c r="BV73" s="72"/>
      <c r="BW73" s="72"/>
      <c r="BX73" s="72"/>
      <c r="BY73" s="72"/>
      <c r="BZ73" s="72"/>
      <c r="CA73" s="72"/>
      <c r="CB73" s="72"/>
      <c r="CC73" s="72"/>
      <c r="CD73" s="72"/>
      <c r="CE73" s="72"/>
      <c r="CF73" s="72"/>
      <c r="CG73" s="72"/>
      <c r="CH73" s="72"/>
      <c r="CI73" s="90"/>
      <c r="CJ73" s="90"/>
      <c r="CK73" s="90"/>
      <c r="CL73" s="90"/>
      <c r="CM73" s="90"/>
      <c r="CN73" s="90"/>
      <c r="CO73" s="90"/>
      <c r="CP73" s="90"/>
      <c r="CQ73" s="90"/>
      <c r="CR73" s="90"/>
      <c r="CS73" s="90"/>
      <c r="CT73" s="90"/>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row>
    <row r="74" spans="1:140" s="1" customFormat="1" ht="25.15" customHeight="1">
      <c r="A74" s="528"/>
      <c r="B74" s="128">
        <f>B73+1</f>
        <v>2021</v>
      </c>
      <c r="C74" s="396" t="s">
        <v>113</v>
      </c>
      <c r="D74" s="365">
        <f>D27</f>
        <v>1.026</v>
      </c>
      <c r="E74" s="35">
        <f>E73*$D$74</f>
        <v>193360.60833655886</v>
      </c>
      <c r="F74" s="35">
        <f t="shared" ref="F74:K74" si="14">F73*$D$74</f>
        <v>193360.60833655886</v>
      </c>
      <c r="G74" s="35">
        <f t="shared" si="14"/>
        <v>139649.32824307028</v>
      </c>
      <c r="H74" s="35">
        <f t="shared" si="14"/>
        <v>107422.56018697715</v>
      </c>
      <c r="I74" s="35">
        <f t="shared" si="14"/>
        <v>128907.07222437259</v>
      </c>
      <c r="J74" s="35">
        <f t="shared" si="14"/>
        <v>64453.536112186295</v>
      </c>
      <c r="K74" s="35">
        <f t="shared" si="14"/>
        <v>64453.536112186295</v>
      </c>
      <c r="L74" s="360"/>
      <c r="M74" s="66"/>
      <c r="N74" s="73"/>
      <c r="O74" s="116"/>
      <c r="P74" s="75"/>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72"/>
      <c r="BD74" s="72"/>
      <c r="BE74" s="72"/>
      <c r="BF74" s="72"/>
      <c r="BG74" s="72"/>
      <c r="BH74" s="72"/>
      <c r="BI74" s="72"/>
      <c r="BJ74" s="72"/>
      <c r="BK74" s="72"/>
      <c r="BL74" s="72"/>
      <c r="BM74" s="72"/>
      <c r="BN74" s="72"/>
      <c r="BO74" s="72"/>
      <c r="BP74" s="72"/>
      <c r="BQ74" s="72"/>
      <c r="BR74" s="72"/>
      <c r="BS74" s="72"/>
      <c r="BT74" s="72"/>
      <c r="BU74" s="72"/>
      <c r="BV74" s="72"/>
      <c r="BW74" s="72"/>
      <c r="BX74" s="72"/>
      <c r="BY74" s="72"/>
      <c r="BZ74" s="72"/>
      <c r="CA74" s="72"/>
      <c r="CB74" s="72"/>
      <c r="CC74" s="72"/>
      <c r="CD74" s="72"/>
      <c r="CE74" s="72"/>
      <c r="CF74" s="72"/>
      <c r="CG74" s="72"/>
      <c r="CH74" s="72"/>
      <c r="CI74" s="90"/>
      <c r="CJ74" s="90"/>
      <c r="CK74" s="90"/>
      <c r="CL74" s="90"/>
      <c r="CM74" s="90"/>
      <c r="CN74" s="90"/>
      <c r="CO74" s="90"/>
      <c r="CP74" s="90"/>
      <c r="CQ74" s="90"/>
      <c r="CR74" s="90"/>
      <c r="CS74" s="90"/>
      <c r="CT74" s="90"/>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row>
    <row r="75" spans="1:140" s="1" customFormat="1" ht="25.15" customHeight="1">
      <c r="A75" s="528"/>
      <c r="B75" s="128">
        <f t="shared" ref="B75:B114" si="15">B74+1</f>
        <v>2022</v>
      </c>
      <c r="C75" s="396" t="s">
        <v>114</v>
      </c>
      <c r="D75" s="365">
        <f>D28</f>
        <v>1.042</v>
      </c>
      <c r="E75" s="35">
        <f>ROUND(E74*$D$75,-(LEN(ROUND(E73*$D$75,0))-2))</f>
        <v>200000</v>
      </c>
      <c r="F75" s="35">
        <f t="shared" ref="F75:K75" si="16">ROUND(F74*$D$75,-(LEN(ROUND(F73*$D$75,0))-2))</f>
        <v>200000</v>
      </c>
      <c r="G75" s="35">
        <f t="shared" si="16"/>
        <v>150000</v>
      </c>
      <c r="H75" s="35">
        <f t="shared" si="16"/>
        <v>110000</v>
      </c>
      <c r="I75" s="35">
        <f t="shared" si="16"/>
        <v>130000</v>
      </c>
      <c r="J75" s="35">
        <f t="shared" si="16"/>
        <v>67000</v>
      </c>
      <c r="K75" s="35">
        <f t="shared" si="16"/>
        <v>67000</v>
      </c>
      <c r="L75" s="360"/>
      <c r="M75" s="66"/>
      <c r="N75" s="73"/>
      <c r="O75" s="116"/>
      <c r="P75" s="75"/>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2"/>
      <c r="BG75" s="72"/>
      <c r="BH75" s="72"/>
      <c r="BI75" s="72"/>
      <c r="BJ75" s="72"/>
      <c r="BK75" s="72"/>
      <c r="BL75" s="72"/>
      <c r="BM75" s="72"/>
      <c r="BN75" s="72"/>
      <c r="BO75" s="72"/>
      <c r="BP75" s="72"/>
      <c r="BQ75" s="72"/>
      <c r="BR75" s="72"/>
      <c r="BS75" s="72"/>
      <c r="BT75" s="72"/>
      <c r="BU75" s="72"/>
      <c r="BV75" s="72"/>
      <c r="BW75" s="72"/>
      <c r="BX75" s="72"/>
      <c r="BY75" s="72"/>
      <c r="BZ75" s="72"/>
      <c r="CA75" s="72"/>
      <c r="CB75" s="72"/>
      <c r="CC75" s="72"/>
      <c r="CD75" s="72"/>
      <c r="CE75" s="72"/>
      <c r="CF75" s="72"/>
      <c r="CG75" s="72"/>
      <c r="CH75" s="72"/>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row>
    <row r="76" spans="1:140" s="1" customFormat="1" ht="25.15" customHeight="1">
      <c r="A76" s="528"/>
      <c r="B76" s="128">
        <f t="shared" si="15"/>
        <v>2023</v>
      </c>
      <c r="C76" s="396" t="s">
        <v>115</v>
      </c>
      <c r="D76" s="365">
        <f>D29</f>
        <v>1.127</v>
      </c>
      <c r="E76" s="35">
        <f>E75*$D76</f>
        <v>225400</v>
      </c>
      <c r="F76" s="35">
        <f t="shared" ref="F76:I76" si="17">F75*$D76</f>
        <v>225400</v>
      </c>
      <c r="G76" s="35">
        <f t="shared" si="17"/>
        <v>169050</v>
      </c>
      <c r="H76" s="35">
        <f t="shared" si="17"/>
        <v>123970</v>
      </c>
      <c r="I76" s="35">
        <f t="shared" si="17"/>
        <v>146510</v>
      </c>
      <c r="J76" s="35">
        <f>J75*$D76</f>
        <v>75509</v>
      </c>
      <c r="K76" s="35">
        <f t="shared" ref="K76" si="18">K75*$D76</f>
        <v>75509</v>
      </c>
      <c r="L76" s="360"/>
      <c r="M76" s="66"/>
      <c r="N76" s="73"/>
      <c r="O76" s="116"/>
      <c r="P76" s="75"/>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A76" s="72"/>
      <c r="BB76" s="72"/>
      <c r="BC76" s="72"/>
      <c r="BD76" s="72"/>
      <c r="BE76" s="72"/>
      <c r="BF76" s="72"/>
      <c r="BG76" s="72"/>
      <c r="BH76" s="72"/>
      <c r="BI76" s="72"/>
      <c r="BJ76" s="72"/>
      <c r="BK76" s="72"/>
      <c r="BL76" s="72"/>
      <c r="BM76" s="72"/>
      <c r="BN76" s="72"/>
      <c r="BO76" s="72"/>
      <c r="BP76" s="72"/>
      <c r="BQ76" s="72"/>
      <c r="BR76" s="72"/>
      <c r="BS76" s="72"/>
      <c r="BT76" s="72"/>
      <c r="BU76" s="72"/>
      <c r="BV76" s="72"/>
      <c r="BW76" s="72"/>
      <c r="BX76" s="72"/>
      <c r="BY76" s="72"/>
      <c r="BZ76" s="72"/>
      <c r="CA76" s="72"/>
      <c r="CB76" s="72"/>
      <c r="CC76" s="72"/>
      <c r="CD76" s="72"/>
      <c r="CE76" s="72"/>
      <c r="CF76" s="72"/>
      <c r="CG76" s="72"/>
      <c r="CH76" s="72"/>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c r="EB76" s="90"/>
      <c r="EC76" s="90"/>
      <c r="ED76" s="90"/>
      <c r="EE76" s="90"/>
      <c r="EF76" s="90"/>
      <c r="EG76" s="90"/>
      <c r="EH76" s="90"/>
      <c r="EI76" s="90"/>
      <c r="EJ76" s="90"/>
    </row>
    <row r="77" spans="1:140" s="1" customFormat="1" ht="25.15" customHeight="1">
      <c r="A77" s="402"/>
      <c r="B77" s="128">
        <f t="shared" si="15"/>
        <v>2024</v>
      </c>
      <c r="C77" s="396" t="s">
        <v>442</v>
      </c>
      <c r="D77" s="365">
        <f t="shared" ref="D77:D114" si="19">D30</f>
        <v>1</v>
      </c>
      <c r="E77" s="35">
        <f t="shared" ref="E77:E114" si="20">E76*$D77</f>
        <v>225400</v>
      </c>
      <c r="F77" s="35">
        <f t="shared" ref="F77:F114" si="21">F76*$D77</f>
        <v>225400</v>
      </c>
      <c r="G77" s="35">
        <f t="shared" ref="G77:G114" si="22">G76*$D77</f>
        <v>169050</v>
      </c>
      <c r="H77" s="35">
        <f t="shared" ref="H77:H114" si="23">H76*$D77</f>
        <v>123970</v>
      </c>
      <c r="I77" s="35">
        <f t="shared" ref="I77:I114" si="24">I76*$D77</f>
        <v>146510</v>
      </c>
      <c r="J77" s="35">
        <f t="shared" ref="J77:J114" si="25">J76*$D77</f>
        <v>75509</v>
      </c>
      <c r="K77" s="35">
        <f t="shared" ref="K77:K114" si="26">K76*$D77</f>
        <v>75509</v>
      </c>
      <c r="L77" s="360"/>
      <c r="M77" s="66"/>
      <c r="N77" s="73"/>
      <c r="O77" s="116"/>
      <c r="P77" s="75"/>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c r="BA77" s="72"/>
      <c r="BB77" s="72"/>
      <c r="BC77" s="72"/>
      <c r="BD77" s="72"/>
      <c r="BE77" s="72"/>
      <c r="BF77" s="72"/>
      <c r="BG77" s="72"/>
      <c r="BH77" s="72"/>
      <c r="BI77" s="72"/>
      <c r="BJ77" s="72"/>
      <c r="BK77" s="72"/>
      <c r="BL77" s="72"/>
      <c r="BM77" s="72"/>
      <c r="BN77" s="72"/>
      <c r="BO77" s="72"/>
      <c r="BP77" s="72"/>
      <c r="BQ77" s="72"/>
      <c r="BR77" s="72"/>
      <c r="BS77" s="72"/>
      <c r="BT77" s="72"/>
      <c r="BU77" s="72"/>
      <c r="BV77" s="72"/>
      <c r="BW77" s="72"/>
      <c r="BX77" s="72"/>
      <c r="BY77" s="72"/>
      <c r="BZ77" s="72"/>
      <c r="CA77" s="72"/>
      <c r="CB77" s="72"/>
      <c r="CC77" s="72"/>
      <c r="CD77" s="72"/>
      <c r="CE77" s="72"/>
      <c r="CF77" s="72"/>
      <c r="CG77" s="72"/>
      <c r="CH77" s="72"/>
      <c r="CI77" s="90"/>
      <c r="CJ77" s="90"/>
      <c r="CK77" s="90"/>
      <c r="CL77" s="90"/>
      <c r="CM77" s="90"/>
      <c r="CN77" s="90"/>
      <c r="CO77" s="90"/>
      <c r="CP77" s="90"/>
      <c r="CQ77" s="90"/>
      <c r="CR77" s="90"/>
      <c r="CS77" s="90"/>
      <c r="CT77" s="90"/>
      <c r="CU77" s="90"/>
      <c r="CV77" s="90"/>
      <c r="CW77" s="90"/>
      <c r="CX77" s="90"/>
      <c r="CY77" s="90"/>
      <c r="CZ77" s="90"/>
      <c r="DA77" s="90"/>
      <c r="DB77" s="90"/>
      <c r="DC77" s="90"/>
      <c r="DD77" s="90"/>
      <c r="DE77" s="90"/>
      <c r="DF77" s="90"/>
      <c r="DG77" s="90"/>
      <c r="DH77" s="90"/>
      <c r="DI77" s="90"/>
      <c r="DJ77" s="90"/>
      <c r="DK77" s="90"/>
      <c r="DL77" s="90"/>
      <c r="DM77" s="90"/>
      <c r="DN77" s="90"/>
      <c r="DO77" s="90"/>
      <c r="DP77" s="90"/>
      <c r="DQ77" s="90"/>
      <c r="DR77" s="90"/>
      <c r="DS77" s="90"/>
      <c r="DT77" s="90"/>
      <c r="DU77" s="90"/>
      <c r="DV77" s="90"/>
      <c r="DW77" s="90"/>
      <c r="DX77" s="90"/>
      <c r="DY77" s="90"/>
      <c r="DZ77" s="90"/>
      <c r="EA77" s="90"/>
      <c r="EB77" s="90"/>
      <c r="EC77" s="90"/>
      <c r="ED77" s="90"/>
      <c r="EE77" s="90"/>
      <c r="EF77" s="90"/>
      <c r="EG77" s="90"/>
      <c r="EH77" s="90"/>
      <c r="EI77" s="90"/>
      <c r="EJ77" s="90"/>
    </row>
    <row r="78" spans="1:140" s="1" customFormat="1" ht="25.15" customHeight="1">
      <c r="A78" s="402"/>
      <c r="B78" s="128">
        <f t="shared" si="15"/>
        <v>2025</v>
      </c>
      <c r="C78" s="396" t="s">
        <v>443</v>
      </c>
      <c r="D78" s="365">
        <f t="shared" si="19"/>
        <v>1</v>
      </c>
      <c r="E78" s="35">
        <f t="shared" si="20"/>
        <v>225400</v>
      </c>
      <c r="F78" s="35">
        <f t="shared" si="21"/>
        <v>225400</v>
      </c>
      <c r="G78" s="35">
        <f t="shared" si="22"/>
        <v>169050</v>
      </c>
      <c r="H78" s="35">
        <f t="shared" si="23"/>
        <v>123970</v>
      </c>
      <c r="I78" s="35">
        <f t="shared" si="24"/>
        <v>146510</v>
      </c>
      <c r="J78" s="35">
        <f t="shared" si="25"/>
        <v>75509</v>
      </c>
      <c r="K78" s="35">
        <f t="shared" si="26"/>
        <v>75509</v>
      </c>
      <c r="L78" s="360"/>
      <c r="M78" s="66"/>
      <c r="N78" s="73"/>
      <c r="O78" s="116"/>
      <c r="P78" s="75"/>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c r="BI78" s="72"/>
      <c r="BJ78" s="72"/>
      <c r="BK78" s="72"/>
      <c r="BL78" s="72"/>
      <c r="BM78" s="72"/>
      <c r="BN78" s="72"/>
      <c r="BO78" s="72"/>
      <c r="BP78" s="72"/>
      <c r="BQ78" s="72"/>
      <c r="BR78" s="72"/>
      <c r="BS78" s="72"/>
      <c r="BT78" s="72"/>
      <c r="BU78" s="72"/>
      <c r="BV78" s="72"/>
      <c r="BW78" s="72"/>
      <c r="BX78" s="72"/>
      <c r="BY78" s="72"/>
      <c r="BZ78" s="72"/>
      <c r="CA78" s="72"/>
      <c r="CB78" s="72"/>
      <c r="CC78" s="72"/>
      <c r="CD78" s="72"/>
      <c r="CE78" s="72"/>
      <c r="CF78" s="72"/>
      <c r="CG78" s="72"/>
      <c r="CH78" s="72"/>
      <c r="CI78" s="90"/>
      <c r="CJ78" s="90"/>
      <c r="CK78" s="90"/>
      <c r="CL78" s="90"/>
      <c r="CM78" s="90"/>
      <c r="CN78" s="90"/>
      <c r="CO78" s="90"/>
      <c r="CP78" s="90"/>
      <c r="CQ78" s="90"/>
      <c r="CR78" s="90"/>
      <c r="CS78" s="90"/>
      <c r="CT78" s="90"/>
      <c r="CU78" s="90"/>
      <c r="CV78" s="90"/>
      <c r="CW78" s="90"/>
      <c r="CX78" s="90"/>
      <c r="CY78" s="90"/>
      <c r="CZ78" s="90"/>
      <c r="DA78" s="90"/>
      <c r="DB78" s="90"/>
      <c r="DC78" s="90"/>
      <c r="DD78" s="90"/>
      <c r="DE78" s="90"/>
      <c r="DF78" s="90"/>
      <c r="DG78" s="90"/>
      <c r="DH78" s="90"/>
      <c r="DI78" s="90"/>
      <c r="DJ78" s="90"/>
      <c r="DK78" s="90"/>
      <c r="DL78" s="90"/>
      <c r="DM78" s="90"/>
      <c r="DN78" s="90"/>
      <c r="DO78" s="90"/>
      <c r="DP78" s="90"/>
      <c r="DQ78" s="90"/>
      <c r="DR78" s="90"/>
      <c r="DS78" s="90"/>
      <c r="DT78" s="90"/>
      <c r="DU78" s="90"/>
      <c r="DV78" s="90"/>
      <c r="DW78" s="90"/>
      <c r="DX78" s="90"/>
      <c r="DY78" s="90"/>
      <c r="DZ78" s="90"/>
      <c r="EA78" s="90"/>
      <c r="EB78" s="90"/>
      <c r="EC78" s="90"/>
      <c r="ED78" s="90"/>
      <c r="EE78" s="90"/>
      <c r="EF78" s="90"/>
      <c r="EG78" s="90"/>
      <c r="EH78" s="90"/>
      <c r="EI78" s="90"/>
      <c r="EJ78" s="90"/>
    </row>
    <row r="79" spans="1:140" s="1" customFormat="1" ht="25.15" customHeight="1">
      <c r="A79" s="402"/>
      <c r="B79" s="128">
        <f t="shared" si="15"/>
        <v>2026</v>
      </c>
      <c r="C79" s="396" t="s">
        <v>444</v>
      </c>
      <c r="D79" s="365">
        <f t="shared" si="19"/>
        <v>1</v>
      </c>
      <c r="E79" s="35">
        <f t="shared" si="20"/>
        <v>225400</v>
      </c>
      <c r="F79" s="35">
        <f t="shared" si="21"/>
        <v>225400</v>
      </c>
      <c r="G79" s="35">
        <f t="shared" si="22"/>
        <v>169050</v>
      </c>
      <c r="H79" s="35">
        <f t="shared" si="23"/>
        <v>123970</v>
      </c>
      <c r="I79" s="35">
        <f t="shared" si="24"/>
        <v>146510</v>
      </c>
      <c r="J79" s="35">
        <f t="shared" si="25"/>
        <v>75509</v>
      </c>
      <c r="K79" s="35">
        <f t="shared" si="26"/>
        <v>75509</v>
      </c>
      <c r="L79" s="360"/>
      <c r="M79" s="66"/>
      <c r="N79" s="73"/>
      <c r="O79" s="116"/>
      <c r="P79" s="75"/>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c r="AU79" s="72"/>
      <c r="AV79" s="72"/>
      <c r="AW79" s="72"/>
      <c r="AX79" s="72"/>
      <c r="AY79" s="72"/>
      <c r="AZ79" s="72"/>
      <c r="BA79" s="72"/>
      <c r="BB79" s="72"/>
      <c r="BC79" s="72"/>
      <c r="BD79" s="72"/>
      <c r="BE79" s="72"/>
      <c r="BF79" s="72"/>
      <c r="BG79" s="72"/>
      <c r="BH79" s="72"/>
      <c r="BI79" s="72"/>
      <c r="BJ79" s="72"/>
      <c r="BK79" s="72"/>
      <c r="BL79" s="72"/>
      <c r="BM79" s="72"/>
      <c r="BN79" s="72"/>
      <c r="BO79" s="72"/>
      <c r="BP79" s="72"/>
      <c r="BQ79" s="72"/>
      <c r="BR79" s="72"/>
      <c r="BS79" s="72"/>
      <c r="BT79" s="72"/>
      <c r="BU79" s="72"/>
      <c r="BV79" s="72"/>
      <c r="BW79" s="72"/>
      <c r="BX79" s="72"/>
      <c r="BY79" s="72"/>
      <c r="BZ79" s="72"/>
      <c r="CA79" s="72"/>
      <c r="CB79" s="72"/>
      <c r="CC79" s="72"/>
      <c r="CD79" s="72"/>
      <c r="CE79" s="72"/>
      <c r="CF79" s="72"/>
      <c r="CG79" s="72"/>
      <c r="CH79" s="72"/>
      <c r="CI79" s="90"/>
      <c r="CJ79" s="90"/>
      <c r="CK79" s="90"/>
      <c r="CL79" s="90"/>
      <c r="CM79" s="90"/>
      <c r="CN79" s="90"/>
      <c r="CO79" s="90"/>
      <c r="CP79" s="90"/>
      <c r="CQ79" s="90"/>
      <c r="CR79" s="90"/>
      <c r="CS79" s="90"/>
      <c r="CT79" s="90"/>
      <c r="CU79" s="90"/>
      <c r="CV79" s="90"/>
      <c r="CW79" s="90"/>
      <c r="CX79" s="90"/>
      <c r="CY79" s="90"/>
      <c r="CZ79" s="90"/>
      <c r="DA79" s="90"/>
      <c r="DB79" s="90"/>
      <c r="DC79" s="90"/>
      <c r="DD79" s="90"/>
      <c r="DE79" s="90"/>
      <c r="DF79" s="90"/>
      <c r="DG79" s="90"/>
      <c r="DH79" s="90"/>
      <c r="DI79" s="90"/>
      <c r="DJ79" s="90"/>
      <c r="DK79" s="90"/>
      <c r="DL79" s="90"/>
      <c r="DM79" s="90"/>
      <c r="DN79" s="90"/>
      <c r="DO79" s="90"/>
      <c r="DP79" s="90"/>
      <c r="DQ79" s="90"/>
      <c r="DR79" s="90"/>
      <c r="DS79" s="90"/>
      <c r="DT79" s="90"/>
      <c r="DU79" s="90"/>
      <c r="DV79" s="90"/>
      <c r="DW79" s="90"/>
      <c r="DX79" s="90"/>
      <c r="DY79" s="90"/>
      <c r="DZ79" s="90"/>
      <c r="EA79" s="90"/>
      <c r="EB79" s="90"/>
      <c r="EC79" s="90"/>
      <c r="ED79" s="90"/>
      <c r="EE79" s="90"/>
      <c r="EF79" s="90"/>
      <c r="EG79" s="90"/>
      <c r="EH79" s="90"/>
      <c r="EI79" s="90"/>
      <c r="EJ79" s="90"/>
    </row>
    <row r="80" spans="1:140" s="1" customFormat="1" ht="25.15" customHeight="1">
      <c r="A80" s="402"/>
      <c r="B80" s="128">
        <f t="shared" si="15"/>
        <v>2027</v>
      </c>
      <c r="C80" s="396" t="s">
        <v>445</v>
      </c>
      <c r="D80" s="365">
        <f t="shared" si="19"/>
        <v>1</v>
      </c>
      <c r="E80" s="35">
        <f t="shared" si="20"/>
        <v>225400</v>
      </c>
      <c r="F80" s="35">
        <f t="shared" si="21"/>
        <v>225400</v>
      </c>
      <c r="G80" s="35">
        <f t="shared" si="22"/>
        <v>169050</v>
      </c>
      <c r="H80" s="35">
        <f t="shared" si="23"/>
        <v>123970</v>
      </c>
      <c r="I80" s="35">
        <f t="shared" si="24"/>
        <v>146510</v>
      </c>
      <c r="J80" s="35">
        <f t="shared" si="25"/>
        <v>75509</v>
      </c>
      <c r="K80" s="35">
        <f t="shared" si="26"/>
        <v>75509</v>
      </c>
      <c r="L80" s="360"/>
      <c r="M80" s="66"/>
      <c r="N80" s="73"/>
      <c r="O80" s="116"/>
      <c r="P80" s="75"/>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c r="BA80" s="72"/>
      <c r="BB80" s="72"/>
      <c r="BC80" s="72"/>
      <c r="BD80" s="72"/>
      <c r="BE80" s="72"/>
      <c r="BF80" s="72"/>
      <c r="BG80" s="72"/>
      <c r="BH80" s="72"/>
      <c r="BI80" s="72"/>
      <c r="BJ80" s="72"/>
      <c r="BK80" s="72"/>
      <c r="BL80" s="72"/>
      <c r="BM80" s="72"/>
      <c r="BN80" s="72"/>
      <c r="BO80" s="72"/>
      <c r="BP80" s="72"/>
      <c r="BQ80" s="72"/>
      <c r="BR80" s="72"/>
      <c r="BS80" s="72"/>
      <c r="BT80" s="72"/>
      <c r="BU80" s="72"/>
      <c r="BV80" s="72"/>
      <c r="BW80" s="72"/>
      <c r="BX80" s="72"/>
      <c r="BY80" s="72"/>
      <c r="BZ80" s="72"/>
      <c r="CA80" s="72"/>
      <c r="CB80" s="72"/>
      <c r="CC80" s="72"/>
      <c r="CD80" s="72"/>
      <c r="CE80" s="72"/>
      <c r="CF80" s="72"/>
      <c r="CG80" s="72"/>
      <c r="CH80" s="72"/>
      <c r="CI80" s="90"/>
      <c r="CJ80" s="90"/>
      <c r="CK80" s="90"/>
      <c r="CL80" s="90"/>
      <c r="CM80" s="90"/>
      <c r="CN80" s="90"/>
      <c r="CO80" s="90"/>
      <c r="CP80" s="90"/>
      <c r="CQ80" s="90"/>
      <c r="CR80" s="90"/>
      <c r="CS80" s="90"/>
      <c r="CT80" s="90"/>
      <c r="CU80" s="90"/>
      <c r="CV80" s="90"/>
      <c r="CW80" s="90"/>
      <c r="CX80" s="90"/>
      <c r="CY80" s="90"/>
      <c r="CZ80" s="90"/>
      <c r="DA80" s="90"/>
      <c r="DB80" s="90"/>
      <c r="DC80" s="90"/>
      <c r="DD80" s="90"/>
      <c r="DE80" s="90"/>
      <c r="DF80" s="90"/>
      <c r="DG80" s="90"/>
      <c r="DH80" s="90"/>
      <c r="DI80" s="90"/>
      <c r="DJ80" s="90"/>
      <c r="DK80" s="90"/>
      <c r="DL80" s="90"/>
      <c r="DM80" s="90"/>
      <c r="DN80" s="90"/>
      <c r="DO80" s="90"/>
      <c r="DP80" s="90"/>
      <c r="DQ80" s="90"/>
      <c r="DR80" s="90"/>
      <c r="DS80" s="90"/>
      <c r="DT80" s="90"/>
      <c r="DU80" s="90"/>
      <c r="DV80" s="90"/>
      <c r="DW80" s="90"/>
      <c r="DX80" s="90"/>
      <c r="DY80" s="90"/>
      <c r="DZ80" s="90"/>
      <c r="EA80" s="90"/>
      <c r="EB80" s="90"/>
      <c r="EC80" s="90"/>
      <c r="ED80" s="90"/>
      <c r="EE80" s="90"/>
      <c r="EF80" s="90"/>
      <c r="EG80" s="90"/>
      <c r="EH80" s="90"/>
      <c r="EI80" s="90"/>
      <c r="EJ80" s="90"/>
    </row>
    <row r="81" spans="1:140" s="1" customFormat="1" ht="25.15" customHeight="1">
      <c r="A81" s="402"/>
      <c r="B81" s="128">
        <f t="shared" si="15"/>
        <v>2028</v>
      </c>
      <c r="C81" s="396" t="s">
        <v>446</v>
      </c>
      <c r="D81" s="365">
        <f t="shared" si="19"/>
        <v>1</v>
      </c>
      <c r="E81" s="35">
        <f t="shared" si="20"/>
        <v>225400</v>
      </c>
      <c r="F81" s="35">
        <f t="shared" si="21"/>
        <v>225400</v>
      </c>
      <c r="G81" s="35">
        <f t="shared" si="22"/>
        <v>169050</v>
      </c>
      <c r="H81" s="35">
        <f t="shared" si="23"/>
        <v>123970</v>
      </c>
      <c r="I81" s="35">
        <f t="shared" si="24"/>
        <v>146510</v>
      </c>
      <c r="J81" s="35">
        <f t="shared" si="25"/>
        <v>75509</v>
      </c>
      <c r="K81" s="35">
        <f t="shared" si="26"/>
        <v>75509</v>
      </c>
      <c r="L81" s="360"/>
      <c r="M81" s="66"/>
      <c r="N81" s="73"/>
      <c r="O81" s="116"/>
      <c r="P81" s="75"/>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c r="BA81" s="72"/>
      <c r="BB81" s="72"/>
      <c r="BC81" s="72"/>
      <c r="BD81" s="72"/>
      <c r="BE81" s="72"/>
      <c r="BF81" s="72"/>
      <c r="BG81" s="72"/>
      <c r="BH81" s="72"/>
      <c r="BI81" s="72"/>
      <c r="BJ81" s="72"/>
      <c r="BK81" s="72"/>
      <c r="BL81" s="72"/>
      <c r="BM81" s="72"/>
      <c r="BN81" s="72"/>
      <c r="BO81" s="72"/>
      <c r="BP81" s="72"/>
      <c r="BQ81" s="72"/>
      <c r="BR81" s="72"/>
      <c r="BS81" s="72"/>
      <c r="BT81" s="72"/>
      <c r="BU81" s="72"/>
      <c r="BV81" s="72"/>
      <c r="BW81" s="72"/>
      <c r="BX81" s="72"/>
      <c r="BY81" s="72"/>
      <c r="BZ81" s="72"/>
      <c r="CA81" s="72"/>
      <c r="CB81" s="72"/>
      <c r="CC81" s="72"/>
      <c r="CD81" s="72"/>
      <c r="CE81" s="72"/>
      <c r="CF81" s="72"/>
      <c r="CG81" s="72"/>
      <c r="CH81" s="72"/>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90"/>
      <c r="DO81" s="90"/>
      <c r="DP81" s="90"/>
      <c r="DQ81" s="90"/>
      <c r="DR81" s="90"/>
      <c r="DS81" s="90"/>
      <c r="DT81" s="90"/>
      <c r="DU81" s="90"/>
      <c r="DV81" s="90"/>
      <c r="DW81" s="90"/>
      <c r="DX81" s="90"/>
      <c r="DY81" s="90"/>
      <c r="DZ81" s="90"/>
      <c r="EA81" s="90"/>
      <c r="EB81" s="90"/>
      <c r="EC81" s="90"/>
      <c r="ED81" s="90"/>
      <c r="EE81" s="90"/>
      <c r="EF81" s="90"/>
      <c r="EG81" s="90"/>
      <c r="EH81" s="90"/>
      <c r="EI81" s="90"/>
      <c r="EJ81" s="90"/>
    </row>
    <row r="82" spans="1:140" s="1" customFormat="1" ht="25.15" customHeight="1">
      <c r="A82" s="402"/>
      <c r="B82" s="128">
        <f t="shared" si="15"/>
        <v>2029</v>
      </c>
      <c r="C82" s="396" t="s">
        <v>447</v>
      </c>
      <c r="D82" s="365">
        <f t="shared" si="19"/>
        <v>1</v>
      </c>
      <c r="E82" s="35">
        <f t="shared" si="20"/>
        <v>225400</v>
      </c>
      <c r="F82" s="35">
        <f t="shared" si="21"/>
        <v>225400</v>
      </c>
      <c r="G82" s="35">
        <f t="shared" si="22"/>
        <v>169050</v>
      </c>
      <c r="H82" s="35">
        <f t="shared" si="23"/>
        <v>123970</v>
      </c>
      <c r="I82" s="35">
        <f t="shared" si="24"/>
        <v>146510</v>
      </c>
      <c r="J82" s="35">
        <f t="shared" si="25"/>
        <v>75509</v>
      </c>
      <c r="K82" s="35">
        <f t="shared" si="26"/>
        <v>75509</v>
      </c>
      <c r="L82" s="360"/>
      <c r="M82" s="66"/>
      <c r="N82" s="73"/>
      <c r="O82" s="116"/>
      <c r="P82" s="75"/>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72"/>
      <c r="AX82" s="72"/>
      <c r="AY82" s="72"/>
      <c r="AZ82" s="72"/>
      <c r="BA82" s="72"/>
      <c r="BB82" s="72"/>
      <c r="BC82" s="72"/>
      <c r="BD82" s="72"/>
      <c r="BE82" s="72"/>
      <c r="BF82" s="72"/>
      <c r="BG82" s="72"/>
      <c r="BH82" s="72"/>
      <c r="BI82" s="72"/>
      <c r="BJ82" s="72"/>
      <c r="BK82" s="72"/>
      <c r="BL82" s="72"/>
      <c r="BM82" s="72"/>
      <c r="BN82" s="72"/>
      <c r="BO82" s="72"/>
      <c r="BP82" s="72"/>
      <c r="BQ82" s="72"/>
      <c r="BR82" s="72"/>
      <c r="BS82" s="72"/>
      <c r="BT82" s="72"/>
      <c r="BU82" s="72"/>
      <c r="BV82" s="72"/>
      <c r="BW82" s="72"/>
      <c r="BX82" s="72"/>
      <c r="BY82" s="72"/>
      <c r="BZ82" s="72"/>
      <c r="CA82" s="72"/>
      <c r="CB82" s="72"/>
      <c r="CC82" s="72"/>
      <c r="CD82" s="72"/>
      <c r="CE82" s="72"/>
      <c r="CF82" s="72"/>
      <c r="CG82" s="72"/>
      <c r="CH82" s="72"/>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90"/>
      <c r="DQ82" s="90"/>
      <c r="DR82" s="90"/>
      <c r="DS82" s="90"/>
      <c r="DT82" s="90"/>
      <c r="DU82" s="90"/>
      <c r="DV82" s="90"/>
      <c r="DW82" s="90"/>
      <c r="DX82" s="90"/>
      <c r="DY82" s="90"/>
      <c r="DZ82" s="90"/>
      <c r="EA82" s="90"/>
      <c r="EB82" s="90"/>
      <c r="EC82" s="90"/>
      <c r="ED82" s="90"/>
      <c r="EE82" s="90"/>
      <c r="EF82" s="90"/>
      <c r="EG82" s="90"/>
      <c r="EH82" s="90"/>
      <c r="EI82" s="90"/>
      <c r="EJ82" s="90"/>
    </row>
    <row r="83" spans="1:140" s="1" customFormat="1" ht="25.15" customHeight="1">
      <c r="A83" s="402"/>
      <c r="B83" s="128">
        <f t="shared" si="15"/>
        <v>2030</v>
      </c>
      <c r="C83" s="396" t="s">
        <v>448</v>
      </c>
      <c r="D83" s="365">
        <f t="shared" si="19"/>
        <v>1</v>
      </c>
      <c r="E83" s="35">
        <f t="shared" si="20"/>
        <v>225400</v>
      </c>
      <c r="F83" s="35">
        <f t="shared" si="21"/>
        <v>225400</v>
      </c>
      <c r="G83" s="35">
        <f t="shared" si="22"/>
        <v>169050</v>
      </c>
      <c r="H83" s="35">
        <f t="shared" si="23"/>
        <v>123970</v>
      </c>
      <c r="I83" s="35">
        <f t="shared" si="24"/>
        <v>146510</v>
      </c>
      <c r="J83" s="35">
        <f t="shared" si="25"/>
        <v>75509</v>
      </c>
      <c r="K83" s="35">
        <f t="shared" si="26"/>
        <v>75509</v>
      </c>
      <c r="L83" s="360"/>
      <c r="M83" s="66"/>
      <c r="N83" s="73"/>
      <c r="O83" s="116"/>
      <c r="P83" s="75"/>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c r="BK83" s="72"/>
      <c r="BL83" s="72"/>
      <c r="BM83" s="72"/>
      <c r="BN83" s="72"/>
      <c r="BO83" s="72"/>
      <c r="BP83" s="72"/>
      <c r="BQ83" s="72"/>
      <c r="BR83" s="72"/>
      <c r="BS83" s="72"/>
      <c r="BT83" s="72"/>
      <c r="BU83" s="72"/>
      <c r="BV83" s="72"/>
      <c r="BW83" s="72"/>
      <c r="BX83" s="72"/>
      <c r="BY83" s="72"/>
      <c r="BZ83" s="72"/>
      <c r="CA83" s="72"/>
      <c r="CB83" s="72"/>
      <c r="CC83" s="72"/>
      <c r="CD83" s="72"/>
      <c r="CE83" s="72"/>
      <c r="CF83" s="72"/>
      <c r="CG83" s="72"/>
      <c r="CH83" s="72"/>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90"/>
      <c r="DQ83" s="90"/>
      <c r="DR83" s="90"/>
      <c r="DS83" s="90"/>
      <c r="DT83" s="90"/>
      <c r="DU83" s="90"/>
      <c r="DV83" s="90"/>
      <c r="DW83" s="90"/>
      <c r="DX83" s="90"/>
      <c r="DY83" s="90"/>
      <c r="DZ83" s="90"/>
      <c r="EA83" s="90"/>
      <c r="EB83" s="90"/>
      <c r="EC83" s="90"/>
      <c r="ED83" s="90"/>
      <c r="EE83" s="90"/>
      <c r="EF83" s="90"/>
      <c r="EG83" s="90"/>
      <c r="EH83" s="90"/>
      <c r="EI83" s="90"/>
      <c r="EJ83" s="90"/>
    </row>
    <row r="84" spans="1:140" s="1" customFormat="1" ht="25.15" customHeight="1">
      <c r="A84" s="402"/>
      <c r="B84" s="128">
        <f t="shared" si="15"/>
        <v>2031</v>
      </c>
      <c r="C84" s="396" t="s">
        <v>449</v>
      </c>
      <c r="D84" s="365">
        <f t="shared" si="19"/>
        <v>1</v>
      </c>
      <c r="E84" s="35">
        <f t="shared" si="20"/>
        <v>225400</v>
      </c>
      <c r="F84" s="35">
        <f t="shared" si="21"/>
        <v>225400</v>
      </c>
      <c r="G84" s="35">
        <f t="shared" si="22"/>
        <v>169050</v>
      </c>
      <c r="H84" s="35">
        <f t="shared" si="23"/>
        <v>123970</v>
      </c>
      <c r="I84" s="35">
        <f t="shared" si="24"/>
        <v>146510</v>
      </c>
      <c r="J84" s="35">
        <f t="shared" si="25"/>
        <v>75509</v>
      </c>
      <c r="K84" s="35">
        <f t="shared" si="26"/>
        <v>75509</v>
      </c>
      <c r="L84" s="360"/>
      <c r="M84" s="66"/>
      <c r="N84" s="73"/>
      <c r="O84" s="116"/>
      <c r="P84" s="75"/>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2"/>
      <c r="AS84" s="72"/>
      <c r="AT84" s="72"/>
      <c r="AU84" s="72"/>
      <c r="AV84" s="72"/>
      <c r="AW84" s="72"/>
      <c r="AX84" s="72"/>
      <c r="AY84" s="72"/>
      <c r="AZ84" s="72"/>
      <c r="BA84" s="72"/>
      <c r="BB84" s="72"/>
      <c r="BC84" s="72"/>
      <c r="BD84" s="72"/>
      <c r="BE84" s="72"/>
      <c r="BF84" s="72"/>
      <c r="BG84" s="72"/>
      <c r="BH84" s="72"/>
      <c r="BI84" s="72"/>
      <c r="BJ84" s="72"/>
      <c r="BK84" s="72"/>
      <c r="BL84" s="72"/>
      <c r="BM84" s="72"/>
      <c r="BN84" s="72"/>
      <c r="BO84" s="72"/>
      <c r="BP84" s="72"/>
      <c r="BQ84" s="72"/>
      <c r="BR84" s="72"/>
      <c r="BS84" s="72"/>
      <c r="BT84" s="72"/>
      <c r="BU84" s="72"/>
      <c r="BV84" s="72"/>
      <c r="BW84" s="72"/>
      <c r="BX84" s="72"/>
      <c r="BY84" s="72"/>
      <c r="BZ84" s="72"/>
      <c r="CA84" s="72"/>
      <c r="CB84" s="72"/>
      <c r="CC84" s="72"/>
      <c r="CD84" s="72"/>
      <c r="CE84" s="72"/>
      <c r="CF84" s="72"/>
      <c r="CG84" s="72"/>
      <c r="CH84" s="72"/>
      <c r="CI84" s="90"/>
      <c r="CJ84" s="90"/>
      <c r="CK84" s="90"/>
      <c r="CL84" s="90"/>
      <c r="CM84" s="90"/>
      <c r="CN84" s="90"/>
      <c r="CO84" s="90"/>
      <c r="CP84" s="90"/>
      <c r="CQ84" s="90"/>
      <c r="CR84" s="90"/>
      <c r="CS84" s="90"/>
      <c r="CT84" s="90"/>
      <c r="CU84" s="90"/>
      <c r="CV84" s="90"/>
      <c r="CW84" s="90"/>
      <c r="CX84" s="90"/>
      <c r="CY84" s="90"/>
      <c r="CZ84" s="90"/>
      <c r="DA84" s="90"/>
      <c r="DB84" s="90"/>
      <c r="DC84" s="90"/>
      <c r="DD84" s="90"/>
      <c r="DE84" s="90"/>
      <c r="DF84" s="90"/>
      <c r="DG84" s="90"/>
      <c r="DH84" s="90"/>
      <c r="DI84" s="90"/>
      <c r="DJ84" s="90"/>
      <c r="DK84" s="90"/>
      <c r="DL84" s="90"/>
      <c r="DM84" s="90"/>
      <c r="DN84" s="90"/>
      <c r="DO84" s="90"/>
      <c r="DP84" s="90"/>
      <c r="DQ84" s="90"/>
      <c r="DR84" s="90"/>
      <c r="DS84" s="90"/>
      <c r="DT84" s="90"/>
      <c r="DU84" s="90"/>
      <c r="DV84" s="90"/>
      <c r="DW84" s="90"/>
      <c r="DX84" s="90"/>
      <c r="DY84" s="90"/>
      <c r="DZ84" s="90"/>
      <c r="EA84" s="90"/>
      <c r="EB84" s="90"/>
      <c r="EC84" s="90"/>
      <c r="ED84" s="90"/>
      <c r="EE84" s="90"/>
      <c r="EF84" s="90"/>
      <c r="EG84" s="90"/>
      <c r="EH84" s="90"/>
      <c r="EI84" s="90"/>
      <c r="EJ84" s="90"/>
    </row>
    <row r="85" spans="1:140" s="1" customFormat="1" ht="25.15" customHeight="1">
      <c r="A85" s="402"/>
      <c r="B85" s="128">
        <f t="shared" si="15"/>
        <v>2032</v>
      </c>
      <c r="C85" s="396" t="s">
        <v>450</v>
      </c>
      <c r="D85" s="365">
        <f t="shared" si="19"/>
        <v>1</v>
      </c>
      <c r="E85" s="35">
        <f t="shared" si="20"/>
        <v>225400</v>
      </c>
      <c r="F85" s="35">
        <f t="shared" si="21"/>
        <v>225400</v>
      </c>
      <c r="G85" s="35">
        <f t="shared" si="22"/>
        <v>169050</v>
      </c>
      <c r="H85" s="35">
        <f t="shared" si="23"/>
        <v>123970</v>
      </c>
      <c r="I85" s="35">
        <f t="shared" si="24"/>
        <v>146510</v>
      </c>
      <c r="J85" s="35">
        <f t="shared" si="25"/>
        <v>75509</v>
      </c>
      <c r="K85" s="35">
        <f t="shared" si="26"/>
        <v>75509</v>
      </c>
      <c r="L85" s="360"/>
      <c r="M85" s="66"/>
      <c r="N85" s="73"/>
      <c r="O85" s="116"/>
      <c r="P85" s="75"/>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c r="AQ85" s="72"/>
      <c r="AR85" s="72"/>
      <c r="AS85" s="72"/>
      <c r="AT85" s="72"/>
      <c r="AU85" s="72"/>
      <c r="AV85" s="72"/>
      <c r="AW85" s="72"/>
      <c r="AX85" s="72"/>
      <c r="AY85" s="72"/>
      <c r="AZ85" s="72"/>
      <c r="BA85" s="72"/>
      <c r="BB85" s="72"/>
      <c r="BC85" s="72"/>
      <c r="BD85" s="72"/>
      <c r="BE85" s="72"/>
      <c r="BF85" s="72"/>
      <c r="BG85" s="72"/>
      <c r="BH85" s="72"/>
      <c r="BI85" s="72"/>
      <c r="BJ85" s="72"/>
      <c r="BK85" s="72"/>
      <c r="BL85" s="72"/>
      <c r="BM85" s="72"/>
      <c r="BN85" s="72"/>
      <c r="BO85" s="72"/>
      <c r="BP85" s="72"/>
      <c r="BQ85" s="72"/>
      <c r="BR85" s="72"/>
      <c r="BS85" s="72"/>
      <c r="BT85" s="72"/>
      <c r="BU85" s="72"/>
      <c r="BV85" s="72"/>
      <c r="BW85" s="72"/>
      <c r="BX85" s="72"/>
      <c r="BY85" s="72"/>
      <c r="BZ85" s="72"/>
      <c r="CA85" s="72"/>
      <c r="CB85" s="72"/>
      <c r="CC85" s="72"/>
      <c r="CD85" s="72"/>
      <c r="CE85" s="72"/>
      <c r="CF85" s="72"/>
      <c r="CG85" s="72"/>
      <c r="CH85" s="72"/>
      <c r="CI85" s="90"/>
      <c r="CJ85" s="90"/>
      <c r="CK85" s="90"/>
      <c r="CL85" s="90"/>
      <c r="CM85" s="90"/>
      <c r="CN85" s="90"/>
      <c r="CO85" s="90"/>
      <c r="CP85" s="90"/>
      <c r="CQ85" s="90"/>
      <c r="CR85" s="90"/>
      <c r="CS85" s="90"/>
      <c r="CT85" s="90"/>
      <c r="CU85" s="90"/>
      <c r="CV85" s="90"/>
      <c r="CW85" s="90"/>
      <c r="CX85" s="90"/>
      <c r="CY85" s="90"/>
      <c r="CZ85" s="90"/>
      <c r="DA85" s="90"/>
      <c r="DB85" s="90"/>
      <c r="DC85" s="90"/>
      <c r="DD85" s="90"/>
      <c r="DE85" s="90"/>
      <c r="DF85" s="90"/>
      <c r="DG85" s="90"/>
      <c r="DH85" s="90"/>
      <c r="DI85" s="90"/>
      <c r="DJ85" s="90"/>
      <c r="DK85" s="90"/>
      <c r="DL85" s="90"/>
      <c r="DM85" s="90"/>
      <c r="DN85" s="90"/>
      <c r="DO85" s="90"/>
      <c r="DP85" s="90"/>
      <c r="DQ85" s="90"/>
      <c r="DR85" s="90"/>
      <c r="DS85" s="90"/>
      <c r="DT85" s="90"/>
      <c r="DU85" s="90"/>
      <c r="DV85" s="90"/>
      <c r="DW85" s="90"/>
      <c r="DX85" s="90"/>
      <c r="DY85" s="90"/>
      <c r="DZ85" s="90"/>
      <c r="EA85" s="90"/>
      <c r="EB85" s="90"/>
      <c r="EC85" s="90"/>
      <c r="ED85" s="90"/>
      <c r="EE85" s="90"/>
      <c r="EF85" s="90"/>
      <c r="EG85" s="90"/>
      <c r="EH85" s="90"/>
      <c r="EI85" s="90"/>
      <c r="EJ85" s="90"/>
    </row>
    <row r="86" spans="1:140" s="1" customFormat="1" ht="25.15" customHeight="1">
      <c r="A86" s="402"/>
      <c r="B86" s="128">
        <f t="shared" si="15"/>
        <v>2033</v>
      </c>
      <c r="C86" s="396" t="s">
        <v>451</v>
      </c>
      <c r="D86" s="365">
        <f>D39</f>
        <v>1</v>
      </c>
      <c r="E86" s="35">
        <f t="shared" si="20"/>
        <v>225400</v>
      </c>
      <c r="F86" s="35">
        <f t="shared" si="21"/>
        <v>225400</v>
      </c>
      <c r="G86" s="35">
        <f t="shared" si="22"/>
        <v>169050</v>
      </c>
      <c r="H86" s="35">
        <f t="shared" si="23"/>
        <v>123970</v>
      </c>
      <c r="I86" s="35">
        <f t="shared" si="24"/>
        <v>146510</v>
      </c>
      <c r="J86" s="35">
        <f t="shared" si="25"/>
        <v>75509</v>
      </c>
      <c r="K86" s="35">
        <f t="shared" si="26"/>
        <v>75509</v>
      </c>
      <c r="L86" s="360"/>
      <c r="M86" s="66"/>
      <c r="N86" s="73"/>
      <c r="O86" s="116"/>
      <c r="P86" s="75"/>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c r="AQ86" s="72"/>
      <c r="AR86" s="72"/>
      <c r="AS86" s="72"/>
      <c r="AT86" s="72"/>
      <c r="AU86" s="72"/>
      <c r="AV86" s="72"/>
      <c r="AW86" s="72"/>
      <c r="AX86" s="72"/>
      <c r="AY86" s="72"/>
      <c r="AZ86" s="72"/>
      <c r="BA86" s="72"/>
      <c r="BB86" s="72"/>
      <c r="BC86" s="72"/>
      <c r="BD86" s="72"/>
      <c r="BE86" s="72"/>
      <c r="BF86" s="72"/>
      <c r="BG86" s="72"/>
      <c r="BH86" s="72"/>
      <c r="BI86" s="72"/>
      <c r="BJ86" s="72"/>
      <c r="BK86" s="72"/>
      <c r="BL86" s="72"/>
      <c r="BM86" s="72"/>
      <c r="BN86" s="72"/>
      <c r="BO86" s="72"/>
      <c r="BP86" s="72"/>
      <c r="BQ86" s="72"/>
      <c r="BR86" s="72"/>
      <c r="BS86" s="72"/>
      <c r="BT86" s="72"/>
      <c r="BU86" s="72"/>
      <c r="BV86" s="72"/>
      <c r="BW86" s="72"/>
      <c r="BX86" s="72"/>
      <c r="BY86" s="72"/>
      <c r="BZ86" s="72"/>
      <c r="CA86" s="72"/>
      <c r="CB86" s="72"/>
      <c r="CC86" s="72"/>
      <c r="CD86" s="72"/>
      <c r="CE86" s="72"/>
      <c r="CF86" s="72"/>
      <c r="CG86" s="72"/>
      <c r="CH86" s="72"/>
      <c r="CI86" s="90"/>
      <c r="CJ86" s="90"/>
      <c r="CK86" s="90"/>
      <c r="CL86" s="90"/>
      <c r="CM86" s="90"/>
      <c r="CN86" s="90"/>
      <c r="CO86" s="90"/>
      <c r="CP86" s="90"/>
      <c r="CQ86" s="90"/>
      <c r="CR86" s="90"/>
      <c r="CS86" s="90"/>
      <c r="CT86" s="90"/>
      <c r="CU86" s="90"/>
      <c r="CV86" s="90"/>
      <c r="CW86" s="90"/>
      <c r="CX86" s="90"/>
      <c r="CY86" s="90"/>
      <c r="CZ86" s="90"/>
      <c r="DA86" s="90"/>
      <c r="DB86" s="90"/>
      <c r="DC86" s="90"/>
      <c r="DD86" s="90"/>
      <c r="DE86" s="90"/>
      <c r="DF86" s="90"/>
      <c r="DG86" s="90"/>
      <c r="DH86" s="90"/>
      <c r="DI86" s="90"/>
      <c r="DJ86" s="90"/>
      <c r="DK86" s="90"/>
      <c r="DL86" s="90"/>
      <c r="DM86" s="90"/>
      <c r="DN86" s="90"/>
      <c r="DO86" s="90"/>
      <c r="DP86" s="90"/>
      <c r="DQ86" s="90"/>
      <c r="DR86" s="90"/>
      <c r="DS86" s="90"/>
      <c r="DT86" s="90"/>
      <c r="DU86" s="90"/>
      <c r="DV86" s="90"/>
      <c r="DW86" s="90"/>
      <c r="DX86" s="90"/>
      <c r="DY86" s="90"/>
      <c r="DZ86" s="90"/>
      <c r="EA86" s="90"/>
      <c r="EB86" s="90"/>
      <c r="EC86" s="90"/>
      <c r="ED86" s="90"/>
      <c r="EE86" s="90"/>
      <c r="EF86" s="90"/>
      <c r="EG86" s="90"/>
      <c r="EH86" s="90"/>
      <c r="EI86" s="90"/>
      <c r="EJ86" s="90"/>
    </row>
    <row r="87" spans="1:140" s="1" customFormat="1" ht="25.15" customHeight="1">
      <c r="A87" s="402"/>
      <c r="B87" s="128">
        <f t="shared" si="15"/>
        <v>2034</v>
      </c>
      <c r="C87" s="396" t="s">
        <v>452</v>
      </c>
      <c r="D87" s="365">
        <f t="shared" si="19"/>
        <v>1</v>
      </c>
      <c r="E87" s="35">
        <f t="shared" si="20"/>
        <v>225400</v>
      </c>
      <c r="F87" s="35">
        <f t="shared" si="21"/>
        <v>225400</v>
      </c>
      <c r="G87" s="35">
        <f t="shared" si="22"/>
        <v>169050</v>
      </c>
      <c r="H87" s="35">
        <f t="shared" si="23"/>
        <v>123970</v>
      </c>
      <c r="I87" s="35">
        <f t="shared" si="24"/>
        <v>146510</v>
      </c>
      <c r="J87" s="35">
        <f t="shared" si="25"/>
        <v>75509</v>
      </c>
      <c r="K87" s="35">
        <f t="shared" si="26"/>
        <v>75509</v>
      </c>
      <c r="L87" s="360"/>
      <c r="M87" s="66"/>
      <c r="N87" s="73"/>
      <c r="O87" s="116"/>
      <c r="P87" s="75"/>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c r="AQ87" s="72"/>
      <c r="AR87" s="72"/>
      <c r="AS87" s="72"/>
      <c r="AT87" s="72"/>
      <c r="AU87" s="72"/>
      <c r="AV87" s="72"/>
      <c r="AW87" s="72"/>
      <c r="AX87" s="72"/>
      <c r="AY87" s="72"/>
      <c r="AZ87" s="72"/>
      <c r="BA87" s="72"/>
      <c r="BB87" s="72"/>
      <c r="BC87" s="72"/>
      <c r="BD87" s="72"/>
      <c r="BE87" s="72"/>
      <c r="BF87" s="72"/>
      <c r="BG87" s="72"/>
      <c r="BH87" s="72"/>
      <c r="BI87" s="72"/>
      <c r="BJ87" s="72"/>
      <c r="BK87" s="72"/>
      <c r="BL87" s="72"/>
      <c r="BM87" s="72"/>
      <c r="BN87" s="72"/>
      <c r="BO87" s="72"/>
      <c r="BP87" s="72"/>
      <c r="BQ87" s="72"/>
      <c r="BR87" s="72"/>
      <c r="BS87" s="72"/>
      <c r="BT87" s="72"/>
      <c r="BU87" s="72"/>
      <c r="BV87" s="72"/>
      <c r="BW87" s="72"/>
      <c r="BX87" s="72"/>
      <c r="BY87" s="72"/>
      <c r="BZ87" s="72"/>
      <c r="CA87" s="72"/>
      <c r="CB87" s="72"/>
      <c r="CC87" s="72"/>
      <c r="CD87" s="72"/>
      <c r="CE87" s="72"/>
      <c r="CF87" s="72"/>
      <c r="CG87" s="72"/>
      <c r="CH87" s="72"/>
      <c r="CI87" s="90"/>
      <c r="CJ87" s="90"/>
      <c r="CK87" s="90"/>
      <c r="CL87" s="90"/>
      <c r="CM87" s="90"/>
      <c r="CN87" s="90"/>
      <c r="CO87" s="90"/>
      <c r="CP87" s="90"/>
      <c r="CQ87" s="90"/>
      <c r="CR87" s="90"/>
      <c r="CS87" s="90"/>
      <c r="CT87" s="90"/>
      <c r="CU87" s="90"/>
      <c r="CV87" s="90"/>
      <c r="CW87" s="90"/>
      <c r="CX87" s="90"/>
      <c r="CY87" s="90"/>
      <c r="CZ87" s="90"/>
      <c r="DA87" s="90"/>
      <c r="DB87" s="90"/>
      <c r="DC87" s="90"/>
      <c r="DD87" s="90"/>
      <c r="DE87" s="90"/>
      <c r="DF87" s="90"/>
      <c r="DG87" s="90"/>
      <c r="DH87" s="90"/>
      <c r="DI87" s="90"/>
      <c r="DJ87" s="90"/>
      <c r="DK87" s="90"/>
      <c r="DL87" s="90"/>
      <c r="DM87" s="90"/>
      <c r="DN87" s="90"/>
      <c r="DO87" s="90"/>
      <c r="DP87" s="90"/>
      <c r="DQ87" s="90"/>
      <c r="DR87" s="90"/>
      <c r="DS87" s="90"/>
      <c r="DT87" s="90"/>
      <c r="DU87" s="90"/>
      <c r="DV87" s="90"/>
      <c r="DW87" s="90"/>
      <c r="DX87" s="90"/>
      <c r="DY87" s="90"/>
      <c r="DZ87" s="90"/>
      <c r="EA87" s="90"/>
      <c r="EB87" s="90"/>
      <c r="EC87" s="90"/>
      <c r="ED87" s="90"/>
      <c r="EE87" s="90"/>
      <c r="EF87" s="90"/>
      <c r="EG87" s="90"/>
      <c r="EH87" s="90"/>
      <c r="EI87" s="90"/>
      <c r="EJ87" s="90"/>
    </row>
    <row r="88" spans="1:140" s="1" customFormat="1" ht="25.15" customHeight="1">
      <c r="A88" s="402"/>
      <c r="B88" s="128">
        <f t="shared" si="15"/>
        <v>2035</v>
      </c>
      <c r="C88" s="396" t="s">
        <v>453</v>
      </c>
      <c r="D88" s="365">
        <f t="shared" si="19"/>
        <v>1</v>
      </c>
      <c r="E88" s="35">
        <f t="shared" si="20"/>
        <v>225400</v>
      </c>
      <c r="F88" s="35">
        <f t="shared" si="21"/>
        <v>225400</v>
      </c>
      <c r="G88" s="35">
        <f t="shared" si="22"/>
        <v>169050</v>
      </c>
      <c r="H88" s="35">
        <f t="shared" si="23"/>
        <v>123970</v>
      </c>
      <c r="I88" s="35">
        <f t="shared" si="24"/>
        <v>146510</v>
      </c>
      <c r="J88" s="35">
        <f t="shared" si="25"/>
        <v>75509</v>
      </c>
      <c r="K88" s="35">
        <f t="shared" si="26"/>
        <v>75509</v>
      </c>
      <c r="L88" s="360"/>
      <c r="M88" s="66"/>
      <c r="N88" s="73"/>
      <c r="O88" s="116"/>
      <c r="P88" s="75"/>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c r="AT88" s="72"/>
      <c r="AU88" s="72"/>
      <c r="AV88" s="72"/>
      <c r="AW88" s="72"/>
      <c r="AX88" s="72"/>
      <c r="AY88" s="72"/>
      <c r="AZ88" s="72"/>
      <c r="BA88" s="72"/>
      <c r="BB88" s="72"/>
      <c r="BC88" s="72"/>
      <c r="BD88" s="72"/>
      <c r="BE88" s="72"/>
      <c r="BF88" s="72"/>
      <c r="BG88" s="72"/>
      <c r="BH88" s="72"/>
      <c r="BI88" s="72"/>
      <c r="BJ88" s="72"/>
      <c r="BK88" s="72"/>
      <c r="BL88" s="72"/>
      <c r="BM88" s="72"/>
      <c r="BN88" s="72"/>
      <c r="BO88" s="72"/>
      <c r="BP88" s="72"/>
      <c r="BQ88" s="72"/>
      <c r="BR88" s="72"/>
      <c r="BS88" s="72"/>
      <c r="BT88" s="72"/>
      <c r="BU88" s="72"/>
      <c r="BV88" s="72"/>
      <c r="BW88" s="72"/>
      <c r="BX88" s="72"/>
      <c r="BY88" s="72"/>
      <c r="BZ88" s="72"/>
      <c r="CA88" s="72"/>
      <c r="CB88" s="72"/>
      <c r="CC88" s="72"/>
      <c r="CD88" s="72"/>
      <c r="CE88" s="72"/>
      <c r="CF88" s="72"/>
      <c r="CG88" s="72"/>
      <c r="CH88" s="72"/>
      <c r="CI88" s="90"/>
      <c r="CJ88" s="90"/>
      <c r="CK88" s="90"/>
      <c r="CL88" s="90"/>
      <c r="CM88" s="90"/>
      <c r="CN88" s="90"/>
      <c r="CO88" s="90"/>
      <c r="CP88" s="90"/>
      <c r="CQ88" s="90"/>
      <c r="CR88" s="90"/>
      <c r="CS88" s="90"/>
      <c r="CT88" s="90"/>
      <c r="CU88" s="90"/>
      <c r="CV88" s="90"/>
      <c r="CW88" s="90"/>
      <c r="CX88" s="90"/>
      <c r="CY88" s="90"/>
      <c r="CZ88" s="90"/>
      <c r="DA88" s="90"/>
      <c r="DB88" s="90"/>
      <c r="DC88" s="90"/>
      <c r="DD88" s="90"/>
      <c r="DE88" s="90"/>
      <c r="DF88" s="90"/>
      <c r="DG88" s="90"/>
      <c r="DH88" s="90"/>
      <c r="DI88" s="90"/>
      <c r="DJ88" s="90"/>
      <c r="DK88" s="90"/>
      <c r="DL88" s="90"/>
      <c r="DM88" s="90"/>
      <c r="DN88" s="90"/>
      <c r="DO88" s="90"/>
      <c r="DP88" s="90"/>
      <c r="DQ88" s="90"/>
      <c r="DR88" s="90"/>
      <c r="DS88" s="90"/>
      <c r="DT88" s="90"/>
      <c r="DU88" s="90"/>
      <c r="DV88" s="90"/>
      <c r="DW88" s="90"/>
      <c r="DX88" s="90"/>
      <c r="DY88" s="90"/>
      <c r="DZ88" s="90"/>
      <c r="EA88" s="90"/>
      <c r="EB88" s="90"/>
      <c r="EC88" s="90"/>
      <c r="ED88" s="90"/>
      <c r="EE88" s="90"/>
      <c r="EF88" s="90"/>
      <c r="EG88" s="90"/>
      <c r="EH88" s="90"/>
      <c r="EI88" s="90"/>
      <c r="EJ88" s="90"/>
    </row>
    <row r="89" spans="1:140" s="1" customFormat="1" ht="25.15" customHeight="1">
      <c r="A89" s="402"/>
      <c r="B89" s="128">
        <f t="shared" si="15"/>
        <v>2036</v>
      </c>
      <c r="C89" s="396" t="s">
        <v>454</v>
      </c>
      <c r="D89" s="365">
        <f t="shared" si="19"/>
        <v>1</v>
      </c>
      <c r="E89" s="35">
        <f t="shared" si="20"/>
        <v>225400</v>
      </c>
      <c r="F89" s="35">
        <f t="shared" si="21"/>
        <v>225400</v>
      </c>
      <c r="G89" s="35">
        <f t="shared" si="22"/>
        <v>169050</v>
      </c>
      <c r="H89" s="35">
        <f t="shared" si="23"/>
        <v>123970</v>
      </c>
      <c r="I89" s="35">
        <f t="shared" si="24"/>
        <v>146510</v>
      </c>
      <c r="J89" s="35">
        <f t="shared" si="25"/>
        <v>75509</v>
      </c>
      <c r="K89" s="35">
        <f t="shared" si="26"/>
        <v>75509</v>
      </c>
      <c r="L89" s="360"/>
      <c r="M89" s="66"/>
      <c r="N89" s="73"/>
      <c r="O89" s="116"/>
      <c r="P89" s="75"/>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c r="AQ89" s="72"/>
      <c r="AR89" s="72"/>
      <c r="AS89" s="72"/>
      <c r="AT89" s="72"/>
      <c r="AU89" s="72"/>
      <c r="AV89" s="72"/>
      <c r="AW89" s="72"/>
      <c r="AX89" s="72"/>
      <c r="AY89" s="72"/>
      <c r="AZ89" s="72"/>
      <c r="BA89" s="72"/>
      <c r="BB89" s="72"/>
      <c r="BC89" s="72"/>
      <c r="BD89" s="72"/>
      <c r="BE89" s="72"/>
      <c r="BF89" s="72"/>
      <c r="BG89" s="72"/>
      <c r="BH89" s="72"/>
      <c r="BI89" s="72"/>
      <c r="BJ89" s="72"/>
      <c r="BK89" s="72"/>
      <c r="BL89" s="72"/>
      <c r="BM89" s="72"/>
      <c r="BN89" s="72"/>
      <c r="BO89" s="72"/>
      <c r="BP89" s="72"/>
      <c r="BQ89" s="72"/>
      <c r="BR89" s="72"/>
      <c r="BS89" s="72"/>
      <c r="BT89" s="72"/>
      <c r="BU89" s="72"/>
      <c r="BV89" s="72"/>
      <c r="BW89" s="72"/>
      <c r="BX89" s="72"/>
      <c r="BY89" s="72"/>
      <c r="BZ89" s="72"/>
      <c r="CA89" s="72"/>
      <c r="CB89" s="72"/>
      <c r="CC89" s="72"/>
      <c r="CD89" s="72"/>
      <c r="CE89" s="72"/>
      <c r="CF89" s="72"/>
      <c r="CG89" s="72"/>
      <c r="CH89" s="72"/>
      <c r="CI89" s="90"/>
      <c r="CJ89" s="90"/>
      <c r="CK89" s="90"/>
      <c r="CL89" s="90"/>
      <c r="CM89" s="90"/>
      <c r="CN89" s="90"/>
      <c r="CO89" s="90"/>
      <c r="CP89" s="90"/>
      <c r="CQ89" s="90"/>
      <c r="CR89" s="90"/>
      <c r="CS89" s="90"/>
      <c r="CT89" s="90"/>
      <c r="CU89" s="90"/>
      <c r="CV89" s="90"/>
      <c r="CW89" s="90"/>
      <c r="CX89" s="90"/>
      <c r="CY89" s="90"/>
      <c r="CZ89" s="90"/>
      <c r="DA89" s="90"/>
      <c r="DB89" s="90"/>
      <c r="DC89" s="90"/>
      <c r="DD89" s="90"/>
      <c r="DE89" s="90"/>
      <c r="DF89" s="90"/>
      <c r="DG89" s="90"/>
      <c r="DH89" s="90"/>
      <c r="DI89" s="90"/>
      <c r="DJ89" s="90"/>
      <c r="DK89" s="90"/>
      <c r="DL89" s="90"/>
      <c r="DM89" s="90"/>
      <c r="DN89" s="90"/>
      <c r="DO89" s="90"/>
      <c r="DP89" s="90"/>
      <c r="DQ89" s="90"/>
      <c r="DR89" s="90"/>
      <c r="DS89" s="90"/>
      <c r="DT89" s="90"/>
      <c r="DU89" s="90"/>
      <c r="DV89" s="90"/>
      <c r="DW89" s="90"/>
      <c r="DX89" s="90"/>
      <c r="DY89" s="90"/>
      <c r="DZ89" s="90"/>
      <c r="EA89" s="90"/>
      <c r="EB89" s="90"/>
      <c r="EC89" s="90"/>
      <c r="ED89" s="90"/>
      <c r="EE89" s="90"/>
      <c r="EF89" s="90"/>
      <c r="EG89" s="90"/>
      <c r="EH89" s="90"/>
      <c r="EI89" s="90"/>
      <c r="EJ89" s="90"/>
    </row>
    <row r="90" spans="1:140" s="1" customFormat="1" ht="25.15" customHeight="1">
      <c r="A90" s="402"/>
      <c r="B90" s="128">
        <f t="shared" si="15"/>
        <v>2037</v>
      </c>
      <c r="C90" s="396" t="s">
        <v>455</v>
      </c>
      <c r="D90" s="365">
        <f t="shared" si="19"/>
        <v>1</v>
      </c>
      <c r="E90" s="35">
        <f t="shared" si="20"/>
        <v>225400</v>
      </c>
      <c r="F90" s="35">
        <f t="shared" si="21"/>
        <v>225400</v>
      </c>
      <c r="G90" s="35">
        <f t="shared" si="22"/>
        <v>169050</v>
      </c>
      <c r="H90" s="35">
        <f t="shared" si="23"/>
        <v>123970</v>
      </c>
      <c r="I90" s="35">
        <f t="shared" si="24"/>
        <v>146510</v>
      </c>
      <c r="J90" s="35">
        <f t="shared" si="25"/>
        <v>75509</v>
      </c>
      <c r="K90" s="35">
        <f t="shared" si="26"/>
        <v>75509</v>
      </c>
      <c r="L90" s="360"/>
      <c r="M90" s="66"/>
      <c r="N90" s="73"/>
      <c r="O90" s="116"/>
      <c r="P90" s="75"/>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c r="AQ90" s="72"/>
      <c r="AR90" s="72"/>
      <c r="AS90" s="72"/>
      <c r="AT90" s="72"/>
      <c r="AU90" s="72"/>
      <c r="AV90" s="72"/>
      <c r="AW90" s="72"/>
      <c r="AX90" s="72"/>
      <c r="AY90" s="72"/>
      <c r="AZ90" s="72"/>
      <c r="BA90" s="72"/>
      <c r="BB90" s="72"/>
      <c r="BC90" s="72"/>
      <c r="BD90" s="72"/>
      <c r="BE90" s="72"/>
      <c r="BF90" s="72"/>
      <c r="BG90" s="72"/>
      <c r="BH90" s="72"/>
      <c r="BI90" s="72"/>
      <c r="BJ90" s="72"/>
      <c r="BK90" s="72"/>
      <c r="BL90" s="72"/>
      <c r="BM90" s="72"/>
      <c r="BN90" s="72"/>
      <c r="BO90" s="72"/>
      <c r="BP90" s="72"/>
      <c r="BQ90" s="72"/>
      <c r="BR90" s="72"/>
      <c r="BS90" s="72"/>
      <c r="BT90" s="72"/>
      <c r="BU90" s="72"/>
      <c r="BV90" s="72"/>
      <c r="BW90" s="72"/>
      <c r="BX90" s="72"/>
      <c r="BY90" s="72"/>
      <c r="BZ90" s="72"/>
      <c r="CA90" s="72"/>
      <c r="CB90" s="72"/>
      <c r="CC90" s="72"/>
      <c r="CD90" s="72"/>
      <c r="CE90" s="72"/>
      <c r="CF90" s="72"/>
      <c r="CG90" s="72"/>
      <c r="CH90" s="72"/>
      <c r="CI90" s="90"/>
      <c r="CJ90" s="90"/>
      <c r="CK90" s="90"/>
      <c r="CL90" s="90"/>
      <c r="CM90" s="90"/>
      <c r="CN90" s="90"/>
      <c r="CO90" s="90"/>
      <c r="CP90" s="90"/>
      <c r="CQ90" s="90"/>
      <c r="CR90" s="90"/>
      <c r="CS90" s="90"/>
      <c r="CT90" s="90"/>
      <c r="CU90" s="90"/>
      <c r="CV90" s="90"/>
      <c r="CW90" s="90"/>
      <c r="CX90" s="90"/>
      <c r="CY90" s="90"/>
      <c r="CZ90" s="90"/>
      <c r="DA90" s="90"/>
      <c r="DB90" s="90"/>
      <c r="DC90" s="90"/>
      <c r="DD90" s="90"/>
      <c r="DE90" s="90"/>
      <c r="DF90" s="90"/>
      <c r="DG90" s="90"/>
      <c r="DH90" s="90"/>
      <c r="DI90" s="90"/>
      <c r="DJ90" s="90"/>
      <c r="DK90" s="90"/>
      <c r="DL90" s="90"/>
      <c r="DM90" s="90"/>
      <c r="DN90" s="90"/>
      <c r="DO90" s="90"/>
      <c r="DP90" s="90"/>
      <c r="DQ90" s="90"/>
      <c r="DR90" s="90"/>
      <c r="DS90" s="90"/>
      <c r="DT90" s="90"/>
      <c r="DU90" s="90"/>
      <c r="DV90" s="90"/>
      <c r="DW90" s="90"/>
      <c r="DX90" s="90"/>
      <c r="DY90" s="90"/>
      <c r="DZ90" s="90"/>
      <c r="EA90" s="90"/>
      <c r="EB90" s="90"/>
      <c r="EC90" s="90"/>
      <c r="ED90" s="90"/>
      <c r="EE90" s="90"/>
      <c r="EF90" s="90"/>
      <c r="EG90" s="90"/>
      <c r="EH90" s="90"/>
      <c r="EI90" s="90"/>
      <c r="EJ90" s="90"/>
    </row>
    <row r="91" spans="1:140" s="1" customFormat="1" ht="25.15" customHeight="1">
      <c r="A91" s="402"/>
      <c r="B91" s="128">
        <f t="shared" si="15"/>
        <v>2038</v>
      </c>
      <c r="C91" s="396" t="s">
        <v>456</v>
      </c>
      <c r="D91" s="365">
        <f t="shared" si="19"/>
        <v>1</v>
      </c>
      <c r="E91" s="35">
        <f t="shared" si="20"/>
        <v>225400</v>
      </c>
      <c r="F91" s="35">
        <f t="shared" si="21"/>
        <v>225400</v>
      </c>
      <c r="G91" s="35">
        <f t="shared" si="22"/>
        <v>169050</v>
      </c>
      <c r="H91" s="35">
        <f t="shared" si="23"/>
        <v>123970</v>
      </c>
      <c r="I91" s="35">
        <f t="shared" si="24"/>
        <v>146510</v>
      </c>
      <c r="J91" s="35">
        <f t="shared" si="25"/>
        <v>75509</v>
      </c>
      <c r="K91" s="35">
        <f t="shared" si="26"/>
        <v>75509</v>
      </c>
      <c r="L91" s="360"/>
      <c r="M91" s="66"/>
      <c r="N91" s="73"/>
      <c r="O91" s="116"/>
      <c r="P91" s="75"/>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c r="AP91" s="72"/>
      <c r="AQ91" s="72"/>
      <c r="AR91" s="72"/>
      <c r="AS91" s="72"/>
      <c r="AT91" s="72"/>
      <c r="AU91" s="72"/>
      <c r="AV91" s="72"/>
      <c r="AW91" s="72"/>
      <c r="AX91" s="72"/>
      <c r="AY91" s="72"/>
      <c r="AZ91" s="72"/>
      <c r="BA91" s="72"/>
      <c r="BB91" s="72"/>
      <c r="BC91" s="72"/>
      <c r="BD91" s="72"/>
      <c r="BE91" s="72"/>
      <c r="BF91" s="72"/>
      <c r="BG91" s="72"/>
      <c r="BH91" s="72"/>
      <c r="BI91" s="72"/>
      <c r="BJ91" s="72"/>
      <c r="BK91" s="72"/>
      <c r="BL91" s="72"/>
      <c r="BM91" s="72"/>
      <c r="BN91" s="72"/>
      <c r="BO91" s="72"/>
      <c r="BP91" s="72"/>
      <c r="BQ91" s="72"/>
      <c r="BR91" s="72"/>
      <c r="BS91" s="72"/>
      <c r="BT91" s="72"/>
      <c r="BU91" s="72"/>
      <c r="BV91" s="72"/>
      <c r="BW91" s="72"/>
      <c r="BX91" s="72"/>
      <c r="BY91" s="72"/>
      <c r="BZ91" s="72"/>
      <c r="CA91" s="72"/>
      <c r="CB91" s="72"/>
      <c r="CC91" s="72"/>
      <c r="CD91" s="72"/>
      <c r="CE91" s="72"/>
      <c r="CF91" s="72"/>
      <c r="CG91" s="72"/>
      <c r="CH91" s="72"/>
      <c r="CI91" s="90"/>
      <c r="CJ91" s="90"/>
      <c r="CK91" s="90"/>
      <c r="CL91" s="90"/>
      <c r="CM91" s="90"/>
      <c r="CN91" s="90"/>
      <c r="CO91" s="90"/>
      <c r="CP91" s="90"/>
      <c r="CQ91" s="90"/>
      <c r="CR91" s="90"/>
      <c r="CS91" s="90"/>
      <c r="CT91" s="90"/>
      <c r="CU91" s="90"/>
      <c r="CV91" s="90"/>
      <c r="CW91" s="90"/>
      <c r="CX91" s="90"/>
      <c r="CY91" s="90"/>
      <c r="CZ91" s="90"/>
      <c r="DA91" s="90"/>
      <c r="DB91" s="90"/>
      <c r="DC91" s="90"/>
      <c r="DD91" s="90"/>
      <c r="DE91" s="90"/>
      <c r="DF91" s="90"/>
      <c r="DG91" s="90"/>
      <c r="DH91" s="90"/>
      <c r="DI91" s="90"/>
      <c r="DJ91" s="90"/>
      <c r="DK91" s="90"/>
      <c r="DL91" s="90"/>
      <c r="DM91" s="90"/>
      <c r="DN91" s="90"/>
      <c r="DO91" s="90"/>
      <c r="DP91" s="90"/>
      <c r="DQ91" s="90"/>
      <c r="DR91" s="90"/>
      <c r="DS91" s="90"/>
      <c r="DT91" s="90"/>
      <c r="DU91" s="90"/>
      <c r="DV91" s="90"/>
      <c r="DW91" s="90"/>
      <c r="DX91" s="90"/>
      <c r="DY91" s="90"/>
      <c r="DZ91" s="90"/>
      <c r="EA91" s="90"/>
      <c r="EB91" s="90"/>
      <c r="EC91" s="90"/>
      <c r="ED91" s="90"/>
      <c r="EE91" s="90"/>
      <c r="EF91" s="90"/>
      <c r="EG91" s="90"/>
      <c r="EH91" s="90"/>
      <c r="EI91" s="90"/>
      <c r="EJ91" s="90"/>
    </row>
    <row r="92" spans="1:140" s="1" customFormat="1" ht="25.15" customHeight="1">
      <c r="A92" s="402"/>
      <c r="B92" s="128">
        <f t="shared" si="15"/>
        <v>2039</v>
      </c>
      <c r="C92" s="396" t="s">
        <v>457</v>
      </c>
      <c r="D92" s="365">
        <f t="shared" si="19"/>
        <v>1</v>
      </c>
      <c r="E92" s="35">
        <f t="shared" si="20"/>
        <v>225400</v>
      </c>
      <c r="F92" s="35">
        <f t="shared" si="21"/>
        <v>225400</v>
      </c>
      <c r="G92" s="35">
        <f t="shared" si="22"/>
        <v>169050</v>
      </c>
      <c r="H92" s="35">
        <f t="shared" si="23"/>
        <v>123970</v>
      </c>
      <c r="I92" s="35">
        <f t="shared" si="24"/>
        <v>146510</v>
      </c>
      <c r="J92" s="35">
        <f t="shared" si="25"/>
        <v>75509</v>
      </c>
      <c r="K92" s="35">
        <f t="shared" si="26"/>
        <v>75509</v>
      </c>
      <c r="L92" s="360"/>
      <c r="M92" s="66"/>
      <c r="N92" s="73"/>
      <c r="O92" s="116"/>
      <c r="P92" s="75"/>
      <c r="Q92" s="72"/>
      <c r="R92" s="72"/>
      <c r="S92" s="72"/>
      <c r="T92" s="72"/>
      <c r="U92" s="72"/>
      <c r="V92" s="72"/>
      <c r="W92" s="72"/>
      <c r="X92" s="72"/>
      <c r="Y92" s="72"/>
      <c r="Z92" s="72"/>
      <c r="AA92" s="72"/>
      <c r="AB92" s="72"/>
      <c r="AC92" s="72"/>
      <c r="AD92" s="72"/>
      <c r="AE92" s="72"/>
      <c r="AF92" s="72"/>
      <c r="AG92" s="72"/>
      <c r="AH92" s="72"/>
      <c r="AI92" s="72"/>
      <c r="AJ92" s="72"/>
      <c r="AK92" s="72"/>
      <c r="AL92" s="72"/>
      <c r="AM92" s="72"/>
      <c r="AN92" s="72"/>
      <c r="AO92" s="72"/>
      <c r="AP92" s="72"/>
      <c r="AQ92" s="72"/>
      <c r="AR92" s="72"/>
      <c r="AS92" s="72"/>
      <c r="AT92" s="72"/>
      <c r="AU92" s="72"/>
      <c r="AV92" s="72"/>
      <c r="AW92" s="72"/>
      <c r="AX92" s="72"/>
      <c r="AY92" s="72"/>
      <c r="AZ92" s="72"/>
      <c r="BA92" s="72"/>
      <c r="BB92" s="72"/>
      <c r="BC92" s="72"/>
      <c r="BD92" s="72"/>
      <c r="BE92" s="72"/>
      <c r="BF92" s="72"/>
      <c r="BG92" s="72"/>
      <c r="BH92" s="72"/>
      <c r="BI92" s="72"/>
      <c r="BJ92" s="72"/>
      <c r="BK92" s="72"/>
      <c r="BL92" s="72"/>
      <c r="BM92" s="72"/>
      <c r="BN92" s="72"/>
      <c r="BO92" s="72"/>
      <c r="BP92" s="72"/>
      <c r="BQ92" s="72"/>
      <c r="BR92" s="72"/>
      <c r="BS92" s="72"/>
      <c r="BT92" s="72"/>
      <c r="BU92" s="72"/>
      <c r="BV92" s="72"/>
      <c r="BW92" s="72"/>
      <c r="BX92" s="72"/>
      <c r="BY92" s="72"/>
      <c r="BZ92" s="72"/>
      <c r="CA92" s="72"/>
      <c r="CB92" s="72"/>
      <c r="CC92" s="72"/>
      <c r="CD92" s="72"/>
      <c r="CE92" s="72"/>
      <c r="CF92" s="72"/>
      <c r="CG92" s="72"/>
      <c r="CH92" s="72"/>
      <c r="CI92" s="90"/>
      <c r="CJ92" s="90"/>
      <c r="CK92" s="90"/>
      <c r="CL92" s="90"/>
      <c r="CM92" s="90"/>
      <c r="CN92" s="90"/>
      <c r="CO92" s="90"/>
      <c r="CP92" s="90"/>
      <c r="CQ92" s="90"/>
      <c r="CR92" s="90"/>
      <c r="CS92" s="90"/>
      <c r="CT92" s="90"/>
      <c r="CU92" s="90"/>
      <c r="CV92" s="90"/>
      <c r="CW92" s="90"/>
      <c r="CX92" s="90"/>
      <c r="CY92" s="90"/>
      <c r="CZ92" s="90"/>
      <c r="DA92" s="90"/>
      <c r="DB92" s="90"/>
      <c r="DC92" s="90"/>
      <c r="DD92" s="90"/>
      <c r="DE92" s="90"/>
      <c r="DF92" s="90"/>
      <c r="DG92" s="90"/>
      <c r="DH92" s="90"/>
      <c r="DI92" s="90"/>
      <c r="DJ92" s="90"/>
      <c r="DK92" s="90"/>
      <c r="DL92" s="90"/>
      <c r="DM92" s="90"/>
      <c r="DN92" s="90"/>
      <c r="DO92" s="90"/>
      <c r="DP92" s="90"/>
      <c r="DQ92" s="90"/>
      <c r="DR92" s="90"/>
      <c r="DS92" s="90"/>
      <c r="DT92" s="90"/>
      <c r="DU92" s="90"/>
      <c r="DV92" s="90"/>
      <c r="DW92" s="90"/>
      <c r="DX92" s="90"/>
      <c r="DY92" s="90"/>
      <c r="DZ92" s="90"/>
      <c r="EA92" s="90"/>
      <c r="EB92" s="90"/>
      <c r="EC92" s="90"/>
      <c r="ED92" s="90"/>
      <c r="EE92" s="90"/>
      <c r="EF92" s="90"/>
      <c r="EG92" s="90"/>
      <c r="EH92" s="90"/>
      <c r="EI92" s="90"/>
      <c r="EJ92" s="90"/>
    </row>
    <row r="93" spans="1:140" s="1" customFormat="1" ht="25.15" customHeight="1">
      <c r="A93" s="402"/>
      <c r="B93" s="128">
        <f t="shared" si="15"/>
        <v>2040</v>
      </c>
      <c r="C93" s="396" t="s">
        <v>458</v>
      </c>
      <c r="D93" s="365">
        <f t="shared" si="19"/>
        <v>1</v>
      </c>
      <c r="E93" s="35">
        <f t="shared" si="20"/>
        <v>225400</v>
      </c>
      <c r="F93" s="35">
        <f t="shared" si="21"/>
        <v>225400</v>
      </c>
      <c r="G93" s="35">
        <f t="shared" si="22"/>
        <v>169050</v>
      </c>
      <c r="H93" s="35">
        <f t="shared" si="23"/>
        <v>123970</v>
      </c>
      <c r="I93" s="35">
        <f t="shared" si="24"/>
        <v>146510</v>
      </c>
      <c r="J93" s="35">
        <f t="shared" si="25"/>
        <v>75509</v>
      </c>
      <c r="K93" s="35">
        <f t="shared" si="26"/>
        <v>75509</v>
      </c>
      <c r="L93" s="360"/>
      <c r="M93" s="66"/>
      <c r="N93" s="73"/>
      <c r="O93" s="116"/>
      <c r="P93" s="75"/>
      <c r="Q93" s="72"/>
      <c r="R93" s="72"/>
      <c r="S93" s="72"/>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c r="AS93" s="72"/>
      <c r="AT93" s="72"/>
      <c r="AU93" s="72"/>
      <c r="AV93" s="72"/>
      <c r="AW93" s="72"/>
      <c r="AX93" s="72"/>
      <c r="AY93" s="72"/>
      <c r="AZ93" s="72"/>
      <c r="BA93" s="72"/>
      <c r="BB93" s="72"/>
      <c r="BC93" s="72"/>
      <c r="BD93" s="72"/>
      <c r="BE93" s="72"/>
      <c r="BF93" s="72"/>
      <c r="BG93" s="72"/>
      <c r="BH93" s="72"/>
      <c r="BI93" s="72"/>
      <c r="BJ93" s="72"/>
      <c r="BK93" s="72"/>
      <c r="BL93" s="72"/>
      <c r="BM93" s="72"/>
      <c r="BN93" s="72"/>
      <c r="BO93" s="72"/>
      <c r="BP93" s="72"/>
      <c r="BQ93" s="72"/>
      <c r="BR93" s="72"/>
      <c r="BS93" s="72"/>
      <c r="BT93" s="72"/>
      <c r="BU93" s="72"/>
      <c r="BV93" s="72"/>
      <c r="BW93" s="72"/>
      <c r="BX93" s="72"/>
      <c r="BY93" s="72"/>
      <c r="BZ93" s="72"/>
      <c r="CA93" s="72"/>
      <c r="CB93" s="72"/>
      <c r="CC93" s="72"/>
      <c r="CD93" s="72"/>
      <c r="CE93" s="72"/>
      <c r="CF93" s="72"/>
      <c r="CG93" s="72"/>
      <c r="CH93" s="72"/>
      <c r="CI93" s="90"/>
      <c r="CJ93" s="90"/>
      <c r="CK93" s="90"/>
      <c r="CL93" s="90"/>
      <c r="CM93" s="90"/>
      <c r="CN93" s="90"/>
      <c r="CO93" s="90"/>
      <c r="CP93" s="90"/>
      <c r="CQ93" s="90"/>
      <c r="CR93" s="90"/>
      <c r="CS93" s="90"/>
      <c r="CT93" s="90"/>
      <c r="CU93" s="90"/>
      <c r="CV93" s="90"/>
      <c r="CW93" s="90"/>
      <c r="CX93" s="90"/>
      <c r="CY93" s="90"/>
      <c r="CZ93" s="90"/>
      <c r="DA93" s="90"/>
      <c r="DB93" s="90"/>
      <c r="DC93" s="90"/>
      <c r="DD93" s="90"/>
      <c r="DE93" s="90"/>
      <c r="DF93" s="90"/>
      <c r="DG93" s="90"/>
      <c r="DH93" s="90"/>
      <c r="DI93" s="90"/>
      <c r="DJ93" s="90"/>
      <c r="DK93" s="90"/>
      <c r="DL93" s="90"/>
      <c r="DM93" s="90"/>
      <c r="DN93" s="90"/>
      <c r="DO93" s="90"/>
      <c r="DP93" s="90"/>
      <c r="DQ93" s="90"/>
      <c r="DR93" s="90"/>
      <c r="DS93" s="90"/>
      <c r="DT93" s="90"/>
      <c r="DU93" s="90"/>
      <c r="DV93" s="90"/>
      <c r="DW93" s="90"/>
      <c r="DX93" s="90"/>
      <c r="DY93" s="90"/>
      <c r="DZ93" s="90"/>
      <c r="EA93" s="90"/>
      <c r="EB93" s="90"/>
      <c r="EC93" s="90"/>
      <c r="ED93" s="90"/>
      <c r="EE93" s="90"/>
      <c r="EF93" s="90"/>
      <c r="EG93" s="90"/>
      <c r="EH93" s="90"/>
      <c r="EI93" s="90"/>
      <c r="EJ93" s="90"/>
    </row>
    <row r="94" spans="1:140" s="1" customFormat="1" ht="25.15" customHeight="1">
      <c r="A94" s="402"/>
      <c r="B94" s="128">
        <f t="shared" si="15"/>
        <v>2041</v>
      </c>
      <c r="C94" s="396" t="s">
        <v>459</v>
      </c>
      <c r="D94" s="365">
        <f t="shared" si="19"/>
        <v>1</v>
      </c>
      <c r="E94" s="35">
        <f t="shared" si="20"/>
        <v>225400</v>
      </c>
      <c r="F94" s="35">
        <f t="shared" si="21"/>
        <v>225400</v>
      </c>
      <c r="G94" s="35">
        <f t="shared" si="22"/>
        <v>169050</v>
      </c>
      <c r="H94" s="35">
        <f t="shared" si="23"/>
        <v>123970</v>
      </c>
      <c r="I94" s="35">
        <f t="shared" si="24"/>
        <v>146510</v>
      </c>
      <c r="J94" s="35">
        <f t="shared" si="25"/>
        <v>75509</v>
      </c>
      <c r="K94" s="35">
        <f t="shared" si="26"/>
        <v>75509</v>
      </c>
      <c r="L94" s="360"/>
      <c r="M94" s="66"/>
      <c r="N94" s="73"/>
      <c r="O94" s="116"/>
      <c r="P94" s="75"/>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72"/>
      <c r="AU94" s="72"/>
      <c r="AV94" s="72"/>
      <c r="AW94" s="72"/>
      <c r="AX94" s="72"/>
      <c r="AY94" s="72"/>
      <c r="AZ94" s="72"/>
      <c r="BA94" s="72"/>
      <c r="BB94" s="72"/>
      <c r="BC94" s="72"/>
      <c r="BD94" s="72"/>
      <c r="BE94" s="72"/>
      <c r="BF94" s="72"/>
      <c r="BG94" s="72"/>
      <c r="BH94" s="72"/>
      <c r="BI94" s="72"/>
      <c r="BJ94" s="72"/>
      <c r="BK94" s="72"/>
      <c r="BL94" s="72"/>
      <c r="BM94" s="72"/>
      <c r="BN94" s="72"/>
      <c r="BO94" s="72"/>
      <c r="BP94" s="72"/>
      <c r="BQ94" s="72"/>
      <c r="BR94" s="72"/>
      <c r="BS94" s="72"/>
      <c r="BT94" s="72"/>
      <c r="BU94" s="72"/>
      <c r="BV94" s="72"/>
      <c r="BW94" s="72"/>
      <c r="BX94" s="72"/>
      <c r="BY94" s="72"/>
      <c r="BZ94" s="72"/>
      <c r="CA94" s="72"/>
      <c r="CB94" s="72"/>
      <c r="CC94" s="72"/>
      <c r="CD94" s="72"/>
      <c r="CE94" s="72"/>
      <c r="CF94" s="72"/>
      <c r="CG94" s="72"/>
      <c r="CH94" s="72"/>
      <c r="CI94" s="90"/>
      <c r="CJ94" s="90"/>
      <c r="CK94" s="90"/>
      <c r="CL94" s="90"/>
      <c r="CM94" s="90"/>
      <c r="CN94" s="90"/>
      <c r="CO94" s="90"/>
      <c r="CP94" s="90"/>
      <c r="CQ94" s="90"/>
      <c r="CR94" s="90"/>
      <c r="CS94" s="90"/>
      <c r="CT94" s="90"/>
      <c r="CU94" s="90"/>
      <c r="CV94" s="90"/>
      <c r="CW94" s="90"/>
      <c r="CX94" s="90"/>
      <c r="CY94" s="90"/>
      <c r="CZ94" s="90"/>
      <c r="DA94" s="90"/>
      <c r="DB94" s="90"/>
      <c r="DC94" s="90"/>
      <c r="DD94" s="90"/>
      <c r="DE94" s="90"/>
      <c r="DF94" s="90"/>
      <c r="DG94" s="90"/>
      <c r="DH94" s="90"/>
      <c r="DI94" s="90"/>
      <c r="DJ94" s="90"/>
      <c r="DK94" s="90"/>
      <c r="DL94" s="90"/>
      <c r="DM94" s="90"/>
      <c r="DN94" s="90"/>
      <c r="DO94" s="90"/>
      <c r="DP94" s="90"/>
      <c r="DQ94" s="90"/>
      <c r="DR94" s="90"/>
      <c r="DS94" s="90"/>
      <c r="DT94" s="90"/>
      <c r="DU94" s="90"/>
      <c r="DV94" s="90"/>
      <c r="DW94" s="90"/>
      <c r="DX94" s="90"/>
      <c r="DY94" s="90"/>
      <c r="DZ94" s="90"/>
      <c r="EA94" s="90"/>
      <c r="EB94" s="90"/>
      <c r="EC94" s="90"/>
      <c r="ED94" s="90"/>
      <c r="EE94" s="90"/>
      <c r="EF94" s="90"/>
      <c r="EG94" s="90"/>
      <c r="EH94" s="90"/>
      <c r="EI94" s="90"/>
      <c r="EJ94" s="90"/>
    </row>
    <row r="95" spans="1:140" s="1" customFormat="1" ht="25.15" customHeight="1">
      <c r="A95" s="402"/>
      <c r="B95" s="128">
        <f t="shared" si="15"/>
        <v>2042</v>
      </c>
      <c r="C95" s="396" t="s">
        <v>460</v>
      </c>
      <c r="D95" s="365">
        <f t="shared" si="19"/>
        <v>1</v>
      </c>
      <c r="E95" s="35">
        <f t="shared" si="20"/>
        <v>225400</v>
      </c>
      <c r="F95" s="35">
        <f t="shared" si="21"/>
        <v>225400</v>
      </c>
      <c r="G95" s="35">
        <f t="shared" si="22"/>
        <v>169050</v>
      </c>
      <c r="H95" s="35">
        <f t="shared" si="23"/>
        <v>123970</v>
      </c>
      <c r="I95" s="35">
        <f t="shared" si="24"/>
        <v>146510</v>
      </c>
      <c r="J95" s="35">
        <f t="shared" si="25"/>
        <v>75509</v>
      </c>
      <c r="K95" s="35">
        <f t="shared" si="26"/>
        <v>75509</v>
      </c>
      <c r="L95" s="360"/>
      <c r="M95" s="66"/>
      <c r="N95" s="73"/>
      <c r="O95" s="116"/>
      <c r="P95" s="75"/>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c r="BB95" s="72"/>
      <c r="BC95" s="72"/>
      <c r="BD95" s="72"/>
      <c r="BE95" s="72"/>
      <c r="BF95" s="72"/>
      <c r="BG95" s="72"/>
      <c r="BH95" s="72"/>
      <c r="BI95" s="72"/>
      <c r="BJ95" s="72"/>
      <c r="BK95" s="72"/>
      <c r="BL95" s="72"/>
      <c r="BM95" s="72"/>
      <c r="BN95" s="72"/>
      <c r="BO95" s="72"/>
      <c r="BP95" s="72"/>
      <c r="BQ95" s="72"/>
      <c r="BR95" s="72"/>
      <c r="BS95" s="72"/>
      <c r="BT95" s="72"/>
      <c r="BU95" s="72"/>
      <c r="BV95" s="72"/>
      <c r="BW95" s="72"/>
      <c r="BX95" s="72"/>
      <c r="BY95" s="72"/>
      <c r="BZ95" s="72"/>
      <c r="CA95" s="72"/>
      <c r="CB95" s="72"/>
      <c r="CC95" s="72"/>
      <c r="CD95" s="72"/>
      <c r="CE95" s="72"/>
      <c r="CF95" s="72"/>
      <c r="CG95" s="72"/>
      <c r="CH95" s="72"/>
      <c r="CI95" s="90"/>
      <c r="CJ95" s="90"/>
      <c r="CK95" s="90"/>
      <c r="CL95" s="90"/>
      <c r="CM95" s="90"/>
      <c r="CN95" s="90"/>
      <c r="CO95" s="90"/>
      <c r="CP95" s="90"/>
      <c r="CQ95" s="90"/>
      <c r="CR95" s="90"/>
      <c r="CS95" s="90"/>
      <c r="CT95" s="90"/>
      <c r="CU95" s="90"/>
      <c r="CV95" s="90"/>
      <c r="CW95" s="90"/>
      <c r="CX95" s="90"/>
      <c r="CY95" s="90"/>
      <c r="CZ95" s="90"/>
      <c r="DA95" s="90"/>
      <c r="DB95" s="90"/>
      <c r="DC95" s="90"/>
      <c r="DD95" s="90"/>
      <c r="DE95" s="90"/>
      <c r="DF95" s="90"/>
      <c r="DG95" s="90"/>
      <c r="DH95" s="90"/>
      <c r="DI95" s="90"/>
      <c r="DJ95" s="90"/>
      <c r="DK95" s="90"/>
      <c r="DL95" s="90"/>
      <c r="DM95" s="90"/>
      <c r="DN95" s="90"/>
      <c r="DO95" s="90"/>
      <c r="DP95" s="90"/>
      <c r="DQ95" s="90"/>
      <c r="DR95" s="90"/>
      <c r="DS95" s="90"/>
      <c r="DT95" s="90"/>
      <c r="DU95" s="90"/>
      <c r="DV95" s="90"/>
      <c r="DW95" s="90"/>
      <c r="DX95" s="90"/>
      <c r="DY95" s="90"/>
      <c r="DZ95" s="90"/>
      <c r="EA95" s="90"/>
      <c r="EB95" s="90"/>
      <c r="EC95" s="90"/>
      <c r="ED95" s="90"/>
      <c r="EE95" s="90"/>
      <c r="EF95" s="90"/>
      <c r="EG95" s="90"/>
      <c r="EH95" s="90"/>
      <c r="EI95" s="90"/>
      <c r="EJ95" s="90"/>
    </row>
    <row r="96" spans="1:140" s="1" customFormat="1" ht="25.15" customHeight="1">
      <c r="A96" s="402"/>
      <c r="B96" s="128">
        <f t="shared" si="15"/>
        <v>2043</v>
      </c>
      <c r="C96" s="396" t="s">
        <v>461</v>
      </c>
      <c r="D96" s="365">
        <f>D49</f>
        <v>1</v>
      </c>
      <c r="E96" s="35">
        <f t="shared" si="20"/>
        <v>225400</v>
      </c>
      <c r="F96" s="35">
        <f t="shared" si="21"/>
        <v>225400</v>
      </c>
      <c r="G96" s="35">
        <f t="shared" si="22"/>
        <v>169050</v>
      </c>
      <c r="H96" s="35">
        <f t="shared" si="23"/>
        <v>123970</v>
      </c>
      <c r="I96" s="35">
        <f t="shared" si="24"/>
        <v>146510</v>
      </c>
      <c r="J96" s="35">
        <f t="shared" si="25"/>
        <v>75509</v>
      </c>
      <c r="K96" s="35">
        <f t="shared" si="26"/>
        <v>75509</v>
      </c>
      <c r="L96" s="360"/>
      <c r="M96" s="66"/>
      <c r="N96" s="73"/>
      <c r="O96" s="116"/>
      <c r="P96" s="75"/>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72"/>
      <c r="AW96" s="72"/>
      <c r="AX96" s="72"/>
      <c r="AY96" s="72"/>
      <c r="AZ96" s="72"/>
      <c r="BA96" s="72"/>
      <c r="BB96" s="72"/>
      <c r="BC96" s="72"/>
      <c r="BD96" s="72"/>
      <c r="BE96" s="72"/>
      <c r="BF96" s="72"/>
      <c r="BG96" s="72"/>
      <c r="BH96" s="72"/>
      <c r="BI96" s="72"/>
      <c r="BJ96" s="72"/>
      <c r="BK96" s="72"/>
      <c r="BL96" s="72"/>
      <c r="BM96" s="72"/>
      <c r="BN96" s="72"/>
      <c r="BO96" s="72"/>
      <c r="BP96" s="72"/>
      <c r="BQ96" s="72"/>
      <c r="BR96" s="72"/>
      <c r="BS96" s="72"/>
      <c r="BT96" s="72"/>
      <c r="BU96" s="72"/>
      <c r="BV96" s="72"/>
      <c r="BW96" s="72"/>
      <c r="BX96" s="72"/>
      <c r="BY96" s="72"/>
      <c r="BZ96" s="72"/>
      <c r="CA96" s="72"/>
      <c r="CB96" s="72"/>
      <c r="CC96" s="72"/>
      <c r="CD96" s="72"/>
      <c r="CE96" s="72"/>
      <c r="CF96" s="72"/>
      <c r="CG96" s="72"/>
      <c r="CH96" s="72"/>
      <c r="CI96" s="90"/>
      <c r="CJ96" s="90"/>
      <c r="CK96" s="90"/>
      <c r="CL96" s="90"/>
      <c r="CM96" s="90"/>
      <c r="CN96" s="90"/>
      <c r="CO96" s="90"/>
      <c r="CP96" s="90"/>
      <c r="CQ96" s="90"/>
      <c r="CR96" s="90"/>
      <c r="CS96" s="90"/>
      <c r="CT96" s="90"/>
      <c r="CU96" s="90"/>
      <c r="CV96" s="90"/>
      <c r="CW96" s="90"/>
      <c r="CX96" s="90"/>
      <c r="CY96" s="90"/>
      <c r="CZ96" s="90"/>
      <c r="DA96" s="90"/>
      <c r="DB96" s="90"/>
      <c r="DC96" s="90"/>
      <c r="DD96" s="90"/>
      <c r="DE96" s="90"/>
      <c r="DF96" s="90"/>
      <c r="DG96" s="90"/>
      <c r="DH96" s="90"/>
      <c r="DI96" s="90"/>
      <c r="DJ96" s="90"/>
      <c r="DK96" s="90"/>
      <c r="DL96" s="90"/>
      <c r="DM96" s="90"/>
      <c r="DN96" s="90"/>
      <c r="DO96" s="90"/>
      <c r="DP96" s="90"/>
      <c r="DQ96" s="90"/>
      <c r="DR96" s="90"/>
      <c r="DS96" s="90"/>
      <c r="DT96" s="90"/>
      <c r="DU96" s="90"/>
      <c r="DV96" s="90"/>
      <c r="DW96" s="90"/>
      <c r="DX96" s="90"/>
      <c r="DY96" s="90"/>
      <c r="DZ96" s="90"/>
      <c r="EA96" s="90"/>
      <c r="EB96" s="90"/>
      <c r="EC96" s="90"/>
      <c r="ED96" s="90"/>
      <c r="EE96" s="90"/>
      <c r="EF96" s="90"/>
      <c r="EG96" s="90"/>
      <c r="EH96" s="90"/>
      <c r="EI96" s="90"/>
      <c r="EJ96" s="90"/>
    </row>
    <row r="97" spans="1:140" s="1" customFormat="1" ht="25.15" customHeight="1">
      <c r="A97" s="402"/>
      <c r="B97" s="128">
        <f t="shared" si="15"/>
        <v>2044</v>
      </c>
      <c r="C97" s="396" t="s">
        <v>462</v>
      </c>
      <c r="D97" s="365">
        <f t="shared" si="19"/>
        <v>1</v>
      </c>
      <c r="E97" s="35">
        <f t="shared" si="20"/>
        <v>225400</v>
      </c>
      <c r="F97" s="35">
        <f t="shared" si="21"/>
        <v>225400</v>
      </c>
      <c r="G97" s="35">
        <f t="shared" si="22"/>
        <v>169050</v>
      </c>
      <c r="H97" s="35">
        <f t="shared" si="23"/>
        <v>123970</v>
      </c>
      <c r="I97" s="35">
        <f t="shared" si="24"/>
        <v>146510</v>
      </c>
      <c r="J97" s="35">
        <f t="shared" si="25"/>
        <v>75509</v>
      </c>
      <c r="K97" s="35">
        <f t="shared" si="26"/>
        <v>75509</v>
      </c>
      <c r="L97" s="360"/>
      <c r="M97" s="66"/>
      <c r="N97" s="73"/>
      <c r="O97" s="116"/>
      <c r="P97" s="75"/>
      <c r="Q97" s="72"/>
      <c r="R97" s="72"/>
      <c r="S97" s="72"/>
      <c r="T97" s="72"/>
      <c r="U97" s="72"/>
      <c r="V97" s="72"/>
      <c r="W97" s="72"/>
      <c r="X97" s="72"/>
      <c r="Y97" s="72"/>
      <c r="Z97" s="72"/>
      <c r="AA97" s="72"/>
      <c r="AB97" s="72"/>
      <c r="AC97" s="72"/>
      <c r="AD97" s="72"/>
      <c r="AE97" s="72"/>
      <c r="AF97" s="72"/>
      <c r="AG97" s="72"/>
      <c r="AH97" s="72"/>
      <c r="AI97" s="72"/>
      <c r="AJ97" s="72"/>
      <c r="AK97" s="72"/>
      <c r="AL97" s="72"/>
      <c r="AM97" s="72"/>
      <c r="AN97" s="72"/>
      <c r="AO97" s="72"/>
      <c r="AP97" s="72"/>
      <c r="AQ97" s="72"/>
      <c r="AR97" s="72"/>
      <c r="AS97" s="72"/>
      <c r="AT97" s="72"/>
      <c r="AU97" s="72"/>
      <c r="AV97" s="72"/>
      <c r="AW97" s="72"/>
      <c r="AX97" s="72"/>
      <c r="AY97" s="72"/>
      <c r="AZ97" s="72"/>
      <c r="BA97" s="72"/>
      <c r="BB97" s="72"/>
      <c r="BC97" s="72"/>
      <c r="BD97" s="72"/>
      <c r="BE97" s="72"/>
      <c r="BF97" s="72"/>
      <c r="BG97" s="72"/>
      <c r="BH97" s="72"/>
      <c r="BI97" s="72"/>
      <c r="BJ97" s="72"/>
      <c r="BK97" s="72"/>
      <c r="BL97" s="72"/>
      <c r="BM97" s="72"/>
      <c r="BN97" s="72"/>
      <c r="BO97" s="72"/>
      <c r="BP97" s="72"/>
      <c r="BQ97" s="72"/>
      <c r="BR97" s="72"/>
      <c r="BS97" s="72"/>
      <c r="BT97" s="72"/>
      <c r="BU97" s="72"/>
      <c r="BV97" s="72"/>
      <c r="BW97" s="72"/>
      <c r="BX97" s="72"/>
      <c r="BY97" s="72"/>
      <c r="BZ97" s="72"/>
      <c r="CA97" s="72"/>
      <c r="CB97" s="72"/>
      <c r="CC97" s="72"/>
      <c r="CD97" s="72"/>
      <c r="CE97" s="72"/>
      <c r="CF97" s="72"/>
      <c r="CG97" s="72"/>
      <c r="CH97" s="72"/>
      <c r="CI97" s="90"/>
      <c r="CJ97" s="90"/>
      <c r="CK97" s="90"/>
      <c r="CL97" s="90"/>
      <c r="CM97" s="90"/>
      <c r="CN97" s="90"/>
      <c r="CO97" s="90"/>
      <c r="CP97" s="90"/>
      <c r="CQ97" s="90"/>
      <c r="CR97" s="90"/>
      <c r="CS97" s="90"/>
      <c r="CT97" s="90"/>
      <c r="CU97" s="90"/>
      <c r="CV97" s="90"/>
      <c r="CW97" s="90"/>
      <c r="CX97" s="90"/>
      <c r="CY97" s="90"/>
      <c r="CZ97" s="90"/>
      <c r="DA97" s="90"/>
      <c r="DB97" s="90"/>
      <c r="DC97" s="90"/>
      <c r="DD97" s="90"/>
      <c r="DE97" s="90"/>
      <c r="DF97" s="90"/>
      <c r="DG97" s="90"/>
      <c r="DH97" s="90"/>
      <c r="DI97" s="90"/>
      <c r="DJ97" s="90"/>
      <c r="DK97" s="90"/>
      <c r="DL97" s="90"/>
      <c r="DM97" s="90"/>
      <c r="DN97" s="90"/>
      <c r="DO97" s="90"/>
      <c r="DP97" s="90"/>
      <c r="DQ97" s="90"/>
      <c r="DR97" s="90"/>
      <c r="DS97" s="90"/>
      <c r="DT97" s="90"/>
      <c r="DU97" s="90"/>
      <c r="DV97" s="90"/>
      <c r="DW97" s="90"/>
      <c r="DX97" s="90"/>
      <c r="DY97" s="90"/>
      <c r="DZ97" s="90"/>
      <c r="EA97" s="90"/>
      <c r="EB97" s="90"/>
      <c r="EC97" s="90"/>
      <c r="ED97" s="90"/>
      <c r="EE97" s="90"/>
      <c r="EF97" s="90"/>
      <c r="EG97" s="90"/>
      <c r="EH97" s="90"/>
      <c r="EI97" s="90"/>
      <c r="EJ97" s="90"/>
    </row>
    <row r="98" spans="1:140" s="1" customFormat="1" ht="25.15" customHeight="1">
      <c r="A98" s="402"/>
      <c r="B98" s="128">
        <f t="shared" si="15"/>
        <v>2045</v>
      </c>
      <c r="C98" s="396" t="s">
        <v>463</v>
      </c>
      <c r="D98" s="365">
        <f t="shared" si="19"/>
        <v>1</v>
      </c>
      <c r="E98" s="35">
        <f t="shared" si="20"/>
        <v>225400</v>
      </c>
      <c r="F98" s="35">
        <f t="shared" si="21"/>
        <v>225400</v>
      </c>
      <c r="G98" s="35">
        <f t="shared" si="22"/>
        <v>169050</v>
      </c>
      <c r="H98" s="35">
        <f t="shared" si="23"/>
        <v>123970</v>
      </c>
      <c r="I98" s="35">
        <f t="shared" si="24"/>
        <v>146510</v>
      </c>
      <c r="J98" s="35">
        <f t="shared" si="25"/>
        <v>75509</v>
      </c>
      <c r="K98" s="35">
        <f t="shared" si="26"/>
        <v>75509</v>
      </c>
      <c r="L98" s="360"/>
      <c r="M98" s="66"/>
      <c r="N98" s="73"/>
      <c r="O98" s="116"/>
      <c r="P98" s="75"/>
      <c r="Q98" s="72"/>
      <c r="R98" s="72"/>
      <c r="S98" s="72"/>
      <c r="T98" s="72"/>
      <c r="U98" s="72"/>
      <c r="V98" s="72"/>
      <c r="W98" s="72"/>
      <c r="X98" s="72"/>
      <c r="Y98" s="72"/>
      <c r="Z98" s="72"/>
      <c r="AA98" s="72"/>
      <c r="AB98" s="72"/>
      <c r="AC98" s="72"/>
      <c r="AD98" s="72"/>
      <c r="AE98" s="72"/>
      <c r="AF98" s="72"/>
      <c r="AG98" s="72"/>
      <c r="AH98" s="72"/>
      <c r="AI98" s="72"/>
      <c r="AJ98" s="72"/>
      <c r="AK98" s="72"/>
      <c r="AL98" s="72"/>
      <c r="AM98" s="72"/>
      <c r="AN98" s="72"/>
      <c r="AO98" s="72"/>
      <c r="AP98" s="72"/>
      <c r="AQ98" s="72"/>
      <c r="AR98" s="72"/>
      <c r="AS98" s="72"/>
      <c r="AT98" s="72"/>
      <c r="AU98" s="72"/>
      <c r="AV98" s="72"/>
      <c r="AW98" s="72"/>
      <c r="AX98" s="72"/>
      <c r="AY98" s="72"/>
      <c r="AZ98" s="72"/>
      <c r="BA98" s="72"/>
      <c r="BB98" s="72"/>
      <c r="BC98" s="72"/>
      <c r="BD98" s="72"/>
      <c r="BE98" s="72"/>
      <c r="BF98" s="72"/>
      <c r="BG98" s="72"/>
      <c r="BH98" s="72"/>
      <c r="BI98" s="72"/>
      <c r="BJ98" s="72"/>
      <c r="BK98" s="72"/>
      <c r="BL98" s="72"/>
      <c r="BM98" s="72"/>
      <c r="BN98" s="72"/>
      <c r="BO98" s="72"/>
      <c r="BP98" s="72"/>
      <c r="BQ98" s="72"/>
      <c r="BR98" s="72"/>
      <c r="BS98" s="72"/>
      <c r="BT98" s="72"/>
      <c r="BU98" s="72"/>
      <c r="BV98" s="72"/>
      <c r="BW98" s="72"/>
      <c r="BX98" s="72"/>
      <c r="BY98" s="72"/>
      <c r="BZ98" s="72"/>
      <c r="CA98" s="72"/>
      <c r="CB98" s="72"/>
      <c r="CC98" s="72"/>
      <c r="CD98" s="72"/>
      <c r="CE98" s="72"/>
      <c r="CF98" s="72"/>
      <c r="CG98" s="72"/>
      <c r="CH98" s="72"/>
      <c r="CI98" s="90"/>
      <c r="CJ98" s="90"/>
      <c r="CK98" s="90"/>
      <c r="CL98" s="90"/>
      <c r="CM98" s="90"/>
      <c r="CN98" s="90"/>
      <c r="CO98" s="90"/>
      <c r="CP98" s="90"/>
      <c r="CQ98" s="90"/>
      <c r="CR98" s="90"/>
      <c r="CS98" s="90"/>
      <c r="CT98" s="90"/>
      <c r="CU98" s="90"/>
      <c r="CV98" s="90"/>
      <c r="CW98" s="90"/>
      <c r="CX98" s="90"/>
      <c r="CY98" s="90"/>
      <c r="CZ98" s="90"/>
      <c r="DA98" s="90"/>
      <c r="DB98" s="90"/>
      <c r="DC98" s="90"/>
      <c r="DD98" s="90"/>
      <c r="DE98" s="90"/>
      <c r="DF98" s="90"/>
      <c r="DG98" s="90"/>
      <c r="DH98" s="90"/>
      <c r="DI98" s="90"/>
      <c r="DJ98" s="90"/>
      <c r="DK98" s="90"/>
      <c r="DL98" s="90"/>
      <c r="DM98" s="90"/>
      <c r="DN98" s="90"/>
      <c r="DO98" s="90"/>
      <c r="DP98" s="90"/>
      <c r="DQ98" s="90"/>
      <c r="DR98" s="90"/>
      <c r="DS98" s="90"/>
      <c r="DT98" s="90"/>
      <c r="DU98" s="90"/>
      <c r="DV98" s="90"/>
      <c r="DW98" s="90"/>
      <c r="DX98" s="90"/>
      <c r="DY98" s="90"/>
      <c r="DZ98" s="90"/>
      <c r="EA98" s="90"/>
      <c r="EB98" s="90"/>
      <c r="EC98" s="90"/>
      <c r="ED98" s="90"/>
      <c r="EE98" s="90"/>
      <c r="EF98" s="90"/>
      <c r="EG98" s="90"/>
      <c r="EH98" s="90"/>
      <c r="EI98" s="90"/>
      <c r="EJ98" s="90"/>
    </row>
    <row r="99" spans="1:140" s="1" customFormat="1" ht="25.15" customHeight="1">
      <c r="A99" s="402"/>
      <c r="B99" s="128">
        <f t="shared" si="15"/>
        <v>2046</v>
      </c>
      <c r="C99" s="396" t="s">
        <v>464</v>
      </c>
      <c r="D99" s="365">
        <f t="shared" si="19"/>
        <v>1</v>
      </c>
      <c r="E99" s="35">
        <f t="shared" si="20"/>
        <v>225400</v>
      </c>
      <c r="F99" s="35">
        <f t="shared" si="21"/>
        <v>225400</v>
      </c>
      <c r="G99" s="35">
        <f t="shared" si="22"/>
        <v>169050</v>
      </c>
      <c r="H99" s="35">
        <f t="shared" si="23"/>
        <v>123970</v>
      </c>
      <c r="I99" s="35">
        <f t="shared" si="24"/>
        <v>146510</v>
      </c>
      <c r="J99" s="35">
        <f t="shared" si="25"/>
        <v>75509</v>
      </c>
      <c r="K99" s="35">
        <f t="shared" si="26"/>
        <v>75509</v>
      </c>
      <c r="L99" s="360"/>
      <c r="M99" s="66"/>
      <c r="N99" s="73"/>
      <c r="O99" s="116"/>
      <c r="P99" s="75"/>
      <c r="Q99" s="72"/>
      <c r="R99" s="72"/>
      <c r="S99" s="72"/>
      <c r="T99" s="72"/>
      <c r="U99" s="72"/>
      <c r="V99" s="72"/>
      <c r="W99" s="72"/>
      <c r="X99" s="72"/>
      <c r="Y99" s="72"/>
      <c r="Z99" s="72"/>
      <c r="AA99" s="72"/>
      <c r="AB99" s="72"/>
      <c r="AC99" s="72"/>
      <c r="AD99" s="72"/>
      <c r="AE99" s="72"/>
      <c r="AF99" s="72"/>
      <c r="AG99" s="72"/>
      <c r="AH99" s="72"/>
      <c r="AI99" s="72"/>
      <c r="AJ99" s="72"/>
      <c r="AK99" s="72"/>
      <c r="AL99" s="72"/>
      <c r="AM99" s="72"/>
      <c r="AN99" s="72"/>
      <c r="AO99" s="72"/>
      <c r="AP99" s="72"/>
      <c r="AQ99" s="72"/>
      <c r="AR99" s="72"/>
      <c r="AS99" s="72"/>
      <c r="AT99" s="72"/>
      <c r="AU99" s="72"/>
      <c r="AV99" s="72"/>
      <c r="AW99" s="72"/>
      <c r="AX99" s="72"/>
      <c r="AY99" s="72"/>
      <c r="AZ99" s="72"/>
      <c r="BA99" s="72"/>
      <c r="BB99" s="72"/>
      <c r="BC99" s="72"/>
      <c r="BD99" s="72"/>
      <c r="BE99" s="72"/>
      <c r="BF99" s="72"/>
      <c r="BG99" s="72"/>
      <c r="BH99" s="72"/>
      <c r="BI99" s="72"/>
      <c r="BJ99" s="72"/>
      <c r="BK99" s="72"/>
      <c r="BL99" s="72"/>
      <c r="BM99" s="72"/>
      <c r="BN99" s="72"/>
      <c r="BO99" s="72"/>
      <c r="BP99" s="72"/>
      <c r="BQ99" s="72"/>
      <c r="BR99" s="72"/>
      <c r="BS99" s="72"/>
      <c r="BT99" s="72"/>
      <c r="BU99" s="72"/>
      <c r="BV99" s="72"/>
      <c r="BW99" s="72"/>
      <c r="BX99" s="72"/>
      <c r="BY99" s="72"/>
      <c r="BZ99" s="72"/>
      <c r="CA99" s="72"/>
      <c r="CB99" s="72"/>
      <c r="CC99" s="72"/>
      <c r="CD99" s="72"/>
      <c r="CE99" s="72"/>
      <c r="CF99" s="72"/>
      <c r="CG99" s="72"/>
      <c r="CH99" s="72"/>
      <c r="CI99" s="90"/>
      <c r="CJ99" s="90"/>
      <c r="CK99" s="90"/>
      <c r="CL99" s="90"/>
      <c r="CM99" s="90"/>
      <c r="CN99" s="90"/>
      <c r="CO99" s="90"/>
      <c r="CP99" s="90"/>
      <c r="CQ99" s="90"/>
      <c r="CR99" s="90"/>
      <c r="CS99" s="90"/>
      <c r="CT99" s="90"/>
      <c r="CU99" s="90"/>
      <c r="CV99" s="90"/>
      <c r="CW99" s="90"/>
      <c r="CX99" s="90"/>
      <c r="CY99" s="90"/>
      <c r="CZ99" s="90"/>
      <c r="DA99" s="90"/>
      <c r="DB99" s="90"/>
      <c r="DC99" s="90"/>
      <c r="DD99" s="90"/>
      <c r="DE99" s="90"/>
      <c r="DF99" s="90"/>
      <c r="DG99" s="90"/>
      <c r="DH99" s="90"/>
      <c r="DI99" s="90"/>
      <c r="DJ99" s="90"/>
      <c r="DK99" s="90"/>
      <c r="DL99" s="90"/>
      <c r="DM99" s="90"/>
      <c r="DN99" s="90"/>
      <c r="DO99" s="90"/>
      <c r="DP99" s="90"/>
      <c r="DQ99" s="90"/>
      <c r="DR99" s="90"/>
      <c r="DS99" s="90"/>
      <c r="DT99" s="90"/>
      <c r="DU99" s="90"/>
      <c r="DV99" s="90"/>
      <c r="DW99" s="90"/>
      <c r="DX99" s="90"/>
      <c r="DY99" s="90"/>
      <c r="DZ99" s="90"/>
      <c r="EA99" s="90"/>
      <c r="EB99" s="90"/>
      <c r="EC99" s="90"/>
      <c r="ED99" s="90"/>
      <c r="EE99" s="90"/>
      <c r="EF99" s="90"/>
      <c r="EG99" s="90"/>
      <c r="EH99" s="90"/>
      <c r="EI99" s="90"/>
      <c r="EJ99" s="90"/>
    </row>
    <row r="100" spans="1:140" s="1" customFormat="1" ht="25.15" customHeight="1">
      <c r="A100" s="402"/>
      <c r="B100" s="128">
        <f t="shared" si="15"/>
        <v>2047</v>
      </c>
      <c r="C100" s="396" t="s">
        <v>465</v>
      </c>
      <c r="D100" s="365">
        <f t="shared" si="19"/>
        <v>1</v>
      </c>
      <c r="E100" s="35">
        <f t="shared" si="20"/>
        <v>225400</v>
      </c>
      <c r="F100" s="35">
        <f t="shared" si="21"/>
        <v>225400</v>
      </c>
      <c r="G100" s="35">
        <f t="shared" si="22"/>
        <v>169050</v>
      </c>
      <c r="H100" s="35">
        <f t="shared" si="23"/>
        <v>123970</v>
      </c>
      <c r="I100" s="35">
        <f t="shared" si="24"/>
        <v>146510</v>
      </c>
      <c r="J100" s="35">
        <f t="shared" si="25"/>
        <v>75509</v>
      </c>
      <c r="K100" s="35">
        <f t="shared" si="26"/>
        <v>75509</v>
      </c>
      <c r="L100" s="360"/>
      <c r="M100" s="66"/>
      <c r="N100" s="73"/>
      <c r="O100" s="116"/>
      <c r="P100" s="75"/>
      <c r="Q100" s="72"/>
      <c r="R100" s="72"/>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2"/>
      <c r="AT100" s="72"/>
      <c r="AU100" s="72"/>
      <c r="AV100" s="72"/>
      <c r="AW100" s="72"/>
      <c r="AX100" s="72"/>
      <c r="AY100" s="72"/>
      <c r="AZ100" s="72"/>
      <c r="BA100" s="72"/>
      <c r="BB100" s="72"/>
      <c r="BC100" s="72"/>
      <c r="BD100" s="72"/>
      <c r="BE100" s="72"/>
      <c r="BF100" s="72"/>
      <c r="BG100" s="72"/>
      <c r="BH100" s="72"/>
      <c r="BI100" s="72"/>
      <c r="BJ100" s="72"/>
      <c r="BK100" s="72"/>
      <c r="BL100" s="72"/>
      <c r="BM100" s="72"/>
      <c r="BN100" s="72"/>
      <c r="BO100" s="72"/>
      <c r="BP100" s="72"/>
      <c r="BQ100" s="72"/>
      <c r="BR100" s="72"/>
      <c r="BS100" s="72"/>
      <c r="BT100" s="72"/>
      <c r="BU100" s="72"/>
      <c r="BV100" s="72"/>
      <c r="BW100" s="72"/>
      <c r="BX100" s="72"/>
      <c r="BY100" s="72"/>
      <c r="BZ100" s="72"/>
      <c r="CA100" s="72"/>
      <c r="CB100" s="72"/>
      <c r="CC100" s="72"/>
      <c r="CD100" s="72"/>
      <c r="CE100" s="72"/>
      <c r="CF100" s="72"/>
      <c r="CG100" s="72"/>
      <c r="CH100" s="72"/>
      <c r="CI100" s="90"/>
      <c r="CJ100" s="90"/>
      <c r="CK100" s="90"/>
      <c r="CL100" s="90"/>
      <c r="CM100" s="90"/>
      <c r="CN100" s="90"/>
      <c r="CO100" s="90"/>
      <c r="CP100" s="90"/>
      <c r="CQ100" s="90"/>
      <c r="CR100" s="90"/>
      <c r="CS100" s="90"/>
      <c r="CT100" s="90"/>
      <c r="CU100" s="90"/>
      <c r="CV100" s="90"/>
      <c r="CW100" s="90"/>
      <c r="CX100" s="90"/>
      <c r="CY100" s="90"/>
      <c r="CZ100" s="90"/>
      <c r="DA100" s="90"/>
      <c r="DB100" s="90"/>
      <c r="DC100" s="90"/>
      <c r="DD100" s="90"/>
      <c r="DE100" s="90"/>
      <c r="DF100" s="90"/>
      <c r="DG100" s="90"/>
      <c r="DH100" s="90"/>
      <c r="DI100" s="90"/>
      <c r="DJ100" s="90"/>
      <c r="DK100" s="90"/>
      <c r="DL100" s="90"/>
      <c r="DM100" s="90"/>
      <c r="DN100" s="90"/>
      <c r="DO100" s="90"/>
      <c r="DP100" s="90"/>
      <c r="DQ100" s="90"/>
      <c r="DR100" s="90"/>
      <c r="DS100" s="90"/>
      <c r="DT100" s="90"/>
      <c r="DU100" s="90"/>
      <c r="DV100" s="90"/>
      <c r="DW100" s="90"/>
      <c r="DX100" s="90"/>
      <c r="DY100" s="90"/>
      <c r="DZ100" s="90"/>
      <c r="EA100" s="90"/>
      <c r="EB100" s="90"/>
      <c r="EC100" s="90"/>
      <c r="ED100" s="90"/>
      <c r="EE100" s="90"/>
      <c r="EF100" s="90"/>
      <c r="EG100" s="90"/>
      <c r="EH100" s="90"/>
      <c r="EI100" s="90"/>
      <c r="EJ100" s="90"/>
    </row>
    <row r="101" spans="1:140" s="1" customFormat="1" ht="25.15" customHeight="1">
      <c r="A101" s="402"/>
      <c r="B101" s="128">
        <f t="shared" si="15"/>
        <v>2048</v>
      </c>
      <c r="C101" s="396" t="s">
        <v>466</v>
      </c>
      <c r="D101" s="365">
        <f t="shared" si="19"/>
        <v>1</v>
      </c>
      <c r="E101" s="35">
        <f t="shared" si="20"/>
        <v>225400</v>
      </c>
      <c r="F101" s="35">
        <f t="shared" si="21"/>
        <v>225400</v>
      </c>
      <c r="G101" s="35">
        <f t="shared" si="22"/>
        <v>169050</v>
      </c>
      <c r="H101" s="35">
        <f t="shared" si="23"/>
        <v>123970</v>
      </c>
      <c r="I101" s="35">
        <f t="shared" si="24"/>
        <v>146510</v>
      </c>
      <c r="J101" s="35">
        <f t="shared" si="25"/>
        <v>75509</v>
      </c>
      <c r="K101" s="35">
        <f t="shared" si="26"/>
        <v>75509</v>
      </c>
      <c r="L101" s="360"/>
      <c r="M101" s="66"/>
      <c r="N101" s="73"/>
      <c r="O101" s="116"/>
      <c r="P101" s="75"/>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72"/>
      <c r="AY101" s="72"/>
      <c r="AZ101" s="72"/>
      <c r="BA101" s="72"/>
      <c r="BB101" s="72"/>
      <c r="BC101" s="72"/>
      <c r="BD101" s="72"/>
      <c r="BE101" s="72"/>
      <c r="BF101" s="72"/>
      <c r="BG101" s="72"/>
      <c r="BH101" s="72"/>
      <c r="BI101" s="72"/>
      <c r="BJ101" s="72"/>
      <c r="BK101" s="72"/>
      <c r="BL101" s="72"/>
      <c r="BM101" s="72"/>
      <c r="BN101" s="72"/>
      <c r="BO101" s="72"/>
      <c r="BP101" s="72"/>
      <c r="BQ101" s="72"/>
      <c r="BR101" s="72"/>
      <c r="BS101" s="72"/>
      <c r="BT101" s="72"/>
      <c r="BU101" s="72"/>
      <c r="BV101" s="72"/>
      <c r="BW101" s="72"/>
      <c r="BX101" s="72"/>
      <c r="BY101" s="72"/>
      <c r="BZ101" s="72"/>
      <c r="CA101" s="72"/>
      <c r="CB101" s="72"/>
      <c r="CC101" s="72"/>
      <c r="CD101" s="72"/>
      <c r="CE101" s="72"/>
      <c r="CF101" s="72"/>
      <c r="CG101" s="72"/>
      <c r="CH101" s="72"/>
      <c r="CI101" s="90"/>
      <c r="CJ101" s="90"/>
      <c r="CK101" s="90"/>
      <c r="CL101" s="90"/>
      <c r="CM101" s="90"/>
      <c r="CN101" s="90"/>
      <c r="CO101" s="90"/>
      <c r="CP101" s="90"/>
      <c r="CQ101" s="90"/>
      <c r="CR101" s="90"/>
      <c r="CS101" s="90"/>
      <c r="CT101" s="90"/>
      <c r="CU101" s="90"/>
      <c r="CV101" s="90"/>
      <c r="CW101" s="90"/>
      <c r="CX101" s="90"/>
      <c r="CY101" s="90"/>
      <c r="CZ101" s="90"/>
      <c r="DA101" s="90"/>
      <c r="DB101" s="90"/>
      <c r="DC101" s="90"/>
      <c r="DD101" s="90"/>
      <c r="DE101" s="90"/>
      <c r="DF101" s="90"/>
      <c r="DG101" s="90"/>
      <c r="DH101" s="90"/>
      <c r="DI101" s="90"/>
      <c r="DJ101" s="90"/>
      <c r="DK101" s="90"/>
      <c r="DL101" s="90"/>
      <c r="DM101" s="90"/>
      <c r="DN101" s="90"/>
      <c r="DO101" s="90"/>
      <c r="DP101" s="90"/>
      <c r="DQ101" s="90"/>
      <c r="DR101" s="90"/>
      <c r="DS101" s="90"/>
      <c r="DT101" s="90"/>
      <c r="DU101" s="90"/>
      <c r="DV101" s="90"/>
      <c r="DW101" s="90"/>
      <c r="DX101" s="90"/>
      <c r="DY101" s="90"/>
      <c r="DZ101" s="90"/>
      <c r="EA101" s="90"/>
      <c r="EB101" s="90"/>
      <c r="EC101" s="90"/>
      <c r="ED101" s="90"/>
      <c r="EE101" s="90"/>
      <c r="EF101" s="90"/>
      <c r="EG101" s="90"/>
      <c r="EH101" s="90"/>
      <c r="EI101" s="90"/>
      <c r="EJ101" s="90"/>
    </row>
    <row r="102" spans="1:140" s="1" customFormat="1" ht="25.15" customHeight="1">
      <c r="A102" s="402"/>
      <c r="B102" s="128">
        <f t="shared" si="15"/>
        <v>2049</v>
      </c>
      <c r="C102" s="396" t="s">
        <v>467</v>
      </c>
      <c r="D102" s="365">
        <f t="shared" si="19"/>
        <v>1</v>
      </c>
      <c r="E102" s="35">
        <f t="shared" si="20"/>
        <v>225400</v>
      </c>
      <c r="F102" s="35">
        <f t="shared" si="21"/>
        <v>225400</v>
      </c>
      <c r="G102" s="35">
        <f t="shared" si="22"/>
        <v>169050</v>
      </c>
      <c r="H102" s="35">
        <f t="shared" si="23"/>
        <v>123970</v>
      </c>
      <c r="I102" s="35">
        <f t="shared" si="24"/>
        <v>146510</v>
      </c>
      <c r="J102" s="35">
        <f t="shared" si="25"/>
        <v>75509</v>
      </c>
      <c r="K102" s="35">
        <f t="shared" si="26"/>
        <v>75509</v>
      </c>
      <c r="L102" s="360"/>
      <c r="M102" s="66"/>
      <c r="N102" s="73"/>
      <c r="O102" s="116"/>
      <c r="P102" s="75"/>
      <c r="Q102" s="72"/>
      <c r="R102" s="72"/>
      <c r="S102" s="72"/>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72"/>
      <c r="AU102" s="72"/>
      <c r="AV102" s="72"/>
      <c r="AW102" s="72"/>
      <c r="AX102" s="72"/>
      <c r="AY102" s="72"/>
      <c r="AZ102" s="72"/>
      <c r="BA102" s="72"/>
      <c r="BB102" s="72"/>
      <c r="BC102" s="72"/>
      <c r="BD102" s="72"/>
      <c r="BE102" s="72"/>
      <c r="BF102" s="72"/>
      <c r="BG102" s="72"/>
      <c r="BH102" s="72"/>
      <c r="BI102" s="72"/>
      <c r="BJ102" s="72"/>
      <c r="BK102" s="72"/>
      <c r="BL102" s="72"/>
      <c r="BM102" s="72"/>
      <c r="BN102" s="72"/>
      <c r="BO102" s="72"/>
      <c r="BP102" s="72"/>
      <c r="BQ102" s="72"/>
      <c r="BR102" s="72"/>
      <c r="BS102" s="72"/>
      <c r="BT102" s="72"/>
      <c r="BU102" s="72"/>
      <c r="BV102" s="72"/>
      <c r="BW102" s="72"/>
      <c r="BX102" s="72"/>
      <c r="BY102" s="72"/>
      <c r="BZ102" s="72"/>
      <c r="CA102" s="72"/>
      <c r="CB102" s="72"/>
      <c r="CC102" s="72"/>
      <c r="CD102" s="72"/>
      <c r="CE102" s="72"/>
      <c r="CF102" s="72"/>
      <c r="CG102" s="72"/>
      <c r="CH102" s="72"/>
      <c r="CI102" s="90"/>
      <c r="CJ102" s="90"/>
      <c r="CK102" s="90"/>
      <c r="CL102" s="90"/>
      <c r="CM102" s="90"/>
      <c r="CN102" s="90"/>
      <c r="CO102" s="90"/>
      <c r="CP102" s="90"/>
      <c r="CQ102" s="90"/>
      <c r="CR102" s="90"/>
      <c r="CS102" s="90"/>
      <c r="CT102" s="90"/>
      <c r="CU102" s="90"/>
      <c r="CV102" s="90"/>
      <c r="CW102" s="90"/>
      <c r="CX102" s="90"/>
      <c r="CY102" s="90"/>
      <c r="CZ102" s="90"/>
      <c r="DA102" s="90"/>
      <c r="DB102" s="90"/>
      <c r="DC102" s="90"/>
      <c r="DD102" s="90"/>
      <c r="DE102" s="90"/>
      <c r="DF102" s="90"/>
      <c r="DG102" s="90"/>
      <c r="DH102" s="90"/>
      <c r="DI102" s="90"/>
      <c r="DJ102" s="90"/>
      <c r="DK102" s="90"/>
      <c r="DL102" s="90"/>
      <c r="DM102" s="90"/>
      <c r="DN102" s="90"/>
      <c r="DO102" s="90"/>
      <c r="DP102" s="90"/>
      <c r="DQ102" s="90"/>
      <c r="DR102" s="90"/>
      <c r="DS102" s="90"/>
      <c r="DT102" s="90"/>
      <c r="DU102" s="90"/>
      <c r="DV102" s="90"/>
      <c r="DW102" s="90"/>
      <c r="DX102" s="90"/>
      <c r="DY102" s="90"/>
      <c r="DZ102" s="90"/>
      <c r="EA102" s="90"/>
      <c r="EB102" s="90"/>
      <c r="EC102" s="90"/>
      <c r="ED102" s="90"/>
      <c r="EE102" s="90"/>
      <c r="EF102" s="90"/>
      <c r="EG102" s="90"/>
      <c r="EH102" s="90"/>
      <c r="EI102" s="90"/>
      <c r="EJ102" s="90"/>
    </row>
    <row r="103" spans="1:140" s="1" customFormat="1" ht="25.15" customHeight="1">
      <c r="A103" s="402"/>
      <c r="B103" s="128">
        <f t="shared" si="15"/>
        <v>2050</v>
      </c>
      <c r="C103" s="396" t="s">
        <v>468</v>
      </c>
      <c r="D103" s="365">
        <f t="shared" si="19"/>
        <v>1</v>
      </c>
      <c r="E103" s="35">
        <f t="shared" si="20"/>
        <v>225400</v>
      </c>
      <c r="F103" s="35">
        <f t="shared" si="21"/>
        <v>225400</v>
      </c>
      <c r="G103" s="35">
        <f t="shared" si="22"/>
        <v>169050</v>
      </c>
      <c r="H103" s="35">
        <f t="shared" si="23"/>
        <v>123970</v>
      </c>
      <c r="I103" s="35">
        <f t="shared" si="24"/>
        <v>146510</v>
      </c>
      <c r="J103" s="35">
        <f t="shared" si="25"/>
        <v>75509</v>
      </c>
      <c r="K103" s="35">
        <f t="shared" si="26"/>
        <v>75509</v>
      </c>
      <c r="L103" s="360"/>
      <c r="M103" s="66"/>
      <c r="N103" s="73"/>
      <c r="O103" s="116"/>
      <c r="P103" s="75"/>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72"/>
      <c r="AX103" s="72"/>
      <c r="AY103" s="72"/>
      <c r="AZ103" s="72"/>
      <c r="BA103" s="72"/>
      <c r="BB103" s="72"/>
      <c r="BC103" s="72"/>
      <c r="BD103" s="72"/>
      <c r="BE103" s="72"/>
      <c r="BF103" s="72"/>
      <c r="BG103" s="72"/>
      <c r="BH103" s="72"/>
      <c r="BI103" s="72"/>
      <c r="BJ103" s="72"/>
      <c r="BK103" s="72"/>
      <c r="BL103" s="72"/>
      <c r="BM103" s="72"/>
      <c r="BN103" s="72"/>
      <c r="BO103" s="72"/>
      <c r="BP103" s="72"/>
      <c r="BQ103" s="72"/>
      <c r="BR103" s="72"/>
      <c r="BS103" s="72"/>
      <c r="BT103" s="72"/>
      <c r="BU103" s="72"/>
      <c r="BV103" s="72"/>
      <c r="BW103" s="72"/>
      <c r="BX103" s="72"/>
      <c r="BY103" s="72"/>
      <c r="BZ103" s="72"/>
      <c r="CA103" s="72"/>
      <c r="CB103" s="72"/>
      <c r="CC103" s="72"/>
      <c r="CD103" s="72"/>
      <c r="CE103" s="72"/>
      <c r="CF103" s="72"/>
      <c r="CG103" s="72"/>
      <c r="CH103" s="72"/>
      <c r="CI103" s="90"/>
      <c r="CJ103" s="90"/>
      <c r="CK103" s="90"/>
      <c r="CL103" s="90"/>
      <c r="CM103" s="90"/>
      <c r="CN103" s="90"/>
      <c r="CO103" s="90"/>
      <c r="CP103" s="90"/>
      <c r="CQ103" s="90"/>
      <c r="CR103" s="90"/>
      <c r="CS103" s="90"/>
      <c r="CT103" s="90"/>
      <c r="CU103" s="90"/>
      <c r="CV103" s="90"/>
      <c r="CW103" s="90"/>
      <c r="CX103" s="90"/>
      <c r="CY103" s="90"/>
      <c r="CZ103" s="90"/>
      <c r="DA103" s="90"/>
      <c r="DB103" s="90"/>
      <c r="DC103" s="90"/>
      <c r="DD103" s="90"/>
      <c r="DE103" s="90"/>
      <c r="DF103" s="90"/>
      <c r="DG103" s="90"/>
      <c r="DH103" s="90"/>
      <c r="DI103" s="90"/>
      <c r="DJ103" s="90"/>
      <c r="DK103" s="90"/>
      <c r="DL103" s="90"/>
      <c r="DM103" s="90"/>
      <c r="DN103" s="90"/>
      <c r="DO103" s="90"/>
      <c r="DP103" s="90"/>
      <c r="DQ103" s="90"/>
      <c r="DR103" s="90"/>
      <c r="DS103" s="90"/>
      <c r="DT103" s="90"/>
      <c r="DU103" s="90"/>
      <c r="DV103" s="90"/>
      <c r="DW103" s="90"/>
      <c r="DX103" s="90"/>
      <c r="DY103" s="90"/>
      <c r="DZ103" s="90"/>
      <c r="EA103" s="90"/>
      <c r="EB103" s="90"/>
      <c r="EC103" s="90"/>
      <c r="ED103" s="90"/>
      <c r="EE103" s="90"/>
      <c r="EF103" s="90"/>
      <c r="EG103" s="90"/>
      <c r="EH103" s="90"/>
      <c r="EI103" s="90"/>
      <c r="EJ103" s="90"/>
    </row>
    <row r="104" spans="1:140" s="1" customFormat="1" ht="25.15" customHeight="1">
      <c r="A104" s="402"/>
      <c r="B104" s="128">
        <f t="shared" si="15"/>
        <v>2051</v>
      </c>
      <c r="C104" s="396" t="s">
        <v>469</v>
      </c>
      <c r="D104" s="365">
        <f t="shared" si="19"/>
        <v>1</v>
      </c>
      <c r="E104" s="35">
        <f t="shared" si="20"/>
        <v>225400</v>
      </c>
      <c r="F104" s="35">
        <f t="shared" si="21"/>
        <v>225400</v>
      </c>
      <c r="G104" s="35">
        <f t="shared" si="22"/>
        <v>169050</v>
      </c>
      <c r="H104" s="35">
        <f t="shared" si="23"/>
        <v>123970</v>
      </c>
      <c r="I104" s="35">
        <f t="shared" si="24"/>
        <v>146510</v>
      </c>
      <c r="J104" s="35">
        <f t="shared" si="25"/>
        <v>75509</v>
      </c>
      <c r="K104" s="35">
        <f t="shared" si="26"/>
        <v>75509</v>
      </c>
      <c r="L104" s="360"/>
      <c r="M104" s="66"/>
      <c r="N104" s="73"/>
      <c r="O104" s="116"/>
      <c r="P104" s="75"/>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2"/>
      <c r="AY104" s="72"/>
      <c r="AZ104" s="72"/>
      <c r="BA104" s="72"/>
      <c r="BB104" s="72"/>
      <c r="BC104" s="72"/>
      <c r="BD104" s="72"/>
      <c r="BE104" s="72"/>
      <c r="BF104" s="72"/>
      <c r="BG104" s="72"/>
      <c r="BH104" s="72"/>
      <c r="BI104" s="72"/>
      <c r="BJ104" s="72"/>
      <c r="BK104" s="72"/>
      <c r="BL104" s="72"/>
      <c r="BM104" s="72"/>
      <c r="BN104" s="72"/>
      <c r="BO104" s="72"/>
      <c r="BP104" s="72"/>
      <c r="BQ104" s="72"/>
      <c r="BR104" s="72"/>
      <c r="BS104" s="72"/>
      <c r="BT104" s="72"/>
      <c r="BU104" s="72"/>
      <c r="BV104" s="72"/>
      <c r="BW104" s="72"/>
      <c r="BX104" s="72"/>
      <c r="BY104" s="72"/>
      <c r="BZ104" s="72"/>
      <c r="CA104" s="72"/>
      <c r="CB104" s="72"/>
      <c r="CC104" s="72"/>
      <c r="CD104" s="72"/>
      <c r="CE104" s="72"/>
      <c r="CF104" s="72"/>
      <c r="CG104" s="72"/>
      <c r="CH104" s="72"/>
      <c r="CI104" s="90"/>
      <c r="CJ104" s="90"/>
      <c r="CK104" s="90"/>
      <c r="CL104" s="90"/>
      <c r="CM104" s="90"/>
      <c r="CN104" s="90"/>
      <c r="CO104" s="90"/>
      <c r="CP104" s="90"/>
      <c r="CQ104" s="90"/>
      <c r="CR104" s="90"/>
      <c r="CS104" s="90"/>
      <c r="CT104" s="90"/>
      <c r="CU104" s="90"/>
      <c r="CV104" s="90"/>
      <c r="CW104" s="90"/>
      <c r="CX104" s="90"/>
      <c r="CY104" s="90"/>
      <c r="CZ104" s="90"/>
      <c r="DA104" s="90"/>
      <c r="DB104" s="90"/>
      <c r="DC104" s="90"/>
      <c r="DD104" s="90"/>
      <c r="DE104" s="90"/>
      <c r="DF104" s="90"/>
      <c r="DG104" s="90"/>
      <c r="DH104" s="90"/>
      <c r="DI104" s="90"/>
      <c r="DJ104" s="90"/>
      <c r="DK104" s="90"/>
      <c r="DL104" s="90"/>
      <c r="DM104" s="90"/>
      <c r="DN104" s="90"/>
      <c r="DO104" s="90"/>
      <c r="DP104" s="90"/>
      <c r="DQ104" s="90"/>
      <c r="DR104" s="90"/>
      <c r="DS104" s="90"/>
      <c r="DT104" s="90"/>
      <c r="DU104" s="90"/>
      <c r="DV104" s="90"/>
      <c r="DW104" s="90"/>
      <c r="DX104" s="90"/>
      <c r="DY104" s="90"/>
      <c r="DZ104" s="90"/>
      <c r="EA104" s="90"/>
      <c r="EB104" s="90"/>
      <c r="EC104" s="90"/>
      <c r="ED104" s="90"/>
      <c r="EE104" s="90"/>
      <c r="EF104" s="90"/>
      <c r="EG104" s="90"/>
      <c r="EH104" s="90"/>
      <c r="EI104" s="90"/>
      <c r="EJ104" s="90"/>
    </row>
    <row r="105" spans="1:140" s="1" customFormat="1" ht="25.15" customHeight="1">
      <c r="A105" s="402"/>
      <c r="B105" s="128">
        <f t="shared" si="15"/>
        <v>2052</v>
      </c>
      <c r="C105" s="396" t="s">
        <v>470</v>
      </c>
      <c r="D105" s="365">
        <f t="shared" si="19"/>
        <v>1</v>
      </c>
      <c r="E105" s="35">
        <f t="shared" si="20"/>
        <v>225400</v>
      </c>
      <c r="F105" s="35">
        <f t="shared" si="21"/>
        <v>225400</v>
      </c>
      <c r="G105" s="35">
        <f t="shared" si="22"/>
        <v>169050</v>
      </c>
      <c r="H105" s="35">
        <f t="shared" si="23"/>
        <v>123970</v>
      </c>
      <c r="I105" s="35">
        <f t="shared" si="24"/>
        <v>146510</v>
      </c>
      <c r="J105" s="35">
        <f t="shared" si="25"/>
        <v>75509</v>
      </c>
      <c r="K105" s="35">
        <f t="shared" si="26"/>
        <v>75509</v>
      </c>
      <c r="L105" s="360"/>
      <c r="M105" s="66"/>
      <c r="N105" s="73"/>
      <c r="O105" s="116"/>
      <c r="P105" s="75"/>
      <c r="Q105" s="72"/>
      <c r="R105" s="72"/>
      <c r="S105" s="72"/>
      <c r="T105" s="72"/>
      <c r="U105" s="72"/>
      <c r="V105" s="72"/>
      <c r="W105" s="72"/>
      <c r="X105" s="72"/>
      <c r="Y105" s="72"/>
      <c r="Z105" s="72"/>
      <c r="AA105" s="72"/>
      <c r="AB105" s="72"/>
      <c r="AC105" s="72"/>
      <c r="AD105" s="72"/>
      <c r="AE105" s="72"/>
      <c r="AF105" s="72"/>
      <c r="AG105" s="72"/>
      <c r="AH105" s="72"/>
      <c r="AI105" s="72"/>
      <c r="AJ105" s="72"/>
      <c r="AK105" s="72"/>
      <c r="AL105" s="72"/>
      <c r="AM105" s="72"/>
      <c r="AN105" s="72"/>
      <c r="AO105" s="72"/>
      <c r="AP105" s="72"/>
      <c r="AQ105" s="72"/>
      <c r="AR105" s="72"/>
      <c r="AS105" s="72"/>
      <c r="AT105" s="72"/>
      <c r="AU105" s="72"/>
      <c r="AV105" s="72"/>
      <c r="AW105" s="72"/>
      <c r="AX105" s="72"/>
      <c r="AY105" s="72"/>
      <c r="AZ105" s="72"/>
      <c r="BA105" s="72"/>
      <c r="BB105" s="72"/>
      <c r="BC105" s="72"/>
      <c r="BD105" s="72"/>
      <c r="BE105" s="72"/>
      <c r="BF105" s="72"/>
      <c r="BG105" s="72"/>
      <c r="BH105" s="72"/>
      <c r="BI105" s="72"/>
      <c r="BJ105" s="72"/>
      <c r="BK105" s="72"/>
      <c r="BL105" s="72"/>
      <c r="BM105" s="72"/>
      <c r="BN105" s="72"/>
      <c r="BO105" s="72"/>
      <c r="BP105" s="72"/>
      <c r="BQ105" s="72"/>
      <c r="BR105" s="72"/>
      <c r="BS105" s="72"/>
      <c r="BT105" s="72"/>
      <c r="BU105" s="72"/>
      <c r="BV105" s="72"/>
      <c r="BW105" s="72"/>
      <c r="BX105" s="72"/>
      <c r="BY105" s="72"/>
      <c r="BZ105" s="72"/>
      <c r="CA105" s="72"/>
      <c r="CB105" s="72"/>
      <c r="CC105" s="72"/>
      <c r="CD105" s="72"/>
      <c r="CE105" s="72"/>
      <c r="CF105" s="72"/>
      <c r="CG105" s="72"/>
      <c r="CH105" s="72"/>
      <c r="CI105" s="90"/>
      <c r="CJ105" s="90"/>
      <c r="CK105" s="90"/>
      <c r="CL105" s="90"/>
      <c r="CM105" s="90"/>
      <c r="CN105" s="90"/>
      <c r="CO105" s="90"/>
      <c r="CP105" s="90"/>
      <c r="CQ105" s="90"/>
      <c r="CR105" s="90"/>
      <c r="CS105" s="90"/>
      <c r="CT105" s="90"/>
      <c r="CU105" s="90"/>
      <c r="CV105" s="90"/>
      <c r="CW105" s="90"/>
      <c r="CX105" s="90"/>
      <c r="CY105" s="90"/>
      <c r="CZ105" s="90"/>
      <c r="DA105" s="90"/>
      <c r="DB105" s="90"/>
      <c r="DC105" s="90"/>
      <c r="DD105" s="90"/>
      <c r="DE105" s="90"/>
      <c r="DF105" s="90"/>
      <c r="DG105" s="90"/>
      <c r="DH105" s="90"/>
      <c r="DI105" s="90"/>
      <c r="DJ105" s="90"/>
      <c r="DK105" s="90"/>
      <c r="DL105" s="90"/>
      <c r="DM105" s="90"/>
      <c r="DN105" s="90"/>
      <c r="DO105" s="90"/>
      <c r="DP105" s="90"/>
      <c r="DQ105" s="90"/>
      <c r="DR105" s="90"/>
      <c r="DS105" s="90"/>
      <c r="DT105" s="90"/>
      <c r="DU105" s="90"/>
      <c r="DV105" s="90"/>
      <c r="DW105" s="90"/>
      <c r="DX105" s="90"/>
      <c r="DY105" s="90"/>
      <c r="DZ105" s="90"/>
      <c r="EA105" s="90"/>
      <c r="EB105" s="90"/>
      <c r="EC105" s="90"/>
      <c r="ED105" s="90"/>
      <c r="EE105" s="90"/>
      <c r="EF105" s="90"/>
      <c r="EG105" s="90"/>
      <c r="EH105" s="90"/>
      <c r="EI105" s="90"/>
      <c r="EJ105" s="90"/>
    </row>
    <row r="106" spans="1:140" s="1" customFormat="1" ht="25.15" customHeight="1">
      <c r="A106" s="402"/>
      <c r="B106" s="128">
        <f t="shared" si="15"/>
        <v>2053</v>
      </c>
      <c r="C106" s="396" t="s">
        <v>471</v>
      </c>
      <c r="D106" s="365">
        <f t="shared" si="19"/>
        <v>1</v>
      </c>
      <c r="E106" s="35">
        <f t="shared" si="20"/>
        <v>225400</v>
      </c>
      <c r="F106" s="35">
        <f t="shared" si="21"/>
        <v>225400</v>
      </c>
      <c r="G106" s="35">
        <f t="shared" si="22"/>
        <v>169050</v>
      </c>
      <c r="H106" s="35">
        <f t="shared" si="23"/>
        <v>123970</v>
      </c>
      <c r="I106" s="35">
        <f t="shared" si="24"/>
        <v>146510</v>
      </c>
      <c r="J106" s="35">
        <f t="shared" si="25"/>
        <v>75509</v>
      </c>
      <c r="K106" s="35">
        <f t="shared" si="26"/>
        <v>75509</v>
      </c>
      <c r="L106" s="360"/>
      <c r="M106" s="66"/>
      <c r="N106" s="73"/>
      <c r="O106" s="116"/>
      <c r="P106" s="75"/>
      <c r="Q106" s="72"/>
      <c r="R106" s="72"/>
      <c r="S106" s="72"/>
      <c r="T106" s="72"/>
      <c r="U106" s="72"/>
      <c r="V106" s="72"/>
      <c r="W106" s="72"/>
      <c r="X106" s="72"/>
      <c r="Y106" s="72"/>
      <c r="Z106" s="72"/>
      <c r="AA106" s="72"/>
      <c r="AB106" s="72"/>
      <c r="AC106" s="72"/>
      <c r="AD106" s="72"/>
      <c r="AE106" s="72"/>
      <c r="AF106" s="72"/>
      <c r="AG106" s="72"/>
      <c r="AH106" s="72"/>
      <c r="AI106" s="72"/>
      <c r="AJ106" s="72"/>
      <c r="AK106" s="72"/>
      <c r="AL106" s="72"/>
      <c r="AM106" s="72"/>
      <c r="AN106" s="72"/>
      <c r="AO106" s="72"/>
      <c r="AP106" s="72"/>
      <c r="AQ106" s="72"/>
      <c r="AR106" s="72"/>
      <c r="AS106" s="72"/>
      <c r="AT106" s="72"/>
      <c r="AU106" s="72"/>
      <c r="AV106" s="72"/>
      <c r="AW106" s="72"/>
      <c r="AX106" s="72"/>
      <c r="AY106" s="72"/>
      <c r="AZ106" s="72"/>
      <c r="BA106" s="72"/>
      <c r="BB106" s="72"/>
      <c r="BC106" s="72"/>
      <c r="BD106" s="72"/>
      <c r="BE106" s="72"/>
      <c r="BF106" s="72"/>
      <c r="BG106" s="72"/>
      <c r="BH106" s="72"/>
      <c r="BI106" s="72"/>
      <c r="BJ106" s="72"/>
      <c r="BK106" s="72"/>
      <c r="BL106" s="72"/>
      <c r="BM106" s="72"/>
      <c r="BN106" s="72"/>
      <c r="BO106" s="72"/>
      <c r="BP106" s="72"/>
      <c r="BQ106" s="72"/>
      <c r="BR106" s="72"/>
      <c r="BS106" s="72"/>
      <c r="BT106" s="72"/>
      <c r="BU106" s="72"/>
      <c r="BV106" s="72"/>
      <c r="BW106" s="72"/>
      <c r="BX106" s="72"/>
      <c r="BY106" s="72"/>
      <c r="BZ106" s="72"/>
      <c r="CA106" s="72"/>
      <c r="CB106" s="72"/>
      <c r="CC106" s="72"/>
      <c r="CD106" s="72"/>
      <c r="CE106" s="72"/>
      <c r="CF106" s="72"/>
      <c r="CG106" s="72"/>
      <c r="CH106" s="72"/>
      <c r="CI106" s="90"/>
      <c r="CJ106" s="90"/>
      <c r="CK106" s="90"/>
      <c r="CL106" s="90"/>
      <c r="CM106" s="90"/>
      <c r="CN106" s="90"/>
      <c r="CO106" s="90"/>
      <c r="CP106" s="90"/>
      <c r="CQ106" s="90"/>
      <c r="CR106" s="90"/>
      <c r="CS106" s="90"/>
      <c r="CT106" s="90"/>
      <c r="CU106" s="90"/>
      <c r="CV106" s="90"/>
      <c r="CW106" s="90"/>
      <c r="CX106" s="90"/>
      <c r="CY106" s="90"/>
      <c r="CZ106" s="90"/>
      <c r="DA106" s="90"/>
      <c r="DB106" s="90"/>
      <c r="DC106" s="90"/>
      <c r="DD106" s="90"/>
      <c r="DE106" s="90"/>
      <c r="DF106" s="90"/>
      <c r="DG106" s="90"/>
      <c r="DH106" s="90"/>
      <c r="DI106" s="90"/>
      <c r="DJ106" s="90"/>
      <c r="DK106" s="90"/>
      <c r="DL106" s="90"/>
      <c r="DM106" s="90"/>
      <c r="DN106" s="90"/>
      <c r="DO106" s="90"/>
      <c r="DP106" s="90"/>
      <c r="DQ106" s="90"/>
      <c r="DR106" s="90"/>
      <c r="DS106" s="90"/>
      <c r="DT106" s="90"/>
      <c r="DU106" s="90"/>
      <c r="DV106" s="90"/>
      <c r="DW106" s="90"/>
      <c r="DX106" s="90"/>
      <c r="DY106" s="90"/>
      <c r="DZ106" s="90"/>
      <c r="EA106" s="90"/>
      <c r="EB106" s="90"/>
      <c r="EC106" s="90"/>
      <c r="ED106" s="90"/>
      <c r="EE106" s="90"/>
      <c r="EF106" s="90"/>
      <c r="EG106" s="90"/>
      <c r="EH106" s="90"/>
      <c r="EI106" s="90"/>
      <c r="EJ106" s="90"/>
    </row>
    <row r="107" spans="1:140" s="1" customFormat="1" ht="25.15" customHeight="1">
      <c r="A107" s="402"/>
      <c r="B107" s="128">
        <f t="shared" si="15"/>
        <v>2054</v>
      </c>
      <c r="C107" s="396" t="s">
        <v>472</v>
      </c>
      <c r="D107" s="365">
        <f t="shared" si="19"/>
        <v>1</v>
      </c>
      <c r="E107" s="35">
        <f t="shared" si="20"/>
        <v>225400</v>
      </c>
      <c r="F107" s="35">
        <f t="shared" si="21"/>
        <v>225400</v>
      </c>
      <c r="G107" s="35">
        <f t="shared" si="22"/>
        <v>169050</v>
      </c>
      <c r="H107" s="35">
        <f t="shared" si="23"/>
        <v>123970</v>
      </c>
      <c r="I107" s="35">
        <f t="shared" si="24"/>
        <v>146510</v>
      </c>
      <c r="J107" s="35">
        <f t="shared" si="25"/>
        <v>75509</v>
      </c>
      <c r="K107" s="35">
        <f t="shared" si="26"/>
        <v>75509</v>
      </c>
      <c r="L107" s="360"/>
      <c r="M107" s="66"/>
      <c r="N107" s="73"/>
      <c r="O107" s="116"/>
      <c r="P107" s="75"/>
      <c r="Q107" s="72"/>
      <c r="R107" s="72"/>
      <c r="S107" s="72"/>
      <c r="T107" s="72"/>
      <c r="U107" s="72"/>
      <c r="V107" s="72"/>
      <c r="W107" s="72"/>
      <c r="X107" s="72"/>
      <c r="Y107" s="72"/>
      <c r="Z107" s="72"/>
      <c r="AA107" s="72"/>
      <c r="AB107" s="72"/>
      <c r="AC107" s="72"/>
      <c r="AD107" s="72"/>
      <c r="AE107" s="72"/>
      <c r="AF107" s="72"/>
      <c r="AG107" s="72"/>
      <c r="AH107" s="72"/>
      <c r="AI107" s="72"/>
      <c r="AJ107" s="72"/>
      <c r="AK107" s="72"/>
      <c r="AL107" s="72"/>
      <c r="AM107" s="72"/>
      <c r="AN107" s="72"/>
      <c r="AO107" s="72"/>
      <c r="AP107" s="72"/>
      <c r="AQ107" s="72"/>
      <c r="AR107" s="72"/>
      <c r="AS107" s="72"/>
      <c r="AT107" s="72"/>
      <c r="AU107" s="72"/>
      <c r="AV107" s="72"/>
      <c r="AW107" s="72"/>
      <c r="AX107" s="72"/>
      <c r="AY107" s="72"/>
      <c r="AZ107" s="72"/>
      <c r="BA107" s="72"/>
      <c r="BB107" s="72"/>
      <c r="BC107" s="72"/>
      <c r="BD107" s="72"/>
      <c r="BE107" s="72"/>
      <c r="BF107" s="72"/>
      <c r="BG107" s="72"/>
      <c r="BH107" s="72"/>
      <c r="BI107" s="72"/>
      <c r="BJ107" s="72"/>
      <c r="BK107" s="72"/>
      <c r="BL107" s="72"/>
      <c r="BM107" s="72"/>
      <c r="BN107" s="72"/>
      <c r="BO107" s="72"/>
      <c r="BP107" s="72"/>
      <c r="BQ107" s="72"/>
      <c r="BR107" s="72"/>
      <c r="BS107" s="72"/>
      <c r="BT107" s="72"/>
      <c r="BU107" s="72"/>
      <c r="BV107" s="72"/>
      <c r="BW107" s="72"/>
      <c r="BX107" s="72"/>
      <c r="BY107" s="72"/>
      <c r="BZ107" s="72"/>
      <c r="CA107" s="72"/>
      <c r="CB107" s="72"/>
      <c r="CC107" s="72"/>
      <c r="CD107" s="72"/>
      <c r="CE107" s="72"/>
      <c r="CF107" s="72"/>
      <c r="CG107" s="72"/>
      <c r="CH107" s="72"/>
      <c r="CI107" s="90"/>
      <c r="CJ107" s="90"/>
      <c r="CK107" s="90"/>
      <c r="CL107" s="90"/>
      <c r="CM107" s="90"/>
      <c r="CN107" s="90"/>
      <c r="CO107" s="90"/>
      <c r="CP107" s="90"/>
      <c r="CQ107" s="90"/>
      <c r="CR107" s="90"/>
      <c r="CS107" s="90"/>
      <c r="CT107" s="90"/>
      <c r="CU107" s="90"/>
      <c r="CV107" s="90"/>
      <c r="CW107" s="90"/>
      <c r="CX107" s="90"/>
      <c r="CY107" s="90"/>
      <c r="CZ107" s="90"/>
      <c r="DA107" s="90"/>
      <c r="DB107" s="90"/>
      <c r="DC107" s="90"/>
      <c r="DD107" s="90"/>
      <c r="DE107" s="90"/>
      <c r="DF107" s="90"/>
      <c r="DG107" s="90"/>
      <c r="DH107" s="90"/>
      <c r="DI107" s="90"/>
      <c r="DJ107" s="90"/>
      <c r="DK107" s="90"/>
      <c r="DL107" s="90"/>
      <c r="DM107" s="90"/>
      <c r="DN107" s="90"/>
      <c r="DO107" s="90"/>
      <c r="DP107" s="90"/>
      <c r="DQ107" s="90"/>
      <c r="DR107" s="90"/>
      <c r="DS107" s="90"/>
      <c r="DT107" s="90"/>
      <c r="DU107" s="90"/>
      <c r="DV107" s="90"/>
      <c r="DW107" s="90"/>
      <c r="DX107" s="90"/>
      <c r="DY107" s="90"/>
      <c r="DZ107" s="90"/>
      <c r="EA107" s="90"/>
      <c r="EB107" s="90"/>
      <c r="EC107" s="90"/>
      <c r="ED107" s="90"/>
      <c r="EE107" s="90"/>
      <c r="EF107" s="90"/>
      <c r="EG107" s="90"/>
      <c r="EH107" s="90"/>
      <c r="EI107" s="90"/>
      <c r="EJ107" s="90"/>
    </row>
    <row r="108" spans="1:140" s="1" customFormat="1" ht="25.15" customHeight="1">
      <c r="A108" s="402"/>
      <c r="B108" s="128">
        <f t="shared" si="15"/>
        <v>2055</v>
      </c>
      <c r="C108" s="396" t="s">
        <v>473</v>
      </c>
      <c r="D108" s="365">
        <f t="shared" si="19"/>
        <v>1</v>
      </c>
      <c r="E108" s="35">
        <f t="shared" si="20"/>
        <v>225400</v>
      </c>
      <c r="F108" s="35">
        <f t="shared" si="21"/>
        <v>225400</v>
      </c>
      <c r="G108" s="35">
        <f t="shared" si="22"/>
        <v>169050</v>
      </c>
      <c r="H108" s="35">
        <f t="shared" si="23"/>
        <v>123970</v>
      </c>
      <c r="I108" s="35">
        <f t="shared" si="24"/>
        <v>146510</v>
      </c>
      <c r="J108" s="35">
        <f t="shared" si="25"/>
        <v>75509</v>
      </c>
      <c r="K108" s="35">
        <f t="shared" si="26"/>
        <v>75509</v>
      </c>
      <c r="L108" s="360"/>
      <c r="M108" s="66"/>
      <c r="N108" s="73"/>
      <c r="O108" s="116"/>
      <c r="P108" s="75"/>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c r="AW108" s="72"/>
      <c r="AX108" s="72"/>
      <c r="AY108" s="72"/>
      <c r="AZ108" s="72"/>
      <c r="BA108" s="72"/>
      <c r="BB108" s="72"/>
      <c r="BC108" s="72"/>
      <c r="BD108" s="72"/>
      <c r="BE108" s="72"/>
      <c r="BF108" s="72"/>
      <c r="BG108" s="72"/>
      <c r="BH108" s="72"/>
      <c r="BI108" s="72"/>
      <c r="BJ108" s="72"/>
      <c r="BK108" s="72"/>
      <c r="BL108" s="72"/>
      <c r="BM108" s="72"/>
      <c r="BN108" s="72"/>
      <c r="BO108" s="72"/>
      <c r="BP108" s="72"/>
      <c r="BQ108" s="72"/>
      <c r="BR108" s="72"/>
      <c r="BS108" s="72"/>
      <c r="BT108" s="72"/>
      <c r="BU108" s="72"/>
      <c r="BV108" s="72"/>
      <c r="BW108" s="72"/>
      <c r="BX108" s="72"/>
      <c r="BY108" s="72"/>
      <c r="BZ108" s="72"/>
      <c r="CA108" s="72"/>
      <c r="CB108" s="72"/>
      <c r="CC108" s="72"/>
      <c r="CD108" s="72"/>
      <c r="CE108" s="72"/>
      <c r="CF108" s="72"/>
      <c r="CG108" s="72"/>
      <c r="CH108" s="72"/>
      <c r="CI108" s="90"/>
      <c r="CJ108" s="90"/>
      <c r="CK108" s="90"/>
      <c r="CL108" s="90"/>
      <c r="CM108" s="90"/>
      <c r="CN108" s="90"/>
      <c r="CO108" s="90"/>
      <c r="CP108" s="90"/>
      <c r="CQ108" s="90"/>
      <c r="CR108" s="90"/>
      <c r="CS108" s="90"/>
      <c r="CT108" s="90"/>
      <c r="CU108" s="90"/>
      <c r="CV108" s="90"/>
      <c r="CW108" s="90"/>
      <c r="CX108" s="90"/>
      <c r="CY108" s="90"/>
      <c r="CZ108" s="90"/>
      <c r="DA108" s="90"/>
      <c r="DB108" s="90"/>
      <c r="DC108" s="90"/>
      <c r="DD108" s="90"/>
      <c r="DE108" s="90"/>
      <c r="DF108" s="90"/>
      <c r="DG108" s="90"/>
      <c r="DH108" s="90"/>
      <c r="DI108" s="90"/>
      <c r="DJ108" s="90"/>
      <c r="DK108" s="90"/>
      <c r="DL108" s="90"/>
      <c r="DM108" s="90"/>
      <c r="DN108" s="90"/>
      <c r="DO108" s="90"/>
      <c r="DP108" s="90"/>
      <c r="DQ108" s="90"/>
      <c r="DR108" s="90"/>
      <c r="DS108" s="90"/>
      <c r="DT108" s="90"/>
      <c r="DU108" s="90"/>
      <c r="DV108" s="90"/>
      <c r="DW108" s="90"/>
      <c r="DX108" s="90"/>
      <c r="DY108" s="90"/>
      <c r="DZ108" s="90"/>
      <c r="EA108" s="90"/>
      <c r="EB108" s="90"/>
      <c r="EC108" s="90"/>
      <c r="ED108" s="90"/>
      <c r="EE108" s="90"/>
      <c r="EF108" s="90"/>
      <c r="EG108" s="90"/>
      <c r="EH108" s="90"/>
      <c r="EI108" s="90"/>
      <c r="EJ108" s="90"/>
    </row>
    <row r="109" spans="1:140" s="1" customFormat="1" ht="25.15" customHeight="1">
      <c r="A109" s="402"/>
      <c r="B109" s="128">
        <f t="shared" si="15"/>
        <v>2056</v>
      </c>
      <c r="C109" s="396" t="s">
        <v>474</v>
      </c>
      <c r="D109" s="365">
        <f t="shared" si="19"/>
        <v>1</v>
      </c>
      <c r="E109" s="35">
        <f t="shared" si="20"/>
        <v>225400</v>
      </c>
      <c r="F109" s="35">
        <f t="shared" si="21"/>
        <v>225400</v>
      </c>
      <c r="G109" s="35">
        <f t="shared" si="22"/>
        <v>169050</v>
      </c>
      <c r="H109" s="35">
        <f t="shared" si="23"/>
        <v>123970</v>
      </c>
      <c r="I109" s="35">
        <f t="shared" si="24"/>
        <v>146510</v>
      </c>
      <c r="J109" s="35">
        <f t="shared" si="25"/>
        <v>75509</v>
      </c>
      <c r="K109" s="35">
        <f t="shared" si="26"/>
        <v>75509</v>
      </c>
      <c r="L109" s="360"/>
      <c r="M109" s="66"/>
      <c r="N109" s="73"/>
      <c r="O109" s="116"/>
      <c r="P109" s="75"/>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72"/>
      <c r="AY109" s="72"/>
      <c r="AZ109" s="72"/>
      <c r="BA109" s="72"/>
      <c r="BB109" s="72"/>
      <c r="BC109" s="72"/>
      <c r="BD109" s="72"/>
      <c r="BE109" s="72"/>
      <c r="BF109" s="72"/>
      <c r="BG109" s="72"/>
      <c r="BH109" s="72"/>
      <c r="BI109" s="72"/>
      <c r="BJ109" s="72"/>
      <c r="BK109" s="72"/>
      <c r="BL109" s="72"/>
      <c r="BM109" s="72"/>
      <c r="BN109" s="72"/>
      <c r="BO109" s="72"/>
      <c r="BP109" s="72"/>
      <c r="BQ109" s="72"/>
      <c r="BR109" s="72"/>
      <c r="BS109" s="72"/>
      <c r="BT109" s="72"/>
      <c r="BU109" s="72"/>
      <c r="BV109" s="72"/>
      <c r="BW109" s="72"/>
      <c r="BX109" s="72"/>
      <c r="BY109" s="72"/>
      <c r="BZ109" s="72"/>
      <c r="CA109" s="72"/>
      <c r="CB109" s="72"/>
      <c r="CC109" s="72"/>
      <c r="CD109" s="72"/>
      <c r="CE109" s="72"/>
      <c r="CF109" s="72"/>
      <c r="CG109" s="72"/>
      <c r="CH109" s="72"/>
      <c r="CI109" s="90"/>
      <c r="CJ109" s="90"/>
      <c r="CK109" s="90"/>
      <c r="CL109" s="90"/>
      <c r="CM109" s="90"/>
      <c r="CN109" s="90"/>
      <c r="CO109" s="90"/>
      <c r="CP109" s="90"/>
      <c r="CQ109" s="90"/>
      <c r="CR109" s="90"/>
      <c r="CS109" s="90"/>
      <c r="CT109" s="90"/>
      <c r="CU109" s="90"/>
      <c r="CV109" s="90"/>
      <c r="CW109" s="90"/>
      <c r="CX109" s="90"/>
      <c r="CY109" s="90"/>
      <c r="CZ109" s="90"/>
      <c r="DA109" s="90"/>
      <c r="DB109" s="90"/>
      <c r="DC109" s="90"/>
      <c r="DD109" s="90"/>
      <c r="DE109" s="90"/>
      <c r="DF109" s="90"/>
      <c r="DG109" s="90"/>
      <c r="DH109" s="90"/>
      <c r="DI109" s="90"/>
      <c r="DJ109" s="90"/>
      <c r="DK109" s="90"/>
      <c r="DL109" s="90"/>
      <c r="DM109" s="90"/>
      <c r="DN109" s="90"/>
      <c r="DO109" s="90"/>
      <c r="DP109" s="90"/>
      <c r="DQ109" s="90"/>
      <c r="DR109" s="90"/>
      <c r="DS109" s="90"/>
      <c r="DT109" s="90"/>
      <c r="DU109" s="90"/>
      <c r="DV109" s="90"/>
      <c r="DW109" s="90"/>
      <c r="DX109" s="90"/>
      <c r="DY109" s="90"/>
      <c r="DZ109" s="90"/>
      <c r="EA109" s="90"/>
      <c r="EB109" s="90"/>
      <c r="EC109" s="90"/>
      <c r="ED109" s="90"/>
      <c r="EE109" s="90"/>
      <c r="EF109" s="90"/>
      <c r="EG109" s="90"/>
      <c r="EH109" s="90"/>
      <c r="EI109" s="90"/>
      <c r="EJ109" s="90"/>
    </row>
    <row r="110" spans="1:140" s="1" customFormat="1" ht="25.15" customHeight="1">
      <c r="A110" s="402"/>
      <c r="B110" s="128">
        <f t="shared" si="15"/>
        <v>2057</v>
      </c>
      <c r="C110" s="396" t="s">
        <v>475</v>
      </c>
      <c r="D110" s="365">
        <f t="shared" si="19"/>
        <v>1</v>
      </c>
      <c r="E110" s="35">
        <f t="shared" si="20"/>
        <v>225400</v>
      </c>
      <c r="F110" s="35">
        <f t="shared" si="21"/>
        <v>225400</v>
      </c>
      <c r="G110" s="35">
        <f t="shared" si="22"/>
        <v>169050</v>
      </c>
      <c r="H110" s="35">
        <f t="shared" si="23"/>
        <v>123970</v>
      </c>
      <c r="I110" s="35">
        <f t="shared" si="24"/>
        <v>146510</v>
      </c>
      <c r="J110" s="35">
        <f t="shared" si="25"/>
        <v>75509</v>
      </c>
      <c r="K110" s="35">
        <f t="shared" si="26"/>
        <v>75509</v>
      </c>
      <c r="L110" s="360"/>
      <c r="M110" s="66"/>
      <c r="N110" s="73"/>
      <c r="O110" s="116"/>
      <c r="P110" s="75"/>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c r="AT110" s="72"/>
      <c r="AU110" s="72"/>
      <c r="AV110" s="72"/>
      <c r="AW110" s="72"/>
      <c r="AX110" s="72"/>
      <c r="AY110" s="72"/>
      <c r="AZ110" s="72"/>
      <c r="BA110" s="72"/>
      <c r="BB110" s="72"/>
      <c r="BC110" s="72"/>
      <c r="BD110" s="72"/>
      <c r="BE110" s="72"/>
      <c r="BF110" s="72"/>
      <c r="BG110" s="72"/>
      <c r="BH110" s="72"/>
      <c r="BI110" s="72"/>
      <c r="BJ110" s="72"/>
      <c r="BK110" s="72"/>
      <c r="BL110" s="72"/>
      <c r="BM110" s="72"/>
      <c r="BN110" s="72"/>
      <c r="BO110" s="72"/>
      <c r="BP110" s="72"/>
      <c r="BQ110" s="72"/>
      <c r="BR110" s="72"/>
      <c r="BS110" s="72"/>
      <c r="BT110" s="72"/>
      <c r="BU110" s="72"/>
      <c r="BV110" s="72"/>
      <c r="BW110" s="72"/>
      <c r="BX110" s="72"/>
      <c r="BY110" s="72"/>
      <c r="BZ110" s="72"/>
      <c r="CA110" s="72"/>
      <c r="CB110" s="72"/>
      <c r="CC110" s="72"/>
      <c r="CD110" s="72"/>
      <c r="CE110" s="72"/>
      <c r="CF110" s="72"/>
      <c r="CG110" s="72"/>
      <c r="CH110" s="72"/>
      <c r="CI110" s="90"/>
      <c r="CJ110" s="90"/>
      <c r="CK110" s="90"/>
      <c r="CL110" s="90"/>
      <c r="CM110" s="90"/>
      <c r="CN110" s="90"/>
      <c r="CO110" s="90"/>
      <c r="CP110" s="90"/>
      <c r="CQ110" s="90"/>
      <c r="CR110" s="90"/>
      <c r="CS110" s="90"/>
      <c r="CT110" s="90"/>
      <c r="CU110" s="90"/>
      <c r="CV110" s="90"/>
      <c r="CW110" s="90"/>
      <c r="CX110" s="90"/>
      <c r="CY110" s="90"/>
      <c r="CZ110" s="90"/>
      <c r="DA110" s="90"/>
      <c r="DB110" s="90"/>
      <c r="DC110" s="90"/>
      <c r="DD110" s="90"/>
      <c r="DE110" s="90"/>
      <c r="DF110" s="90"/>
      <c r="DG110" s="90"/>
      <c r="DH110" s="90"/>
      <c r="DI110" s="90"/>
      <c r="DJ110" s="90"/>
      <c r="DK110" s="90"/>
      <c r="DL110" s="90"/>
      <c r="DM110" s="90"/>
      <c r="DN110" s="90"/>
      <c r="DO110" s="90"/>
      <c r="DP110" s="90"/>
      <c r="DQ110" s="90"/>
      <c r="DR110" s="90"/>
      <c r="DS110" s="90"/>
      <c r="DT110" s="90"/>
      <c r="DU110" s="90"/>
      <c r="DV110" s="90"/>
      <c r="DW110" s="90"/>
      <c r="DX110" s="90"/>
      <c r="DY110" s="90"/>
      <c r="DZ110" s="90"/>
      <c r="EA110" s="90"/>
      <c r="EB110" s="90"/>
      <c r="EC110" s="90"/>
      <c r="ED110" s="90"/>
      <c r="EE110" s="90"/>
      <c r="EF110" s="90"/>
      <c r="EG110" s="90"/>
      <c r="EH110" s="90"/>
      <c r="EI110" s="90"/>
      <c r="EJ110" s="90"/>
    </row>
    <row r="111" spans="1:140" s="1" customFormat="1" ht="25.15" customHeight="1">
      <c r="A111" s="402"/>
      <c r="B111" s="128">
        <f t="shared" si="15"/>
        <v>2058</v>
      </c>
      <c r="C111" s="396" t="s">
        <v>476</v>
      </c>
      <c r="D111" s="365">
        <f t="shared" si="19"/>
        <v>1</v>
      </c>
      <c r="E111" s="35">
        <f t="shared" si="20"/>
        <v>225400</v>
      </c>
      <c r="F111" s="35">
        <f t="shared" si="21"/>
        <v>225400</v>
      </c>
      <c r="G111" s="35">
        <f t="shared" si="22"/>
        <v>169050</v>
      </c>
      <c r="H111" s="35">
        <f t="shared" si="23"/>
        <v>123970</v>
      </c>
      <c r="I111" s="35">
        <f t="shared" si="24"/>
        <v>146510</v>
      </c>
      <c r="J111" s="35">
        <f t="shared" si="25"/>
        <v>75509</v>
      </c>
      <c r="K111" s="35">
        <f t="shared" si="26"/>
        <v>75509</v>
      </c>
      <c r="L111" s="360"/>
      <c r="M111" s="66"/>
      <c r="N111" s="73"/>
      <c r="O111" s="116"/>
      <c r="P111" s="75"/>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c r="AW111" s="72"/>
      <c r="AX111" s="72"/>
      <c r="AY111" s="72"/>
      <c r="AZ111" s="72"/>
      <c r="BA111" s="72"/>
      <c r="BB111" s="72"/>
      <c r="BC111" s="72"/>
      <c r="BD111" s="72"/>
      <c r="BE111" s="72"/>
      <c r="BF111" s="72"/>
      <c r="BG111" s="72"/>
      <c r="BH111" s="72"/>
      <c r="BI111" s="72"/>
      <c r="BJ111" s="72"/>
      <c r="BK111" s="72"/>
      <c r="BL111" s="72"/>
      <c r="BM111" s="72"/>
      <c r="BN111" s="72"/>
      <c r="BO111" s="72"/>
      <c r="BP111" s="72"/>
      <c r="BQ111" s="72"/>
      <c r="BR111" s="72"/>
      <c r="BS111" s="72"/>
      <c r="BT111" s="72"/>
      <c r="BU111" s="72"/>
      <c r="BV111" s="72"/>
      <c r="BW111" s="72"/>
      <c r="BX111" s="72"/>
      <c r="BY111" s="72"/>
      <c r="BZ111" s="72"/>
      <c r="CA111" s="72"/>
      <c r="CB111" s="72"/>
      <c r="CC111" s="72"/>
      <c r="CD111" s="72"/>
      <c r="CE111" s="72"/>
      <c r="CF111" s="72"/>
      <c r="CG111" s="72"/>
      <c r="CH111" s="72"/>
      <c r="CI111" s="90"/>
      <c r="CJ111" s="90"/>
      <c r="CK111" s="90"/>
      <c r="CL111" s="90"/>
      <c r="CM111" s="90"/>
      <c r="CN111" s="90"/>
      <c r="CO111" s="90"/>
      <c r="CP111" s="90"/>
      <c r="CQ111" s="90"/>
      <c r="CR111" s="90"/>
      <c r="CS111" s="90"/>
      <c r="CT111" s="90"/>
      <c r="CU111" s="90"/>
      <c r="CV111" s="90"/>
      <c r="CW111" s="90"/>
      <c r="CX111" s="90"/>
      <c r="CY111" s="90"/>
      <c r="CZ111" s="90"/>
      <c r="DA111" s="90"/>
      <c r="DB111" s="90"/>
      <c r="DC111" s="90"/>
      <c r="DD111" s="90"/>
      <c r="DE111" s="90"/>
      <c r="DF111" s="90"/>
      <c r="DG111" s="90"/>
      <c r="DH111" s="90"/>
      <c r="DI111" s="90"/>
      <c r="DJ111" s="90"/>
      <c r="DK111" s="90"/>
      <c r="DL111" s="90"/>
      <c r="DM111" s="90"/>
      <c r="DN111" s="90"/>
      <c r="DO111" s="90"/>
      <c r="DP111" s="90"/>
      <c r="DQ111" s="90"/>
      <c r="DR111" s="90"/>
      <c r="DS111" s="90"/>
      <c r="DT111" s="90"/>
      <c r="DU111" s="90"/>
      <c r="DV111" s="90"/>
      <c r="DW111" s="90"/>
      <c r="DX111" s="90"/>
      <c r="DY111" s="90"/>
      <c r="DZ111" s="90"/>
      <c r="EA111" s="90"/>
      <c r="EB111" s="90"/>
      <c r="EC111" s="90"/>
      <c r="ED111" s="90"/>
      <c r="EE111" s="90"/>
      <c r="EF111" s="90"/>
      <c r="EG111" s="90"/>
      <c r="EH111" s="90"/>
      <c r="EI111" s="90"/>
      <c r="EJ111" s="90"/>
    </row>
    <row r="112" spans="1:140" s="1" customFormat="1" ht="25.15" customHeight="1">
      <c r="A112" s="402"/>
      <c r="B112" s="128">
        <f t="shared" si="15"/>
        <v>2059</v>
      </c>
      <c r="C112" s="396" t="s">
        <v>477</v>
      </c>
      <c r="D112" s="365">
        <f t="shared" si="19"/>
        <v>1</v>
      </c>
      <c r="E112" s="35">
        <f t="shared" si="20"/>
        <v>225400</v>
      </c>
      <c r="F112" s="35">
        <f t="shared" si="21"/>
        <v>225400</v>
      </c>
      <c r="G112" s="35">
        <f t="shared" si="22"/>
        <v>169050</v>
      </c>
      <c r="H112" s="35">
        <f t="shared" si="23"/>
        <v>123970</v>
      </c>
      <c r="I112" s="35">
        <f t="shared" si="24"/>
        <v>146510</v>
      </c>
      <c r="J112" s="35">
        <f t="shared" si="25"/>
        <v>75509</v>
      </c>
      <c r="K112" s="35">
        <f t="shared" si="26"/>
        <v>75509</v>
      </c>
      <c r="L112" s="360"/>
      <c r="M112" s="66"/>
      <c r="N112" s="73"/>
      <c r="O112" s="116"/>
      <c r="P112" s="75"/>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c r="AW112" s="72"/>
      <c r="AX112" s="72"/>
      <c r="AY112" s="72"/>
      <c r="AZ112" s="72"/>
      <c r="BA112" s="72"/>
      <c r="BB112" s="72"/>
      <c r="BC112" s="72"/>
      <c r="BD112" s="72"/>
      <c r="BE112" s="72"/>
      <c r="BF112" s="72"/>
      <c r="BG112" s="72"/>
      <c r="BH112" s="72"/>
      <c r="BI112" s="72"/>
      <c r="BJ112" s="72"/>
      <c r="BK112" s="72"/>
      <c r="BL112" s="72"/>
      <c r="BM112" s="72"/>
      <c r="BN112" s="72"/>
      <c r="BO112" s="72"/>
      <c r="BP112" s="72"/>
      <c r="BQ112" s="72"/>
      <c r="BR112" s="72"/>
      <c r="BS112" s="72"/>
      <c r="BT112" s="72"/>
      <c r="BU112" s="72"/>
      <c r="BV112" s="72"/>
      <c r="BW112" s="72"/>
      <c r="BX112" s="72"/>
      <c r="BY112" s="72"/>
      <c r="BZ112" s="72"/>
      <c r="CA112" s="72"/>
      <c r="CB112" s="72"/>
      <c r="CC112" s="72"/>
      <c r="CD112" s="72"/>
      <c r="CE112" s="72"/>
      <c r="CF112" s="72"/>
      <c r="CG112" s="72"/>
      <c r="CH112" s="72"/>
      <c r="CI112" s="90"/>
      <c r="CJ112" s="90"/>
      <c r="CK112" s="90"/>
      <c r="CL112" s="90"/>
      <c r="CM112" s="90"/>
      <c r="CN112" s="90"/>
      <c r="CO112" s="90"/>
      <c r="CP112" s="90"/>
      <c r="CQ112" s="90"/>
      <c r="CR112" s="90"/>
      <c r="CS112" s="90"/>
      <c r="CT112" s="90"/>
      <c r="CU112" s="90"/>
      <c r="CV112" s="90"/>
      <c r="CW112" s="90"/>
      <c r="CX112" s="90"/>
      <c r="CY112" s="90"/>
      <c r="CZ112" s="90"/>
      <c r="DA112" s="90"/>
      <c r="DB112" s="90"/>
      <c r="DC112" s="90"/>
      <c r="DD112" s="90"/>
      <c r="DE112" s="90"/>
      <c r="DF112" s="90"/>
      <c r="DG112" s="90"/>
      <c r="DH112" s="90"/>
      <c r="DI112" s="90"/>
      <c r="DJ112" s="90"/>
      <c r="DK112" s="90"/>
      <c r="DL112" s="90"/>
      <c r="DM112" s="90"/>
      <c r="DN112" s="90"/>
      <c r="DO112" s="90"/>
      <c r="DP112" s="90"/>
      <c r="DQ112" s="90"/>
      <c r="DR112" s="90"/>
      <c r="DS112" s="90"/>
      <c r="DT112" s="90"/>
      <c r="DU112" s="90"/>
      <c r="DV112" s="90"/>
      <c r="DW112" s="90"/>
      <c r="DX112" s="90"/>
      <c r="DY112" s="90"/>
      <c r="DZ112" s="90"/>
      <c r="EA112" s="90"/>
      <c r="EB112" s="90"/>
      <c r="EC112" s="90"/>
      <c r="ED112" s="90"/>
      <c r="EE112" s="90"/>
      <c r="EF112" s="90"/>
      <c r="EG112" s="90"/>
      <c r="EH112" s="90"/>
      <c r="EI112" s="90"/>
      <c r="EJ112" s="90"/>
    </row>
    <row r="113" spans="1:140" s="1" customFormat="1" ht="25.15" customHeight="1">
      <c r="A113" s="402"/>
      <c r="B113" s="128">
        <f t="shared" si="15"/>
        <v>2060</v>
      </c>
      <c r="C113" s="396" t="s">
        <v>478</v>
      </c>
      <c r="D113" s="365">
        <f t="shared" si="19"/>
        <v>1</v>
      </c>
      <c r="E113" s="35">
        <f t="shared" si="20"/>
        <v>225400</v>
      </c>
      <c r="F113" s="35">
        <f t="shared" si="21"/>
        <v>225400</v>
      </c>
      <c r="G113" s="35">
        <f t="shared" si="22"/>
        <v>169050</v>
      </c>
      <c r="H113" s="35">
        <f t="shared" si="23"/>
        <v>123970</v>
      </c>
      <c r="I113" s="35">
        <f t="shared" si="24"/>
        <v>146510</v>
      </c>
      <c r="J113" s="35">
        <f t="shared" si="25"/>
        <v>75509</v>
      </c>
      <c r="K113" s="35">
        <f t="shared" si="26"/>
        <v>75509</v>
      </c>
      <c r="L113" s="360"/>
      <c r="M113" s="66"/>
      <c r="N113" s="73"/>
      <c r="O113" s="116"/>
      <c r="P113" s="75"/>
      <c r="Q113" s="72"/>
      <c r="R113" s="72"/>
      <c r="S113" s="72"/>
      <c r="T113" s="72"/>
      <c r="U113" s="72"/>
      <c r="V113" s="72"/>
      <c r="W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72"/>
      <c r="AU113" s="72"/>
      <c r="AV113" s="72"/>
      <c r="AW113" s="72"/>
      <c r="AX113" s="72"/>
      <c r="AY113" s="72"/>
      <c r="AZ113" s="72"/>
      <c r="BA113" s="72"/>
      <c r="BB113" s="72"/>
      <c r="BC113" s="72"/>
      <c r="BD113" s="72"/>
      <c r="BE113" s="72"/>
      <c r="BF113" s="72"/>
      <c r="BG113" s="72"/>
      <c r="BH113" s="72"/>
      <c r="BI113" s="72"/>
      <c r="BJ113" s="72"/>
      <c r="BK113" s="72"/>
      <c r="BL113" s="72"/>
      <c r="BM113" s="72"/>
      <c r="BN113" s="72"/>
      <c r="BO113" s="72"/>
      <c r="BP113" s="72"/>
      <c r="BQ113" s="72"/>
      <c r="BR113" s="72"/>
      <c r="BS113" s="72"/>
      <c r="BT113" s="72"/>
      <c r="BU113" s="72"/>
      <c r="BV113" s="72"/>
      <c r="BW113" s="72"/>
      <c r="BX113" s="72"/>
      <c r="BY113" s="72"/>
      <c r="BZ113" s="72"/>
      <c r="CA113" s="72"/>
      <c r="CB113" s="72"/>
      <c r="CC113" s="72"/>
      <c r="CD113" s="72"/>
      <c r="CE113" s="72"/>
      <c r="CF113" s="72"/>
      <c r="CG113" s="72"/>
      <c r="CH113" s="72"/>
      <c r="CI113" s="90"/>
      <c r="CJ113" s="90"/>
      <c r="CK113" s="90"/>
      <c r="CL113" s="90"/>
      <c r="CM113" s="90"/>
      <c r="CN113" s="90"/>
      <c r="CO113" s="90"/>
      <c r="CP113" s="90"/>
      <c r="CQ113" s="90"/>
      <c r="CR113" s="90"/>
      <c r="CS113" s="90"/>
      <c r="CT113" s="90"/>
      <c r="CU113" s="90"/>
      <c r="CV113" s="90"/>
      <c r="CW113" s="90"/>
      <c r="CX113" s="90"/>
      <c r="CY113" s="90"/>
      <c r="CZ113" s="90"/>
      <c r="DA113" s="90"/>
      <c r="DB113" s="90"/>
      <c r="DC113" s="90"/>
      <c r="DD113" s="90"/>
      <c r="DE113" s="90"/>
      <c r="DF113" s="90"/>
      <c r="DG113" s="90"/>
      <c r="DH113" s="90"/>
      <c r="DI113" s="90"/>
      <c r="DJ113" s="90"/>
      <c r="DK113" s="90"/>
      <c r="DL113" s="90"/>
      <c r="DM113" s="90"/>
      <c r="DN113" s="90"/>
      <c r="DO113" s="90"/>
      <c r="DP113" s="90"/>
      <c r="DQ113" s="90"/>
      <c r="DR113" s="90"/>
      <c r="DS113" s="90"/>
      <c r="DT113" s="90"/>
      <c r="DU113" s="90"/>
      <c r="DV113" s="90"/>
      <c r="DW113" s="90"/>
      <c r="DX113" s="90"/>
      <c r="DY113" s="90"/>
      <c r="DZ113" s="90"/>
      <c r="EA113" s="90"/>
      <c r="EB113" s="90"/>
      <c r="EC113" s="90"/>
      <c r="ED113" s="90"/>
      <c r="EE113" s="90"/>
      <c r="EF113" s="90"/>
      <c r="EG113" s="90"/>
      <c r="EH113" s="90"/>
      <c r="EI113" s="90"/>
      <c r="EJ113" s="90"/>
    </row>
    <row r="114" spans="1:140" s="1" customFormat="1" ht="25.15" customHeight="1">
      <c r="A114" s="402"/>
      <c r="B114" s="128">
        <f t="shared" si="15"/>
        <v>2061</v>
      </c>
      <c r="C114" s="396" t="s">
        <v>479</v>
      </c>
      <c r="D114" s="365">
        <f t="shared" si="19"/>
        <v>1</v>
      </c>
      <c r="E114" s="35">
        <f t="shared" si="20"/>
        <v>225400</v>
      </c>
      <c r="F114" s="35">
        <f t="shared" si="21"/>
        <v>225400</v>
      </c>
      <c r="G114" s="35">
        <f t="shared" si="22"/>
        <v>169050</v>
      </c>
      <c r="H114" s="35">
        <f t="shared" si="23"/>
        <v>123970</v>
      </c>
      <c r="I114" s="35">
        <f t="shared" si="24"/>
        <v>146510</v>
      </c>
      <c r="J114" s="35">
        <f t="shared" si="25"/>
        <v>75509</v>
      </c>
      <c r="K114" s="35">
        <f t="shared" si="26"/>
        <v>75509</v>
      </c>
      <c r="L114" s="360"/>
      <c r="M114" s="66"/>
      <c r="N114" s="73"/>
      <c r="O114" s="116"/>
      <c r="P114" s="75"/>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c r="AY114" s="72"/>
      <c r="AZ114" s="72"/>
      <c r="BA114" s="72"/>
      <c r="BB114" s="72"/>
      <c r="BC114" s="72"/>
      <c r="BD114" s="72"/>
      <c r="BE114" s="72"/>
      <c r="BF114" s="72"/>
      <c r="BG114" s="72"/>
      <c r="BH114" s="72"/>
      <c r="BI114" s="72"/>
      <c r="BJ114" s="72"/>
      <c r="BK114" s="72"/>
      <c r="BL114" s="72"/>
      <c r="BM114" s="72"/>
      <c r="BN114" s="72"/>
      <c r="BO114" s="72"/>
      <c r="BP114" s="72"/>
      <c r="BQ114" s="72"/>
      <c r="BR114" s="72"/>
      <c r="BS114" s="72"/>
      <c r="BT114" s="72"/>
      <c r="BU114" s="72"/>
      <c r="BV114" s="72"/>
      <c r="BW114" s="72"/>
      <c r="BX114" s="72"/>
      <c r="BY114" s="72"/>
      <c r="BZ114" s="72"/>
      <c r="CA114" s="72"/>
      <c r="CB114" s="72"/>
      <c r="CC114" s="72"/>
      <c r="CD114" s="72"/>
      <c r="CE114" s="72"/>
      <c r="CF114" s="72"/>
      <c r="CG114" s="72"/>
      <c r="CH114" s="72"/>
      <c r="CI114" s="90"/>
      <c r="CJ114" s="90"/>
      <c r="CK114" s="90"/>
      <c r="CL114" s="90"/>
      <c r="CM114" s="90"/>
      <c r="CN114" s="90"/>
      <c r="CO114" s="90"/>
      <c r="CP114" s="90"/>
      <c r="CQ114" s="90"/>
      <c r="CR114" s="90"/>
      <c r="CS114" s="90"/>
      <c r="CT114" s="90"/>
      <c r="CU114" s="90"/>
      <c r="CV114" s="90"/>
      <c r="CW114" s="90"/>
      <c r="CX114" s="90"/>
      <c r="CY114" s="90"/>
      <c r="CZ114" s="90"/>
      <c r="DA114" s="90"/>
      <c r="DB114" s="90"/>
      <c r="DC114" s="90"/>
      <c r="DD114" s="90"/>
      <c r="DE114" s="90"/>
      <c r="DF114" s="90"/>
      <c r="DG114" s="90"/>
      <c r="DH114" s="90"/>
      <c r="DI114" s="90"/>
      <c r="DJ114" s="90"/>
      <c r="DK114" s="90"/>
      <c r="DL114" s="90"/>
      <c r="DM114" s="90"/>
      <c r="DN114" s="90"/>
      <c r="DO114" s="90"/>
      <c r="DP114" s="90"/>
      <c r="DQ114" s="90"/>
      <c r="DR114" s="90"/>
      <c r="DS114" s="90"/>
      <c r="DT114" s="90"/>
      <c r="DU114" s="90"/>
      <c r="DV114" s="90"/>
      <c r="DW114" s="90"/>
      <c r="DX114" s="90"/>
      <c r="DY114" s="90"/>
      <c r="DZ114" s="90"/>
      <c r="EA114" s="90"/>
      <c r="EB114" s="90"/>
      <c r="EC114" s="90"/>
      <c r="ED114" s="90"/>
      <c r="EE114" s="90"/>
      <c r="EF114" s="90"/>
      <c r="EG114" s="90"/>
      <c r="EH114" s="90"/>
      <c r="EI114" s="90"/>
      <c r="EJ114" s="90"/>
    </row>
    <row r="115" spans="1:140" s="1" customFormat="1" ht="25.15" customHeight="1">
      <c r="A115" s="405"/>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c r="AY115" s="72"/>
      <c r="AZ115" s="72"/>
      <c r="BA115" s="72"/>
      <c r="BB115" s="72"/>
      <c r="BC115" s="72"/>
      <c r="BD115" s="72"/>
      <c r="BE115" s="72"/>
      <c r="BF115" s="72"/>
      <c r="BG115" s="72"/>
      <c r="BH115" s="72"/>
      <c r="BI115" s="72"/>
      <c r="BJ115" s="72"/>
      <c r="BK115" s="72"/>
      <c r="BL115" s="72"/>
      <c r="BM115" s="72"/>
      <c r="BN115" s="72"/>
      <c r="BO115" s="72"/>
      <c r="BP115" s="72"/>
      <c r="BQ115" s="72"/>
      <c r="BR115" s="72"/>
      <c r="BS115" s="72"/>
      <c r="BT115" s="72"/>
      <c r="BU115" s="72"/>
      <c r="BV115" s="72"/>
      <c r="BW115" s="72"/>
      <c r="BX115" s="72"/>
      <c r="BY115" s="72"/>
      <c r="BZ115" s="72"/>
      <c r="CA115" s="72"/>
      <c r="CB115" s="72"/>
      <c r="CC115" s="72"/>
      <c r="CD115" s="72"/>
      <c r="CE115" s="72"/>
      <c r="CF115" s="72"/>
      <c r="CG115" s="72"/>
      <c r="CH115" s="72"/>
      <c r="CI115" s="90"/>
      <c r="CJ115" s="90"/>
      <c r="CK115" s="90"/>
      <c r="CL115" s="90"/>
      <c r="CM115" s="90"/>
      <c r="CN115" s="90"/>
      <c r="CO115" s="90"/>
      <c r="CP115" s="90"/>
      <c r="CQ115" s="90"/>
      <c r="CR115" s="90"/>
      <c r="CS115" s="90"/>
      <c r="CT115" s="90"/>
      <c r="CU115" s="90"/>
      <c r="CV115" s="90"/>
      <c r="CW115" s="90"/>
      <c r="CX115" s="90"/>
      <c r="CY115" s="90"/>
      <c r="CZ115" s="90"/>
      <c r="DA115" s="90"/>
      <c r="DB115" s="90"/>
      <c r="DC115" s="90"/>
      <c r="DD115" s="90"/>
      <c r="DE115" s="90"/>
      <c r="DF115" s="90"/>
      <c r="DG115" s="90"/>
      <c r="DH115" s="90"/>
      <c r="DI115" s="90"/>
      <c r="DJ115" s="90"/>
      <c r="DK115" s="90"/>
      <c r="DL115" s="90"/>
      <c r="DM115" s="90"/>
      <c r="DN115" s="90"/>
      <c r="DO115" s="90"/>
      <c r="DP115" s="90"/>
      <c r="DQ115" s="90"/>
      <c r="DR115" s="90"/>
      <c r="DS115" s="90"/>
      <c r="DT115" s="90"/>
      <c r="DU115" s="90"/>
      <c r="DV115" s="90"/>
      <c r="DW115" s="90"/>
      <c r="DX115" s="90"/>
      <c r="DY115" s="90"/>
      <c r="DZ115" s="90"/>
      <c r="EA115" s="90"/>
      <c r="EB115" s="90"/>
      <c r="EC115" s="90"/>
      <c r="ED115" s="90"/>
      <c r="EE115" s="90"/>
      <c r="EF115" s="90"/>
      <c r="EG115" s="90"/>
      <c r="EH115" s="90"/>
      <c r="EI115" s="90"/>
      <c r="EJ115" s="90"/>
    </row>
    <row r="116" spans="1:140" s="1" customFormat="1" ht="25.15" customHeight="1">
      <c r="A116" s="364"/>
      <c r="B116" s="535" t="s">
        <v>434</v>
      </c>
      <c r="C116" s="535"/>
      <c r="D116" s="535"/>
      <c r="E116" s="535"/>
      <c r="F116" s="535"/>
      <c r="G116" s="535"/>
      <c r="H116" s="535"/>
      <c r="I116" s="535"/>
      <c r="J116" s="535"/>
      <c r="K116" s="535"/>
      <c r="Y116" s="72"/>
      <c r="Z116" s="72"/>
      <c r="AA116" s="72"/>
      <c r="AB116" s="72"/>
      <c r="AC116" s="72"/>
      <c r="AD116" s="72"/>
      <c r="AE116" s="72"/>
      <c r="AF116" s="72"/>
      <c r="AG116" s="72"/>
      <c r="AH116" s="72"/>
      <c r="AI116" s="72"/>
      <c r="AJ116" s="72"/>
      <c r="AK116" s="72"/>
      <c r="AL116" s="72"/>
      <c r="AM116" s="72"/>
      <c r="AN116" s="72"/>
      <c r="AO116" s="72"/>
      <c r="AP116" s="72"/>
      <c r="AQ116" s="72"/>
      <c r="AR116" s="72"/>
      <c r="AS116" s="72"/>
      <c r="AT116" s="72"/>
      <c r="AU116" s="72"/>
      <c r="AV116" s="72"/>
      <c r="AW116" s="72"/>
      <c r="AX116" s="72"/>
      <c r="AY116" s="72"/>
      <c r="AZ116" s="72"/>
      <c r="BA116" s="72"/>
      <c r="BB116" s="72"/>
      <c r="BC116" s="72"/>
      <c r="BD116" s="72"/>
      <c r="BE116" s="72"/>
      <c r="BF116" s="72"/>
      <c r="BG116" s="72"/>
      <c r="BH116" s="72"/>
      <c r="BI116" s="72"/>
      <c r="BJ116" s="72"/>
      <c r="BK116" s="72"/>
      <c r="BL116" s="72"/>
      <c r="BM116" s="72"/>
      <c r="BN116" s="72"/>
      <c r="BO116" s="72"/>
      <c r="BP116" s="72"/>
      <c r="BQ116" s="72"/>
      <c r="BR116" s="72"/>
      <c r="BS116" s="72"/>
      <c r="BT116" s="72"/>
      <c r="BU116" s="72"/>
      <c r="BV116" s="72"/>
      <c r="BW116" s="72"/>
      <c r="BX116" s="72"/>
      <c r="BY116" s="72"/>
      <c r="BZ116" s="72"/>
      <c r="CA116" s="72"/>
      <c r="CB116" s="72"/>
      <c r="CC116" s="72"/>
      <c r="CD116" s="72"/>
      <c r="CE116" s="72"/>
      <c r="CF116" s="72"/>
      <c r="CG116" s="72"/>
      <c r="CH116" s="72"/>
      <c r="CI116" s="90"/>
      <c r="CJ116" s="90"/>
      <c r="CK116" s="90"/>
      <c r="CL116" s="90"/>
      <c r="CM116" s="90"/>
      <c r="CN116" s="90"/>
      <c r="CO116" s="90"/>
      <c r="CP116" s="90"/>
      <c r="CQ116" s="90"/>
      <c r="CR116" s="90"/>
      <c r="CS116" s="90"/>
      <c r="CT116" s="90"/>
      <c r="CU116" s="90"/>
      <c r="CV116" s="90"/>
      <c r="CW116" s="90"/>
      <c r="CX116" s="90"/>
      <c r="CY116" s="90"/>
      <c r="CZ116" s="90"/>
      <c r="DA116" s="90"/>
      <c r="DB116" s="90"/>
      <c r="DC116" s="90"/>
      <c r="DD116" s="90"/>
      <c r="DE116" s="90"/>
      <c r="DF116" s="90"/>
      <c r="DG116" s="90"/>
      <c r="DH116" s="90"/>
      <c r="DI116" s="90"/>
      <c r="DJ116" s="90"/>
      <c r="DK116" s="90"/>
      <c r="DL116" s="90"/>
      <c r="DM116" s="90"/>
      <c r="DN116" s="90"/>
      <c r="DO116" s="90"/>
      <c r="DP116" s="90"/>
      <c r="DQ116" s="90"/>
      <c r="DR116" s="90"/>
      <c r="DS116" s="90"/>
      <c r="DT116" s="90"/>
      <c r="DU116" s="90"/>
      <c r="DV116" s="90"/>
      <c r="DW116" s="90"/>
      <c r="DX116" s="90"/>
      <c r="DY116" s="90"/>
      <c r="DZ116" s="90"/>
      <c r="EA116" s="90"/>
      <c r="EB116" s="90"/>
      <c r="EC116" s="90"/>
      <c r="ED116" s="90"/>
      <c r="EE116" s="90"/>
      <c r="EF116" s="90"/>
      <c r="EG116" s="90"/>
      <c r="EH116" s="90"/>
      <c r="EI116" s="90"/>
      <c r="EJ116" s="90"/>
    </row>
    <row r="117" spans="1:140" s="1" customFormat="1" ht="25.15" customHeight="1">
      <c r="B117" s="461" t="s">
        <v>440</v>
      </c>
      <c r="C117" s="461"/>
      <c r="D117" s="461"/>
      <c r="E117" s="461"/>
      <c r="F117" s="461"/>
      <c r="G117" s="461"/>
      <c r="H117" s="461"/>
      <c r="I117" s="461"/>
      <c r="J117" s="461"/>
      <c r="K117" s="461"/>
      <c r="Y117" s="72"/>
      <c r="Z117" s="72"/>
      <c r="AA117" s="72"/>
      <c r="AB117" s="72"/>
      <c r="AC117" s="72"/>
      <c r="AD117" s="72"/>
      <c r="AE117" s="72"/>
      <c r="AF117" s="72"/>
      <c r="AG117" s="72"/>
      <c r="AH117" s="72"/>
      <c r="AI117" s="72"/>
      <c r="AJ117" s="72"/>
      <c r="AK117" s="72"/>
      <c r="AL117" s="72"/>
      <c r="AM117" s="72"/>
      <c r="AN117" s="72"/>
      <c r="AO117" s="72"/>
      <c r="AP117" s="72"/>
      <c r="AQ117" s="72"/>
      <c r="AR117" s="72"/>
      <c r="AS117" s="72"/>
      <c r="AT117" s="72"/>
      <c r="AU117" s="72"/>
      <c r="AV117" s="72"/>
      <c r="AW117" s="72"/>
      <c r="AX117" s="72"/>
      <c r="AY117" s="72"/>
      <c r="AZ117" s="72"/>
      <c r="BA117" s="72"/>
      <c r="BB117" s="72"/>
      <c r="BC117" s="72"/>
      <c r="BD117" s="72"/>
      <c r="BE117" s="72"/>
      <c r="BF117" s="72"/>
      <c r="BG117" s="72"/>
      <c r="BH117" s="72"/>
      <c r="BI117" s="72"/>
      <c r="BJ117" s="72"/>
      <c r="BK117" s="72"/>
      <c r="BL117" s="72"/>
      <c r="BM117" s="72"/>
      <c r="BN117" s="72"/>
      <c r="BO117" s="72"/>
      <c r="BP117" s="72"/>
      <c r="BQ117" s="72"/>
      <c r="BR117" s="72"/>
      <c r="BS117" s="72"/>
      <c r="BT117" s="72"/>
      <c r="BU117" s="72"/>
      <c r="BV117" s="72"/>
      <c r="BW117" s="72"/>
      <c r="BX117" s="72"/>
      <c r="BY117" s="72"/>
      <c r="BZ117" s="72"/>
      <c r="CA117" s="72"/>
      <c r="CB117" s="72"/>
      <c r="CC117" s="72"/>
      <c r="CD117" s="72"/>
      <c r="CE117" s="72"/>
      <c r="CF117" s="72"/>
      <c r="CG117" s="72"/>
      <c r="CH117" s="72"/>
      <c r="CI117" s="90"/>
      <c r="CJ117" s="90"/>
      <c r="CK117" s="90"/>
      <c r="CL117" s="90"/>
      <c r="CM117" s="90"/>
      <c r="CN117" s="90"/>
      <c r="CO117" s="90"/>
      <c r="CP117" s="90"/>
      <c r="CQ117" s="90"/>
      <c r="CR117" s="90"/>
      <c r="CS117" s="90"/>
      <c r="CT117" s="90"/>
      <c r="CU117" s="90"/>
      <c r="CV117" s="90"/>
      <c r="CW117" s="90"/>
      <c r="CX117" s="90"/>
      <c r="CY117" s="90"/>
      <c r="CZ117" s="90"/>
      <c r="DA117" s="90"/>
      <c r="DB117" s="90"/>
      <c r="DC117" s="90"/>
      <c r="DD117" s="90"/>
      <c r="DE117" s="90"/>
      <c r="DF117" s="90"/>
      <c r="DG117" s="90"/>
      <c r="DH117" s="90"/>
      <c r="DI117" s="90"/>
      <c r="DJ117" s="90"/>
      <c r="DK117" s="90"/>
      <c r="DL117" s="90"/>
      <c r="DM117" s="90"/>
      <c r="DN117" s="90"/>
      <c r="DO117" s="90"/>
      <c r="DP117" s="90"/>
      <c r="DQ117" s="90"/>
      <c r="DR117" s="90"/>
      <c r="DS117" s="90"/>
      <c r="DT117" s="90"/>
      <c r="DU117" s="90"/>
      <c r="DV117" s="90"/>
      <c r="DW117" s="90"/>
      <c r="DX117" s="90"/>
      <c r="DY117" s="90"/>
      <c r="DZ117" s="90"/>
      <c r="EA117" s="90"/>
      <c r="EB117" s="90"/>
      <c r="EC117" s="90"/>
      <c r="ED117" s="90"/>
      <c r="EE117" s="90"/>
      <c r="EF117" s="90"/>
      <c r="EG117" s="90"/>
      <c r="EH117" s="90"/>
      <c r="EI117" s="90"/>
      <c r="EJ117" s="90"/>
    </row>
    <row r="118" spans="1:140" s="1" customFormat="1" ht="25.15" customHeight="1">
      <c r="B118" s="535" t="s">
        <v>433</v>
      </c>
      <c r="C118" s="535"/>
      <c r="D118" s="535"/>
      <c r="E118" s="535"/>
      <c r="F118" s="535"/>
      <c r="G118" s="535"/>
      <c r="H118" s="535"/>
      <c r="I118" s="535"/>
      <c r="J118" s="535"/>
      <c r="K118" s="535"/>
      <c r="L118" s="144"/>
      <c r="M118" s="101"/>
      <c r="N118" s="115"/>
      <c r="O118" s="99"/>
      <c r="P118" s="117"/>
      <c r="Q118" s="72"/>
      <c r="R118" s="72"/>
      <c r="S118" s="72"/>
      <c r="T118" s="72"/>
      <c r="U118" s="72"/>
      <c r="V118" s="72"/>
      <c r="W118" s="72"/>
      <c r="X118" s="72"/>
      <c r="Y118" s="72"/>
      <c r="Z118" s="72"/>
      <c r="AA118" s="72"/>
      <c r="AB118" s="72"/>
      <c r="AC118" s="72"/>
      <c r="AD118" s="72"/>
      <c r="AE118" s="72"/>
      <c r="AF118" s="72"/>
      <c r="AG118" s="72"/>
      <c r="AH118" s="72"/>
      <c r="AI118" s="72"/>
      <c r="AJ118" s="72"/>
      <c r="AK118" s="72"/>
      <c r="AL118" s="72"/>
      <c r="AM118" s="72"/>
      <c r="AN118" s="72"/>
      <c r="AO118" s="72"/>
      <c r="AP118" s="72"/>
      <c r="AQ118" s="72"/>
      <c r="AR118" s="72"/>
      <c r="AS118" s="72"/>
      <c r="AT118" s="72"/>
      <c r="AU118" s="72"/>
      <c r="AV118" s="72"/>
      <c r="AW118" s="72"/>
      <c r="AX118" s="72"/>
      <c r="AY118" s="72"/>
      <c r="AZ118" s="72"/>
      <c r="BA118" s="72"/>
      <c r="BB118" s="72"/>
      <c r="BC118" s="72"/>
      <c r="BD118" s="72"/>
      <c r="BE118" s="72"/>
      <c r="BF118" s="72"/>
      <c r="BG118" s="72"/>
      <c r="BH118" s="72"/>
      <c r="BI118" s="72"/>
      <c r="BJ118" s="72"/>
      <c r="BK118" s="72"/>
      <c r="BL118" s="72"/>
      <c r="BM118" s="72"/>
      <c r="BN118" s="72"/>
      <c r="BO118" s="72"/>
      <c r="BP118" s="72"/>
      <c r="BQ118" s="72"/>
      <c r="BR118" s="72"/>
      <c r="BS118" s="72"/>
      <c r="BT118" s="72"/>
      <c r="BU118" s="72"/>
      <c r="BV118" s="72"/>
      <c r="BW118" s="72"/>
      <c r="BX118" s="72"/>
      <c r="BY118" s="72"/>
      <c r="BZ118" s="72"/>
      <c r="CA118" s="72"/>
      <c r="CB118" s="72"/>
      <c r="CC118" s="72"/>
      <c r="CD118" s="72"/>
      <c r="CE118" s="72"/>
      <c r="CF118" s="72"/>
      <c r="CG118" s="72"/>
      <c r="CH118" s="72"/>
      <c r="CI118" s="90"/>
      <c r="CJ118" s="90"/>
      <c r="CK118" s="90"/>
      <c r="CL118" s="90"/>
      <c r="CM118" s="90"/>
      <c r="CN118" s="90"/>
      <c r="CO118" s="90"/>
      <c r="CP118" s="90"/>
      <c r="CQ118" s="90"/>
      <c r="CR118" s="90"/>
      <c r="CS118" s="90"/>
      <c r="CT118" s="90"/>
      <c r="CU118" s="90"/>
      <c r="CV118" s="90"/>
      <c r="CW118" s="90"/>
      <c r="CX118" s="90"/>
      <c r="CY118" s="90"/>
      <c r="CZ118" s="90"/>
      <c r="DA118" s="90"/>
      <c r="DB118" s="90"/>
      <c r="DC118" s="90"/>
      <c r="DD118" s="90"/>
      <c r="DE118" s="90"/>
      <c r="DF118" s="90"/>
      <c r="DG118" s="90"/>
      <c r="DH118" s="90"/>
      <c r="DI118" s="90"/>
      <c r="DJ118" s="90"/>
      <c r="DK118" s="90"/>
      <c r="DL118" s="90"/>
      <c r="DM118" s="90"/>
      <c r="DN118" s="90"/>
      <c r="DO118" s="90"/>
      <c r="DP118" s="90"/>
      <c r="DQ118" s="90"/>
      <c r="DR118" s="90"/>
      <c r="DS118" s="90"/>
      <c r="DT118" s="90"/>
      <c r="DU118" s="90"/>
      <c r="DV118" s="90"/>
      <c r="DW118" s="90"/>
      <c r="DX118" s="90"/>
      <c r="DY118" s="90"/>
      <c r="DZ118" s="90"/>
      <c r="EA118" s="90"/>
      <c r="EB118" s="90"/>
      <c r="EC118" s="90"/>
      <c r="ED118" s="90"/>
      <c r="EE118" s="90"/>
      <c r="EF118" s="90"/>
      <c r="EG118" s="90"/>
      <c r="EH118" s="90"/>
      <c r="EI118" s="90"/>
      <c r="EJ118" s="90"/>
    </row>
    <row r="119" spans="1:140" s="1" customFormat="1" ht="25.15" customHeight="1">
      <c r="B119" s="31"/>
      <c r="C119" s="31"/>
      <c r="D119" s="31"/>
      <c r="E119" s="31"/>
      <c r="F119" s="31"/>
      <c r="G119" s="31"/>
      <c r="H119" s="31"/>
      <c r="I119" s="31"/>
      <c r="J119" s="31"/>
      <c r="K119" s="31"/>
      <c r="L119" s="31"/>
      <c r="M119" s="101"/>
      <c r="N119" s="115"/>
      <c r="O119" s="99"/>
      <c r="P119" s="117"/>
      <c r="Q119" s="72"/>
      <c r="R119" s="72"/>
      <c r="S119" s="72"/>
      <c r="T119" s="72"/>
      <c r="U119" s="72"/>
      <c r="V119" s="72"/>
      <c r="W119" s="72"/>
      <c r="X119" s="72"/>
      <c r="Y119" s="72"/>
      <c r="Z119" s="72"/>
      <c r="AA119" s="72"/>
      <c r="AB119" s="72"/>
      <c r="AC119" s="72"/>
      <c r="AD119" s="72"/>
      <c r="AE119" s="72"/>
      <c r="AF119" s="72"/>
      <c r="AG119" s="72"/>
      <c r="AH119" s="72"/>
      <c r="AI119" s="72"/>
      <c r="AJ119" s="72"/>
      <c r="AK119" s="72"/>
      <c r="AL119" s="72"/>
      <c r="AM119" s="72"/>
      <c r="AN119" s="72"/>
      <c r="AO119" s="72"/>
      <c r="AP119" s="72"/>
      <c r="AQ119" s="72"/>
      <c r="AR119" s="72"/>
      <c r="AS119" s="72"/>
      <c r="AT119" s="72"/>
      <c r="AU119" s="72"/>
      <c r="AV119" s="72"/>
      <c r="AW119" s="72"/>
      <c r="AX119" s="72"/>
      <c r="AY119" s="72"/>
      <c r="AZ119" s="72"/>
      <c r="BA119" s="72"/>
      <c r="BB119" s="72"/>
      <c r="BC119" s="72"/>
      <c r="BD119" s="72"/>
      <c r="BE119" s="72"/>
      <c r="BF119" s="72"/>
      <c r="BG119" s="72"/>
      <c r="BH119" s="72"/>
      <c r="BI119" s="72"/>
      <c r="BJ119" s="72"/>
      <c r="BK119" s="72"/>
      <c r="BL119" s="72"/>
      <c r="BM119" s="72"/>
      <c r="BN119" s="72"/>
      <c r="BO119" s="72"/>
      <c r="BP119" s="72"/>
      <c r="BQ119" s="72"/>
      <c r="BR119" s="72"/>
      <c r="BS119" s="72"/>
      <c r="BT119" s="72"/>
      <c r="BU119" s="72"/>
      <c r="BV119" s="72"/>
      <c r="BW119" s="72"/>
      <c r="BX119" s="72"/>
      <c r="BY119" s="72"/>
      <c r="BZ119" s="72"/>
      <c r="CA119" s="72"/>
      <c r="CB119" s="72"/>
      <c r="CC119" s="72"/>
      <c r="CD119" s="72"/>
      <c r="CE119" s="72"/>
      <c r="CF119" s="72"/>
      <c r="CG119" s="72"/>
      <c r="CH119" s="72"/>
      <c r="CI119" s="90"/>
      <c r="CJ119" s="90"/>
      <c r="CK119" s="90"/>
      <c r="CL119" s="90"/>
      <c r="CM119" s="90"/>
      <c r="CN119" s="90"/>
      <c r="CO119" s="90"/>
      <c r="CP119" s="90"/>
      <c r="CQ119" s="90"/>
      <c r="CR119" s="90"/>
      <c r="CS119" s="90"/>
      <c r="CT119" s="90"/>
      <c r="CU119" s="90"/>
      <c r="CV119" s="90"/>
      <c r="CW119" s="90"/>
      <c r="CX119" s="90"/>
      <c r="CY119" s="90"/>
      <c r="CZ119" s="90"/>
      <c r="DA119" s="90"/>
      <c r="DB119" s="90"/>
      <c r="DC119" s="90"/>
      <c r="DD119" s="90"/>
      <c r="DE119" s="90"/>
      <c r="DF119" s="90"/>
      <c r="DG119" s="90"/>
      <c r="DH119" s="90"/>
      <c r="DI119" s="90"/>
      <c r="DJ119" s="90"/>
      <c r="DK119" s="90"/>
      <c r="DL119" s="90"/>
      <c r="DM119" s="90"/>
      <c r="DN119" s="90"/>
      <c r="DO119" s="90"/>
      <c r="DP119" s="90"/>
      <c r="DQ119" s="90"/>
      <c r="DR119" s="90"/>
      <c r="DS119" s="90"/>
      <c r="DT119" s="90"/>
      <c r="DU119" s="90"/>
      <c r="DV119" s="90"/>
      <c r="DW119" s="90"/>
      <c r="DX119" s="90"/>
      <c r="DY119" s="90"/>
      <c r="DZ119" s="90"/>
      <c r="EA119" s="90"/>
      <c r="EB119" s="90"/>
      <c r="EC119" s="90"/>
      <c r="ED119" s="90"/>
      <c r="EE119" s="90"/>
      <c r="EF119" s="90"/>
      <c r="EG119" s="90"/>
      <c r="EH119" s="90"/>
      <c r="EI119" s="90"/>
      <c r="EJ119" s="90"/>
    </row>
    <row r="120" spans="1:140" s="1" customFormat="1" ht="25.15" customHeight="1">
      <c r="B120" s="131" t="s">
        <v>116</v>
      </c>
      <c r="C120" s="131"/>
      <c r="D120" s="131"/>
      <c r="E120" s="131"/>
      <c r="F120" s="132"/>
      <c r="G120" s="132"/>
      <c r="H120" s="133"/>
      <c r="I120" s="133"/>
      <c r="J120" s="133"/>
      <c r="K120" s="133"/>
      <c r="L120" s="133"/>
      <c r="M120" s="98"/>
      <c r="N120" s="115"/>
      <c r="O120" s="99"/>
      <c r="P120" s="117"/>
      <c r="Q120" s="72"/>
      <c r="R120" s="72"/>
      <c r="S120" s="72"/>
      <c r="T120" s="72"/>
      <c r="U120" s="72"/>
      <c r="V120" s="72"/>
      <c r="W120" s="72"/>
      <c r="X120" s="72"/>
      <c r="Y120" s="72"/>
      <c r="Z120" s="72"/>
      <c r="AA120" s="72"/>
      <c r="AB120" s="72"/>
      <c r="AC120" s="72"/>
      <c r="AD120" s="72"/>
      <c r="AE120" s="72"/>
      <c r="AF120" s="72"/>
      <c r="AG120" s="72"/>
      <c r="AH120" s="72"/>
      <c r="AI120" s="72"/>
      <c r="AJ120" s="72"/>
      <c r="AK120" s="72"/>
      <c r="AL120" s="72"/>
      <c r="AM120" s="72"/>
      <c r="AN120" s="72"/>
      <c r="AO120" s="72"/>
      <c r="AP120" s="72"/>
      <c r="AQ120" s="72"/>
      <c r="AR120" s="72"/>
      <c r="AS120" s="72"/>
      <c r="AT120" s="72"/>
      <c r="AU120" s="72"/>
      <c r="AV120" s="72"/>
      <c r="AW120" s="72"/>
      <c r="AX120" s="72"/>
      <c r="AY120" s="72"/>
      <c r="AZ120" s="72"/>
      <c r="BA120" s="72"/>
      <c r="BB120" s="72"/>
      <c r="BC120" s="72"/>
      <c r="BD120" s="72"/>
      <c r="BE120" s="72"/>
      <c r="BF120" s="72"/>
      <c r="BG120" s="72"/>
      <c r="BH120" s="72"/>
      <c r="BI120" s="72"/>
      <c r="BJ120" s="72"/>
      <c r="BK120" s="72"/>
      <c r="BL120" s="72"/>
      <c r="BM120" s="72"/>
      <c r="BN120" s="72"/>
      <c r="BO120" s="72"/>
      <c r="BP120" s="72"/>
      <c r="BQ120" s="72"/>
      <c r="BR120" s="72"/>
      <c r="BS120" s="72"/>
      <c r="BT120" s="72"/>
      <c r="BU120" s="72"/>
      <c r="BV120" s="72"/>
      <c r="BW120" s="72"/>
      <c r="BX120" s="72"/>
      <c r="BY120" s="72"/>
      <c r="BZ120" s="72"/>
      <c r="CA120" s="72"/>
      <c r="CB120" s="72"/>
      <c r="CC120" s="72"/>
      <c r="CD120" s="72"/>
      <c r="CE120" s="72"/>
      <c r="CF120" s="72"/>
      <c r="CG120" s="72"/>
      <c r="CH120" s="72"/>
      <c r="CI120" s="90"/>
      <c r="CJ120" s="90"/>
      <c r="CK120" s="90"/>
      <c r="CL120" s="90"/>
      <c r="CM120" s="90"/>
      <c r="CN120" s="90"/>
      <c r="CO120" s="90"/>
      <c r="CP120" s="90"/>
      <c r="CQ120" s="90"/>
      <c r="CR120" s="90"/>
      <c r="CS120" s="90"/>
      <c r="CT120" s="90"/>
      <c r="CU120" s="90"/>
      <c r="CV120" s="90"/>
      <c r="CW120" s="90"/>
      <c r="CX120" s="90"/>
      <c r="CY120" s="90"/>
      <c r="CZ120" s="90"/>
      <c r="DA120" s="90"/>
      <c r="DB120" s="90"/>
      <c r="DC120" s="90"/>
      <c r="DD120" s="90"/>
      <c r="DE120" s="90"/>
      <c r="DF120" s="90"/>
      <c r="DG120" s="90"/>
      <c r="DH120" s="90"/>
      <c r="DI120" s="90"/>
      <c r="DJ120" s="90"/>
      <c r="DK120" s="90"/>
      <c r="DL120" s="90"/>
      <c r="DM120" s="90"/>
      <c r="DN120" s="90"/>
      <c r="DO120" s="90"/>
      <c r="DP120" s="90"/>
      <c r="DQ120" s="90"/>
      <c r="DR120" s="90"/>
      <c r="DS120" s="90"/>
      <c r="DT120" s="90"/>
      <c r="DU120" s="90"/>
      <c r="DV120" s="90"/>
      <c r="DW120" s="90"/>
      <c r="DX120" s="90"/>
      <c r="DY120" s="90"/>
      <c r="DZ120" s="90"/>
      <c r="EA120" s="90"/>
      <c r="EB120" s="90"/>
      <c r="EC120" s="90"/>
      <c r="ED120" s="90"/>
      <c r="EE120" s="90"/>
      <c r="EF120" s="90"/>
      <c r="EG120" s="90"/>
      <c r="EH120" s="90"/>
      <c r="EI120" s="90"/>
      <c r="EJ120" s="90"/>
    </row>
    <row r="121" spans="1:140" s="1" customFormat="1" ht="43.5" customHeight="1">
      <c r="A121" s="426" t="s">
        <v>441</v>
      </c>
      <c r="B121" s="400" t="s">
        <v>300</v>
      </c>
      <c r="C121" s="401" t="s">
        <v>207</v>
      </c>
      <c r="D121" s="49" t="s">
        <v>107</v>
      </c>
      <c r="E121" s="403" t="s">
        <v>481</v>
      </c>
      <c r="F121" s="72"/>
      <c r="G121" s="72"/>
      <c r="H121" s="133"/>
      <c r="I121" s="133"/>
      <c r="J121" s="133"/>
      <c r="K121" s="133"/>
      <c r="L121" s="133"/>
      <c r="M121" s="98"/>
      <c r="N121" s="115"/>
      <c r="O121" s="99"/>
      <c r="P121" s="117"/>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c r="AW121" s="72"/>
      <c r="AX121" s="72"/>
      <c r="AY121" s="72"/>
      <c r="AZ121" s="72"/>
      <c r="BA121" s="72"/>
      <c r="BB121" s="72"/>
      <c r="BC121" s="72"/>
      <c r="BD121" s="72"/>
      <c r="BE121" s="72"/>
      <c r="BF121" s="72"/>
      <c r="BG121" s="72"/>
      <c r="BH121" s="72"/>
      <c r="BI121" s="72"/>
      <c r="BJ121" s="72"/>
      <c r="BK121" s="72"/>
      <c r="BL121" s="72"/>
      <c r="BM121" s="72"/>
      <c r="BN121" s="72"/>
      <c r="BO121" s="72"/>
      <c r="BP121" s="72"/>
      <c r="BQ121" s="72"/>
      <c r="BR121" s="72"/>
      <c r="BS121" s="72"/>
      <c r="BT121" s="72"/>
      <c r="BU121" s="72"/>
      <c r="BV121" s="72"/>
      <c r="BW121" s="72"/>
      <c r="BX121" s="72"/>
      <c r="BY121" s="72"/>
      <c r="BZ121" s="72"/>
      <c r="CA121" s="72"/>
      <c r="CB121" s="72"/>
      <c r="CC121" s="72"/>
      <c r="CD121" s="72"/>
      <c r="CE121" s="72"/>
      <c r="CF121" s="72"/>
      <c r="CG121" s="72"/>
      <c r="CH121" s="72"/>
      <c r="CI121" s="90"/>
      <c r="CJ121" s="90"/>
      <c r="CK121" s="90"/>
      <c r="CL121" s="90"/>
      <c r="CM121" s="90"/>
      <c r="CN121" s="90"/>
      <c r="CO121" s="90"/>
      <c r="CP121" s="90"/>
      <c r="CQ121" s="90"/>
      <c r="CR121" s="90"/>
      <c r="CS121" s="90"/>
      <c r="CT121" s="90"/>
      <c r="CU121" s="90"/>
      <c r="CV121" s="90"/>
      <c r="CW121" s="90"/>
      <c r="CX121" s="90"/>
      <c r="CY121" s="90"/>
      <c r="CZ121" s="90"/>
      <c r="DA121" s="90"/>
      <c r="DB121" s="90"/>
      <c r="DC121" s="90"/>
      <c r="DD121" s="90"/>
      <c r="DE121" s="90"/>
      <c r="DF121" s="90"/>
      <c r="DG121" s="90"/>
      <c r="DH121" s="90"/>
      <c r="DI121" s="90"/>
      <c r="DJ121" s="90"/>
      <c r="DK121" s="90"/>
      <c r="DL121" s="90"/>
      <c r="DM121" s="90"/>
      <c r="DN121" s="90"/>
      <c r="DO121" s="90"/>
      <c r="DP121" s="90"/>
      <c r="DQ121" s="90"/>
      <c r="DR121" s="90"/>
      <c r="DS121" s="90"/>
      <c r="DT121" s="90"/>
      <c r="DU121" s="90"/>
      <c r="DV121" s="90"/>
      <c r="DW121" s="90"/>
      <c r="DX121" s="90"/>
      <c r="DY121" s="90"/>
      <c r="DZ121" s="90"/>
      <c r="EA121" s="90"/>
      <c r="EB121" s="90"/>
      <c r="EC121" s="90"/>
      <c r="ED121" s="90"/>
      <c r="EE121" s="90"/>
      <c r="EF121" s="90"/>
      <c r="EG121" s="90"/>
      <c r="EH121" s="90"/>
      <c r="EI121" s="90"/>
      <c r="EJ121" s="90"/>
    </row>
    <row r="122" spans="1:140" s="1" customFormat="1" ht="25.15" customHeight="1">
      <c r="A122" s="426"/>
      <c r="B122" s="366">
        <v>2021</v>
      </c>
      <c r="C122" s="396">
        <v>44196</v>
      </c>
      <c r="D122" s="365">
        <f>$I$1703</f>
        <v>1.026</v>
      </c>
      <c r="E122" s="404">
        <f>63535</f>
        <v>63535</v>
      </c>
      <c r="F122" s="72"/>
      <c r="G122" s="72"/>
      <c r="H122" s="134"/>
      <c r="I122" s="134"/>
      <c r="J122" s="134"/>
      <c r="K122" s="134"/>
      <c r="L122" s="134"/>
      <c r="M122" s="66"/>
      <c r="N122" s="102"/>
      <c r="O122" s="66"/>
      <c r="P122" s="117"/>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c r="BA122" s="72"/>
      <c r="BB122" s="72"/>
      <c r="BC122" s="72"/>
      <c r="BD122" s="72"/>
      <c r="BE122" s="72"/>
      <c r="BF122" s="72"/>
      <c r="BG122" s="72"/>
      <c r="BH122" s="72"/>
      <c r="BI122" s="72"/>
      <c r="BJ122" s="72"/>
      <c r="BK122" s="72"/>
      <c r="BL122" s="72"/>
      <c r="BM122" s="72"/>
      <c r="BN122" s="72"/>
      <c r="BO122" s="72"/>
      <c r="BP122" s="72"/>
      <c r="BQ122" s="72"/>
      <c r="BR122" s="72"/>
      <c r="BS122" s="72"/>
      <c r="BT122" s="72"/>
      <c r="BU122" s="72"/>
      <c r="BV122" s="72"/>
      <c r="BW122" s="72"/>
      <c r="BX122" s="72"/>
      <c r="BY122" s="72"/>
      <c r="BZ122" s="72"/>
      <c r="CA122" s="72"/>
      <c r="CB122" s="72"/>
      <c r="CC122" s="72"/>
      <c r="CD122" s="72"/>
      <c r="CE122" s="72"/>
      <c r="CF122" s="72"/>
      <c r="CG122" s="72"/>
      <c r="CH122" s="72"/>
      <c r="CI122" s="90"/>
      <c r="CJ122" s="90"/>
      <c r="CK122" s="90"/>
      <c r="CL122" s="90"/>
      <c r="CM122" s="90"/>
      <c r="CN122" s="90"/>
      <c r="CO122" s="90"/>
      <c r="CP122" s="90"/>
      <c r="CQ122" s="90"/>
      <c r="CR122" s="90"/>
      <c r="CS122" s="90"/>
      <c r="CT122" s="90"/>
      <c r="CU122" s="90"/>
      <c r="CV122" s="90"/>
      <c r="CW122" s="90"/>
      <c r="CX122" s="90"/>
      <c r="CY122" s="90"/>
      <c r="CZ122" s="90"/>
      <c r="DA122" s="90"/>
      <c r="DB122" s="90"/>
      <c r="DC122" s="90"/>
      <c r="DD122" s="90"/>
      <c r="DE122" s="90"/>
      <c r="DF122" s="90"/>
      <c r="DG122" s="90"/>
      <c r="DH122" s="90"/>
      <c r="DI122" s="90"/>
      <c r="DJ122" s="90"/>
      <c r="DK122" s="90"/>
      <c r="DL122" s="90"/>
      <c r="DM122" s="90"/>
      <c r="DN122" s="90"/>
      <c r="DO122" s="90"/>
      <c r="DP122" s="90"/>
      <c r="DQ122" s="90"/>
      <c r="DR122" s="90"/>
      <c r="DS122" s="90"/>
      <c r="DT122" s="90"/>
      <c r="DU122" s="90"/>
      <c r="DV122" s="90"/>
      <c r="DW122" s="90"/>
      <c r="DX122" s="90"/>
      <c r="DY122" s="90"/>
      <c r="DZ122" s="90"/>
      <c r="EA122" s="90"/>
      <c r="EB122" s="90"/>
      <c r="EC122" s="90"/>
      <c r="ED122" s="90"/>
      <c r="EE122" s="90"/>
      <c r="EF122" s="90"/>
      <c r="EG122" s="90"/>
      <c r="EH122" s="90"/>
      <c r="EI122" s="90"/>
      <c r="EJ122" s="90"/>
    </row>
    <row r="123" spans="1:140" s="1" customFormat="1" ht="25.15" customHeight="1">
      <c r="A123" s="426"/>
      <c r="B123" s="367">
        <f t="shared" ref="B123:B162" si="27">B122+1</f>
        <v>2022</v>
      </c>
      <c r="C123" s="396">
        <v>44561</v>
      </c>
      <c r="D123" s="365">
        <f>$I$1704</f>
        <v>1.042</v>
      </c>
      <c r="E123" s="404">
        <f>E122</f>
        <v>63535</v>
      </c>
      <c r="F123" s="72"/>
      <c r="G123" s="72"/>
      <c r="H123" s="2"/>
      <c r="I123" s="2"/>
      <c r="J123" s="2"/>
      <c r="K123" s="2"/>
      <c r="L123" s="2"/>
      <c r="M123" s="72"/>
      <c r="N123" s="72"/>
      <c r="O123" s="72"/>
      <c r="P123" s="117"/>
      <c r="Q123" s="72"/>
      <c r="R123" s="72"/>
      <c r="S123" s="72"/>
      <c r="T123" s="72"/>
      <c r="U123" s="72"/>
      <c r="V123" s="72"/>
      <c r="W123" s="72"/>
      <c r="X123" s="72"/>
      <c r="Y123" s="72"/>
      <c r="Z123" s="72"/>
      <c r="AA123" s="72"/>
      <c r="AB123" s="72"/>
      <c r="AC123" s="72"/>
      <c r="AD123" s="72"/>
      <c r="AE123" s="72"/>
      <c r="AF123" s="72"/>
      <c r="AG123" s="72"/>
      <c r="AH123" s="72"/>
      <c r="AI123" s="72"/>
      <c r="AJ123" s="72"/>
      <c r="AK123" s="72"/>
      <c r="AL123" s="72"/>
      <c r="AM123" s="72"/>
      <c r="AN123" s="72"/>
      <c r="AO123" s="72"/>
      <c r="AP123" s="72"/>
      <c r="AQ123" s="72"/>
      <c r="AR123" s="72"/>
      <c r="AS123" s="72"/>
      <c r="AT123" s="72"/>
      <c r="AU123" s="72"/>
      <c r="AV123" s="72"/>
      <c r="AW123" s="72"/>
      <c r="AX123" s="72"/>
      <c r="AY123" s="72"/>
      <c r="AZ123" s="72"/>
      <c r="BA123" s="72"/>
      <c r="BB123" s="72"/>
      <c r="BC123" s="72"/>
      <c r="BD123" s="72"/>
      <c r="BE123" s="72"/>
      <c r="BF123" s="72"/>
      <c r="BG123" s="72"/>
      <c r="BH123" s="72"/>
      <c r="BI123" s="72"/>
      <c r="BJ123" s="72"/>
      <c r="BK123" s="72"/>
      <c r="BL123" s="72"/>
      <c r="BM123" s="72"/>
      <c r="BN123" s="72"/>
      <c r="BO123" s="72"/>
      <c r="BP123" s="72"/>
      <c r="BQ123" s="72"/>
      <c r="BR123" s="72"/>
      <c r="BS123" s="72"/>
      <c r="BT123" s="72"/>
      <c r="BU123" s="72"/>
      <c r="BV123" s="72"/>
      <c r="BW123" s="72"/>
      <c r="BX123" s="72"/>
      <c r="BY123" s="72"/>
      <c r="BZ123" s="72"/>
      <c r="CA123" s="72"/>
      <c r="CB123" s="72"/>
      <c r="CC123" s="72"/>
      <c r="CD123" s="72"/>
      <c r="CE123" s="72"/>
      <c r="CF123" s="72"/>
      <c r="CG123" s="72"/>
      <c r="CH123" s="72"/>
      <c r="CI123" s="90"/>
      <c r="CJ123" s="90"/>
      <c r="CK123" s="90"/>
      <c r="CL123" s="90"/>
      <c r="CM123" s="90"/>
      <c r="CN123" s="90"/>
      <c r="CO123" s="90"/>
      <c r="CP123" s="90"/>
      <c r="CQ123" s="90"/>
      <c r="CR123" s="90"/>
      <c r="CS123" s="90"/>
      <c r="CT123" s="90"/>
      <c r="CU123" s="90"/>
      <c r="CV123" s="90"/>
      <c r="CW123" s="90"/>
      <c r="CX123" s="90"/>
      <c r="CY123" s="90"/>
      <c r="CZ123" s="90"/>
      <c r="DA123" s="90"/>
      <c r="DB123" s="90"/>
      <c r="DC123" s="90"/>
      <c r="DD123" s="90"/>
      <c r="DE123" s="90"/>
      <c r="DF123" s="90"/>
      <c r="DG123" s="90"/>
      <c r="DH123" s="90"/>
      <c r="DI123" s="90"/>
      <c r="DJ123" s="90"/>
      <c r="DK123" s="90"/>
      <c r="DL123" s="90"/>
      <c r="DM123" s="90"/>
      <c r="DN123" s="90"/>
      <c r="DO123" s="90"/>
      <c r="DP123" s="90"/>
      <c r="DQ123" s="90"/>
      <c r="DR123" s="90"/>
      <c r="DS123" s="90"/>
      <c r="DT123" s="90"/>
      <c r="DU123" s="90"/>
      <c r="DV123" s="90"/>
      <c r="DW123" s="90"/>
      <c r="DX123" s="90"/>
      <c r="DY123" s="90"/>
      <c r="DZ123" s="90"/>
      <c r="EA123" s="90"/>
      <c r="EB123" s="90"/>
      <c r="EC123" s="90"/>
      <c r="ED123" s="90"/>
      <c r="EE123" s="90"/>
      <c r="EF123" s="90"/>
      <c r="EG123" s="90"/>
      <c r="EH123" s="90"/>
      <c r="EI123" s="90"/>
      <c r="EJ123" s="90"/>
    </row>
    <row r="124" spans="1:140" s="1" customFormat="1" ht="25.15" customHeight="1">
      <c r="A124" s="426"/>
      <c r="B124" s="367">
        <f t="shared" si="27"/>
        <v>2023</v>
      </c>
      <c r="C124" s="396">
        <v>44926</v>
      </c>
      <c r="D124" s="365">
        <f>$I$1705</f>
        <v>1.127</v>
      </c>
      <c r="E124" s="404">
        <f>E123*D124</f>
        <v>71603.945000000007</v>
      </c>
      <c r="F124" s="72"/>
      <c r="G124" s="72"/>
      <c r="H124" s="72"/>
      <c r="I124" s="72"/>
      <c r="J124" s="72"/>
      <c r="K124" s="92"/>
      <c r="L124" s="92"/>
      <c r="M124" s="92"/>
      <c r="N124" s="69"/>
      <c r="O124" s="100"/>
      <c r="P124" s="117"/>
      <c r="Q124" s="72"/>
      <c r="R124" s="72"/>
      <c r="S124" s="72"/>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c r="AP124" s="72"/>
      <c r="AQ124" s="72"/>
      <c r="AR124" s="72"/>
      <c r="AS124" s="72"/>
      <c r="AT124" s="72"/>
      <c r="AU124" s="72"/>
      <c r="AV124" s="72"/>
      <c r="AW124" s="72"/>
      <c r="AX124" s="72"/>
      <c r="AY124" s="72"/>
      <c r="AZ124" s="72"/>
      <c r="BA124" s="72"/>
      <c r="BB124" s="72"/>
      <c r="BC124" s="72"/>
      <c r="BD124" s="72"/>
      <c r="BE124" s="72"/>
      <c r="BF124" s="72"/>
      <c r="BG124" s="72"/>
      <c r="BH124" s="72"/>
      <c r="BI124" s="72"/>
      <c r="BJ124" s="72"/>
      <c r="BK124" s="72"/>
      <c r="BL124" s="72"/>
      <c r="BM124" s="72"/>
      <c r="BN124" s="72"/>
      <c r="BO124" s="72"/>
      <c r="BP124" s="72"/>
      <c r="BQ124" s="72"/>
      <c r="BR124" s="72"/>
      <c r="BS124" s="72"/>
      <c r="BT124" s="72"/>
      <c r="BU124" s="72"/>
      <c r="BV124" s="72"/>
      <c r="BW124" s="72"/>
      <c r="BX124" s="72"/>
      <c r="BY124" s="72"/>
      <c r="BZ124" s="72"/>
      <c r="CA124" s="72"/>
      <c r="CB124" s="72"/>
      <c r="CC124" s="72"/>
      <c r="CD124" s="72"/>
      <c r="CE124" s="72"/>
      <c r="CF124" s="72"/>
      <c r="CG124" s="72"/>
      <c r="CH124" s="72"/>
      <c r="CI124" s="90"/>
      <c r="CJ124" s="90"/>
      <c r="CK124" s="90"/>
      <c r="CL124" s="90"/>
      <c r="CM124" s="90"/>
      <c r="CN124" s="90"/>
      <c r="CO124" s="90"/>
      <c r="CP124" s="90"/>
      <c r="CQ124" s="90"/>
      <c r="CR124" s="90"/>
      <c r="CS124" s="90"/>
      <c r="CT124" s="90"/>
      <c r="CU124" s="90"/>
      <c r="CV124" s="90"/>
      <c r="CW124" s="90"/>
      <c r="CX124" s="90"/>
      <c r="CY124" s="90"/>
      <c r="CZ124" s="90"/>
      <c r="DA124" s="90"/>
      <c r="DB124" s="90"/>
      <c r="DC124" s="90"/>
      <c r="DD124" s="90"/>
      <c r="DE124" s="90"/>
      <c r="DF124" s="90"/>
      <c r="DG124" s="90"/>
      <c r="DH124" s="90"/>
      <c r="DI124" s="90"/>
      <c r="DJ124" s="90"/>
      <c r="DK124" s="90"/>
      <c r="DL124" s="90"/>
      <c r="DM124" s="90"/>
      <c r="DN124" s="90"/>
      <c r="DO124" s="90"/>
      <c r="DP124" s="90"/>
      <c r="DQ124" s="90"/>
      <c r="DR124" s="90"/>
      <c r="DS124" s="90"/>
      <c r="DT124" s="90"/>
      <c r="DU124" s="90"/>
      <c r="DV124" s="90"/>
      <c r="DW124" s="90"/>
      <c r="DX124" s="90"/>
      <c r="DY124" s="90"/>
      <c r="DZ124" s="90"/>
      <c r="EA124" s="90"/>
      <c r="EB124" s="90"/>
      <c r="EC124" s="90"/>
      <c r="ED124" s="90"/>
      <c r="EE124" s="90"/>
      <c r="EF124" s="90"/>
      <c r="EG124" s="90"/>
      <c r="EH124" s="90"/>
      <c r="EI124" s="90"/>
      <c r="EJ124" s="90"/>
    </row>
    <row r="125" spans="1:140" s="1" customFormat="1" ht="25.15" customHeight="1">
      <c r="A125" s="426"/>
      <c r="B125" s="367">
        <f t="shared" si="27"/>
        <v>2024</v>
      </c>
      <c r="C125" s="396">
        <v>45291</v>
      </c>
      <c r="D125" s="365">
        <f>$I$1706</f>
        <v>1</v>
      </c>
      <c r="E125" s="404">
        <f>E124*D125</f>
        <v>71603.945000000007</v>
      </c>
      <c r="F125" s="72"/>
      <c r="G125" s="72"/>
      <c r="H125" s="72"/>
      <c r="I125" s="72"/>
      <c r="J125" s="72"/>
      <c r="K125" s="61"/>
      <c r="L125" s="66"/>
      <c r="M125" s="101"/>
      <c r="N125" s="115"/>
      <c r="O125" s="99"/>
      <c r="P125" s="117"/>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c r="AS125" s="72"/>
      <c r="AT125" s="72"/>
      <c r="AU125" s="72"/>
      <c r="AV125" s="72"/>
      <c r="AW125" s="72"/>
      <c r="AX125" s="72"/>
      <c r="AY125" s="72"/>
      <c r="AZ125" s="72"/>
      <c r="BA125" s="72"/>
      <c r="BB125" s="72"/>
      <c r="BC125" s="72"/>
      <c r="BD125" s="72"/>
      <c r="BE125" s="72"/>
      <c r="BF125" s="72"/>
      <c r="BG125" s="72"/>
      <c r="BH125" s="72"/>
      <c r="BI125" s="72"/>
      <c r="BJ125" s="72"/>
      <c r="BK125" s="72"/>
      <c r="BL125" s="72"/>
      <c r="BM125" s="72"/>
      <c r="BN125" s="72"/>
      <c r="BO125" s="72"/>
      <c r="BP125" s="72"/>
      <c r="BQ125" s="72"/>
      <c r="BR125" s="72"/>
      <c r="BS125" s="72"/>
      <c r="BT125" s="72"/>
      <c r="BU125" s="72"/>
      <c r="BV125" s="72"/>
      <c r="BW125" s="72"/>
      <c r="BX125" s="72"/>
      <c r="BY125" s="72"/>
      <c r="BZ125" s="72"/>
      <c r="CA125" s="72"/>
      <c r="CB125" s="72"/>
      <c r="CC125" s="72"/>
      <c r="CD125" s="72"/>
      <c r="CE125" s="72"/>
      <c r="CF125" s="72"/>
      <c r="CG125" s="72"/>
      <c r="CH125" s="72"/>
      <c r="CI125" s="90"/>
      <c r="CJ125" s="90"/>
      <c r="CK125" s="90"/>
      <c r="CL125" s="90"/>
      <c r="CM125" s="90"/>
      <c r="CN125" s="90"/>
      <c r="CO125" s="90"/>
      <c r="CP125" s="90"/>
      <c r="CQ125" s="90"/>
      <c r="CR125" s="90"/>
      <c r="CS125" s="90"/>
      <c r="CT125" s="90"/>
      <c r="CU125" s="90"/>
      <c r="CV125" s="90"/>
      <c r="CW125" s="90"/>
      <c r="CX125" s="90"/>
      <c r="CY125" s="90"/>
      <c r="CZ125" s="90"/>
      <c r="DA125" s="90"/>
      <c r="DB125" s="90"/>
      <c r="DC125" s="90"/>
      <c r="DD125" s="90"/>
      <c r="DE125" s="90"/>
      <c r="DF125" s="90"/>
      <c r="DG125" s="90"/>
      <c r="DH125" s="90"/>
      <c r="DI125" s="90"/>
      <c r="DJ125" s="90"/>
      <c r="DK125" s="90"/>
      <c r="DL125" s="90"/>
      <c r="DM125" s="90"/>
      <c r="DN125" s="90"/>
      <c r="DO125" s="90"/>
      <c r="DP125" s="90"/>
      <c r="DQ125" s="90"/>
      <c r="DR125" s="90"/>
      <c r="DS125" s="90"/>
      <c r="DT125" s="90"/>
      <c r="DU125" s="90"/>
      <c r="DV125" s="90"/>
      <c r="DW125" s="90"/>
      <c r="DX125" s="90"/>
      <c r="DY125" s="90"/>
      <c r="DZ125" s="90"/>
      <c r="EA125" s="90"/>
      <c r="EB125" s="90"/>
      <c r="EC125" s="90"/>
      <c r="ED125" s="90"/>
      <c r="EE125" s="90"/>
      <c r="EF125" s="90"/>
      <c r="EG125" s="90"/>
      <c r="EH125" s="90"/>
      <c r="EI125" s="90"/>
      <c r="EJ125" s="90"/>
    </row>
    <row r="126" spans="1:140" s="1" customFormat="1" ht="25.15" customHeight="1">
      <c r="A126" s="426"/>
      <c r="B126" s="367">
        <f t="shared" si="27"/>
        <v>2025</v>
      </c>
      <c r="C126" s="396">
        <v>45657</v>
      </c>
      <c r="D126" s="365">
        <f>$I$1707</f>
        <v>1</v>
      </c>
      <c r="E126" s="404">
        <f t="shared" ref="E126:E162" si="28">E125*D126</f>
        <v>71603.945000000007</v>
      </c>
      <c r="F126" s="72"/>
      <c r="G126" s="72"/>
      <c r="H126" s="72"/>
      <c r="I126" s="72"/>
      <c r="J126" s="72"/>
      <c r="K126" s="61"/>
      <c r="L126" s="75"/>
      <c r="M126" s="98"/>
      <c r="N126" s="115"/>
      <c r="O126" s="99"/>
      <c r="P126" s="117"/>
      <c r="Q126" s="72"/>
      <c r="R126" s="72"/>
      <c r="S126" s="72"/>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c r="AP126" s="72"/>
      <c r="AQ126" s="72"/>
      <c r="AR126" s="72"/>
      <c r="AS126" s="72"/>
      <c r="AT126" s="72"/>
      <c r="AU126" s="72"/>
      <c r="AV126" s="72"/>
      <c r="AW126" s="72"/>
      <c r="AX126" s="72"/>
      <c r="AY126" s="72"/>
      <c r="AZ126" s="72"/>
      <c r="BA126" s="72"/>
      <c r="BB126" s="72"/>
      <c r="BC126" s="72"/>
      <c r="BD126" s="72"/>
      <c r="BE126" s="72"/>
      <c r="BF126" s="72"/>
      <c r="BG126" s="72"/>
      <c r="BH126" s="72"/>
      <c r="BI126" s="72"/>
      <c r="BJ126" s="72"/>
      <c r="BK126" s="72"/>
      <c r="BL126" s="72"/>
      <c r="BM126" s="72"/>
      <c r="BN126" s="72"/>
      <c r="BO126" s="72"/>
      <c r="BP126" s="72"/>
      <c r="BQ126" s="72"/>
      <c r="BR126" s="72"/>
      <c r="BS126" s="72"/>
      <c r="BT126" s="72"/>
      <c r="BU126" s="72"/>
      <c r="BV126" s="72"/>
      <c r="BW126" s="72"/>
      <c r="BX126" s="72"/>
      <c r="BY126" s="72"/>
      <c r="BZ126" s="72"/>
      <c r="CA126" s="72"/>
      <c r="CB126" s="72"/>
      <c r="CC126" s="72"/>
      <c r="CD126" s="72"/>
      <c r="CE126" s="72"/>
      <c r="CF126" s="72"/>
      <c r="CG126" s="72"/>
      <c r="CH126" s="72"/>
      <c r="CI126" s="90"/>
      <c r="CJ126" s="90"/>
      <c r="CK126" s="90"/>
      <c r="CL126" s="90"/>
      <c r="CM126" s="90"/>
      <c r="CN126" s="90"/>
      <c r="CO126" s="90"/>
      <c r="CP126" s="90"/>
      <c r="CQ126" s="90"/>
      <c r="CR126" s="90"/>
      <c r="CS126" s="90"/>
      <c r="CT126" s="90"/>
      <c r="CU126" s="90"/>
      <c r="CV126" s="90"/>
      <c r="CW126" s="90"/>
      <c r="CX126" s="90"/>
      <c r="CY126" s="90"/>
      <c r="CZ126" s="90"/>
      <c r="DA126" s="90"/>
      <c r="DB126" s="90"/>
      <c r="DC126" s="90"/>
      <c r="DD126" s="90"/>
      <c r="DE126" s="90"/>
      <c r="DF126" s="90"/>
      <c r="DG126" s="90"/>
      <c r="DH126" s="90"/>
      <c r="DI126" s="90"/>
      <c r="DJ126" s="90"/>
      <c r="DK126" s="90"/>
      <c r="DL126" s="90"/>
      <c r="DM126" s="90"/>
      <c r="DN126" s="90"/>
      <c r="DO126" s="90"/>
      <c r="DP126" s="90"/>
      <c r="DQ126" s="90"/>
      <c r="DR126" s="90"/>
      <c r="DS126" s="90"/>
      <c r="DT126" s="90"/>
      <c r="DU126" s="90"/>
      <c r="DV126" s="90"/>
      <c r="DW126" s="90"/>
      <c r="DX126" s="90"/>
      <c r="DY126" s="90"/>
      <c r="DZ126" s="90"/>
      <c r="EA126" s="90"/>
      <c r="EB126" s="90"/>
      <c r="EC126" s="90"/>
      <c r="ED126" s="90"/>
      <c r="EE126" s="90"/>
      <c r="EF126" s="90"/>
      <c r="EG126" s="90"/>
      <c r="EH126" s="90"/>
      <c r="EI126" s="90"/>
      <c r="EJ126" s="90"/>
    </row>
    <row r="127" spans="1:140" s="1" customFormat="1" ht="25.15" customHeight="1">
      <c r="A127" s="426"/>
      <c r="B127" s="367">
        <f t="shared" si="27"/>
        <v>2026</v>
      </c>
      <c r="C127" s="396">
        <v>46022</v>
      </c>
      <c r="D127" s="365">
        <f>$I$1708</f>
        <v>1</v>
      </c>
      <c r="E127" s="404">
        <f t="shared" si="28"/>
        <v>71603.945000000007</v>
      </c>
      <c r="F127" s="72"/>
      <c r="G127" s="72"/>
      <c r="H127" s="72"/>
      <c r="I127" s="72"/>
      <c r="J127" s="72"/>
      <c r="K127" s="61"/>
      <c r="L127" s="66"/>
      <c r="M127" s="98"/>
      <c r="N127" s="115"/>
      <c r="O127" s="99"/>
      <c r="P127" s="117"/>
      <c r="Q127" s="72"/>
      <c r="R127" s="72"/>
      <c r="S127" s="72"/>
      <c r="T127" s="72"/>
      <c r="U127" s="72"/>
      <c r="V127" s="72"/>
      <c r="W127" s="72"/>
      <c r="X127" s="72"/>
      <c r="Y127" s="72"/>
      <c r="Z127" s="72"/>
      <c r="AA127" s="72"/>
      <c r="AB127" s="72"/>
      <c r="AC127" s="72"/>
      <c r="AD127" s="72"/>
      <c r="AE127" s="72"/>
      <c r="AF127" s="72"/>
      <c r="AG127" s="72"/>
      <c r="AH127" s="72"/>
      <c r="AI127" s="72"/>
      <c r="AJ127" s="72"/>
      <c r="AK127" s="72"/>
      <c r="AL127" s="72"/>
      <c r="AM127" s="72"/>
      <c r="AN127" s="72"/>
      <c r="AO127" s="72"/>
      <c r="AP127" s="72"/>
      <c r="AQ127" s="72"/>
      <c r="AR127" s="72"/>
      <c r="AS127" s="72"/>
      <c r="AT127" s="72"/>
      <c r="AU127" s="72"/>
      <c r="AV127" s="72"/>
      <c r="AW127" s="72"/>
      <c r="AX127" s="72"/>
      <c r="AY127" s="72"/>
      <c r="AZ127" s="72"/>
      <c r="BA127" s="72"/>
      <c r="BB127" s="72"/>
      <c r="BC127" s="72"/>
      <c r="BD127" s="72"/>
      <c r="BE127" s="72"/>
      <c r="BF127" s="72"/>
      <c r="BG127" s="72"/>
      <c r="BH127" s="72"/>
      <c r="BI127" s="72"/>
      <c r="BJ127" s="72"/>
      <c r="BK127" s="72"/>
      <c r="BL127" s="72"/>
      <c r="BM127" s="72"/>
      <c r="BN127" s="72"/>
      <c r="BO127" s="72"/>
      <c r="BP127" s="72"/>
      <c r="BQ127" s="72"/>
      <c r="BR127" s="72"/>
      <c r="BS127" s="72"/>
      <c r="BT127" s="72"/>
      <c r="BU127" s="72"/>
      <c r="BV127" s="72"/>
      <c r="BW127" s="72"/>
      <c r="BX127" s="72"/>
      <c r="BY127" s="72"/>
      <c r="BZ127" s="72"/>
      <c r="CA127" s="72"/>
      <c r="CB127" s="72"/>
      <c r="CC127" s="72"/>
      <c r="CD127" s="72"/>
      <c r="CE127" s="72"/>
      <c r="CF127" s="72"/>
      <c r="CG127" s="72"/>
      <c r="CH127" s="72"/>
      <c r="CI127" s="90"/>
      <c r="CJ127" s="90"/>
      <c r="CK127" s="90"/>
      <c r="CL127" s="90"/>
      <c r="CM127" s="90"/>
      <c r="CN127" s="90"/>
      <c r="CO127" s="90"/>
      <c r="CP127" s="90"/>
      <c r="CQ127" s="90"/>
      <c r="CR127" s="90"/>
      <c r="CS127" s="90"/>
      <c r="CT127" s="90"/>
      <c r="CU127" s="90"/>
      <c r="CV127" s="90"/>
      <c r="CW127" s="90"/>
      <c r="CX127" s="90"/>
      <c r="CY127" s="90"/>
      <c r="CZ127" s="90"/>
      <c r="DA127" s="90"/>
      <c r="DB127" s="90"/>
      <c r="DC127" s="90"/>
      <c r="DD127" s="90"/>
      <c r="DE127" s="90"/>
      <c r="DF127" s="90"/>
      <c r="DG127" s="90"/>
      <c r="DH127" s="90"/>
      <c r="DI127" s="90"/>
      <c r="DJ127" s="90"/>
      <c r="DK127" s="90"/>
      <c r="DL127" s="90"/>
      <c r="DM127" s="90"/>
      <c r="DN127" s="90"/>
      <c r="DO127" s="90"/>
      <c r="DP127" s="90"/>
      <c r="DQ127" s="90"/>
      <c r="DR127" s="90"/>
      <c r="DS127" s="90"/>
      <c r="DT127" s="90"/>
      <c r="DU127" s="90"/>
      <c r="DV127" s="90"/>
      <c r="DW127" s="90"/>
      <c r="DX127" s="90"/>
      <c r="DY127" s="90"/>
      <c r="DZ127" s="90"/>
      <c r="EA127" s="90"/>
      <c r="EB127" s="90"/>
      <c r="EC127" s="90"/>
      <c r="ED127" s="90"/>
      <c r="EE127" s="90"/>
      <c r="EF127" s="90"/>
      <c r="EG127" s="90"/>
      <c r="EH127" s="90"/>
      <c r="EI127" s="90"/>
      <c r="EJ127" s="90"/>
    </row>
    <row r="128" spans="1:140" s="1" customFormat="1" ht="25.15" customHeight="1">
      <c r="A128" s="426"/>
      <c r="B128" s="367">
        <f t="shared" si="27"/>
        <v>2027</v>
      </c>
      <c r="C128" s="396">
        <v>46387</v>
      </c>
      <c r="D128" s="365">
        <f>$I$1709</f>
        <v>1</v>
      </c>
      <c r="E128" s="404">
        <f t="shared" si="28"/>
        <v>71603.945000000007</v>
      </c>
      <c r="F128" s="72"/>
      <c r="G128" s="72"/>
      <c r="H128" s="72"/>
      <c r="I128" s="72"/>
      <c r="J128" s="72"/>
      <c r="K128" s="61"/>
      <c r="L128" s="75"/>
      <c r="M128" s="98"/>
      <c r="N128" s="115"/>
      <c r="O128" s="99"/>
      <c r="P128" s="117"/>
      <c r="Q128" s="72"/>
      <c r="R128" s="72"/>
      <c r="S128" s="72"/>
      <c r="T128" s="72"/>
      <c r="U128" s="72"/>
      <c r="V128" s="72"/>
      <c r="W128" s="72"/>
      <c r="X128" s="72"/>
      <c r="Y128" s="72"/>
      <c r="Z128" s="72"/>
      <c r="AA128" s="72"/>
      <c r="AB128" s="72"/>
      <c r="AC128" s="72"/>
      <c r="AD128" s="72"/>
      <c r="AE128" s="72"/>
      <c r="AF128" s="72"/>
      <c r="AG128" s="72"/>
      <c r="AH128" s="72"/>
      <c r="AI128" s="72"/>
      <c r="AJ128" s="72"/>
      <c r="AK128" s="72"/>
      <c r="AL128" s="72"/>
      <c r="AM128" s="72"/>
      <c r="AN128" s="72"/>
      <c r="AO128" s="72"/>
      <c r="AP128" s="72"/>
      <c r="AQ128" s="72"/>
      <c r="AR128" s="72"/>
      <c r="AS128" s="72"/>
      <c r="AT128" s="72"/>
      <c r="AU128" s="72"/>
      <c r="AV128" s="72"/>
      <c r="AW128" s="72"/>
      <c r="AX128" s="72"/>
      <c r="AY128" s="72"/>
      <c r="AZ128" s="72"/>
      <c r="BA128" s="72"/>
      <c r="BB128" s="72"/>
      <c r="BC128" s="72"/>
      <c r="BD128" s="72"/>
      <c r="BE128" s="72"/>
      <c r="BF128" s="72"/>
      <c r="BG128" s="72"/>
      <c r="BH128" s="72"/>
      <c r="BI128" s="72"/>
      <c r="BJ128" s="72"/>
      <c r="BK128" s="72"/>
      <c r="BL128" s="72"/>
      <c r="BM128" s="72"/>
      <c r="BN128" s="72"/>
      <c r="BO128" s="72"/>
      <c r="BP128" s="72"/>
      <c r="BQ128" s="72"/>
      <c r="BR128" s="72"/>
      <c r="BS128" s="72"/>
      <c r="BT128" s="72"/>
      <c r="BU128" s="72"/>
      <c r="BV128" s="72"/>
      <c r="BW128" s="72"/>
      <c r="BX128" s="72"/>
      <c r="BY128" s="72"/>
      <c r="BZ128" s="72"/>
      <c r="CA128" s="72"/>
      <c r="CB128" s="72"/>
      <c r="CC128" s="72"/>
      <c r="CD128" s="72"/>
      <c r="CE128" s="72"/>
      <c r="CF128" s="72"/>
      <c r="CG128" s="72"/>
      <c r="CH128" s="72"/>
      <c r="CI128" s="90"/>
      <c r="CJ128" s="90"/>
      <c r="CK128" s="90"/>
      <c r="CL128" s="90"/>
      <c r="CM128" s="90"/>
      <c r="CN128" s="90"/>
      <c r="CO128" s="90"/>
      <c r="CP128" s="90"/>
      <c r="CQ128" s="90"/>
      <c r="CR128" s="90"/>
      <c r="CS128" s="90"/>
      <c r="CT128" s="90"/>
      <c r="CU128" s="90"/>
      <c r="CV128" s="90"/>
      <c r="CW128" s="90"/>
      <c r="CX128" s="90"/>
      <c r="CY128" s="90"/>
      <c r="CZ128" s="90"/>
      <c r="DA128" s="90"/>
      <c r="DB128" s="90"/>
      <c r="DC128" s="90"/>
      <c r="DD128" s="90"/>
      <c r="DE128" s="90"/>
      <c r="DF128" s="90"/>
      <c r="DG128" s="90"/>
      <c r="DH128" s="90"/>
      <c r="DI128" s="90"/>
      <c r="DJ128" s="90"/>
      <c r="DK128" s="90"/>
      <c r="DL128" s="90"/>
      <c r="DM128" s="90"/>
      <c r="DN128" s="90"/>
      <c r="DO128" s="90"/>
      <c r="DP128" s="90"/>
      <c r="DQ128" s="90"/>
      <c r="DR128" s="90"/>
      <c r="DS128" s="90"/>
      <c r="DT128" s="90"/>
      <c r="DU128" s="90"/>
      <c r="DV128" s="90"/>
      <c r="DW128" s="90"/>
      <c r="DX128" s="90"/>
      <c r="DY128" s="90"/>
      <c r="DZ128" s="90"/>
      <c r="EA128" s="90"/>
      <c r="EB128" s="90"/>
      <c r="EC128" s="90"/>
      <c r="ED128" s="90"/>
      <c r="EE128" s="90"/>
      <c r="EF128" s="90"/>
      <c r="EG128" s="90"/>
      <c r="EH128" s="90"/>
      <c r="EI128" s="90"/>
      <c r="EJ128" s="90"/>
    </row>
    <row r="129" spans="1:140" s="1" customFormat="1" ht="25.15" customHeight="1">
      <c r="A129" s="426"/>
      <c r="B129" s="367">
        <f t="shared" si="27"/>
        <v>2028</v>
      </c>
      <c r="C129" s="396">
        <v>46752</v>
      </c>
      <c r="D129" s="365">
        <f>$I$1710</f>
        <v>1</v>
      </c>
      <c r="E129" s="404">
        <f t="shared" si="28"/>
        <v>71603.945000000007</v>
      </c>
      <c r="F129" s="72"/>
      <c r="G129" s="72"/>
      <c r="H129" s="72"/>
      <c r="I129" s="72"/>
      <c r="J129" s="72"/>
      <c r="K129" s="61"/>
      <c r="L129" s="75"/>
      <c r="M129" s="98"/>
      <c r="N129" s="115"/>
      <c r="O129" s="99"/>
      <c r="P129" s="72"/>
      <c r="Q129" s="72"/>
      <c r="R129" s="72"/>
      <c r="S129" s="72"/>
      <c r="T129" s="72"/>
      <c r="U129" s="72"/>
      <c r="V129" s="72"/>
      <c r="W129" s="72"/>
      <c r="X129" s="72"/>
      <c r="Y129" s="72"/>
      <c r="Z129" s="72"/>
      <c r="AA129" s="72"/>
      <c r="AB129" s="72"/>
      <c r="AC129" s="72"/>
      <c r="AD129" s="72"/>
      <c r="AE129" s="72"/>
      <c r="AF129" s="72"/>
      <c r="AG129" s="72"/>
      <c r="AH129" s="72"/>
      <c r="AI129" s="72"/>
      <c r="AJ129" s="72"/>
      <c r="AK129" s="72"/>
      <c r="AL129" s="72"/>
      <c r="AM129" s="72"/>
      <c r="AN129" s="72"/>
      <c r="AO129" s="72"/>
      <c r="AP129" s="72"/>
      <c r="AQ129" s="72"/>
      <c r="AR129" s="72"/>
      <c r="AS129" s="72"/>
      <c r="AT129" s="72"/>
      <c r="AU129" s="72"/>
      <c r="AV129" s="72"/>
      <c r="AW129" s="72"/>
      <c r="AX129" s="72"/>
      <c r="AY129" s="72"/>
      <c r="AZ129" s="72"/>
      <c r="BA129" s="72"/>
      <c r="BB129" s="72"/>
      <c r="BC129" s="72"/>
      <c r="BD129" s="72"/>
      <c r="BE129" s="72"/>
      <c r="BF129" s="72"/>
      <c r="BG129" s="72"/>
      <c r="BH129" s="72"/>
      <c r="BI129" s="72"/>
      <c r="BJ129" s="72"/>
      <c r="BK129" s="72"/>
      <c r="BL129" s="72"/>
      <c r="BM129" s="72"/>
      <c r="BN129" s="72"/>
      <c r="BO129" s="72"/>
      <c r="BP129" s="72"/>
      <c r="BQ129" s="72"/>
      <c r="BR129" s="72"/>
      <c r="BS129" s="72"/>
      <c r="BT129" s="72"/>
      <c r="BU129" s="72"/>
      <c r="BV129" s="72"/>
      <c r="BW129" s="72"/>
      <c r="BX129" s="72"/>
      <c r="BY129" s="72"/>
      <c r="BZ129" s="72"/>
      <c r="CA129" s="72"/>
      <c r="CB129" s="72"/>
      <c r="CC129" s="72"/>
      <c r="CD129" s="72"/>
      <c r="CE129" s="72"/>
      <c r="CF129" s="72"/>
      <c r="CG129" s="72"/>
      <c r="CH129" s="72"/>
      <c r="CI129" s="90"/>
      <c r="CJ129" s="90"/>
      <c r="CK129" s="90"/>
      <c r="CL129" s="90"/>
      <c r="CM129" s="90"/>
      <c r="CN129" s="90"/>
      <c r="CO129" s="90"/>
      <c r="CP129" s="90"/>
      <c r="CQ129" s="90"/>
      <c r="CR129" s="90"/>
      <c r="CS129" s="90"/>
      <c r="CT129" s="90"/>
      <c r="CU129" s="90"/>
      <c r="CV129" s="90"/>
      <c r="CW129" s="90"/>
      <c r="CX129" s="90"/>
      <c r="CY129" s="90"/>
      <c r="CZ129" s="90"/>
      <c r="DA129" s="90"/>
      <c r="DB129" s="90"/>
      <c r="DC129" s="90"/>
      <c r="DD129" s="90"/>
      <c r="DE129" s="90"/>
      <c r="DF129" s="90"/>
      <c r="DG129" s="90"/>
      <c r="DH129" s="90"/>
      <c r="DI129" s="90"/>
      <c r="DJ129" s="90"/>
      <c r="DK129" s="90"/>
      <c r="DL129" s="90"/>
      <c r="DM129" s="90"/>
      <c r="DN129" s="90"/>
      <c r="DO129" s="90"/>
      <c r="DP129" s="90"/>
      <c r="DQ129" s="90"/>
      <c r="DR129" s="90"/>
      <c r="DS129" s="90"/>
      <c r="DT129" s="90"/>
      <c r="DU129" s="90"/>
      <c r="DV129" s="90"/>
      <c r="DW129" s="90"/>
      <c r="DX129" s="90"/>
      <c r="DY129" s="90"/>
      <c r="DZ129" s="90"/>
      <c r="EA129" s="90"/>
      <c r="EB129" s="90"/>
      <c r="EC129" s="90"/>
      <c r="ED129" s="90"/>
      <c r="EE129" s="90"/>
      <c r="EF129" s="90"/>
      <c r="EG129" s="90"/>
      <c r="EH129" s="90"/>
      <c r="EI129" s="90"/>
      <c r="EJ129" s="90"/>
    </row>
    <row r="130" spans="1:140" s="1" customFormat="1" ht="25.15" customHeight="1">
      <c r="A130" s="426"/>
      <c r="B130" s="367">
        <f t="shared" si="27"/>
        <v>2029</v>
      </c>
      <c r="C130" s="396">
        <v>47118</v>
      </c>
      <c r="D130" s="365">
        <f>$I$1711</f>
        <v>1</v>
      </c>
      <c r="E130" s="404">
        <f t="shared" si="28"/>
        <v>71603.945000000007</v>
      </c>
      <c r="F130" s="72"/>
      <c r="G130" s="72"/>
      <c r="H130" s="72"/>
      <c r="I130" s="72"/>
      <c r="J130" s="72"/>
      <c r="K130" s="61"/>
      <c r="L130" s="75"/>
      <c r="M130" s="98"/>
      <c r="N130" s="115"/>
      <c r="O130" s="99"/>
      <c r="P130" s="72"/>
      <c r="Q130" s="72"/>
      <c r="R130" s="72"/>
      <c r="S130" s="72"/>
      <c r="T130" s="72"/>
      <c r="U130" s="72"/>
      <c r="V130" s="72"/>
      <c r="W130" s="72"/>
      <c r="X130" s="72"/>
      <c r="Y130" s="72"/>
      <c r="Z130" s="72"/>
      <c r="AA130" s="72"/>
      <c r="AB130" s="72"/>
      <c r="AC130" s="72"/>
      <c r="AD130" s="72"/>
      <c r="AE130" s="72"/>
      <c r="AF130" s="72"/>
      <c r="AG130" s="72"/>
      <c r="AH130" s="72"/>
      <c r="AI130" s="72"/>
      <c r="AJ130" s="72"/>
      <c r="AK130" s="72"/>
      <c r="AL130" s="72"/>
      <c r="AM130" s="72"/>
      <c r="AN130" s="72"/>
      <c r="AO130" s="72"/>
      <c r="AP130" s="72"/>
      <c r="AQ130" s="72"/>
      <c r="AR130" s="72"/>
      <c r="AS130" s="72"/>
      <c r="AT130" s="72"/>
      <c r="AU130" s="72"/>
      <c r="AV130" s="72"/>
      <c r="AW130" s="72"/>
      <c r="AX130" s="72"/>
      <c r="AY130" s="72"/>
      <c r="AZ130" s="72"/>
      <c r="BA130" s="72"/>
      <c r="BB130" s="72"/>
      <c r="BC130" s="72"/>
      <c r="BD130" s="72"/>
      <c r="BE130" s="72"/>
      <c r="BF130" s="72"/>
      <c r="BG130" s="72"/>
      <c r="BH130" s="72"/>
      <c r="BI130" s="72"/>
      <c r="BJ130" s="72"/>
      <c r="BK130" s="72"/>
      <c r="BL130" s="72"/>
      <c r="BM130" s="72"/>
      <c r="BN130" s="72"/>
      <c r="BO130" s="72"/>
      <c r="BP130" s="72"/>
      <c r="BQ130" s="72"/>
      <c r="BR130" s="72"/>
      <c r="BS130" s="72"/>
      <c r="BT130" s="72"/>
      <c r="BU130" s="72"/>
      <c r="BV130" s="72"/>
      <c r="BW130" s="72"/>
      <c r="BX130" s="72"/>
      <c r="BY130" s="72"/>
      <c r="BZ130" s="72"/>
      <c r="CA130" s="72"/>
      <c r="CB130" s="72"/>
      <c r="CC130" s="72"/>
      <c r="CD130" s="72"/>
      <c r="CE130" s="72"/>
      <c r="CF130" s="72"/>
      <c r="CG130" s="72"/>
      <c r="CH130" s="72"/>
      <c r="CI130" s="90"/>
      <c r="CJ130" s="90"/>
      <c r="CK130" s="90"/>
      <c r="CL130" s="90"/>
      <c r="CM130" s="90"/>
      <c r="CN130" s="90"/>
      <c r="CO130" s="90"/>
      <c r="CP130" s="90"/>
      <c r="CQ130" s="90"/>
      <c r="CR130" s="90"/>
      <c r="CS130" s="90"/>
      <c r="CT130" s="90"/>
      <c r="CU130" s="90"/>
      <c r="CV130" s="90"/>
      <c r="CW130" s="90"/>
      <c r="CX130" s="90"/>
      <c r="CY130" s="90"/>
      <c r="CZ130" s="90"/>
      <c r="DA130" s="90"/>
      <c r="DB130" s="90"/>
      <c r="DC130" s="90"/>
      <c r="DD130" s="90"/>
      <c r="DE130" s="90"/>
      <c r="DF130" s="90"/>
      <c r="DG130" s="90"/>
      <c r="DH130" s="90"/>
      <c r="DI130" s="90"/>
      <c r="DJ130" s="90"/>
      <c r="DK130" s="90"/>
      <c r="DL130" s="90"/>
      <c r="DM130" s="90"/>
      <c r="DN130" s="90"/>
      <c r="DO130" s="90"/>
      <c r="DP130" s="90"/>
      <c r="DQ130" s="90"/>
      <c r="DR130" s="90"/>
      <c r="DS130" s="90"/>
      <c r="DT130" s="90"/>
      <c r="DU130" s="90"/>
      <c r="DV130" s="90"/>
      <c r="DW130" s="90"/>
      <c r="DX130" s="90"/>
      <c r="DY130" s="90"/>
      <c r="DZ130" s="90"/>
      <c r="EA130" s="90"/>
      <c r="EB130" s="90"/>
      <c r="EC130" s="90"/>
      <c r="ED130" s="90"/>
      <c r="EE130" s="90"/>
      <c r="EF130" s="90"/>
      <c r="EG130" s="90"/>
      <c r="EH130" s="90"/>
      <c r="EI130" s="90"/>
      <c r="EJ130" s="90"/>
    </row>
    <row r="131" spans="1:140" s="1" customFormat="1" ht="25.15" customHeight="1">
      <c r="A131" s="426"/>
      <c r="B131" s="367">
        <f t="shared" si="27"/>
        <v>2030</v>
      </c>
      <c r="C131" s="396">
        <v>47483</v>
      </c>
      <c r="D131" s="365">
        <f>$I$1712</f>
        <v>1</v>
      </c>
      <c r="E131" s="404">
        <f t="shared" si="28"/>
        <v>71603.945000000007</v>
      </c>
      <c r="F131" s="72"/>
      <c r="G131" s="72"/>
      <c r="H131" s="72"/>
      <c r="I131" s="72"/>
      <c r="J131" s="72"/>
      <c r="K131" s="135"/>
      <c r="L131" s="135"/>
      <c r="M131" s="135"/>
      <c r="N131" s="102"/>
      <c r="O131" s="135"/>
      <c r="P131" s="72"/>
      <c r="Q131" s="72"/>
      <c r="R131" s="72"/>
      <c r="S131" s="130"/>
      <c r="T131" s="72"/>
      <c r="U131" s="72"/>
      <c r="V131" s="72"/>
      <c r="W131" s="72"/>
      <c r="X131" s="72"/>
      <c r="Y131" s="72"/>
      <c r="Z131" s="72"/>
      <c r="AA131" s="72"/>
      <c r="AB131" s="72"/>
      <c r="AC131" s="72"/>
      <c r="AD131" s="72"/>
      <c r="AE131" s="72"/>
      <c r="AF131" s="72"/>
      <c r="AG131" s="72"/>
      <c r="AH131" s="72"/>
      <c r="AI131" s="72"/>
      <c r="AJ131" s="72"/>
      <c r="AK131" s="72"/>
      <c r="AL131" s="72"/>
      <c r="AM131" s="72"/>
      <c r="AN131" s="72"/>
      <c r="AO131" s="72"/>
      <c r="AP131" s="72"/>
      <c r="AQ131" s="72"/>
      <c r="AR131" s="72"/>
      <c r="AS131" s="72"/>
      <c r="AT131" s="72"/>
      <c r="AU131" s="72"/>
      <c r="AV131" s="72"/>
      <c r="AW131" s="72"/>
      <c r="AX131" s="72"/>
      <c r="AY131" s="72"/>
      <c r="AZ131" s="72"/>
      <c r="BA131" s="72"/>
      <c r="BB131" s="72"/>
      <c r="BC131" s="72"/>
      <c r="BD131" s="72"/>
      <c r="BE131" s="72"/>
      <c r="BF131" s="72"/>
      <c r="BG131" s="72"/>
      <c r="BH131" s="72"/>
      <c r="BI131" s="72"/>
      <c r="BJ131" s="72"/>
      <c r="BK131" s="72"/>
      <c r="BL131" s="72"/>
      <c r="BM131" s="72"/>
      <c r="BN131" s="72"/>
      <c r="BO131" s="72"/>
      <c r="BP131" s="72"/>
      <c r="BQ131" s="72"/>
      <c r="BR131" s="72"/>
      <c r="BS131" s="72"/>
      <c r="BT131" s="72"/>
      <c r="BU131" s="72"/>
      <c r="BV131" s="72"/>
      <c r="BW131" s="72"/>
      <c r="BX131" s="72"/>
      <c r="BY131" s="72"/>
      <c r="BZ131" s="72"/>
      <c r="CA131" s="72"/>
      <c r="CB131" s="72"/>
      <c r="CC131" s="72"/>
      <c r="CD131" s="72"/>
      <c r="CE131" s="72"/>
      <c r="CF131" s="72"/>
      <c r="CG131" s="72"/>
      <c r="CH131" s="72"/>
      <c r="CI131" s="90"/>
      <c r="CJ131" s="90"/>
      <c r="CK131" s="90"/>
      <c r="CL131" s="90"/>
      <c r="CM131" s="90"/>
      <c r="CN131" s="90"/>
      <c r="CO131" s="90"/>
      <c r="CP131" s="90"/>
      <c r="CQ131" s="90"/>
      <c r="CR131" s="90"/>
      <c r="CS131" s="90"/>
      <c r="CT131" s="90"/>
      <c r="CU131" s="90"/>
      <c r="CV131" s="90"/>
      <c r="CW131" s="90"/>
      <c r="CX131" s="90"/>
      <c r="CY131" s="90"/>
      <c r="CZ131" s="90"/>
      <c r="DA131" s="90"/>
      <c r="DB131" s="90"/>
      <c r="DC131" s="90"/>
      <c r="DD131" s="90"/>
      <c r="DE131" s="90"/>
      <c r="DF131" s="90"/>
      <c r="DG131" s="90"/>
      <c r="DH131" s="90"/>
      <c r="DI131" s="90"/>
      <c r="DJ131" s="90"/>
      <c r="DK131" s="90"/>
      <c r="DL131" s="90"/>
      <c r="DM131" s="90"/>
      <c r="DN131" s="90"/>
      <c r="DO131" s="90"/>
      <c r="DP131" s="90"/>
      <c r="DQ131" s="90"/>
      <c r="DR131" s="90"/>
      <c r="DS131" s="90"/>
      <c r="DT131" s="90"/>
      <c r="DU131" s="90"/>
      <c r="DV131" s="90"/>
      <c r="DW131" s="90"/>
      <c r="DX131" s="90"/>
      <c r="DY131" s="90"/>
      <c r="DZ131" s="90"/>
      <c r="EA131" s="90"/>
      <c r="EB131" s="90"/>
      <c r="EC131" s="90"/>
      <c r="ED131" s="90"/>
      <c r="EE131" s="90"/>
      <c r="EF131" s="90"/>
      <c r="EG131" s="90"/>
      <c r="EH131" s="90"/>
      <c r="EI131" s="90"/>
      <c r="EJ131" s="90"/>
    </row>
    <row r="132" spans="1:140" s="1" customFormat="1" ht="25.15" customHeight="1">
      <c r="A132" s="426"/>
      <c r="B132" s="367">
        <f t="shared" si="27"/>
        <v>2031</v>
      </c>
      <c r="C132" s="396">
        <v>47848</v>
      </c>
      <c r="D132" s="365">
        <f>$I$1713</f>
        <v>1</v>
      </c>
      <c r="E132" s="404">
        <f t="shared" si="28"/>
        <v>71603.945000000007</v>
      </c>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2"/>
      <c r="AL132" s="72"/>
      <c r="AM132" s="72"/>
      <c r="AN132" s="72"/>
      <c r="AO132" s="72"/>
      <c r="AP132" s="72"/>
      <c r="AQ132" s="72"/>
      <c r="AR132" s="72"/>
      <c r="AS132" s="72"/>
      <c r="AT132" s="72"/>
      <c r="AU132" s="72"/>
      <c r="AV132" s="72"/>
      <c r="AW132" s="72"/>
      <c r="AX132" s="72"/>
      <c r="AY132" s="72"/>
      <c r="AZ132" s="72"/>
      <c r="BA132" s="72"/>
      <c r="BB132" s="72"/>
      <c r="BC132" s="72"/>
      <c r="BD132" s="72"/>
      <c r="BE132" s="72"/>
      <c r="BF132" s="72"/>
      <c r="BG132" s="72"/>
      <c r="BH132" s="72"/>
      <c r="BI132" s="72"/>
      <c r="BJ132" s="72"/>
      <c r="BK132" s="72"/>
      <c r="BL132" s="72"/>
      <c r="BM132" s="72"/>
      <c r="BN132" s="72"/>
      <c r="BO132" s="72"/>
      <c r="BP132" s="72"/>
      <c r="BQ132" s="72"/>
      <c r="BR132" s="72"/>
      <c r="BS132" s="72"/>
      <c r="BT132" s="72"/>
      <c r="BU132" s="72"/>
      <c r="BV132" s="72"/>
      <c r="BW132" s="72"/>
      <c r="BX132" s="72"/>
      <c r="BY132" s="72"/>
      <c r="BZ132" s="72"/>
      <c r="CA132" s="72"/>
      <c r="CB132" s="72"/>
      <c r="CC132" s="72"/>
      <c r="CD132" s="72"/>
      <c r="CE132" s="72"/>
      <c r="CF132" s="72"/>
      <c r="CG132" s="72"/>
      <c r="CH132" s="72"/>
      <c r="CI132" s="90"/>
      <c r="CJ132" s="90"/>
      <c r="CK132" s="90"/>
      <c r="CL132" s="90"/>
      <c r="CM132" s="90"/>
      <c r="CN132" s="90"/>
      <c r="CO132" s="90"/>
      <c r="CP132" s="90"/>
      <c r="CQ132" s="90"/>
      <c r="CR132" s="90"/>
      <c r="CS132" s="90"/>
      <c r="CT132" s="90"/>
      <c r="CU132" s="90"/>
      <c r="CV132" s="90"/>
      <c r="CW132" s="90"/>
      <c r="CX132" s="90"/>
      <c r="CY132" s="90"/>
      <c r="CZ132" s="90"/>
      <c r="DA132" s="90"/>
      <c r="DB132" s="90"/>
      <c r="DC132" s="90"/>
      <c r="DD132" s="90"/>
      <c r="DE132" s="90"/>
      <c r="DF132" s="90"/>
      <c r="DG132" s="90"/>
      <c r="DH132" s="90"/>
      <c r="DI132" s="90"/>
      <c r="DJ132" s="90"/>
      <c r="DK132" s="90"/>
      <c r="DL132" s="90"/>
      <c r="DM132" s="90"/>
      <c r="DN132" s="90"/>
      <c r="DO132" s="90"/>
      <c r="DP132" s="90"/>
      <c r="DQ132" s="90"/>
      <c r="DR132" s="90"/>
      <c r="DS132" s="90"/>
      <c r="DT132" s="90"/>
      <c r="DU132" s="90"/>
      <c r="DV132" s="90"/>
      <c r="DW132" s="90"/>
      <c r="DX132" s="90"/>
      <c r="DY132" s="90"/>
      <c r="DZ132" s="90"/>
      <c r="EA132" s="90"/>
      <c r="EB132" s="90"/>
      <c r="EC132" s="90"/>
      <c r="ED132" s="90"/>
      <c r="EE132" s="90"/>
      <c r="EF132" s="90"/>
      <c r="EG132" s="90"/>
      <c r="EH132" s="90"/>
      <c r="EI132" s="90"/>
      <c r="EJ132" s="90"/>
    </row>
    <row r="133" spans="1:140" s="1" customFormat="1" ht="25.15" customHeight="1">
      <c r="A133" s="426"/>
      <c r="B133" s="367">
        <f t="shared" si="27"/>
        <v>2032</v>
      </c>
      <c r="C133" s="396">
        <v>48213</v>
      </c>
      <c r="D133" s="365">
        <f>$I$1714</f>
        <v>1</v>
      </c>
      <c r="E133" s="404">
        <f t="shared" si="28"/>
        <v>71603.945000000007</v>
      </c>
      <c r="F133" s="72"/>
      <c r="G133" s="72"/>
      <c r="H133" s="72"/>
      <c r="I133" s="72"/>
      <c r="J133" s="72"/>
      <c r="K133" s="92"/>
      <c r="L133" s="92"/>
      <c r="M133" s="92"/>
      <c r="N133" s="69"/>
      <c r="O133" s="100"/>
      <c r="P133" s="72"/>
      <c r="Q133" s="72"/>
      <c r="R133" s="72"/>
      <c r="S133" s="130"/>
      <c r="T133" s="72"/>
      <c r="U133" s="72"/>
      <c r="V133" s="72"/>
      <c r="W133" s="72"/>
      <c r="X133" s="72"/>
      <c r="Y133" s="72"/>
      <c r="Z133" s="72"/>
      <c r="AA133" s="72"/>
      <c r="AB133" s="72"/>
      <c r="AC133" s="72"/>
      <c r="AD133" s="72"/>
      <c r="AE133" s="72"/>
      <c r="AF133" s="72"/>
      <c r="AG133" s="72"/>
      <c r="AH133" s="72"/>
      <c r="AI133" s="72"/>
      <c r="AJ133" s="72"/>
      <c r="AK133" s="72"/>
      <c r="AL133" s="72"/>
      <c r="AM133" s="72"/>
      <c r="AN133" s="72"/>
      <c r="AO133" s="72"/>
      <c r="AP133" s="72"/>
      <c r="AQ133" s="72"/>
      <c r="AR133" s="72"/>
      <c r="AS133" s="72"/>
      <c r="AT133" s="72"/>
      <c r="AU133" s="72"/>
      <c r="AV133" s="72"/>
      <c r="AW133" s="72"/>
      <c r="AX133" s="72"/>
      <c r="AY133" s="72"/>
      <c r="AZ133" s="72"/>
      <c r="BA133" s="72"/>
      <c r="BB133" s="72"/>
      <c r="BC133" s="72"/>
      <c r="BD133" s="72"/>
      <c r="BE133" s="72"/>
      <c r="BF133" s="72"/>
      <c r="BG133" s="72"/>
      <c r="BH133" s="72"/>
      <c r="BI133" s="72"/>
      <c r="BJ133" s="72"/>
      <c r="BK133" s="72"/>
      <c r="BL133" s="72"/>
      <c r="BM133" s="72"/>
      <c r="BN133" s="72"/>
      <c r="BO133" s="72"/>
      <c r="BP133" s="72"/>
      <c r="BQ133" s="72"/>
      <c r="BR133" s="72"/>
      <c r="BS133" s="72"/>
      <c r="BT133" s="72"/>
      <c r="BU133" s="72"/>
      <c r="BV133" s="72"/>
      <c r="BW133" s="72"/>
      <c r="BX133" s="72"/>
      <c r="BY133" s="72"/>
      <c r="BZ133" s="72"/>
      <c r="CA133" s="72"/>
      <c r="CB133" s="72"/>
      <c r="CC133" s="72"/>
      <c r="CD133" s="72"/>
      <c r="CE133" s="72"/>
      <c r="CF133" s="72"/>
      <c r="CG133" s="72"/>
      <c r="CH133" s="72"/>
      <c r="CI133" s="90"/>
      <c r="CJ133" s="90"/>
      <c r="CK133" s="90"/>
      <c r="CL133" s="90"/>
      <c r="CM133" s="90"/>
      <c r="CN133" s="90"/>
      <c r="CO133" s="90"/>
      <c r="CP133" s="90"/>
      <c r="CQ133" s="90"/>
      <c r="CR133" s="90"/>
      <c r="CS133" s="90"/>
      <c r="CT133" s="90"/>
      <c r="CU133" s="90"/>
      <c r="CV133" s="90"/>
      <c r="CW133" s="90"/>
      <c r="CX133" s="90"/>
      <c r="CY133" s="90"/>
      <c r="CZ133" s="90"/>
      <c r="DA133" s="90"/>
      <c r="DB133" s="90"/>
      <c r="DC133" s="90"/>
      <c r="DD133" s="90"/>
      <c r="DE133" s="90"/>
      <c r="DF133" s="90"/>
      <c r="DG133" s="90"/>
      <c r="DH133" s="90"/>
      <c r="DI133" s="90"/>
      <c r="DJ133" s="90"/>
      <c r="DK133" s="90"/>
      <c r="DL133" s="90"/>
      <c r="DM133" s="90"/>
      <c r="DN133" s="90"/>
      <c r="DO133" s="90"/>
      <c r="DP133" s="90"/>
      <c r="DQ133" s="90"/>
      <c r="DR133" s="90"/>
      <c r="DS133" s="90"/>
      <c r="DT133" s="90"/>
      <c r="DU133" s="90"/>
      <c r="DV133" s="90"/>
      <c r="DW133" s="90"/>
      <c r="DX133" s="90"/>
      <c r="DY133" s="90"/>
      <c r="DZ133" s="90"/>
      <c r="EA133" s="90"/>
      <c r="EB133" s="90"/>
      <c r="EC133" s="90"/>
      <c r="ED133" s="90"/>
      <c r="EE133" s="90"/>
      <c r="EF133" s="90"/>
      <c r="EG133" s="90"/>
      <c r="EH133" s="90"/>
      <c r="EI133" s="90"/>
      <c r="EJ133" s="90"/>
    </row>
    <row r="134" spans="1:140" s="1" customFormat="1" ht="25.15" customHeight="1">
      <c r="A134" s="426"/>
      <c r="B134" s="367">
        <f t="shared" si="27"/>
        <v>2033</v>
      </c>
      <c r="C134" s="396">
        <v>48579</v>
      </c>
      <c r="D134" s="365">
        <f>$I$1715</f>
        <v>1</v>
      </c>
      <c r="E134" s="404">
        <f t="shared" si="28"/>
        <v>71603.945000000007</v>
      </c>
      <c r="F134" s="72"/>
      <c r="G134" s="72"/>
      <c r="H134" s="72"/>
      <c r="I134" s="72"/>
      <c r="J134" s="72"/>
      <c r="K134" s="61"/>
      <c r="L134" s="66"/>
      <c r="M134" s="101"/>
      <c r="N134" s="99"/>
      <c r="O134" s="99"/>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c r="AP134" s="72"/>
      <c r="AQ134" s="72"/>
      <c r="AR134" s="72"/>
      <c r="AS134" s="72"/>
      <c r="AT134" s="72"/>
      <c r="AU134" s="72"/>
      <c r="AV134" s="72"/>
      <c r="AW134" s="72"/>
      <c r="AX134" s="72"/>
      <c r="AY134" s="72"/>
      <c r="AZ134" s="72"/>
      <c r="BA134" s="72"/>
      <c r="BB134" s="72"/>
      <c r="BC134" s="72"/>
      <c r="BD134" s="72"/>
      <c r="BE134" s="72"/>
      <c r="BF134" s="72"/>
      <c r="BG134" s="72"/>
      <c r="BH134" s="72"/>
      <c r="BI134" s="72"/>
      <c r="BJ134" s="72"/>
      <c r="BK134" s="72"/>
      <c r="BL134" s="72"/>
      <c r="BM134" s="72"/>
      <c r="BN134" s="72"/>
      <c r="BO134" s="72"/>
      <c r="BP134" s="72"/>
      <c r="BQ134" s="72"/>
      <c r="BR134" s="72"/>
      <c r="BS134" s="72"/>
      <c r="BT134" s="72"/>
      <c r="BU134" s="72"/>
      <c r="BV134" s="72"/>
      <c r="BW134" s="72"/>
      <c r="BX134" s="72"/>
      <c r="BY134" s="72"/>
      <c r="BZ134" s="72"/>
      <c r="CA134" s="72"/>
      <c r="CB134" s="72"/>
      <c r="CC134" s="72"/>
      <c r="CD134" s="72"/>
      <c r="CE134" s="72"/>
      <c r="CF134" s="72"/>
      <c r="CG134" s="72"/>
      <c r="CH134" s="72"/>
      <c r="CI134" s="90"/>
      <c r="CJ134" s="90"/>
      <c r="CK134" s="90"/>
      <c r="CL134" s="90"/>
      <c r="CM134" s="90"/>
      <c r="CN134" s="90"/>
      <c r="CO134" s="90"/>
      <c r="CP134" s="90"/>
      <c r="CQ134" s="90"/>
      <c r="CR134" s="90"/>
      <c r="CS134" s="90"/>
      <c r="CT134" s="90"/>
      <c r="CU134" s="90"/>
      <c r="CV134" s="90"/>
      <c r="CW134" s="90"/>
      <c r="CX134" s="90"/>
      <c r="CY134" s="90"/>
      <c r="CZ134" s="90"/>
      <c r="DA134" s="90"/>
      <c r="DB134" s="90"/>
      <c r="DC134" s="90"/>
      <c r="DD134" s="90"/>
      <c r="DE134" s="90"/>
      <c r="DF134" s="90"/>
      <c r="DG134" s="90"/>
      <c r="DH134" s="90"/>
      <c r="DI134" s="90"/>
      <c r="DJ134" s="90"/>
      <c r="DK134" s="90"/>
      <c r="DL134" s="90"/>
      <c r="DM134" s="90"/>
      <c r="DN134" s="90"/>
      <c r="DO134" s="90"/>
      <c r="DP134" s="90"/>
      <c r="DQ134" s="90"/>
      <c r="DR134" s="90"/>
      <c r="DS134" s="90"/>
      <c r="DT134" s="90"/>
      <c r="DU134" s="90"/>
      <c r="DV134" s="90"/>
      <c r="DW134" s="90"/>
      <c r="DX134" s="90"/>
      <c r="DY134" s="90"/>
      <c r="DZ134" s="90"/>
      <c r="EA134" s="90"/>
      <c r="EB134" s="90"/>
      <c r="EC134" s="90"/>
      <c r="ED134" s="90"/>
      <c r="EE134" s="90"/>
      <c r="EF134" s="90"/>
      <c r="EG134" s="90"/>
      <c r="EH134" s="90"/>
      <c r="EI134" s="90"/>
      <c r="EJ134" s="90"/>
    </row>
    <row r="135" spans="1:140" s="1" customFormat="1" ht="25.15" customHeight="1">
      <c r="A135" s="426"/>
      <c r="B135" s="367">
        <f t="shared" si="27"/>
        <v>2034</v>
      </c>
      <c r="C135" s="396">
        <v>48944</v>
      </c>
      <c r="D135" s="365">
        <f>$I$1716</f>
        <v>1</v>
      </c>
      <c r="E135" s="404">
        <f t="shared" si="28"/>
        <v>71603.945000000007</v>
      </c>
      <c r="F135" s="72"/>
      <c r="G135" s="72"/>
      <c r="H135" s="72"/>
      <c r="I135" s="72"/>
      <c r="J135" s="72"/>
      <c r="K135" s="61"/>
      <c r="L135" s="75"/>
      <c r="M135" s="98"/>
      <c r="N135" s="99"/>
      <c r="O135" s="99"/>
      <c r="P135" s="72"/>
      <c r="Q135" s="72"/>
      <c r="R135" s="72"/>
      <c r="S135" s="72"/>
      <c r="T135" s="72"/>
      <c r="U135" s="72"/>
      <c r="V135" s="72"/>
      <c r="W135" s="72"/>
      <c r="X135" s="72"/>
      <c r="Y135" s="72"/>
      <c r="Z135" s="72"/>
      <c r="AA135" s="72"/>
      <c r="AB135" s="72"/>
      <c r="AC135" s="72"/>
      <c r="AD135" s="72"/>
      <c r="AE135" s="72"/>
      <c r="AF135" s="72"/>
      <c r="AG135" s="72"/>
      <c r="AH135" s="72"/>
      <c r="AI135" s="72"/>
      <c r="AJ135" s="72"/>
      <c r="AK135" s="72"/>
      <c r="AL135" s="72"/>
      <c r="AM135" s="72"/>
      <c r="AN135" s="72"/>
      <c r="AO135" s="72"/>
      <c r="AP135" s="72"/>
      <c r="AQ135" s="72"/>
      <c r="AR135" s="72"/>
      <c r="AS135" s="72"/>
      <c r="AT135" s="72"/>
      <c r="AU135" s="72"/>
      <c r="AV135" s="72"/>
      <c r="AW135" s="72"/>
      <c r="AX135" s="72"/>
      <c r="AY135" s="72"/>
      <c r="AZ135" s="72"/>
      <c r="BA135" s="72"/>
      <c r="BB135" s="72"/>
      <c r="BC135" s="72"/>
      <c r="BD135" s="72"/>
      <c r="BE135" s="72"/>
      <c r="BF135" s="72"/>
      <c r="BG135" s="72"/>
      <c r="BH135" s="72"/>
      <c r="BI135" s="72"/>
      <c r="BJ135" s="72"/>
      <c r="BK135" s="72"/>
      <c r="BL135" s="72"/>
      <c r="BM135" s="72"/>
      <c r="BN135" s="72"/>
      <c r="BO135" s="72"/>
      <c r="BP135" s="72"/>
      <c r="BQ135" s="72"/>
      <c r="BR135" s="72"/>
      <c r="BS135" s="72"/>
      <c r="BT135" s="72"/>
      <c r="BU135" s="72"/>
      <c r="BV135" s="72"/>
      <c r="BW135" s="72"/>
      <c r="BX135" s="72"/>
      <c r="BY135" s="72"/>
      <c r="BZ135" s="72"/>
      <c r="CA135" s="72"/>
      <c r="CB135" s="72"/>
      <c r="CC135" s="72"/>
      <c r="CD135" s="72"/>
      <c r="CE135" s="72"/>
      <c r="CF135" s="72"/>
      <c r="CG135" s="72"/>
      <c r="CH135" s="72"/>
      <c r="CI135" s="90"/>
      <c r="CJ135" s="90"/>
      <c r="CK135" s="90"/>
      <c r="CL135" s="90"/>
      <c r="CM135" s="90"/>
      <c r="CN135" s="90"/>
      <c r="CO135" s="90"/>
      <c r="CP135" s="90"/>
      <c r="CQ135" s="90"/>
      <c r="CR135" s="90"/>
      <c r="CS135" s="90"/>
      <c r="CT135" s="90"/>
      <c r="CU135" s="90"/>
      <c r="CV135" s="90"/>
      <c r="CW135" s="90"/>
      <c r="CX135" s="90"/>
      <c r="CY135" s="90"/>
      <c r="CZ135" s="90"/>
      <c r="DA135" s="90"/>
      <c r="DB135" s="90"/>
      <c r="DC135" s="90"/>
      <c r="DD135" s="90"/>
      <c r="DE135" s="90"/>
      <c r="DF135" s="90"/>
      <c r="DG135" s="90"/>
      <c r="DH135" s="90"/>
      <c r="DI135" s="90"/>
      <c r="DJ135" s="90"/>
      <c r="DK135" s="90"/>
      <c r="DL135" s="90"/>
      <c r="DM135" s="90"/>
      <c r="DN135" s="90"/>
      <c r="DO135" s="90"/>
      <c r="DP135" s="90"/>
      <c r="DQ135" s="90"/>
      <c r="DR135" s="90"/>
      <c r="DS135" s="90"/>
      <c r="DT135" s="90"/>
      <c r="DU135" s="90"/>
      <c r="DV135" s="90"/>
      <c r="DW135" s="90"/>
      <c r="DX135" s="90"/>
      <c r="DY135" s="90"/>
      <c r="DZ135" s="90"/>
      <c r="EA135" s="90"/>
      <c r="EB135" s="90"/>
      <c r="EC135" s="90"/>
      <c r="ED135" s="90"/>
      <c r="EE135" s="90"/>
      <c r="EF135" s="90"/>
      <c r="EG135" s="90"/>
      <c r="EH135" s="90"/>
      <c r="EI135" s="90"/>
      <c r="EJ135" s="90"/>
    </row>
    <row r="136" spans="1:140" s="1" customFormat="1" ht="25.15" customHeight="1">
      <c r="A136" s="426"/>
      <c r="B136" s="367">
        <f t="shared" si="27"/>
        <v>2035</v>
      </c>
      <c r="C136" s="396">
        <v>49309</v>
      </c>
      <c r="D136" s="365">
        <f>$I$1717</f>
        <v>1</v>
      </c>
      <c r="E136" s="404">
        <f t="shared" si="28"/>
        <v>71603.945000000007</v>
      </c>
      <c r="F136" s="72"/>
      <c r="G136" s="72"/>
      <c r="H136" s="72"/>
      <c r="I136" s="72"/>
      <c r="J136" s="72"/>
      <c r="K136" s="61"/>
      <c r="L136" s="66"/>
      <c r="M136" s="98"/>
      <c r="N136" s="99"/>
      <c r="O136" s="99"/>
      <c r="P136" s="72"/>
      <c r="Q136" s="72"/>
      <c r="R136" s="72"/>
      <c r="S136" s="72"/>
      <c r="T136" s="72"/>
      <c r="U136" s="72"/>
      <c r="V136" s="72"/>
      <c r="W136" s="72"/>
      <c r="X136" s="72"/>
      <c r="Y136" s="72"/>
      <c r="Z136" s="72"/>
      <c r="AA136" s="72"/>
      <c r="AB136" s="72"/>
      <c r="AC136" s="72"/>
      <c r="AD136" s="72"/>
      <c r="AE136" s="72"/>
      <c r="AF136" s="72"/>
      <c r="AG136" s="72"/>
      <c r="AH136" s="72"/>
      <c r="AI136" s="72"/>
      <c r="AJ136" s="72"/>
      <c r="AK136" s="72"/>
      <c r="AL136" s="72"/>
      <c r="AM136" s="72"/>
      <c r="AN136" s="72"/>
      <c r="AO136" s="72"/>
      <c r="AP136" s="72"/>
      <c r="AQ136" s="72"/>
      <c r="AR136" s="72"/>
      <c r="AS136" s="72"/>
      <c r="AT136" s="72"/>
      <c r="AU136" s="72"/>
      <c r="AV136" s="72"/>
      <c r="AW136" s="72"/>
      <c r="AX136" s="72"/>
      <c r="AY136" s="72"/>
      <c r="AZ136" s="72"/>
      <c r="BA136" s="72"/>
      <c r="BB136" s="72"/>
      <c r="BC136" s="72"/>
      <c r="BD136" s="72"/>
      <c r="BE136" s="72"/>
      <c r="BF136" s="72"/>
      <c r="BG136" s="72"/>
      <c r="BH136" s="72"/>
      <c r="BI136" s="72"/>
      <c r="BJ136" s="72"/>
      <c r="BK136" s="72"/>
      <c r="BL136" s="72"/>
      <c r="BM136" s="72"/>
      <c r="BN136" s="72"/>
      <c r="BO136" s="72"/>
      <c r="BP136" s="72"/>
      <c r="BQ136" s="72"/>
      <c r="BR136" s="72"/>
      <c r="BS136" s="72"/>
      <c r="BT136" s="72"/>
      <c r="BU136" s="72"/>
      <c r="BV136" s="72"/>
      <c r="BW136" s="72"/>
      <c r="BX136" s="72"/>
      <c r="BY136" s="72"/>
      <c r="BZ136" s="72"/>
      <c r="CA136" s="72"/>
      <c r="CB136" s="72"/>
      <c r="CC136" s="72"/>
      <c r="CD136" s="72"/>
      <c r="CE136" s="72"/>
      <c r="CF136" s="72"/>
      <c r="CG136" s="72"/>
      <c r="CH136" s="72"/>
      <c r="CI136" s="90"/>
      <c r="CJ136" s="90"/>
      <c r="CK136" s="90"/>
      <c r="CL136" s="90"/>
      <c r="CM136" s="90"/>
      <c r="CN136" s="90"/>
      <c r="CO136" s="90"/>
      <c r="CP136" s="90"/>
      <c r="CQ136" s="90"/>
      <c r="CR136" s="90"/>
      <c r="CS136" s="90"/>
      <c r="CT136" s="90"/>
      <c r="CU136" s="90"/>
      <c r="CV136" s="90"/>
      <c r="CW136" s="90"/>
      <c r="CX136" s="90"/>
      <c r="CY136" s="90"/>
      <c r="CZ136" s="90"/>
      <c r="DA136" s="90"/>
      <c r="DB136" s="90"/>
      <c r="DC136" s="90"/>
      <c r="DD136" s="90"/>
      <c r="DE136" s="90"/>
      <c r="DF136" s="90"/>
      <c r="DG136" s="90"/>
      <c r="DH136" s="90"/>
      <c r="DI136" s="90"/>
      <c r="DJ136" s="90"/>
      <c r="DK136" s="90"/>
      <c r="DL136" s="90"/>
      <c r="DM136" s="90"/>
      <c r="DN136" s="90"/>
      <c r="DO136" s="90"/>
      <c r="DP136" s="90"/>
      <c r="DQ136" s="90"/>
      <c r="DR136" s="90"/>
      <c r="DS136" s="90"/>
      <c r="DT136" s="90"/>
      <c r="DU136" s="90"/>
      <c r="DV136" s="90"/>
      <c r="DW136" s="90"/>
      <c r="DX136" s="90"/>
      <c r="DY136" s="90"/>
      <c r="DZ136" s="90"/>
      <c r="EA136" s="90"/>
      <c r="EB136" s="90"/>
      <c r="EC136" s="90"/>
      <c r="ED136" s="90"/>
      <c r="EE136" s="90"/>
      <c r="EF136" s="90"/>
      <c r="EG136" s="90"/>
      <c r="EH136" s="90"/>
      <c r="EI136" s="90"/>
      <c r="EJ136" s="90"/>
    </row>
    <row r="137" spans="1:140" ht="25.15" customHeight="1">
      <c r="A137" s="426"/>
      <c r="B137" s="367">
        <f t="shared" si="27"/>
        <v>2036</v>
      </c>
      <c r="C137" s="396">
        <v>49674</v>
      </c>
      <c r="D137" s="365">
        <f>$I$1718</f>
        <v>1</v>
      </c>
      <c r="E137" s="404">
        <f t="shared" si="28"/>
        <v>71603.945000000007</v>
      </c>
      <c r="F137" s="72"/>
      <c r="G137" s="72"/>
      <c r="H137" s="72"/>
      <c r="I137" s="72"/>
      <c r="J137" s="72"/>
      <c r="K137" s="61"/>
      <c r="L137" s="75"/>
      <c r="M137" s="98"/>
      <c r="N137" s="99"/>
      <c r="O137" s="99"/>
      <c r="P137" s="72"/>
      <c r="Q137" s="72"/>
      <c r="R137" s="72"/>
      <c r="S137" s="72"/>
      <c r="T137" s="72"/>
      <c r="U137" s="72"/>
      <c r="V137" s="72"/>
      <c r="W137" s="72"/>
      <c r="X137" s="72"/>
      <c r="Y137" s="72"/>
      <c r="Z137" s="72"/>
      <c r="AA137" s="72"/>
      <c r="AB137" s="72"/>
      <c r="AC137" s="72"/>
      <c r="AD137" s="72"/>
      <c r="AE137" s="72"/>
      <c r="AF137" s="72"/>
      <c r="AG137" s="72"/>
      <c r="AH137" s="72"/>
      <c r="AI137" s="72"/>
      <c r="AJ137" s="72"/>
      <c r="AK137" s="72"/>
      <c r="AL137" s="72"/>
      <c r="AM137" s="72"/>
      <c r="AN137" s="72"/>
      <c r="AO137" s="72"/>
      <c r="AP137" s="72"/>
      <c r="AQ137" s="72"/>
      <c r="AR137" s="72"/>
      <c r="AS137" s="72"/>
      <c r="AT137" s="72"/>
      <c r="AU137" s="72"/>
      <c r="AV137" s="72"/>
      <c r="AW137" s="72"/>
      <c r="AX137" s="72"/>
      <c r="AY137" s="72"/>
      <c r="AZ137" s="72"/>
      <c r="BA137" s="72"/>
      <c r="BB137" s="72"/>
      <c r="BC137" s="72"/>
      <c r="BD137" s="72"/>
      <c r="BE137" s="72"/>
      <c r="BF137" s="72"/>
      <c r="BG137" s="72"/>
      <c r="BH137" s="72"/>
      <c r="BI137" s="72"/>
      <c r="BJ137" s="72"/>
      <c r="BK137" s="72"/>
      <c r="BL137" s="72"/>
      <c r="BM137" s="72"/>
      <c r="BN137" s="72"/>
      <c r="BO137" s="72"/>
      <c r="BP137" s="72"/>
      <c r="BQ137" s="72"/>
      <c r="BR137" s="72"/>
      <c r="BS137" s="72"/>
      <c r="BT137" s="72"/>
      <c r="BU137" s="72"/>
      <c r="BV137" s="72"/>
      <c r="BW137" s="72"/>
      <c r="BX137" s="72"/>
      <c r="BY137" s="72"/>
      <c r="BZ137" s="72"/>
      <c r="CA137" s="72"/>
      <c r="CB137" s="72"/>
      <c r="CC137" s="72"/>
      <c r="CD137" s="72"/>
      <c r="CE137" s="72"/>
      <c r="CF137" s="72"/>
      <c r="CG137" s="72"/>
      <c r="CH137" s="72"/>
    </row>
    <row r="138" spans="1:140" ht="25.15" customHeight="1">
      <c r="A138" s="426"/>
      <c r="B138" s="367">
        <f t="shared" si="27"/>
        <v>2037</v>
      </c>
      <c r="C138" s="396">
        <v>50040</v>
      </c>
      <c r="D138" s="365">
        <f>$I$1719</f>
        <v>1</v>
      </c>
      <c r="E138" s="404">
        <f t="shared" si="28"/>
        <v>71603.945000000007</v>
      </c>
      <c r="F138" s="72"/>
      <c r="G138" s="72"/>
      <c r="H138" s="72"/>
      <c r="I138" s="72"/>
      <c r="J138" s="72"/>
      <c r="K138" s="61"/>
      <c r="L138" s="75"/>
      <c r="M138" s="98"/>
      <c r="N138" s="99"/>
      <c r="O138" s="99"/>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c r="AM138" s="72"/>
      <c r="AN138" s="72"/>
      <c r="AO138" s="72"/>
      <c r="AP138" s="72"/>
      <c r="AQ138" s="72"/>
      <c r="AR138" s="72"/>
      <c r="AS138" s="72"/>
      <c r="AT138" s="72"/>
      <c r="AU138" s="72"/>
      <c r="AV138" s="72"/>
      <c r="AW138" s="72"/>
      <c r="AX138" s="72"/>
      <c r="AY138" s="72"/>
      <c r="AZ138" s="72"/>
      <c r="BA138" s="72"/>
      <c r="BB138" s="72"/>
      <c r="BC138" s="72"/>
      <c r="BD138" s="72"/>
      <c r="BE138" s="72"/>
      <c r="BF138" s="72"/>
      <c r="BG138" s="72"/>
      <c r="BH138" s="72"/>
      <c r="BI138" s="72"/>
      <c r="BJ138" s="72"/>
      <c r="BK138" s="72"/>
      <c r="BL138" s="72"/>
      <c r="BM138" s="72"/>
      <c r="BN138" s="72"/>
      <c r="BO138" s="72"/>
      <c r="BP138" s="72"/>
      <c r="BQ138" s="72"/>
      <c r="BR138" s="72"/>
      <c r="BS138" s="72"/>
      <c r="BT138" s="72"/>
      <c r="BU138" s="72"/>
      <c r="BV138" s="72"/>
      <c r="BW138" s="72"/>
      <c r="BX138" s="72"/>
      <c r="BY138" s="72"/>
      <c r="BZ138" s="72"/>
      <c r="CA138" s="72"/>
      <c r="CB138" s="72"/>
      <c r="CC138" s="72"/>
      <c r="CD138" s="72"/>
      <c r="CE138" s="72"/>
      <c r="CF138" s="72"/>
      <c r="CG138" s="72"/>
      <c r="CH138" s="72"/>
    </row>
    <row r="139" spans="1:140" ht="25.15" customHeight="1">
      <c r="A139" s="426"/>
      <c r="B139" s="367">
        <f t="shared" si="27"/>
        <v>2038</v>
      </c>
      <c r="C139" s="396">
        <v>50405</v>
      </c>
      <c r="D139" s="365">
        <f>$I$1720</f>
        <v>1</v>
      </c>
      <c r="E139" s="404">
        <f t="shared" si="28"/>
        <v>71603.945000000007</v>
      </c>
      <c r="F139" s="72"/>
      <c r="G139" s="72"/>
      <c r="H139" s="72"/>
      <c r="I139" s="72"/>
      <c r="J139" s="72"/>
      <c r="K139" s="61"/>
      <c r="L139" s="75"/>
      <c r="M139" s="98"/>
      <c r="N139" s="99"/>
      <c r="O139" s="99"/>
      <c r="P139" s="72"/>
      <c r="Q139" s="72"/>
      <c r="R139" s="72"/>
      <c r="S139" s="72"/>
      <c r="T139" s="72"/>
      <c r="U139" s="72"/>
      <c r="V139" s="72"/>
      <c r="W139" s="72"/>
      <c r="X139" s="72"/>
      <c r="Y139" s="72"/>
      <c r="Z139" s="72"/>
      <c r="AA139" s="72"/>
      <c r="AB139" s="72"/>
      <c r="AC139" s="72"/>
      <c r="AD139" s="72"/>
      <c r="AE139" s="72"/>
      <c r="AF139" s="72"/>
      <c r="AG139" s="72"/>
      <c r="AH139" s="72"/>
      <c r="AI139" s="72"/>
      <c r="AJ139" s="72"/>
      <c r="AK139" s="72"/>
      <c r="AL139" s="72"/>
      <c r="AM139" s="72"/>
      <c r="AN139" s="72"/>
      <c r="AO139" s="72"/>
      <c r="AP139" s="72"/>
      <c r="AQ139" s="72"/>
      <c r="AR139" s="72"/>
      <c r="AS139" s="72"/>
      <c r="AT139" s="72"/>
      <c r="AU139" s="72"/>
      <c r="AV139" s="72"/>
      <c r="AW139" s="72"/>
      <c r="AX139" s="72"/>
      <c r="AY139" s="72"/>
      <c r="AZ139" s="72"/>
      <c r="BA139" s="72"/>
      <c r="BB139" s="72"/>
      <c r="BC139" s="72"/>
      <c r="BD139" s="72"/>
      <c r="BE139" s="72"/>
      <c r="BF139" s="72"/>
      <c r="BG139" s="72"/>
      <c r="BH139" s="72"/>
      <c r="BI139" s="72"/>
      <c r="BJ139" s="72"/>
      <c r="BK139" s="72"/>
      <c r="BL139" s="72"/>
      <c r="BM139" s="72"/>
      <c r="BN139" s="72"/>
      <c r="BO139" s="72"/>
      <c r="BP139" s="72"/>
      <c r="BQ139" s="72"/>
      <c r="BR139" s="72"/>
      <c r="BS139" s="72"/>
      <c r="BT139" s="72"/>
      <c r="BU139" s="72"/>
      <c r="BV139" s="72"/>
      <c r="BW139" s="72"/>
      <c r="BX139" s="72"/>
      <c r="BY139" s="72"/>
      <c r="BZ139" s="72"/>
      <c r="CA139" s="72"/>
      <c r="CB139" s="72"/>
      <c r="CC139" s="72"/>
      <c r="CD139" s="72"/>
      <c r="CE139" s="72"/>
      <c r="CF139" s="72"/>
      <c r="CG139" s="72"/>
      <c r="CH139" s="72"/>
    </row>
    <row r="140" spans="1:140" ht="25.15" customHeight="1">
      <c r="A140" s="426"/>
      <c r="B140" s="367">
        <f t="shared" si="27"/>
        <v>2039</v>
      </c>
      <c r="C140" s="396">
        <v>50770</v>
      </c>
      <c r="D140" s="365">
        <f>$I$1721</f>
        <v>1</v>
      </c>
      <c r="E140" s="404">
        <f t="shared" si="28"/>
        <v>71603.945000000007</v>
      </c>
      <c r="F140" s="72"/>
      <c r="G140" s="72"/>
      <c r="H140" s="72"/>
      <c r="I140" s="72"/>
      <c r="J140" s="72"/>
      <c r="K140" s="61"/>
      <c r="L140" s="75"/>
      <c r="M140" s="98"/>
      <c r="N140" s="99"/>
      <c r="O140" s="99"/>
      <c r="P140" s="72"/>
      <c r="Q140" s="72"/>
      <c r="R140" s="72"/>
      <c r="S140" s="72"/>
      <c r="T140" s="72"/>
      <c r="U140" s="72"/>
      <c r="V140" s="72"/>
      <c r="W140" s="72"/>
      <c r="X140" s="72"/>
      <c r="Y140" s="72"/>
      <c r="Z140" s="72"/>
      <c r="AA140" s="72"/>
      <c r="AB140" s="72"/>
      <c r="AC140" s="72"/>
      <c r="AD140" s="72"/>
      <c r="AE140" s="72"/>
      <c r="AF140" s="72"/>
      <c r="AG140" s="72"/>
      <c r="AH140" s="72"/>
      <c r="AI140" s="72"/>
      <c r="AJ140" s="72"/>
      <c r="AK140" s="72"/>
      <c r="AL140" s="72"/>
      <c r="AM140" s="72"/>
      <c r="AN140" s="72"/>
      <c r="AO140" s="72"/>
      <c r="AP140" s="72"/>
      <c r="AQ140" s="72"/>
      <c r="AR140" s="72"/>
      <c r="AS140" s="72"/>
      <c r="AT140" s="72"/>
      <c r="AU140" s="72"/>
      <c r="AV140" s="72"/>
      <c r="AW140" s="72"/>
      <c r="AX140" s="72"/>
      <c r="AY140" s="72"/>
      <c r="AZ140" s="72"/>
      <c r="BA140" s="72"/>
      <c r="BB140" s="72"/>
      <c r="BC140" s="72"/>
      <c r="BD140" s="72"/>
      <c r="BE140" s="72"/>
      <c r="BF140" s="72"/>
      <c r="BG140" s="72"/>
      <c r="BH140" s="72"/>
      <c r="BI140" s="72"/>
      <c r="BJ140" s="72"/>
      <c r="BK140" s="72"/>
      <c r="BL140" s="72"/>
      <c r="BM140" s="72"/>
      <c r="BN140" s="72"/>
      <c r="BO140" s="72"/>
      <c r="BP140" s="72"/>
      <c r="BQ140" s="72"/>
      <c r="BR140" s="72"/>
      <c r="BS140" s="72"/>
      <c r="BT140" s="72"/>
      <c r="BU140" s="72"/>
      <c r="BV140" s="72"/>
      <c r="BW140" s="72"/>
      <c r="BX140" s="72"/>
      <c r="BY140" s="72"/>
      <c r="BZ140" s="72"/>
      <c r="CA140" s="72"/>
      <c r="CB140" s="72"/>
      <c r="CC140" s="72"/>
      <c r="CD140" s="72"/>
      <c r="CE140" s="72"/>
      <c r="CF140" s="72"/>
      <c r="CG140" s="72"/>
      <c r="CH140" s="72"/>
    </row>
    <row r="141" spans="1:140" ht="25.15" customHeight="1">
      <c r="A141" s="426"/>
      <c r="B141" s="367">
        <f t="shared" si="27"/>
        <v>2040</v>
      </c>
      <c r="C141" s="396">
        <v>51135</v>
      </c>
      <c r="D141" s="365">
        <f>$I$1722</f>
        <v>1</v>
      </c>
      <c r="E141" s="404">
        <f t="shared" si="28"/>
        <v>71603.945000000007</v>
      </c>
      <c r="F141" s="72"/>
      <c r="G141" s="72"/>
      <c r="H141" s="72"/>
      <c r="I141" s="72"/>
      <c r="J141" s="72"/>
      <c r="K141" s="61"/>
      <c r="L141" s="75"/>
      <c r="M141" s="98"/>
      <c r="N141" s="99"/>
      <c r="O141" s="99"/>
      <c r="P141" s="72"/>
      <c r="Q141" s="72"/>
      <c r="R141" s="72"/>
      <c r="S141" s="72"/>
      <c r="T141" s="72"/>
      <c r="U141" s="72"/>
      <c r="V141" s="72"/>
      <c r="W141" s="72"/>
      <c r="X141" s="72"/>
      <c r="Y141" s="72"/>
      <c r="Z141" s="72"/>
      <c r="AA141" s="72"/>
      <c r="AB141" s="72"/>
      <c r="AC141" s="72"/>
      <c r="AD141" s="72"/>
      <c r="AE141" s="72"/>
      <c r="AF141" s="72"/>
      <c r="AG141" s="72"/>
      <c r="AH141" s="72"/>
      <c r="AI141" s="72"/>
      <c r="AJ141" s="72"/>
      <c r="AK141" s="72"/>
      <c r="AL141" s="72"/>
      <c r="AM141" s="72"/>
      <c r="AN141" s="72"/>
      <c r="AO141" s="72"/>
      <c r="AP141" s="72"/>
      <c r="AQ141" s="72"/>
      <c r="AR141" s="72"/>
      <c r="AS141" s="72"/>
      <c r="AT141" s="72"/>
      <c r="AU141" s="72"/>
      <c r="AV141" s="72"/>
      <c r="AW141" s="72"/>
      <c r="AX141" s="72"/>
      <c r="AY141" s="72"/>
      <c r="AZ141" s="72"/>
      <c r="BA141" s="72"/>
      <c r="BB141" s="72"/>
      <c r="BC141" s="72"/>
      <c r="BD141" s="72"/>
      <c r="BE141" s="72"/>
      <c r="BF141" s="72"/>
      <c r="BG141" s="72"/>
      <c r="BH141" s="72"/>
      <c r="BI141" s="72"/>
      <c r="BJ141" s="72"/>
      <c r="BK141" s="72"/>
      <c r="BL141" s="72"/>
      <c r="BM141" s="72"/>
      <c r="BN141" s="72"/>
      <c r="BO141" s="72"/>
      <c r="BP141" s="72"/>
      <c r="BQ141" s="72"/>
      <c r="BR141" s="72"/>
      <c r="BS141" s="72"/>
      <c r="BT141" s="72"/>
      <c r="BU141" s="72"/>
      <c r="BV141" s="72"/>
      <c r="BW141" s="72"/>
      <c r="BX141" s="72"/>
      <c r="BY141" s="72"/>
      <c r="BZ141" s="72"/>
      <c r="CA141" s="72"/>
      <c r="CB141" s="72"/>
      <c r="CC141" s="72"/>
      <c r="CD141" s="72"/>
      <c r="CE141" s="72"/>
      <c r="CF141" s="72"/>
      <c r="CG141" s="72"/>
      <c r="CH141" s="72"/>
    </row>
    <row r="142" spans="1:140" ht="25.15" customHeight="1">
      <c r="A142" s="426"/>
      <c r="B142" s="367">
        <f t="shared" si="27"/>
        <v>2041</v>
      </c>
      <c r="C142" s="396">
        <v>51501</v>
      </c>
      <c r="D142" s="365">
        <f>$I$1723</f>
        <v>1</v>
      </c>
      <c r="E142" s="404">
        <f t="shared" si="28"/>
        <v>71603.945000000007</v>
      </c>
      <c r="F142" s="72"/>
      <c r="G142" s="72"/>
      <c r="H142" s="72"/>
      <c r="I142" s="72"/>
      <c r="J142" s="72"/>
      <c r="K142" s="135"/>
      <c r="L142" s="135"/>
      <c r="M142" s="135"/>
      <c r="N142" s="102"/>
      <c r="O142" s="135"/>
      <c r="P142" s="72"/>
      <c r="Q142" s="72"/>
      <c r="R142" s="72"/>
      <c r="S142" s="72"/>
      <c r="T142" s="72"/>
      <c r="U142" s="72"/>
      <c r="V142" s="72"/>
      <c r="W142" s="72"/>
      <c r="X142" s="72"/>
      <c r="Y142" s="72"/>
      <c r="Z142" s="72"/>
      <c r="AA142" s="72"/>
      <c r="AB142" s="72"/>
      <c r="AC142" s="72"/>
      <c r="AD142" s="72"/>
      <c r="AE142" s="72"/>
      <c r="AF142" s="72"/>
      <c r="AG142" s="72"/>
      <c r="AH142" s="72"/>
      <c r="AI142" s="72"/>
      <c r="AJ142" s="72"/>
      <c r="AK142" s="72"/>
      <c r="AL142" s="72"/>
      <c r="AM142" s="72"/>
      <c r="AN142" s="72"/>
      <c r="AO142" s="72"/>
      <c r="AP142" s="72"/>
      <c r="AQ142" s="72"/>
      <c r="AR142" s="72"/>
      <c r="AS142" s="72"/>
      <c r="AT142" s="72"/>
      <c r="AU142" s="72"/>
      <c r="AV142" s="72"/>
      <c r="AW142" s="72"/>
      <c r="AX142" s="72"/>
      <c r="AY142" s="72"/>
      <c r="AZ142" s="72"/>
      <c r="BA142" s="72"/>
      <c r="BB142" s="72"/>
      <c r="BC142" s="72"/>
      <c r="BD142" s="72"/>
      <c r="BE142" s="72"/>
      <c r="BF142" s="72"/>
      <c r="BG142" s="72"/>
      <c r="BH142" s="72"/>
      <c r="BI142" s="72"/>
      <c r="BJ142" s="72"/>
      <c r="BK142" s="72"/>
      <c r="BL142" s="72"/>
      <c r="BM142" s="72"/>
      <c r="BN142" s="72"/>
      <c r="BO142" s="72"/>
      <c r="BP142" s="72"/>
      <c r="BQ142" s="72"/>
      <c r="BR142" s="72"/>
      <c r="BS142" s="72"/>
      <c r="BT142" s="72"/>
      <c r="BU142" s="72"/>
      <c r="BV142" s="72"/>
      <c r="BW142" s="72"/>
      <c r="BX142" s="72"/>
      <c r="BY142" s="72"/>
      <c r="BZ142" s="72"/>
      <c r="CA142" s="72"/>
      <c r="CB142" s="72"/>
      <c r="CC142" s="72"/>
      <c r="CD142" s="72"/>
      <c r="CE142" s="72"/>
      <c r="CF142" s="72"/>
      <c r="CG142" s="72"/>
      <c r="CH142" s="72"/>
    </row>
    <row r="143" spans="1:140" ht="25.15" customHeight="1">
      <c r="A143" s="426"/>
      <c r="B143" s="367">
        <f t="shared" si="27"/>
        <v>2042</v>
      </c>
      <c r="C143" s="396">
        <v>51866</v>
      </c>
      <c r="D143" s="365">
        <f>$I$1724</f>
        <v>1</v>
      </c>
      <c r="E143" s="404">
        <f t="shared" si="28"/>
        <v>71603.945000000007</v>
      </c>
      <c r="F143" s="72"/>
      <c r="G143" s="72"/>
      <c r="H143" s="72"/>
      <c r="I143" s="72"/>
      <c r="J143" s="72"/>
      <c r="K143" s="72"/>
      <c r="L143" s="72"/>
      <c r="M143" s="72"/>
      <c r="N143" s="72"/>
      <c r="O143" s="72"/>
      <c r="P143" s="72"/>
      <c r="Q143" s="72"/>
      <c r="R143" s="72"/>
      <c r="S143" s="72"/>
      <c r="T143" s="72"/>
      <c r="U143" s="72"/>
      <c r="V143" s="72"/>
      <c r="W143" s="72"/>
      <c r="X143" s="72"/>
      <c r="Y143" s="72"/>
      <c r="Z143" s="72"/>
      <c r="AA143" s="72"/>
      <c r="AB143" s="72"/>
      <c r="AC143" s="72"/>
      <c r="AD143" s="72"/>
      <c r="AE143" s="72"/>
      <c r="AF143" s="72"/>
      <c r="AG143" s="72"/>
      <c r="AH143" s="72"/>
      <c r="AI143" s="72"/>
      <c r="AJ143" s="72"/>
      <c r="AK143" s="72"/>
      <c r="AL143" s="72"/>
      <c r="AM143" s="72"/>
      <c r="AN143" s="72"/>
      <c r="AO143" s="72"/>
      <c r="AP143" s="72"/>
      <c r="AQ143" s="72"/>
      <c r="AR143" s="72"/>
      <c r="AS143" s="72"/>
      <c r="AT143" s="72"/>
      <c r="AU143" s="72"/>
      <c r="AV143" s="72"/>
      <c r="AW143" s="72"/>
      <c r="AX143" s="72"/>
      <c r="AY143" s="72"/>
      <c r="AZ143" s="72"/>
      <c r="BA143" s="72"/>
      <c r="BB143" s="72"/>
      <c r="BC143" s="72"/>
      <c r="BD143" s="72"/>
      <c r="BE143" s="72"/>
      <c r="BF143" s="72"/>
      <c r="BG143" s="72"/>
      <c r="BH143" s="72"/>
      <c r="BI143" s="72"/>
      <c r="BJ143" s="72"/>
      <c r="BK143" s="72"/>
      <c r="BL143" s="72"/>
      <c r="BM143" s="72"/>
      <c r="BN143" s="72"/>
      <c r="BO143" s="72"/>
      <c r="BP143" s="72"/>
      <c r="BQ143" s="72"/>
      <c r="BR143" s="72"/>
      <c r="BS143" s="72"/>
      <c r="BT143" s="72"/>
      <c r="BU143" s="72"/>
      <c r="BV143" s="72"/>
      <c r="BW143" s="72"/>
      <c r="BX143" s="72"/>
      <c r="BY143" s="72"/>
      <c r="BZ143" s="72"/>
      <c r="CA143" s="72"/>
      <c r="CB143" s="72"/>
      <c r="CC143" s="72"/>
      <c r="CD143" s="72"/>
      <c r="CE143" s="72"/>
      <c r="CF143" s="72"/>
      <c r="CG143" s="72"/>
      <c r="CH143" s="72"/>
    </row>
    <row r="144" spans="1:140" ht="25.15" customHeight="1">
      <c r="A144" s="426"/>
      <c r="B144" s="367">
        <f t="shared" si="27"/>
        <v>2043</v>
      </c>
      <c r="C144" s="396">
        <v>52231</v>
      </c>
      <c r="D144" s="365">
        <f>$I$1725</f>
        <v>1</v>
      </c>
      <c r="E144" s="404">
        <f t="shared" si="28"/>
        <v>71603.945000000007</v>
      </c>
      <c r="F144" s="72"/>
      <c r="G144" s="72"/>
      <c r="H144" s="72"/>
      <c r="I144" s="72"/>
      <c r="J144" s="72"/>
      <c r="K144" s="72"/>
      <c r="L144" s="72"/>
      <c r="M144" s="72"/>
      <c r="N144" s="72"/>
      <c r="O144" s="72"/>
      <c r="P144" s="72"/>
      <c r="Q144" s="72"/>
      <c r="R144" s="72"/>
      <c r="S144" s="72"/>
      <c r="T144" s="72"/>
      <c r="U144" s="72"/>
      <c r="V144" s="72"/>
      <c r="W144" s="72"/>
      <c r="X144" s="72"/>
      <c r="Y144" s="72"/>
      <c r="Z144" s="72"/>
      <c r="AA144" s="72"/>
      <c r="AB144" s="72"/>
      <c r="AC144" s="72"/>
      <c r="AD144" s="72"/>
      <c r="AE144" s="72"/>
      <c r="AF144" s="72"/>
      <c r="AG144" s="72"/>
      <c r="AH144" s="72"/>
      <c r="AI144" s="72"/>
      <c r="AJ144" s="72"/>
      <c r="AK144" s="72"/>
      <c r="AL144" s="72"/>
      <c r="AM144" s="72"/>
      <c r="AN144" s="72"/>
      <c r="AO144" s="72"/>
      <c r="AP144" s="72"/>
      <c r="AQ144" s="72"/>
      <c r="AR144" s="72"/>
      <c r="AS144" s="72"/>
      <c r="AT144" s="72"/>
      <c r="AU144" s="72"/>
      <c r="AV144" s="72"/>
      <c r="AW144" s="72"/>
      <c r="AX144" s="72"/>
      <c r="AY144" s="72"/>
      <c r="AZ144" s="72"/>
      <c r="BA144" s="72"/>
      <c r="BB144" s="72"/>
      <c r="BC144" s="72"/>
      <c r="BD144" s="72"/>
      <c r="BE144" s="72"/>
      <c r="BF144" s="72"/>
      <c r="BG144" s="72"/>
      <c r="BH144" s="72"/>
      <c r="BI144" s="72"/>
      <c r="BJ144" s="72"/>
      <c r="BK144" s="72"/>
      <c r="BL144" s="72"/>
      <c r="BM144" s="72"/>
      <c r="BN144" s="72"/>
      <c r="BO144" s="72"/>
      <c r="BP144" s="72"/>
      <c r="BQ144" s="72"/>
      <c r="BR144" s="72"/>
      <c r="BS144" s="72"/>
      <c r="BT144" s="72"/>
      <c r="BU144" s="72"/>
      <c r="BV144" s="72"/>
      <c r="BW144" s="72"/>
      <c r="BX144" s="72"/>
      <c r="BY144" s="72"/>
      <c r="BZ144" s="72"/>
      <c r="CA144" s="72"/>
      <c r="CB144" s="72"/>
      <c r="CC144" s="72"/>
      <c r="CD144" s="72"/>
      <c r="CE144" s="72"/>
      <c r="CF144" s="72"/>
      <c r="CG144" s="72"/>
      <c r="CH144" s="72"/>
    </row>
    <row r="145" spans="1:86" ht="25.15" customHeight="1">
      <c r="A145" s="426"/>
      <c r="B145" s="367">
        <f t="shared" si="27"/>
        <v>2044</v>
      </c>
      <c r="C145" s="396">
        <v>52596</v>
      </c>
      <c r="D145" s="365">
        <f>$I$1726</f>
        <v>1</v>
      </c>
      <c r="E145" s="404">
        <f t="shared" si="28"/>
        <v>71603.945000000007</v>
      </c>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c r="AE145" s="72"/>
      <c r="AF145" s="72"/>
      <c r="AG145" s="72"/>
      <c r="AH145" s="72"/>
      <c r="AI145" s="72"/>
      <c r="AJ145" s="72"/>
      <c r="AK145" s="72"/>
      <c r="AL145" s="72"/>
      <c r="AM145" s="72"/>
      <c r="AN145" s="72"/>
      <c r="AO145" s="72"/>
      <c r="AP145" s="72"/>
      <c r="AQ145" s="72"/>
      <c r="AR145" s="72"/>
      <c r="AS145" s="72"/>
      <c r="AT145" s="72"/>
      <c r="AU145" s="72"/>
      <c r="AV145" s="72"/>
      <c r="AW145" s="72"/>
      <c r="AX145" s="72"/>
      <c r="AY145" s="72"/>
      <c r="AZ145" s="72"/>
      <c r="BA145" s="72"/>
      <c r="BB145" s="72"/>
      <c r="BC145" s="72"/>
      <c r="BD145" s="72"/>
      <c r="BE145" s="72"/>
      <c r="BF145" s="72"/>
      <c r="BG145" s="72"/>
      <c r="BH145" s="72"/>
      <c r="BI145" s="72"/>
      <c r="BJ145" s="72"/>
      <c r="BK145" s="72"/>
      <c r="BL145" s="72"/>
      <c r="BM145" s="72"/>
      <c r="BN145" s="72"/>
      <c r="BO145" s="72"/>
      <c r="BP145" s="72"/>
      <c r="BQ145" s="72"/>
      <c r="BR145" s="72"/>
      <c r="BS145" s="72"/>
      <c r="BT145" s="72"/>
      <c r="BU145" s="72"/>
      <c r="BV145" s="72"/>
      <c r="BW145" s="72"/>
      <c r="BX145" s="72"/>
      <c r="BY145" s="72"/>
      <c r="BZ145" s="72"/>
      <c r="CA145" s="72"/>
      <c r="CB145" s="72"/>
      <c r="CC145" s="72"/>
      <c r="CD145" s="72"/>
      <c r="CE145" s="72"/>
      <c r="CF145" s="72"/>
      <c r="CG145" s="72"/>
      <c r="CH145" s="72"/>
    </row>
    <row r="146" spans="1:86" ht="25.15" customHeight="1">
      <c r="A146" s="426"/>
      <c r="B146" s="367">
        <f t="shared" si="27"/>
        <v>2045</v>
      </c>
      <c r="C146" s="396">
        <v>52962</v>
      </c>
      <c r="D146" s="365">
        <f>$I$1727</f>
        <v>1</v>
      </c>
      <c r="E146" s="404">
        <f t="shared" si="28"/>
        <v>71603.945000000007</v>
      </c>
      <c r="F146" s="72"/>
      <c r="G146" s="72"/>
      <c r="H146" s="72"/>
      <c r="I146" s="72"/>
      <c r="J146" s="72"/>
      <c r="K146" s="72"/>
      <c r="L146" s="72"/>
      <c r="M146" s="72"/>
      <c r="N146" s="72"/>
      <c r="O146" s="72"/>
      <c r="P146" s="72"/>
      <c r="Q146" s="72"/>
      <c r="R146" s="72"/>
      <c r="S146" s="72"/>
      <c r="T146" s="72"/>
      <c r="U146" s="72"/>
      <c r="V146" s="72"/>
      <c r="W146" s="72"/>
      <c r="X146" s="72"/>
      <c r="Y146" s="72"/>
      <c r="Z146" s="72"/>
      <c r="AA146" s="72"/>
      <c r="AB146" s="72"/>
      <c r="AC146" s="72"/>
      <c r="AD146" s="72"/>
      <c r="AE146" s="72"/>
      <c r="AF146" s="72"/>
      <c r="AG146" s="72"/>
      <c r="AH146" s="72"/>
      <c r="AI146" s="72"/>
      <c r="AJ146" s="72"/>
      <c r="AK146" s="72"/>
      <c r="AL146" s="72"/>
      <c r="AM146" s="72"/>
      <c r="AN146" s="72"/>
      <c r="AO146" s="72"/>
      <c r="AP146" s="72"/>
      <c r="AQ146" s="72"/>
      <c r="AR146" s="72"/>
      <c r="AS146" s="72"/>
      <c r="AT146" s="72"/>
      <c r="AU146" s="72"/>
      <c r="AV146" s="72"/>
      <c r="AW146" s="72"/>
      <c r="AX146" s="72"/>
      <c r="AY146" s="72"/>
      <c r="AZ146" s="72"/>
      <c r="BA146" s="72"/>
      <c r="BB146" s="72"/>
      <c r="BC146" s="72"/>
      <c r="BD146" s="72"/>
      <c r="BE146" s="72"/>
      <c r="BF146" s="72"/>
      <c r="BG146" s="72"/>
      <c r="BH146" s="72"/>
      <c r="BI146" s="72"/>
      <c r="BJ146" s="72"/>
      <c r="BK146" s="72"/>
      <c r="BL146" s="72"/>
      <c r="BM146" s="72"/>
      <c r="BN146" s="72"/>
      <c r="BO146" s="72"/>
      <c r="BP146" s="72"/>
      <c r="BQ146" s="72"/>
      <c r="BR146" s="72"/>
      <c r="BS146" s="72"/>
      <c r="BT146" s="72"/>
      <c r="BU146" s="72"/>
      <c r="BV146" s="72"/>
      <c r="BW146" s="72"/>
      <c r="BX146" s="72"/>
      <c r="BY146" s="72"/>
      <c r="BZ146" s="72"/>
      <c r="CA146" s="72"/>
      <c r="CB146" s="72"/>
      <c r="CC146" s="72"/>
      <c r="CD146" s="72"/>
      <c r="CE146" s="72"/>
      <c r="CF146" s="72"/>
      <c r="CG146" s="72"/>
      <c r="CH146" s="72"/>
    </row>
    <row r="147" spans="1:86" ht="25.15" customHeight="1">
      <c r="A147" s="426"/>
      <c r="B147" s="367">
        <f t="shared" si="27"/>
        <v>2046</v>
      </c>
      <c r="C147" s="396">
        <v>53327</v>
      </c>
      <c r="D147" s="365">
        <f>$I$1728</f>
        <v>1</v>
      </c>
      <c r="E147" s="404">
        <f t="shared" si="28"/>
        <v>71603.945000000007</v>
      </c>
      <c r="F147" s="72"/>
      <c r="G147" s="72"/>
      <c r="H147" s="72"/>
      <c r="I147" s="72"/>
      <c r="J147" s="72"/>
      <c r="K147" s="72"/>
      <c r="L147" s="72"/>
      <c r="M147" s="72"/>
      <c r="N147" s="72"/>
      <c r="O147" s="72"/>
      <c r="P147" s="72"/>
      <c r="Q147" s="72"/>
      <c r="R147" s="72"/>
      <c r="S147" s="72"/>
      <c r="T147" s="72"/>
      <c r="U147" s="72"/>
      <c r="V147" s="72"/>
      <c r="W147" s="72"/>
      <c r="X147" s="72"/>
      <c r="Y147" s="72"/>
      <c r="Z147" s="72"/>
      <c r="AA147" s="72"/>
      <c r="AB147" s="72"/>
      <c r="AC147" s="72"/>
      <c r="AD147" s="72"/>
      <c r="AE147" s="72"/>
      <c r="AF147" s="72"/>
      <c r="AG147" s="72"/>
      <c r="AH147" s="72"/>
      <c r="AI147" s="72"/>
      <c r="AJ147" s="72"/>
      <c r="AK147" s="72"/>
      <c r="AL147" s="72"/>
      <c r="AM147" s="72"/>
      <c r="AN147" s="72"/>
      <c r="AO147" s="72"/>
      <c r="AP147" s="72"/>
      <c r="AQ147" s="72"/>
      <c r="AR147" s="72"/>
      <c r="AS147" s="72"/>
      <c r="AT147" s="72"/>
      <c r="AU147" s="72"/>
      <c r="AV147" s="72"/>
      <c r="AW147" s="72"/>
      <c r="AX147" s="72"/>
      <c r="AY147" s="72"/>
      <c r="AZ147" s="72"/>
      <c r="BA147" s="72"/>
      <c r="BB147" s="72"/>
      <c r="BC147" s="72"/>
      <c r="BD147" s="72"/>
      <c r="BE147" s="72"/>
      <c r="BF147" s="72"/>
      <c r="BG147" s="72"/>
      <c r="BH147" s="72"/>
      <c r="BI147" s="72"/>
      <c r="BJ147" s="72"/>
      <c r="BK147" s="72"/>
      <c r="BL147" s="72"/>
      <c r="BM147" s="72"/>
      <c r="BN147" s="72"/>
      <c r="BO147" s="72"/>
      <c r="BP147" s="72"/>
      <c r="BQ147" s="72"/>
      <c r="BR147" s="72"/>
      <c r="BS147" s="72"/>
      <c r="BT147" s="72"/>
      <c r="BU147" s="72"/>
      <c r="BV147" s="72"/>
      <c r="BW147" s="72"/>
      <c r="BX147" s="72"/>
      <c r="BY147" s="72"/>
      <c r="BZ147" s="72"/>
      <c r="CA147" s="72"/>
      <c r="CB147" s="72"/>
      <c r="CC147" s="72"/>
      <c r="CD147" s="72"/>
      <c r="CE147" s="72"/>
      <c r="CF147" s="72"/>
      <c r="CG147" s="72"/>
      <c r="CH147" s="72"/>
    </row>
    <row r="148" spans="1:86" ht="25.15" customHeight="1">
      <c r="A148" s="426"/>
      <c r="B148" s="367">
        <f t="shared" si="27"/>
        <v>2047</v>
      </c>
      <c r="C148" s="396">
        <v>53692</v>
      </c>
      <c r="D148" s="365">
        <f>$I$1729</f>
        <v>1</v>
      </c>
      <c r="E148" s="404">
        <f t="shared" si="28"/>
        <v>71603.945000000007</v>
      </c>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c r="AI148" s="72"/>
      <c r="AJ148" s="72"/>
      <c r="AK148" s="72"/>
      <c r="AL148" s="72"/>
      <c r="AM148" s="72"/>
      <c r="AN148" s="72"/>
      <c r="AO148" s="72"/>
      <c r="AP148" s="72"/>
      <c r="AQ148" s="72"/>
      <c r="AR148" s="72"/>
      <c r="AS148" s="72"/>
      <c r="AT148" s="72"/>
      <c r="AU148" s="72"/>
      <c r="AV148" s="72"/>
      <c r="AW148" s="72"/>
      <c r="AX148" s="72"/>
      <c r="AY148" s="72"/>
      <c r="AZ148" s="72"/>
      <c r="BA148" s="72"/>
      <c r="BB148" s="72"/>
      <c r="BC148" s="72"/>
      <c r="BD148" s="72"/>
      <c r="BE148" s="72"/>
      <c r="BF148" s="72"/>
      <c r="BG148" s="72"/>
      <c r="BH148" s="72"/>
      <c r="BI148" s="72"/>
      <c r="BJ148" s="72"/>
      <c r="BK148" s="72"/>
      <c r="BL148" s="72"/>
      <c r="BM148" s="72"/>
      <c r="BN148" s="72"/>
      <c r="BO148" s="72"/>
      <c r="BP148" s="72"/>
      <c r="BQ148" s="72"/>
      <c r="BR148" s="72"/>
      <c r="BS148" s="72"/>
      <c r="BT148" s="72"/>
      <c r="BU148" s="72"/>
      <c r="BV148" s="72"/>
      <c r="BW148" s="72"/>
      <c r="BX148" s="72"/>
      <c r="BY148" s="72"/>
      <c r="BZ148" s="72"/>
      <c r="CA148" s="72"/>
      <c r="CB148" s="72"/>
      <c r="CC148" s="72"/>
      <c r="CD148" s="72"/>
      <c r="CE148" s="72"/>
      <c r="CF148" s="72"/>
      <c r="CG148" s="72"/>
      <c r="CH148" s="72"/>
    </row>
    <row r="149" spans="1:86" ht="25.15" customHeight="1">
      <c r="A149" s="426"/>
      <c r="B149" s="367">
        <f t="shared" si="27"/>
        <v>2048</v>
      </c>
      <c r="C149" s="396">
        <v>54057</v>
      </c>
      <c r="D149" s="365">
        <f>$I$1730</f>
        <v>1</v>
      </c>
      <c r="E149" s="404">
        <f t="shared" si="28"/>
        <v>71603.945000000007</v>
      </c>
      <c r="F149" s="72"/>
      <c r="G149" s="72"/>
      <c r="H149" s="72"/>
      <c r="I149" s="72"/>
      <c r="J149" s="72"/>
      <c r="K149" s="72"/>
      <c r="L149" s="72"/>
      <c r="M149" s="72"/>
      <c r="N149" s="72"/>
      <c r="O149" s="72"/>
      <c r="P149" s="72"/>
      <c r="Q149" s="72"/>
      <c r="R149" s="72"/>
      <c r="S149" s="72"/>
      <c r="T149" s="72"/>
      <c r="U149" s="72"/>
      <c r="V149" s="72"/>
      <c r="W149" s="72"/>
      <c r="X149" s="72"/>
      <c r="Y149" s="72"/>
      <c r="Z149" s="72"/>
      <c r="AA149" s="72"/>
      <c r="AB149" s="72"/>
      <c r="AC149" s="72"/>
      <c r="AD149" s="72"/>
      <c r="AE149" s="72"/>
      <c r="AF149" s="72"/>
      <c r="AG149" s="72"/>
      <c r="AH149" s="72"/>
      <c r="AI149" s="72"/>
      <c r="AJ149" s="72"/>
      <c r="AK149" s="72"/>
      <c r="AL149" s="72"/>
      <c r="AM149" s="72"/>
      <c r="AN149" s="72"/>
      <c r="AO149" s="72"/>
      <c r="AP149" s="72"/>
      <c r="AQ149" s="72"/>
      <c r="AR149" s="72"/>
      <c r="AS149" s="72"/>
      <c r="AT149" s="72"/>
      <c r="AU149" s="72"/>
      <c r="AV149" s="72"/>
      <c r="AW149" s="72"/>
      <c r="AX149" s="72"/>
      <c r="AY149" s="72"/>
      <c r="AZ149" s="72"/>
      <c r="BA149" s="72"/>
      <c r="BB149" s="72"/>
      <c r="BC149" s="72"/>
      <c r="BD149" s="72"/>
      <c r="BE149" s="72"/>
      <c r="BF149" s="72"/>
      <c r="BG149" s="72"/>
      <c r="BH149" s="72"/>
      <c r="BI149" s="72"/>
      <c r="BJ149" s="72"/>
      <c r="BK149" s="72"/>
      <c r="BL149" s="72"/>
      <c r="BM149" s="72"/>
      <c r="BN149" s="72"/>
      <c r="BO149" s="72"/>
      <c r="BP149" s="72"/>
      <c r="BQ149" s="72"/>
      <c r="BR149" s="72"/>
      <c r="BS149" s="72"/>
      <c r="BT149" s="72"/>
      <c r="BU149" s="72"/>
      <c r="BV149" s="72"/>
      <c r="BW149" s="72"/>
      <c r="BX149" s="72"/>
      <c r="BY149" s="72"/>
      <c r="BZ149" s="72"/>
      <c r="CA149" s="72"/>
      <c r="CB149" s="72"/>
      <c r="CC149" s="72"/>
      <c r="CD149" s="72"/>
      <c r="CE149" s="72"/>
      <c r="CF149" s="72"/>
      <c r="CG149" s="72"/>
      <c r="CH149" s="72"/>
    </row>
    <row r="150" spans="1:86" ht="25.15" customHeight="1">
      <c r="A150" s="426"/>
      <c r="B150" s="367">
        <f t="shared" si="27"/>
        <v>2049</v>
      </c>
      <c r="C150" s="396">
        <v>54423</v>
      </c>
      <c r="D150" s="365">
        <f>$I$1731</f>
        <v>1</v>
      </c>
      <c r="E150" s="404">
        <f t="shared" si="28"/>
        <v>71603.945000000007</v>
      </c>
      <c r="F150" s="72"/>
      <c r="G150" s="72"/>
      <c r="H150" s="72"/>
      <c r="I150" s="72"/>
      <c r="J150" s="72"/>
      <c r="K150" s="72"/>
      <c r="L150" s="72"/>
      <c r="M150" s="72"/>
      <c r="N150" s="72"/>
      <c r="O150" s="72"/>
      <c r="P150" s="72"/>
      <c r="Q150" s="72"/>
      <c r="R150" s="72"/>
      <c r="S150" s="72"/>
      <c r="T150" s="72"/>
      <c r="U150" s="72"/>
      <c r="V150" s="72"/>
      <c r="W150" s="72"/>
      <c r="X150" s="72"/>
      <c r="Y150" s="72"/>
      <c r="Z150" s="72"/>
      <c r="AA150" s="72"/>
      <c r="AB150" s="72"/>
      <c r="AC150" s="72"/>
      <c r="AD150" s="72"/>
      <c r="AE150" s="72"/>
      <c r="AF150" s="72"/>
      <c r="AG150" s="72"/>
      <c r="AH150" s="72"/>
      <c r="AI150" s="72"/>
      <c r="AJ150" s="72"/>
      <c r="AK150" s="72"/>
      <c r="AL150" s="72"/>
      <c r="AM150" s="72"/>
      <c r="AN150" s="72"/>
      <c r="AO150" s="72"/>
      <c r="AP150" s="72"/>
      <c r="AQ150" s="72"/>
      <c r="AR150" s="72"/>
      <c r="AS150" s="72"/>
      <c r="AT150" s="72"/>
      <c r="AU150" s="72"/>
      <c r="AV150" s="72"/>
      <c r="AW150" s="72"/>
      <c r="AX150" s="72"/>
      <c r="AY150" s="72"/>
      <c r="AZ150" s="72"/>
      <c r="BA150" s="72"/>
      <c r="BB150" s="72"/>
      <c r="BC150" s="72"/>
      <c r="BD150" s="72"/>
      <c r="BE150" s="72"/>
      <c r="BF150" s="72"/>
      <c r="BG150" s="72"/>
      <c r="BH150" s="72"/>
      <c r="BI150" s="72"/>
      <c r="BJ150" s="72"/>
      <c r="BK150" s="72"/>
      <c r="BL150" s="72"/>
      <c r="BM150" s="72"/>
      <c r="BN150" s="72"/>
      <c r="BO150" s="72"/>
      <c r="BP150" s="72"/>
      <c r="BQ150" s="72"/>
      <c r="BR150" s="72"/>
      <c r="BS150" s="72"/>
      <c r="BT150" s="72"/>
      <c r="BU150" s="72"/>
      <c r="BV150" s="72"/>
      <c r="BW150" s="72"/>
      <c r="BX150" s="72"/>
      <c r="BY150" s="72"/>
      <c r="BZ150" s="72"/>
      <c r="CA150" s="72"/>
      <c r="CB150" s="72"/>
      <c r="CC150" s="72"/>
      <c r="CD150" s="72"/>
      <c r="CE150" s="72"/>
      <c r="CF150" s="72"/>
      <c r="CG150" s="72"/>
      <c r="CH150" s="72"/>
    </row>
    <row r="151" spans="1:86" ht="25.15" customHeight="1">
      <c r="A151" s="426"/>
      <c r="B151" s="367">
        <f t="shared" si="27"/>
        <v>2050</v>
      </c>
      <c r="C151" s="396">
        <v>54788</v>
      </c>
      <c r="D151" s="365">
        <f>$I$1732</f>
        <v>1</v>
      </c>
      <c r="E151" s="404">
        <f t="shared" si="28"/>
        <v>71603.945000000007</v>
      </c>
      <c r="F151" s="72"/>
      <c r="G151" s="72"/>
      <c r="H151" s="72"/>
      <c r="I151" s="72"/>
      <c r="J151" s="72"/>
      <c r="K151" s="72"/>
      <c r="L151" s="72"/>
      <c r="M151" s="72"/>
      <c r="N151" s="72"/>
      <c r="O151" s="72"/>
      <c r="P151" s="77"/>
      <c r="Q151" s="72"/>
      <c r="R151" s="72"/>
      <c r="S151" s="72"/>
      <c r="T151" s="72"/>
      <c r="U151" s="72"/>
      <c r="V151" s="72"/>
      <c r="W151" s="72"/>
      <c r="X151" s="72"/>
      <c r="Y151" s="72"/>
      <c r="Z151" s="72"/>
      <c r="AA151" s="72"/>
      <c r="AB151" s="72"/>
      <c r="AC151" s="72"/>
      <c r="AD151" s="72"/>
      <c r="AE151" s="72"/>
      <c r="AF151" s="72"/>
      <c r="AG151" s="72"/>
      <c r="AH151" s="72"/>
      <c r="AI151" s="72"/>
      <c r="AJ151" s="72"/>
      <c r="AK151" s="72"/>
      <c r="AL151" s="72"/>
      <c r="AM151" s="72"/>
      <c r="AN151" s="72"/>
      <c r="AO151" s="72"/>
      <c r="AP151" s="72"/>
      <c r="AQ151" s="72"/>
      <c r="AR151" s="72"/>
      <c r="AS151" s="72"/>
      <c r="AT151" s="72"/>
      <c r="AU151" s="72"/>
      <c r="AV151" s="72"/>
      <c r="AW151" s="72"/>
      <c r="AX151" s="72"/>
      <c r="AY151" s="72"/>
      <c r="AZ151" s="72"/>
      <c r="BA151" s="72"/>
      <c r="BB151" s="72"/>
      <c r="BC151" s="72"/>
      <c r="BD151" s="72"/>
      <c r="BE151" s="72"/>
      <c r="BF151" s="72"/>
      <c r="BG151" s="72"/>
      <c r="BH151" s="72"/>
      <c r="BI151" s="72"/>
      <c r="BJ151" s="72"/>
      <c r="BK151" s="72"/>
      <c r="BL151" s="72"/>
      <c r="BM151" s="72"/>
      <c r="BN151" s="72"/>
      <c r="BO151" s="72"/>
      <c r="BP151" s="72"/>
      <c r="BQ151" s="72"/>
      <c r="BR151" s="72"/>
      <c r="BS151" s="72"/>
      <c r="BT151" s="72"/>
      <c r="BU151" s="72"/>
      <c r="BV151" s="72"/>
      <c r="BW151" s="72"/>
      <c r="BX151" s="72"/>
      <c r="BY151" s="72"/>
      <c r="BZ151" s="72"/>
      <c r="CA151" s="72"/>
      <c r="CB151" s="72"/>
      <c r="CC151" s="72"/>
      <c r="CD151" s="72"/>
      <c r="CE151" s="72"/>
      <c r="CF151" s="72"/>
      <c r="CG151" s="72"/>
      <c r="CH151" s="72"/>
    </row>
    <row r="152" spans="1:86" ht="25.15" customHeight="1">
      <c r="A152" s="426"/>
      <c r="B152" s="367">
        <f t="shared" si="27"/>
        <v>2051</v>
      </c>
      <c r="C152" s="396">
        <v>55153</v>
      </c>
      <c r="D152" s="365">
        <f>$I$1733</f>
        <v>1</v>
      </c>
      <c r="E152" s="404">
        <f t="shared" si="28"/>
        <v>71603.945000000007</v>
      </c>
      <c r="F152" s="72"/>
      <c r="G152" s="72"/>
      <c r="H152" s="72"/>
      <c r="I152" s="72"/>
      <c r="J152" s="72"/>
      <c r="K152" s="72"/>
      <c r="L152" s="72"/>
      <c r="M152" s="72"/>
      <c r="N152" s="72"/>
      <c r="O152" s="72"/>
      <c r="P152" s="72"/>
      <c r="Q152" s="72"/>
      <c r="R152" s="72"/>
      <c r="S152" s="72"/>
      <c r="T152" s="72"/>
      <c r="U152" s="72"/>
      <c r="V152" s="72"/>
      <c r="W152" s="72"/>
      <c r="X152" s="72"/>
      <c r="Y152" s="72"/>
      <c r="Z152" s="72"/>
      <c r="AA152" s="72"/>
      <c r="AB152" s="72"/>
      <c r="AC152" s="72"/>
      <c r="AD152" s="72"/>
      <c r="AE152" s="72"/>
      <c r="AF152" s="72"/>
      <c r="AG152" s="72"/>
      <c r="AH152" s="72"/>
      <c r="AI152" s="72"/>
      <c r="AJ152" s="72"/>
      <c r="AK152" s="72"/>
      <c r="AL152" s="72"/>
      <c r="AM152" s="72"/>
      <c r="AN152" s="72"/>
      <c r="AO152" s="72"/>
      <c r="AP152" s="72"/>
      <c r="AQ152" s="72"/>
      <c r="AR152" s="72"/>
      <c r="AS152" s="72"/>
      <c r="AT152" s="72"/>
      <c r="AU152" s="72"/>
      <c r="AV152" s="72"/>
      <c r="AW152" s="72"/>
      <c r="AX152" s="72"/>
      <c r="AY152" s="72"/>
      <c r="AZ152" s="72"/>
      <c r="BA152" s="72"/>
      <c r="BB152" s="72"/>
      <c r="BC152" s="72"/>
      <c r="BD152" s="72"/>
      <c r="BE152" s="72"/>
      <c r="BF152" s="72"/>
      <c r="BG152" s="72"/>
      <c r="BH152" s="72"/>
      <c r="BI152" s="72"/>
      <c r="BJ152" s="72"/>
      <c r="BK152" s="72"/>
      <c r="BL152" s="72"/>
      <c r="BM152" s="72"/>
      <c r="BN152" s="72"/>
      <c r="BO152" s="72"/>
      <c r="BP152" s="72"/>
      <c r="BQ152" s="72"/>
      <c r="BR152" s="72"/>
      <c r="BS152" s="72"/>
      <c r="BT152" s="72"/>
      <c r="BU152" s="72"/>
      <c r="BV152" s="72"/>
      <c r="BW152" s="72"/>
      <c r="BX152" s="72"/>
      <c r="BY152" s="72"/>
      <c r="BZ152" s="72"/>
      <c r="CA152" s="72"/>
      <c r="CB152" s="72"/>
      <c r="CC152" s="72"/>
      <c r="CD152" s="72"/>
      <c r="CE152" s="72"/>
      <c r="CF152" s="72"/>
      <c r="CG152" s="72"/>
      <c r="CH152" s="72"/>
    </row>
    <row r="153" spans="1:86" ht="25.15" customHeight="1">
      <c r="A153" s="426"/>
      <c r="B153" s="367">
        <f t="shared" si="27"/>
        <v>2052</v>
      </c>
      <c r="C153" s="396">
        <v>55518</v>
      </c>
      <c r="D153" s="365">
        <f>$I$1734</f>
        <v>1</v>
      </c>
      <c r="E153" s="404">
        <f t="shared" si="28"/>
        <v>71603.945000000007</v>
      </c>
      <c r="F153" s="72"/>
      <c r="G153" s="72"/>
      <c r="H153" s="72"/>
      <c r="I153" s="72"/>
      <c r="J153" s="72"/>
      <c r="K153" s="72"/>
      <c r="L153" s="72"/>
      <c r="M153" s="72"/>
      <c r="N153" s="72"/>
      <c r="O153" s="72"/>
      <c r="P153" s="72"/>
      <c r="Q153" s="72"/>
      <c r="R153" s="72"/>
      <c r="S153" s="72"/>
      <c r="T153" s="72"/>
      <c r="U153" s="72"/>
      <c r="V153" s="72"/>
      <c r="W153" s="72"/>
      <c r="X153" s="72"/>
      <c r="Y153" s="72"/>
      <c r="Z153" s="72"/>
      <c r="AA153" s="72"/>
      <c r="AB153" s="72"/>
      <c r="AC153" s="72"/>
      <c r="AD153" s="72"/>
      <c r="AE153" s="72"/>
      <c r="AF153" s="72"/>
      <c r="AG153" s="72"/>
      <c r="AH153" s="72"/>
      <c r="AI153" s="72"/>
      <c r="AJ153" s="72"/>
      <c r="AK153" s="72"/>
      <c r="AL153" s="72"/>
      <c r="AM153" s="72"/>
      <c r="AN153" s="72"/>
      <c r="AO153" s="72"/>
      <c r="AP153" s="72"/>
      <c r="AQ153" s="72"/>
      <c r="AR153" s="72"/>
      <c r="AS153" s="72"/>
      <c r="AT153" s="72"/>
      <c r="AU153" s="72"/>
      <c r="AV153" s="72"/>
      <c r="AW153" s="72"/>
      <c r="AX153" s="72"/>
      <c r="AY153" s="72"/>
      <c r="AZ153" s="72"/>
      <c r="BA153" s="72"/>
      <c r="BB153" s="72"/>
      <c r="BC153" s="72"/>
      <c r="BD153" s="72"/>
      <c r="BE153" s="72"/>
      <c r="BF153" s="72"/>
      <c r="BG153" s="72"/>
      <c r="BH153" s="72"/>
      <c r="BI153" s="72"/>
      <c r="BJ153" s="72"/>
      <c r="BK153" s="72"/>
      <c r="BL153" s="72"/>
      <c r="BM153" s="72"/>
      <c r="BN153" s="72"/>
      <c r="BO153" s="72"/>
      <c r="BP153" s="72"/>
      <c r="BQ153" s="72"/>
      <c r="BR153" s="72"/>
      <c r="BS153" s="72"/>
      <c r="BT153" s="72"/>
      <c r="BU153" s="72"/>
      <c r="BV153" s="72"/>
      <c r="BW153" s="72"/>
      <c r="BX153" s="72"/>
      <c r="BY153" s="72"/>
      <c r="BZ153" s="72"/>
      <c r="CA153" s="72"/>
      <c r="CB153" s="72"/>
      <c r="CC153" s="72"/>
      <c r="CD153" s="72"/>
      <c r="CE153" s="72"/>
      <c r="CF153" s="72"/>
      <c r="CG153" s="72"/>
      <c r="CH153" s="72"/>
    </row>
    <row r="154" spans="1:86" ht="25.15" customHeight="1">
      <c r="A154" s="426"/>
      <c r="B154" s="367">
        <f t="shared" si="27"/>
        <v>2053</v>
      </c>
      <c r="C154" s="396">
        <v>55884</v>
      </c>
      <c r="D154" s="365">
        <f>$I$1735</f>
        <v>1</v>
      </c>
      <c r="E154" s="404">
        <f t="shared" si="28"/>
        <v>71603.945000000007</v>
      </c>
      <c r="F154" s="72"/>
      <c r="G154" s="72"/>
      <c r="H154" s="72"/>
      <c r="I154" s="72"/>
      <c r="J154" s="72"/>
      <c r="K154" s="72"/>
      <c r="L154" s="72"/>
      <c r="M154" s="72"/>
      <c r="N154" s="72"/>
      <c r="O154" s="72"/>
      <c r="P154" s="72"/>
      <c r="Q154" s="72"/>
      <c r="R154" s="72"/>
      <c r="S154" s="72"/>
      <c r="T154" s="72"/>
      <c r="U154" s="72"/>
      <c r="V154" s="72"/>
      <c r="W154" s="72"/>
      <c r="X154" s="72"/>
      <c r="Y154" s="72"/>
      <c r="Z154" s="72"/>
      <c r="AA154" s="72"/>
      <c r="AB154" s="72"/>
      <c r="AC154" s="72"/>
      <c r="AD154" s="72"/>
      <c r="AE154" s="72"/>
      <c r="AF154" s="72"/>
      <c r="AG154" s="72"/>
      <c r="AH154" s="72"/>
      <c r="AI154" s="72"/>
      <c r="AJ154" s="72"/>
      <c r="AK154" s="72"/>
      <c r="AL154" s="72"/>
      <c r="AM154" s="72"/>
      <c r="AN154" s="72"/>
      <c r="AO154" s="72"/>
      <c r="AP154" s="72"/>
      <c r="AQ154" s="72"/>
      <c r="AR154" s="72"/>
      <c r="AS154" s="72"/>
      <c r="AT154" s="72"/>
      <c r="AU154" s="72"/>
      <c r="AV154" s="72"/>
      <c r="AW154" s="72"/>
      <c r="AX154" s="72"/>
      <c r="AY154" s="72"/>
      <c r="AZ154" s="72"/>
      <c r="BA154" s="72"/>
      <c r="BB154" s="72"/>
      <c r="BC154" s="72"/>
      <c r="BD154" s="72"/>
      <c r="BE154" s="72"/>
      <c r="BF154" s="72"/>
      <c r="BG154" s="72"/>
      <c r="BH154" s="72"/>
      <c r="BI154" s="72"/>
      <c r="BJ154" s="72"/>
      <c r="BK154" s="72"/>
      <c r="BL154" s="72"/>
      <c r="BM154" s="72"/>
      <c r="BN154" s="72"/>
      <c r="BO154" s="72"/>
      <c r="BP154" s="72"/>
      <c r="BQ154" s="72"/>
      <c r="BR154" s="72"/>
      <c r="BS154" s="72"/>
      <c r="BT154" s="72"/>
      <c r="BU154" s="72"/>
      <c r="BV154" s="72"/>
      <c r="BW154" s="72"/>
      <c r="BX154" s="72"/>
      <c r="BY154" s="72"/>
      <c r="BZ154" s="72"/>
      <c r="CA154" s="72"/>
      <c r="CB154" s="72"/>
      <c r="CC154" s="72"/>
      <c r="CD154" s="72"/>
      <c r="CE154" s="72"/>
      <c r="CF154" s="72"/>
      <c r="CG154" s="72"/>
      <c r="CH154" s="72"/>
    </row>
    <row r="155" spans="1:86" ht="25.15" customHeight="1">
      <c r="A155" s="426"/>
      <c r="B155" s="367">
        <f t="shared" si="27"/>
        <v>2054</v>
      </c>
      <c r="C155" s="396">
        <v>56249</v>
      </c>
      <c r="D155" s="365">
        <f>$I$1736</f>
        <v>1</v>
      </c>
      <c r="E155" s="404">
        <f t="shared" si="28"/>
        <v>71603.945000000007</v>
      </c>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E155" s="72"/>
      <c r="AF155" s="72"/>
      <c r="AG155" s="72"/>
      <c r="AH155" s="72"/>
      <c r="AI155" s="72"/>
      <c r="AJ155" s="72"/>
      <c r="AK155" s="72"/>
      <c r="AL155" s="72"/>
      <c r="AM155" s="72"/>
      <c r="AN155" s="72"/>
      <c r="AO155" s="72"/>
      <c r="AP155" s="72"/>
      <c r="AQ155" s="72"/>
      <c r="AR155" s="72"/>
      <c r="AS155" s="72"/>
      <c r="AT155" s="72"/>
      <c r="AU155" s="72"/>
      <c r="AV155" s="72"/>
      <c r="AW155" s="72"/>
      <c r="AX155" s="72"/>
      <c r="AY155" s="72"/>
      <c r="AZ155" s="72"/>
      <c r="BA155" s="72"/>
      <c r="BB155" s="72"/>
      <c r="BC155" s="72"/>
      <c r="BD155" s="72"/>
      <c r="BE155" s="72"/>
      <c r="BF155" s="72"/>
      <c r="BG155" s="72"/>
      <c r="BH155" s="72"/>
      <c r="BI155" s="72"/>
      <c r="BJ155" s="72"/>
      <c r="BK155" s="72"/>
      <c r="BL155" s="72"/>
      <c r="BM155" s="72"/>
      <c r="BN155" s="72"/>
      <c r="BO155" s="72"/>
      <c r="BP155" s="72"/>
      <c r="BQ155" s="72"/>
      <c r="BR155" s="72"/>
      <c r="BS155" s="72"/>
      <c r="BT155" s="72"/>
      <c r="BU155" s="72"/>
      <c r="BV155" s="72"/>
      <c r="BW155" s="72"/>
      <c r="BX155" s="72"/>
      <c r="BY155" s="72"/>
      <c r="BZ155" s="72"/>
      <c r="CA155" s="72"/>
      <c r="CB155" s="72"/>
      <c r="CC155" s="72"/>
      <c r="CD155" s="72"/>
      <c r="CE155" s="72"/>
      <c r="CF155" s="72"/>
      <c r="CG155" s="72"/>
      <c r="CH155" s="72"/>
    </row>
    <row r="156" spans="1:86" ht="25.15" customHeight="1">
      <c r="A156" s="426"/>
      <c r="B156" s="367">
        <f t="shared" si="27"/>
        <v>2055</v>
      </c>
      <c r="C156" s="396">
        <v>56614</v>
      </c>
      <c r="D156" s="365">
        <f>$I$1737</f>
        <v>1</v>
      </c>
      <c r="E156" s="404">
        <f t="shared" si="28"/>
        <v>71603.945000000007</v>
      </c>
      <c r="F156" s="72"/>
      <c r="G156" s="72"/>
      <c r="H156" s="72"/>
      <c r="I156" s="72"/>
      <c r="J156" s="72"/>
      <c r="K156" s="72"/>
      <c r="L156" s="72"/>
      <c r="M156" s="72"/>
      <c r="N156" s="72"/>
      <c r="O156" s="72"/>
      <c r="P156" s="72"/>
      <c r="Q156" s="72"/>
      <c r="R156" s="72"/>
      <c r="S156" s="72"/>
      <c r="T156" s="72"/>
      <c r="U156" s="72"/>
      <c r="V156" s="72"/>
      <c r="W156" s="72"/>
      <c r="X156" s="72"/>
      <c r="Y156" s="72"/>
      <c r="Z156" s="72"/>
      <c r="AA156" s="72"/>
      <c r="AB156" s="72"/>
      <c r="AC156" s="72"/>
      <c r="AD156" s="72"/>
      <c r="AE156" s="72"/>
      <c r="AF156" s="72"/>
      <c r="AG156" s="72"/>
      <c r="AH156" s="72"/>
      <c r="AI156" s="72"/>
      <c r="AJ156" s="72"/>
      <c r="AK156" s="72"/>
      <c r="AL156" s="72"/>
      <c r="AM156" s="72"/>
      <c r="AN156" s="72"/>
      <c r="AO156" s="72"/>
      <c r="AP156" s="72"/>
      <c r="AQ156" s="72"/>
      <c r="AR156" s="72"/>
      <c r="AS156" s="72"/>
      <c r="AT156" s="72"/>
      <c r="AU156" s="72"/>
      <c r="AV156" s="72"/>
      <c r="AW156" s="72"/>
      <c r="AX156" s="72"/>
      <c r="AY156" s="72"/>
      <c r="AZ156" s="72"/>
      <c r="BA156" s="72"/>
      <c r="BB156" s="72"/>
      <c r="BC156" s="72"/>
      <c r="BD156" s="72"/>
      <c r="BE156" s="72"/>
      <c r="BF156" s="72"/>
      <c r="BG156" s="72"/>
      <c r="BH156" s="72"/>
      <c r="BI156" s="72"/>
      <c r="BJ156" s="72"/>
      <c r="BK156" s="72"/>
      <c r="BL156" s="72"/>
      <c r="BM156" s="72"/>
      <c r="BN156" s="72"/>
      <c r="BO156" s="72"/>
      <c r="BP156" s="72"/>
      <c r="BQ156" s="72"/>
      <c r="BR156" s="72"/>
      <c r="BS156" s="72"/>
      <c r="BT156" s="72"/>
      <c r="BU156" s="72"/>
      <c r="BV156" s="72"/>
      <c r="BW156" s="72"/>
      <c r="BX156" s="72"/>
      <c r="BY156" s="72"/>
      <c r="BZ156" s="72"/>
      <c r="CA156" s="72"/>
      <c r="CB156" s="72"/>
      <c r="CC156" s="72"/>
      <c r="CD156" s="72"/>
      <c r="CE156" s="72"/>
      <c r="CF156" s="72"/>
      <c r="CG156" s="72"/>
      <c r="CH156" s="72"/>
    </row>
    <row r="157" spans="1:86" ht="25.15" customHeight="1">
      <c r="A157" s="426"/>
      <c r="B157" s="367">
        <f t="shared" si="27"/>
        <v>2056</v>
      </c>
      <c r="C157" s="396">
        <v>56979</v>
      </c>
      <c r="D157" s="365">
        <f>$I$1738</f>
        <v>1</v>
      </c>
      <c r="E157" s="404">
        <f t="shared" si="28"/>
        <v>71603.945000000007</v>
      </c>
      <c r="F157" s="72"/>
      <c r="G157" s="72"/>
      <c r="H157" s="72"/>
      <c r="I157" s="72"/>
      <c r="J157" s="72"/>
      <c r="K157" s="72"/>
      <c r="L157" s="72"/>
      <c r="M157" s="72"/>
      <c r="N157" s="72"/>
      <c r="O157" s="72"/>
      <c r="P157" s="72"/>
      <c r="Q157" s="72"/>
      <c r="R157" s="72"/>
      <c r="S157" s="72"/>
      <c r="T157" s="72"/>
      <c r="U157" s="72"/>
      <c r="V157" s="72"/>
      <c r="W157" s="72"/>
      <c r="X157" s="72"/>
      <c r="Y157" s="72"/>
      <c r="Z157" s="72"/>
      <c r="AA157" s="72"/>
      <c r="AB157" s="72"/>
      <c r="AC157" s="72"/>
      <c r="AD157" s="72"/>
      <c r="AE157" s="72"/>
      <c r="AF157" s="72"/>
      <c r="AG157" s="72"/>
      <c r="AH157" s="72"/>
      <c r="AI157" s="72"/>
      <c r="AJ157" s="72"/>
      <c r="AK157" s="72"/>
      <c r="AL157" s="72"/>
      <c r="AM157" s="72"/>
      <c r="AN157" s="72"/>
      <c r="AO157" s="72"/>
      <c r="AP157" s="72"/>
      <c r="AQ157" s="72"/>
      <c r="AR157" s="72"/>
      <c r="AS157" s="72"/>
      <c r="AT157" s="72"/>
      <c r="AU157" s="72"/>
      <c r="AV157" s="72"/>
      <c r="AW157" s="72"/>
      <c r="AX157" s="72"/>
      <c r="AY157" s="72"/>
      <c r="AZ157" s="72"/>
      <c r="BA157" s="72"/>
      <c r="BB157" s="72"/>
      <c r="BC157" s="72"/>
      <c r="BD157" s="72"/>
      <c r="BE157" s="72"/>
      <c r="BF157" s="72"/>
      <c r="BG157" s="72"/>
      <c r="BH157" s="72"/>
      <c r="BI157" s="72"/>
      <c r="BJ157" s="72"/>
      <c r="BK157" s="72"/>
      <c r="BL157" s="72"/>
      <c r="BM157" s="72"/>
      <c r="BN157" s="72"/>
      <c r="BO157" s="72"/>
      <c r="BP157" s="72"/>
      <c r="BQ157" s="72"/>
      <c r="BR157" s="72"/>
      <c r="BS157" s="72"/>
      <c r="BT157" s="72"/>
      <c r="BU157" s="72"/>
      <c r="BV157" s="72"/>
      <c r="BW157" s="72"/>
      <c r="BX157" s="72"/>
      <c r="BY157" s="72"/>
      <c r="BZ157" s="72"/>
      <c r="CA157" s="72"/>
      <c r="CB157" s="72"/>
      <c r="CC157" s="72"/>
      <c r="CD157" s="72"/>
      <c r="CE157" s="72"/>
      <c r="CF157" s="72"/>
      <c r="CG157" s="72"/>
      <c r="CH157" s="72"/>
    </row>
    <row r="158" spans="1:86" ht="25.15" customHeight="1">
      <c r="A158" s="426"/>
      <c r="B158" s="367">
        <f t="shared" si="27"/>
        <v>2057</v>
      </c>
      <c r="C158" s="396">
        <v>57345</v>
      </c>
      <c r="D158" s="365">
        <f>$I$1739</f>
        <v>1</v>
      </c>
      <c r="E158" s="404">
        <f t="shared" si="28"/>
        <v>71603.945000000007</v>
      </c>
      <c r="F158" s="72"/>
      <c r="G158" s="72"/>
      <c r="H158" s="72"/>
      <c r="I158" s="72"/>
      <c r="J158" s="72"/>
      <c r="K158" s="72"/>
      <c r="L158" s="72"/>
      <c r="M158" s="72"/>
      <c r="N158" s="72"/>
      <c r="O158" s="72"/>
      <c r="P158" s="72"/>
      <c r="Q158" s="72"/>
      <c r="R158" s="72"/>
      <c r="S158" s="72"/>
      <c r="T158" s="72"/>
      <c r="U158" s="72"/>
      <c r="V158" s="72"/>
      <c r="W158" s="72"/>
      <c r="X158" s="72"/>
      <c r="Y158" s="72"/>
      <c r="Z158" s="72"/>
      <c r="AA158" s="72"/>
      <c r="AB158" s="72"/>
      <c r="AC158" s="72"/>
      <c r="AD158" s="72"/>
      <c r="AE158" s="72"/>
      <c r="AF158" s="72"/>
      <c r="AG158" s="72"/>
      <c r="AH158" s="72"/>
      <c r="AI158" s="72"/>
      <c r="AJ158" s="72"/>
      <c r="AK158" s="72"/>
      <c r="AL158" s="72"/>
      <c r="AM158" s="72"/>
      <c r="AN158" s="72"/>
      <c r="AO158" s="72"/>
      <c r="AP158" s="72"/>
      <c r="AQ158" s="72"/>
      <c r="AR158" s="72"/>
      <c r="AS158" s="72"/>
      <c r="AT158" s="72"/>
      <c r="AU158" s="72"/>
      <c r="AV158" s="72"/>
      <c r="AW158" s="72"/>
      <c r="AX158" s="72"/>
      <c r="AY158" s="72"/>
      <c r="AZ158" s="72"/>
      <c r="BA158" s="72"/>
      <c r="BB158" s="72"/>
      <c r="BC158" s="72"/>
      <c r="BD158" s="72"/>
      <c r="BE158" s="72"/>
      <c r="BF158" s="72"/>
      <c r="BG158" s="72"/>
      <c r="BH158" s="72"/>
      <c r="BI158" s="72"/>
      <c r="BJ158" s="72"/>
      <c r="BK158" s="72"/>
      <c r="BL158" s="72"/>
      <c r="BM158" s="72"/>
      <c r="BN158" s="72"/>
      <c r="BO158" s="72"/>
      <c r="BP158" s="72"/>
      <c r="BQ158" s="72"/>
      <c r="BR158" s="72"/>
      <c r="BS158" s="72"/>
      <c r="BT158" s="72"/>
      <c r="BU158" s="72"/>
      <c r="BV158" s="72"/>
      <c r="BW158" s="72"/>
      <c r="BX158" s="72"/>
      <c r="BY158" s="72"/>
      <c r="BZ158" s="72"/>
      <c r="CA158" s="72"/>
      <c r="CB158" s="72"/>
      <c r="CC158" s="72"/>
      <c r="CD158" s="72"/>
      <c r="CE158" s="72"/>
      <c r="CF158" s="72"/>
      <c r="CG158" s="72"/>
      <c r="CH158" s="72"/>
    </row>
    <row r="159" spans="1:86" ht="25.15" customHeight="1">
      <c r="A159" s="426"/>
      <c r="B159" s="367">
        <f t="shared" si="27"/>
        <v>2058</v>
      </c>
      <c r="C159" s="396">
        <v>57710</v>
      </c>
      <c r="D159" s="365">
        <f>$I$1740</f>
        <v>1</v>
      </c>
      <c r="E159" s="404">
        <f t="shared" si="28"/>
        <v>71603.945000000007</v>
      </c>
      <c r="F159" s="72"/>
      <c r="G159" s="72"/>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c r="AE159" s="72"/>
      <c r="AF159" s="72"/>
      <c r="AG159" s="72"/>
      <c r="AH159" s="72"/>
      <c r="AI159" s="72"/>
      <c r="AJ159" s="72"/>
      <c r="AK159" s="72"/>
      <c r="AL159" s="72"/>
      <c r="AM159" s="72"/>
      <c r="AN159" s="72"/>
      <c r="AO159" s="72"/>
      <c r="AP159" s="72"/>
      <c r="AQ159" s="72"/>
      <c r="AR159" s="72"/>
      <c r="AS159" s="72"/>
      <c r="AT159" s="72"/>
      <c r="AU159" s="72"/>
      <c r="AV159" s="72"/>
      <c r="AW159" s="72"/>
      <c r="AX159" s="72"/>
      <c r="AY159" s="72"/>
      <c r="AZ159" s="72"/>
      <c r="BA159" s="72"/>
      <c r="BB159" s="72"/>
      <c r="BC159" s="72"/>
      <c r="BD159" s="72"/>
      <c r="BE159" s="72"/>
      <c r="BF159" s="72"/>
      <c r="BG159" s="72"/>
      <c r="BH159" s="72"/>
      <c r="BI159" s="72"/>
      <c r="BJ159" s="72"/>
      <c r="BK159" s="72"/>
      <c r="BL159" s="72"/>
      <c r="BM159" s="72"/>
      <c r="BN159" s="72"/>
      <c r="BO159" s="72"/>
      <c r="BP159" s="72"/>
      <c r="BQ159" s="72"/>
      <c r="BR159" s="72"/>
      <c r="BS159" s="72"/>
      <c r="BT159" s="72"/>
      <c r="BU159" s="72"/>
      <c r="BV159" s="72"/>
      <c r="BW159" s="72"/>
      <c r="BX159" s="72"/>
      <c r="BY159" s="72"/>
      <c r="BZ159" s="72"/>
      <c r="CA159" s="72"/>
      <c r="CB159" s="72"/>
      <c r="CC159" s="72"/>
      <c r="CD159" s="72"/>
      <c r="CE159" s="72"/>
      <c r="CF159" s="72"/>
      <c r="CG159" s="72"/>
      <c r="CH159" s="72"/>
    </row>
    <row r="160" spans="1:86" ht="25.15" customHeight="1">
      <c r="A160" s="426"/>
      <c r="B160" s="367">
        <f t="shared" si="27"/>
        <v>2059</v>
      </c>
      <c r="C160" s="396">
        <v>58075</v>
      </c>
      <c r="D160" s="365">
        <f>$I$1741</f>
        <v>1</v>
      </c>
      <c r="E160" s="404">
        <f t="shared" si="28"/>
        <v>71603.945000000007</v>
      </c>
      <c r="F160" s="72"/>
      <c r="G160" s="72"/>
      <c r="H160" s="72"/>
      <c r="I160" s="72"/>
      <c r="J160" s="72"/>
      <c r="K160" s="72"/>
      <c r="L160" s="72"/>
      <c r="M160" s="72"/>
      <c r="N160" s="72"/>
      <c r="O160" s="72"/>
      <c r="P160" s="72"/>
      <c r="Q160" s="72"/>
      <c r="R160" s="72"/>
      <c r="S160" s="72"/>
      <c r="T160" s="72"/>
      <c r="U160" s="72"/>
      <c r="V160" s="72"/>
      <c r="W160" s="72"/>
      <c r="X160" s="72"/>
      <c r="Y160" s="72"/>
      <c r="Z160" s="72"/>
      <c r="AA160" s="72"/>
      <c r="AB160" s="72"/>
      <c r="AC160" s="72"/>
      <c r="AD160" s="72"/>
      <c r="AE160" s="72"/>
      <c r="AF160" s="72"/>
      <c r="AG160" s="72"/>
      <c r="AH160" s="72"/>
      <c r="AI160" s="72"/>
      <c r="AJ160" s="72"/>
      <c r="AK160" s="72"/>
      <c r="AL160" s="72"/>
      <c r="AM160" s="72"/>
      <c r="AN160" s="72"/>
      <c r="AO160" s="72"/>
      <c r="AP160" s="72"/>
      <c r="AQ160" s="72"/>
      <c r="AR160" s="72"/>
      <c r="AS160" s="72"/>
      <c r="AT160" s="72"/>
      <c r="AU160" s="72"/>
      <c r="AV160" s="72"/>
      <c r="AW160" s="72"/>
      <c r="AX160" s="72"/>
      <c r="AY160" s="72"/>
      <c r="AZ160" s="72"/>
      <c r="BA160" s="72"/>
      <c r="BB160" s="72"/>
      <c r="BC160" s="72"/>
      <c r="BD160" s="72"/>
      <c r="BE160" s="72"/>
      <c r="BF160" s="72"/>
      <c r="BG160" s="72"/>
      <c r="BH160" s="72"/>
      <c r="BI160" s="72"/>
      <c r="BJ160" s="72"/>
      <c r="BK160" s="72"/>
      <c r="BL160" s="72"/>
      <c r="BM160" s="72"/>
      <c r="BN160" s="72"/>
      <c r="BO160" s="72"/>
      <c r="BP160" s="72"/>
      <c r="BQ160" s="72"/>
      <c r="BR160" s="72"/>
      <c r="BS160" s="72"/>
      <c r="BT160" s="72"/>
      <c r="BU160" s="72"/>
      <c r="BV160" s="72"/>
      <c r="BW160" s="72"/>
      <c r="BX160" s="72"/>
      <c r="BY160" s="72"/>
      <c r="BZ160" s="72"/>
      <c r="CA160" s="72"/>
      <c r="CB160" s="72"/>
      <c r="CC160" s="72"/>
      <c r="CD160" s="72"/>
      <c r="CE160" s="72"/>
      <c r="CF160" s="72"/>
      <c r="CG160" s="72"/>
      <c r="CH160" s="72"/>
    </row>
    <row r="161" spans="1:86" ht="25.15" customHeight="1">
      <c r="A161" s="426"/>
      <c r="B161" s="367">
        <f t="shared" si="27"/>
        <v>2060</v>
      </c>
      <c r="C161" s="396">
        <v>58440</v>
      </c>
      <c r="D161" s="365">
        <f>$I$1742</f>
        <v>1</v>
      </c>
      <c r="E161" s="404">
        <f t="shared" si="28"/>
        <v>71603.945000000007</v>
      </c>
      <c r="F161" s="72"/>
      <c r="G161" s="72"/>
      <c r="H161" s="72"/>
      <c r="I161" s="72"/>
      <c r="J161" s="72"/>
      <c r="K161" s="72"/>
      <c r="L161" s="72"/>
      <c r="M161" s="72"/>
      <c r="N161" s="72"/>
      <c r="O161" s="72"/>
      <c r="P161" s="72"/>
      <c r="Q161" s="72"/>
      <c r="R161" s="72"/>
      <c r="S161" s="72"/>
      <c r="T161" s="72"/>
      <c r="U161" s="72"/>
      <c r="V161" s="72"/>
      <c r="W161" s="72"/>
      <c r="X161" s="72"/>
      <c r="Y161" s="72"/>
      <c r="Z161" s="72"/>
      <c r="AA161" s="72"/>
      <c r="AB161" s="72"/>
      <c r="AC161" s="72"/>
      <c r="AD161" s="72"/>
      <c r="AE161" s="72"/>
      <c r="AF161" s="72"/>
      <c r="AG161" s="72"/>
      <c r="AH161" s="72"/>
      <c r="AI161" s="72"/>
      <c r="AJ161" s="72"/>
      <c r="AK161" s="72"/>
      <c r="AL161" s="72"/>
      <c r="AM161" s="72"/>
      <c r="AN161" s="72"/>
      <c r="AO161" s="72"/>
      <c r="AP161" s="72"/>
      <c r="AQ161" s="72"/>
      <c r="AR161" s="72"/>
      <c r="AS161" s="72"/>
      <c r="AT161" s="72"/>
      <c r="AU161" s="72"/>
      <c r="AV161" s="72"/>
      <c r="AW161" s="72"/>
      <c r="AX161" s="72"/>
      <c r="AY161" s="72"/>
      <c r="AZ161" s="72"/>
      <c r="BA161" s="72"/>
      <c r="BB161" s="72"/>
      <c r="BC161" s="72"/>
      <c r="BD161" s="72"/>
      <c r="BE161" s="72"/>
      <c r="BF161" s="72"/>
      <c r="BG161" s="72"/>
      <c r="BH161" s="72"/>
      <c r="BI161" s="72"/>
      <c r="BJ161" s="72"/>
      <c r="BK161" s="72"/>
      <c r="BL161" s="72"/>
      <c r="BM161" s="72"/>
      <c r="BN161" s="72"/>
      <c r="BO161" s="72"/>
      <c r="BP161" s="72"/>
      <c r="BQ161" s="72"/>
      <c r="BR161" s="72"/>
      <c r="BS161" s="72"/>
      <c r="BT161" s="72"/>
      <c r="BU161" s="72"/>
      <c r="BV161" s="72"/>
      <c r="BW161" s="72"/>
      <c r="BX161" s="72"/>
      <c r="BY161" s="72"/>
      <c r="BZ161" s="72"/>
      <c r="CA161" s="72"/>
      <c r="CB161" s="72"/>
      <c r="CC161" s="72"/>
      <c r="CD161" s="72"/>
      <c r="CE161" s="72"/>
      <c r="CF161" s="72"/>
      <c r="CG161" s="72"/>
      <c r="CH161" s="72"/>
    </row>
    <row r="162" spans="1:86" ht="25.15" customHeight="1">
      <c r="A162" s="426"/>
      <c r="B162" s="367">
        <f t="shared" si="27"/>
        <v>2061</v>
      </c>
      <c r="C162" s="396">
        <v>58806</v>
      </c>
      <c r="D162" s="365">
        <f>$I$1743</f>
        <v>1</v>
      </c>
      <c r="E162" s="404">
        <f t="shared" si="28"/>
        <v>71603.945000000007</v>
      </c>
      <c r="F162" s="72"/>
      <c r="G162" s="72"/>
      <c r="H162" s="72"/>
      <c r="I162" s="72"/>
      <c r="J162" s="72"/>
      <c r="K162" s="72"/>
      <c r="L162" s="72"/>
      <c r="M162" s="72"/>
      <c r="N162" s="72"/>
      <c r="O162" s="72"/>
      <c r="P162" s="72"/>
      <c r="Q162" s="72"/>
      <c r="R162" s="72"/>
      <c r="S162" s="72"/>
      <c r="T162" s="72"/>
      <c r="U162" s="72"/>
      <c r="V162" s="72"/>
      <c r="W162" s="72"/>
      <c r="X162" s="72"/>
      <c r="Y162" s="72"/>
      <c r="Z162" s="72"/>
      <c r="AA162" s="72"/>
      <c r="AB162" s="72"/>
      <c r="AC162" s="72"/>
      <c r="AD162" s="72"/>
      <c r="AE162" s="72"/>
      <c r="AF162" s="72"/>
      <c r="AG162" s="72"/>
      <c r="AH162" s="72"/>
      <c r="AI162" s="72"/>
      <c r="AJ162" s="72"/>
      <c r="AK162" s="72"/>
      <c r="AL162" s="72"/>
      <c r="AM162" s="72"/>
      <c r="AN162" s="72"/>
      <c r="AO162" s="72"/>
      <c r="AP162" s="72"/>
      <c r="AQ162" s="72"/>
      <c r="AR162" s="72"/>
      <c r="AS162" s="72"/>
      <c r="AT162" s="72"/>
      <c r="AU162" s="72"/>
      <c r="AV162" s="72"/>
      <c r="AW162" s="72"/>
      <c r="AX162" s="72"/>
      <c r="AY162" s="72"/>
      <c r="AZ162" s="72"/>
      <c r="BA162" s="72"/>
      <c r="BB162" s="72"/>
      <c r="BC162" s="72"/>
      <c r="BD162" s="72"/>
      <c r="BE162" s="72"/>
      <c r="BF162" s="72"/>
      <c r="BG162" s="72"/>
      <c r="BH162" s="72"/>
      <c r="BI162" s="72"/>
      <c r="BJ162" s="72"/>
      <c r="BK162" s="72"/>
      <c r="BL162" s="72"/>
      <c r="BM162" s="72"/>
      <c r="BN162" s="72"/>
      <c r="BO162" s="72"/>
      <c r="BP162" s="72"/>
      <c r="BQ162" s="72"/>
      <c r="BR162" s="72"/>
      <c r="BS162" s="72"/>
      <c r="BT162" s="72"/>
      <c r="BU162" s="72"/>
      <c r="BV162" s="72"/>
      <c r="BW162" s="72"/>
      <c r="BX162" s="72"/>
      <c r="BY162" s="72"/>
      <c r="BZ162" s="72"/>
      <c r="CA162" s="72"/>
      <c r="CB162" s="72"/>
      <c r="CC162" s="72"/>
      <c r="CD162" s="72"/>
      <c r="CE162" s="72"/>
      <c r="CF162" s="72"/>
      <c r="CG162" s="72"/>
      <c r="CH162" s="72"/>
    </row>
    <row r="163" spans="1:86" ht="39.6" customHeight="1">
      <c r="A163" s="364"/>
      <c r="B163" s="536" t="s">
        <v>482</v>
      </c>
      <c r="C163" s="536"/>
      <c r="D163" s="536"/>
      <c r="E163" s="536"/>
      <c r="F163" s="536"/>
      <c r="G163" s="536"/>
      <c r="H163" s="72"/>
      <c r="I163" s="72"/>
      <c r="J163" s="72"/>
      <c r="K163" s="72"/>
      <c r="L163" s="72"/>
      <c r="M163" s="72"/>
      <c r="N163" s="72"/>
      <c r="O163" s="72"/>
      <c r="P163" s="72"/>
      <c r="Q163" s="72"/>
      <c r="R163" s="72"/>
      <c r="S163" s="72"/>
      <c r="T163" s="72"/>
      <c r="U163" s="72"/>
      <c r="V163" s="72"/>
      <c r="W163" s="72"/>
      <c r="X163" s="72"/>
      <c r="Y163" s="72"/>
      <c r="Z163" s="72"/>
      <c r="AA163" s="72"/>
      <c r="AB163" s="72"/>
      <c r="AC163" s="72"/>
      <c r="AD163" s="72"/>
      <c r="AE163" s="72"/>
      <c r="AF163" s="72"/>
      <c r="AG163" s="72"/>
      <c r="AH163" s="72"/>
      <c r="AI163" s="72"/>
      <c r="AJ163" s="72"/>
      <c r="AK163" s="72"/>
      <c r="AL163" s="72"/>
      <c r="AM163" s="72"/>
      <c r="AN163" s="72"/>
      <c r="AO163" s="72"/>
      <c r="AP163" s="72"/>
      <c r="AQ163" s="72"/>
      <c r="AR163" s="72"/>
      <c r="AS163" s="72"/>
      <c r="AT163" s="72"/>
      <c r="AU163" s="72"/>
      <c r="AV163" s="72"/>
      <c r="AW163" s="72"/>
      <c r="AX163" s="72"/>
      <c r="AY163" s="72"/>
      <c r="AZ163" s="72"/>
      <c r="BA163" s="72"/>
      <c r="BB163" s="72"/>
      <c r="BC163" s="72"/>
      <c r="BD163" s="72"/>
      <c r="BE163" s="72"/>
      <c r="BF163" s="72"/>
      <c r="BG163" s="72"/>
      <c r="BH163" s="72"/>
      <c r="BI163" s="72"/>
      <c r="BJ163" s="72"/>
      <c r="BK163" s="72"/>
      <c r="BL163" s="72"/>
      <c r="BM163" s="72"/>
      <c r="BN163" s="72"/>
      <c r="BO163" s="72"/>
      <c r="BP163" s="72"/>
      <c r="BQ163" s="72"/>
      <c r="BR163" s="72"/>
      <c r="BS163" s="72"/>
      <c r="BT163" s="72"/>
      <c r="BU163" s="72"/>
      <c r="BV163" s="72"/>
      <c r="BW163" s="72"/>
      <c r="BX163" s="72"/>
      <c r="BY163" s="72"/>
      <c r="BZ163" s="72"/>
      <c r="CA163" s="72"/>
      <c r="CB163" s="72"/>
      <c r="CC163" s="72"/>
      <c r="CD163" s="72"/>
      <c r="CE163" s="72"/>
      <c r="CF163" s="72"/>
      <c r="CG163" s="72"/>
      <c r="CH163" s="72"/>
    </row>
    <row r="164" spans="1:86" ht="25.15" customHeight="1">
      <c r="B164" s="72"/>
      <c r="C164" s="72"/>
      <c r="D164" s="72"/>
      <c r="E164" s="72"/>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c r="AE164" s="72"/>
      <c r="AF164" s="72"/>
      <c r="AG164" s="72"/>
      <c r="AH164" s="72"/>
      <c r="AI164" s="72"/>
      <c r="AJ164" s="72"/>
      <c r="AK164" s="72"/>
      <c r="AL164" s="72"/>
      <c r="AM164" s="72"/>
      <c r="AN164" s="72"/>
      <c r="AO164" s="72"/>
      <c r="AP164" s="72"/>
      <c r="AQ164" s="72"/>
      <c r="AR164" s="72"/>
      <c r="AS164" s="72"/>
      <c r="AT164" s="72"/>
      <c r="AU164" s="72"/>
      <c r="AV164" s="72"/>
      <c r="AW164" s="72"/>
      <c r="AX164" s="72"/>
      <c r="AY164" s="72"/>
      <c r="AZ164" s="72"/>
      <c r="BA164" s="72"/>
      <c r="BB164" s="72"/>
      <c r="BC164" s="72"/>
      <c r="BD164" s="72"/>
      <c r="BE164" s="72"/>
      <c r="BF164" s="72"/>
      <c r="BG164" s="72"/>
      <c r="BH164" s="72"/>
      <c r="BI164" s="72"/>
      <c r="BJ164" s="72"/>
      <c r="BK164" s="72"/>
      <c r="BL164" s="72"/>
      <c r="BM164" s="72"/>
      <c r="BN164" s="72"/>
      <c r="BO164" s="72"/>
      <c r="BP164" s="72"/>
      <c r="BQ164" s="72"/>
      <c r="BR164" s="72"/>
      <c r="BS164" s="72"/>
      <c r="BT164" s="72"/>
      <c r="BU164" s="72"/>
      <c r="BV164" s="72"/>
      <c r="BW164" s="72"/>
      <c r="BX164" s="72"/>
      <c r="BY164" s="72"/>
      <c r="BZ164" s="72"/>
      <c r="CA164" s="72"/>
      <c r="CB164" s="72"/>
      <c r="CC164" s="72"/>
      <c r="CD164" s="72"/>
      <c r="CE164" s="72"/>
      <c r="CF164" s="72"/>
      <c r="CG164" s="72"/>
      <c r="CH164" s="72"/>
    </row>
    <row r="165" spans="1:86" ht="25.15" customHeight="1">
      <c r="A165" s="391" t="s">
        <v>421</v>
      </c>
      <c r="B165" s="136" t="s">
        <v>117</v>
      </c>
      <c r="C165" s="137"/>
      <c r="D165" s="137"/>
      <c r="E165" s="137"/>
      <c r="F165" s="137"/>
      <c r="G165" s="137"/>
      <c r="H165" s="137"/>
      <c r="I165" s="137"/>
      <c r="J165" s="138"/>
      <c r="K165" s="72"/>
      <c r="L165" s="72"/>
      <c r="M165" s="72"/>
      <c r="N165" s="72"/>
      <c r="O165" s="72"/>
      <c r="P165" s="72"/>
      <c r="Q165" s="72"/>
      <c r="R165" s="72"/>
      <c r="S165" s="72"/>
      <c r="T165" s="72"/>
      <c r="U165" s="72"/>
      <c r="V165" s="72"/>
      <c r="W165" s="72"/>
      <c r="X165" s="72"/>
      <c r="Y165" s="72"/>
      <c r="Z165" s="72"/>
      <c r="AA165" s="72"/>
      <c r="AB165" s="72"/>
      <c r="AC165" s="72"/>
      <c r="AD165" s="72"/>
      <c r="AE165" s="72"/>
      <c r="AF165" s="72"/>
      <c r="AG165" s="72"/>
      <c r="AH165" s="72"/>
      <c r="AI165" s="72"/>
      <c r="AJ165" s="72"/>
      <c r="AK165" s="72"/>
      <c r="AL165" s="72"/>
      <c r="AM165" s="72"/>
      <c r="AN165" s="72"/>
      <c r="AO165" s="72"/>
      <c r="AP165" s="72"/>
      <c r="AQ165" s="72"/>
      <c r="AR165" s="72"/>
      <c r="AS165" s="72"/>
      <c r="AT165" s="72"/>
      <c r="AU165" s="72"/>
      <c r="AV165" s="72"/>
      <c r="AW165" s="72"/>
      <c r="AX165" s="72"/>
      <c r="AY165" s="72"/>
      <c r="AZ165" s="72"/>
      <c r="BA165" s="72"/>
      <c r="BB165" s="72"/>
      <c r="BC165" s="72"/>
      <c r="BD165" s="72"/>
      <c r="BE165" s="72"/>
      <c r="BF165" s="72"/>
      <c r="BG165" s="72"/>
      <c r="BH165" s="72"/>
      <c r="BI165" s="72"/>
      <c r="BJ165" s="72"/>
      <c r="BK165" s="72"/>
      <c r="BL165" s="72"/>
      <c r="BM165" s="72"/>
      <c r="BN165" s="72"/>
      <c r="BO165" s="72"/>
      <c r="BP165" s="72"/>
      <c r="BQ165" s="72"/>
      <c r="BR165" s="72"/>
      <c r="BS165" s="72"/>
      <c r="BT165" s="72"/>
      <c r="BU165" s="72"/>
      <c r="BV165" s="72"/>
      <c r="BW165" s="72"/>
      <c r="BX165" s="72"/>
      <c r="BY165" s="72"/>
      <c r="BZ165" s="72"/>
      <c r="CA165" s="72"/>
      <c r="CB165" s="72"/>
      <c r="CC165" s="72"/>
      <c r="CD165" s="72"/>
      <c r="CE165" s="72"/>
      <c r="CF165" s="72"/>
      <c r="CG165" s="72"/>
      <c r="CH165" s="72"/>
    </row>
    <row r="166" spans="1:86" ht="25.15" hidden="1" customHeight="1">
      <c r="B166" s="48"/>
      <c r="C166" s="48"/>
      <c r="D166" s="48"/>
      <c r="E166" s="48"/>
      <c r="F166" s="48"/>
      <c r="G166" s="48"/>
      <c r="H166" s="48"/>
      <c r="I166" s="72"/>
      <c r="J166" s="72"/>
      <c r="K166" s="72"/>
      <c r="L166" s="72"/>
      <c r="M166" s="72"/>
      <c r="N166" s="72"/>
      <c r="O166" s="72"/>
      <c r="P166" s="72"/>
      <c r="Q166" s="72"/>
      <c r="R166" s="72"/>
      <c r="S166" s="72"/>
      <c r="T166" s="72"/>
      <c r="U166" s="72"/>
      <c r="V166" s="72"/>
      <c r="W166" s="72"/>
      <c r="X166" s="72"/>
      <c r="Y166" s="72"/>
      <c r="Z166" s="72"/>
      <c r="AA166" s="72"/>
      <c r="AB166" s="72"/>
      <c r="AC166" s="72"/>
      <c r="AD166" s="72"/>
      <c r="AE166" s="72"/>
      <c r="AF166" s="72"/>
      <c r="AG166" s="72"/>
      <c r="AH166" s="72"/>
      <c r="AI166" s="72"/>
      <c r="AJ166" s="72"/>
      <c r="AK166" s="72"/>
      <c r="AL166" s="72"/>
      <c r="AM166" s="72"/>
      <c r="AN166" s="72"/>
      <c r="AO166" s="72"/>
      <c r="AP166" s="72"/>
      <c r="AQ166" s="72"/>
      <c r="AR166" s="72"/>
      <c r="AS166" s="72"/>
      <c r="AT166" s="72"/>
      <c r="AU166" s="72"/>
      <c r="AV166" s="72"/>
      <c r="AW166" s="72"/>
      <c r="AX166" s="72"/>
      <c r="AY166" s="72"/>
      <c r="AZ166" s="72"/>
      <c r="BA166" s="72"/>
      <c r="BB166" s="72"/>
      <c r="BC166" s="72"/>
      <c r="BD166" s="72"/>
      <c r="BE166" s="72"/>
      <c r="BF166" s="72"/>
      <c r="BG166" s="72"/>
      <c r="BH166" s="72"/>
      <c r="BI166" s="72"/>
      <c r="BJ166" s="72"/>
      <c r="BK166" s="72"/>
      <c r="BL166" s="72"/>
      <c r="BM166" s="72"/>
      <c r="BN166" s="72"/>
      <c r="BO166" s="72"/>
      <c r="BP166" s="72"/>
      <c r="BQ166" s="72"/>
      <c r="BR166" s="72"/>
      <c r="BS166" s="72"/>
      <c r="BT166" s="72"/>
      <c r="BU166" s="72"/>
      <c r="BV166" s="72"/>
      <c r="BW166" s="72"/>
      <c r="BX166" s="72"/>
      <c r="BY166" s="72"/>
      <c r="BZ166" s="72"/>
      <c r="CA166" s="72"/>
      <c r="CB166" s="72"/>
      <c r="CC166" s="72"/>
      <c r="CD166" s="72"/>
      <c r="CE166" s="72"/>
      <c r="CF166" s="72"/>
      <c r="CG166" s="72"/>
      <c r="CH166" s="72"/>
    </row>
    <row r="167" spans="1:86" ht="25.15" hidden="1" customHeight="1">
      <c r="B167" s="139" t="s">
        <v>118</v>
      </c>
      <c r="C167" s="140"/>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90"/>
      <c r="AK167" s="90"/>
      <c r="AL167" s="90"/>
      <c r="AM167" s="90"/>
      <c r="AN167" s="90"/>
      <c r="AO167" s="90"/>
      <c r="AP167" s="90"/>
      <c r="AQ167" s="90"/>
      <c r="AR167" s="90"/>
      <c r="AS167" s="90"/>
      <c r="AT167" s="90"/>
      <c r="AU167" s="90"/>
      <c r="AV167" s="90"/>
      <c r="AW167" s="90"/>
      <c r="AX167" s="90"/>
      <c r="AY167" s="90"/>
      <c r="AZ167" s="90"/>
      <c r="BA167" s="90"/>
      <c r="BB167" s="90"/>
      <c r="BC167" s="90"/>
      <c r="BD167" s="90"/>
      <c r="BE167" s="90"/>
      <c r="BF167" s="90"/>
      <c r="BG167" s="90"/>
      <c r="BH167" s="90"/>
      <c r="BI167" s="90"/>
      <c r="BJ167" s="90"/>
      <c r="BK167" s="90"/>
      <c r="BL167" s="90"/>
      <c r="BM167" s="90"/>
      <c r="BN167" s="90"/>
      <c r="BO167" s="90"/>
      <c r="BP167" s="90"/>
      <c r="BQ167" s="90"/>
      <c r="BR167" s="90"/>
      <c r="BS167" s="90"/>
      <c r="BT167" s="90"/>
      <c r="BU167" s="90"/>
      <c r="BV167" s="90"/>
      <c r="BW167" s="90"/>
      <c r="BX167" s="90"/>
      <c r="BY167" s="90"/>
      <c r="BZ167" s="90"/>
      <c r="CA167" s="90"/>
      <c r="CB167" s="90"/>
      <c r="CC167" s="90"/>
      <c r="CD167" s="90"/>
      <c r="CE167" s="90"/>
      <c r="CF167" s="90"/>
      <c r="CG167" s="90"/>
      <c r="CH167" s="90"/>
    </row>
    <row r="168" spans="1:86" ht="25.15" hidden="1" customHeight="1">
      <c r="B168" s="461" t="s">
        <v>119</v>
      </c>
      <c r="C168" s="461"/>
      <c r="D168" s="461"/>
      <c r="E168" s="461"/>
      <c r="F168" s="461"/>
      <c r="G168" s="461"/>
      <c r="H168" s="461"/>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72"/>
      <c r="AK168" s="72"/>
      <c r="AL168" s="72"/>
      <c r="AM168" s="72"/>
      <c r="AN168" s="72"/>
      <c r="AO168" s="72"/>
      <c r="AP168" s="72"/>
      <c r="AQ168" s="72"/>
      <c r="AR168" s="72"/>
      <c r="AS168" s="72"/>
      <c r="AT168" s="72"/>
      <c r="AU168" s="72"/>
      <c r="AV168" s="72"/>
      <c r="AW168" s="72"/>
      <c r="AX168" s="72"/>
      <c r="AY168" s="72"/>
      <c r="AZ168" s="72"/>
      <c r="BA168" s="72"/>
      <c r="BB168" s="72"/>
      <c r="BC168" s="72"/>
      <c r="BD168" s="72"/>
      <c r="BE168" s="72"/>
      <c r="BF168" s="72"/>
      <c r="BG168" s="72"/>
      <c r="BH168" s="72"/>
      <c r="BI168" s="72"/>
      <c r="BJ168" s="72"/>
      <c r="BK168" s="72"/>
      <c r="BL168" s="72"/>
      <c r="BM168" s="72"/>
      <c r="BN168" s="72"/>
      <c r="BO168" s="72"/>
      <c r="BP168" s="72"/>
      <c r="BQ168" s="72"/>
      <c r="BR168" s="72"/>
      <c r="BS168" s="72"/>
      <c r="BT168" s="72"/>
      <c r="BU168" s="72"/>
      <c r="BV168" s="72"/>
      <c r="BW168" s="72"/>
      <c r="BX168" s="72"/>
      <c r="BY168" s="72"/>
      <c r="BZ168" s="72"/>
      <c r="CA168" s="72"/>
      <c r="CB168" s="72"/>
      <c r="CC168" s="72"/>
      <c r="CD168" s="72"/>
      <c r="CE168" s="72"/>
      <c r="CF168" s="72"/>
      <c r="CG168" s="72"/>
      <c r="CH168" s="72"/>
    </row>
    <row r="169" spans="1:86" ht="25.15" hidden="1" customHeight="1">
      <c r="B169" s="546" t="s">
        <v>120</v>
      </c>
      <c r="C169" s="546"/>
      <c r="D169" s="546"/>
      <c r="E169" s="2"/>
      <c r="F169" s="546" t="s">
        <v>120</v>
      </c>
      <c r="G169" s="546"/>
      <c r="H169" s="546"/>
      <c r="I169" s="2"/>
      <c r="J169" s="547" t="s">
        <v>121</v>
      </c>
      <c r="K169" s="547"/>
      <c r="L169" s="547"/>
      <c r="M169" s="547"/>
      <c r="N169" s="547"/>
      <c r="O169" s="547"/>
      <c r="P169" s="547"/>
      <c r="Q169" s="547"/>
      <c r="R169" s="2"/>
      <c r="S169" s="2"/>
      <c r="T169" s="2"/>
      <c r="U169" s="2"/>
      <c r="V169" s="2"/>
      <c r="W169" s="2"/>
      <c r="X169" s="2"/>
      <c r="Y169" s="2"/>
      <c r="Z169" s="2"/>
      <c r="AA169" s="2"/>
      <c r="AB169" s="2"/>
      <c r="AC169" s="2"/>
      <c r="AD169" s="2"/>
      <c r="AE169" s="2"/>
      <c r="AF169" s="2"/>
      <c r="AG169" s="2"/>
      <c r="AH169" s="2"/>
      <c r="AI169" s="2"/>
      <c r="AJ169" s="72"/>
      <c r="AK169" s="72"/>
      <c r="AL169" s="72"/>
      <c r="AM169" s="72"/>
      <c r="AN169" s="72"/>
      <c r="AO169" s="72"/>
      <c r="AP169" s="72"/>
      <c r="AQ169" s="72"/>
      <c r="AR169" s="72"/>
      <c r="AS169" s="72"/>
      <c r="AT169" s="72"/>
      <c r="AU169" s="72"/>
      <c r="AV169" s="72"/>
      <c r="AW169" s="72"/>
      <c r="AX169" s="72"/>
      <c r="AY169" s="72"/>
      <c r="AZ169" s="72"/>
      <c r="BA169" s="72"/>
      <c r="BB169" s="72"/>
      <c r="BC169" s="72"/>
      <c r="BD169" s="72"/>
      <c r="BE169" s="72"/>
      <c r="BF169" s="72"/>
      <c r="BG169" s="72"/>
      <c r="BH169" s="72"/>
      <c r="BI169" s="72"/>
      <c r="BJ169" s="72"/>
      <c r="BK169" s="72"/>
      <c r="BL169" s="72"/>
      <c r="BM169" s="72"/>
      <c r="BN169" s="72"/>
      <c r="BO169" s="72"/>
      <c r="BP169" s="72"/>
      <c r="BQ169" s="72"/>
      <c r="BR169" s="72"/>
      <c r="BS169" s="72"/>
      <c r="BT169" s="72"/>
      <c r="BU169" s="72"/>
      <c r="BV169" s="72"/>
      <c r="BW169" s="72"/>
      <c r="BX169" s="72"/>
      <c r="BY169" s="72"/>
      <c r="BZ169" s="72"/>
      <c r="CA169" s="72"/>
      <c r="CB169" s="72"/>
      <c r="CC169" s="72"/>
      <c r="CD169" s="72"/>
      <c r="CE169" s="72"/>
      <c r="CF169" s="72"/>
      <c r="CG169" s="72"/>
      <c r="CH169" s="72"/>
    </row>
    <row r="170" spans="1:86" ht="25.15" hidden="1" customHeight="1">
      <c r="B170" s="465" t="s">
        <v>122</v>
      </c>
      <c r="C170" s="465"/>
      <c r="D170" s="465"/>
      <c r="E170" s="2"/>
      <c r="F170" s="465" t="s">
        <v>122</v>
      </c>
      <c r="G170" s="465"/>
      <c r="H170" s="465"/>
      <c r="I170" s="2"/>
      <c r="J170" s="547"/>
      <c r="K170" s="547"/>
      <c r="L170" s="547"/>
      <c r="M170" s="547"/>
      <c r="N170" s="547"/>
      <c r="O170" s="547"/>
      <c r="P170" s="547"/>
      <c r="Q170" s="547"/>
      <c r="R170" s="2"/>
      <c r="S170" s="2"/>
      <c r="T170" s="2"/>
      <c r="U170" s="2"/>
      <c r="V170" s="2"/>
      <c r="W170" s="2"/>
      <c r="X170" s="2"/>
      <c r="Y170" s="2"/>
      <c r="Z170" s="2"/>
      <c r="AA170" s="2"/>
      <c r="AB170" s="2"/>
      <c r="AC170" s="2"/>
      <c r="AD170" s="2"/>
      <c r="AE170" s="2"/>
      <c r="AF170" s="2"/>
      <c r="AG170" s="2"/>
      <c r="AH170" s="2"/>
      <c r="AI170" s="2"/>
      <c r="AJ170" s="72"/>
      <c r="AK170" s="72"/>
      <c r="AL170" s="72"/>
      <c r="AM170" s="72"/>
      <c r="AN170" s="72"/>
      <c r="AO170" s="72"/>
      <c r="AP170" s="72"/>
      <c r="AQ170" s="72"/>
      <c r="AR170" s="72"/>
      <c r="AS170" s="72"/>
      <c r="AT170" s="72"/>
      <c r="AU170" s="72"/>
      <c r="AV170" s="72"/>
      <c r="AW170" s="72"/>
      <c r="AX170" s="72"/>
      <c r="AY170" s="72"/>
      <c r="AZ170" s="72"/>
      <c r="BA170" s="72"/>
      <c r="BB170" s="72"/>
      <c r="BC170" s="72"/>
      <c r="BD170" s="72"/>
      <c r="BE170" s="72"/>
      <c r="BF170" s="72"/>
      <c r="BG170" s="72"/>
      <c r="BH170" s="72"/>
      <c r="BI170" s="72"/>
      <c r="BJ170" s="72"/>
      <c r="BK170" s="72"/>
      <c r="BL170" s="72"/>
      <c r="BM170" s="72"/>
      <c r="BN170" s="72"/>
      <c r="BO170" s="72"/>
      <c r="BP170" s="72"/>
      <c r="BQ170" s="72"/>
      <c r="BR170" s="72"/>
      <c r="BS170" s="72"/>
      <c r="BT170" s="72"/>
      <c r="BU170" s="72"/>
      <c r="BV170" s="72"/>
      <c r="BW170" s="72"/>
      <c r="BX170" s="72"/>
      <c r="BY170" s="72"/>
      <c r="BZ170" s="72"/>
      <c r="CA170" s="72"/>
      <c r="CB170" s="72"/>
      <c r="CC170" s="72"/>
      <c r="CD170" s="72"/>
      <c r="CE170" s="72"/>
      <c r="CF170" s="72"/>
      <c r="CG170" s="72"/>
      <c r="CH170" s="72"/>
    </row>
    <row r="171" spans="1:86" ht="25.15" hidden="1" customHeight="1">
      <c r="B171" s="465" t="s">
        <v>123</v>
      </c>
      <c r="C171" s="465"/>
      <c r="D171" s="465"/>
      <c r="E171" s="2"/>
      <c r="F171" s="465" t="s">
        <v>124</v>
      </c>
      <c r="G171" s="465"/>
      <c r="H171" s="465"/>
      <c r="I171" s="2"/>
      <c r="J171" s="432" t="s">
        <v>125</v>
      </c>
      <c r="K171" s="433"/>
      <c r="L171" s="434"/>
      <c r="M171" s="2"/>
      <c r="N171" s="2"/>
      <c r="O171" s="2"/>
      <c r="P171" s="2"/>
      <c r="Q171" s="2"/>
      <c r="R171" s="2"/>
      <c r="S171" s="2"/>
      <c r="T171" s="2"/>
      <c r="U171" s="2"/>
      <c r="V171" s="2"/>
      <c r="W171" s="2"/>
      <c r="X171" s="2"/>
      <c r="Y171" s="2"/>
      <c r="Z171" s="2"/>
      <c r="AA171" s="2"/>
      <c r="AB171" s="2"/>
      <c r="AC171" s="2"/>
      <c r="AD171" s="2"/>
      <c r="AE171" s="2"/>
      <c r="AF171" s="2"/>
      <c r="AG171" s="2"/>
      <c r="AH171" s="2"/>
      <c r="AI171" s="2"/>
      <c r="AJ171" s="72"/>
      <c r="AK171" s="72"/>
      <c r="AL171" s="72"/>
      <c r="AM171" s="72"/>
      <c r="AN171" s="72"/>
      <c r="AO171" s="72"/>
      <c r="AP171" s="72"/>
      <c r="AQ171" s="72"/>
      <c r="AR171" s="72"/>
      <c r="AS171" s="72"/>
      <c r="AT171" s="72"/>
      <c r="AU171" s="72"/>
      <c r="AV171" s="72"/>
      <c r="AW171" s="72"/>
      <c r="AX171" s="72"/>
      <c r="AY171" s="72"/>
      <c r="AZ171" s="72"/>
      <c r="BA171" s="72"/>
      <c r="BB171" s="72"/>
      <c r="BC171" s="72"/>
      <c r="BD171" s="72"/>
      <c r="BE171" s="72"/>
      <c r="BF171" s="72"/>
      <c r="BG171" s="72"/>
      <c r="BH171" s="72"/>
      <c r="BI171" s="72"/>
      <c r="BJ171" s="72"/>
      <c r="BK171" s="72"/>
      <c r="BL171" s="72"/>
      <c r="BM171" s="72"/>
      <c r="BN171" s="72"/>
      <c r="BO171" s="72"/>
      <c r="BP171" s="72"/>
      <c r="BQ171" s="72"/>
      <c r="BR171" s="72"/>
      <c r="BS171" s="72"/>
      <c r="BT171" s="72"/>
      <c r="BU171" s="72"/>
      <c r="BV171" s="72"/>
      <c r="BW171" s="72"/>
      <c r="BX171" s="72"/>
      <c r="BY171" s="72"/>
      <c r="BZ171" s="72"/>
      <c r="CA171" s="72"/>
      <c r="CB171" s="72"/>
      <c r="CC171" s="72"/>
      <c r="CD171" s="72"/>
      <c r="CE171" s="72"/>
      <c r="CF171" s="72"/>
      <c r="CG171" s="72"/>
      <c r="CH171" s="72"/>
    </row>
    <row r="172" spans="1:86" ht="25.15" hidden="1" customHeight="1">
      <c r="B172" s="67" t="s">
        <v>126</v>
      </c>
      <c r="C172" s="141" t="s">
        <v>47</v>
      </c>
      <c r="D172" s="141" t="s">
        <v>48</v>
      </c>
      <c r="E172" s="2"/>
      <c r="F172" s="67" t="s">
        <v>126</v>
      </c>
      <c r="G172" s="141" t="s">
        <v>47</v>
      </c>
      <c r="H172" s="141" t="s">
        <v>48</v>
      </c>
      <c r="I172" s="2"/>
      <c r="J172" s="67" t="s">
        <v>126</v>
      </c>
      <c r="K172" s="141" t="s">
        <v>47</v>
      </c>
      <c r="L172" s="141" t="s">
        <v>48</v>
      </c>
      <c r="M172" s="2"/>
      <c r="N172" s="2"/>
      <c r="O172" s="2"/>
      <c r="P172" s="2"/>
      <c r="Q172" s="2"/>
      <c r="R172" s="2"/>
      <c r="S172" s="2"/>
      <c r="T172" s="2"/>
      <c r="U172" s="2"/>
      <c r="V172" s="2"/>
      <c r="W172" s="2"/>
      <c r="X172" s="2"/>
      <c r="Y172" s="2"/>
      <c r="Z172" s="2"/>
      <c r="AA172" s="2"/>
      <c r="AB172" s="2"/>
      <c r="AC172" s="2"/>
      <c r="AD172" s="2"/>
      <c r="AE172" s="2"/>
      <c r="AF172" s="2"/>
      <c r="AG172" s="2"/>
      <c r="AH172" s="2"/>
      <c r="AI172" s="2"/>
      <c r="AJ172" s="72"/>
      <c r="AK172" s="72"/>
      <c r="AL172" s="72"/>
      <c r="AM172" s="72"/>
      <c r="AN172" s="72"/>
      <c r="AO172" s="72"/>
      <c r="AP172" s="72"/>
      <c r="AQ172" s="72"/>
      <c r="AR172" s="72"/>
      <c r="AS172" s="72"/>
      <c r="AT172" s="72"/>
      <c r="AU172" s="72"/>
      <c r="AV172" s="72"/>
      <c r="AW172" s="72"/>
      <c r="AX172" s="72"/>
      <c r="AY172" s="72"/>
      <c r="AZ172" s="72"/>
      <c r="BA172" s="72"/>
      <c r="BB172" s="72"/>
      <c r="BC172" s="72"/>
      <c r="BD172" s="72"/>
      <c r="BE172" s="72"/>
      <c r="BF172" s="72"/>
      <c r="BG172" s="72"/>
      <c r="BH172" s="72"/>
      <c r="BI172" s="72"/>
      <c r="BJ172" s="72"/>
      <c r="BK172" s="72"/>
      <c r="BL172" s="72"/>
      <c r="BM172" s="72"/>
      <c r="BN172" s="72"/>
      <c r="BO172" s="72"/>
      <c r="BP172" s="72"/>
      <c r="BQ172" s="72"/>
      <c r="BR172" s="72"/>
      <c r="BS172" s="72"/>
      <c r="BT172" s="72"/>
      <c r="BU172" s="72"/>
      <c r="BV172" s="72"/>
      <c r="BW172" s="72"/>
      <c r="BX172" s="72"/>
      <c r="BY172" s="72"/>
      <c r="BZ172" s="72"/>
      <c r="CA172" s="72"/>
      <c r="CB172" s="72"/>
      <c r="CC172" s="72"/>
      <c r="CD172" s="72"/>
      <c r="CE172" s="72"/>
      <c r="CF172" s="72"/>
      <c r="CG172" s="72"/>
      <c r="CH172" s="72"/>
    </row>
    <row r="173" spans="1:86" ht="25.15" hidden="1" customHeight="1">
      <c r="B173" s="23" t="s">
        <v>25</v>
      </c>
      <c r="C173" s="142">
        <v>0.26400914009688037</v>
      </c>
      <c r="D173" s="142">
        <v>0.61594160249321572</v>
      </c>
      <c r="E173" s="2"/>
      <c r="F173" s="23" t="s">
        <v>25</v>
      </c>
      <c r="G173" s="142">
        <f t="shared" ref="G173:H186" si="29">C173*K173</f>
        <v>0.29371016835777941</v>
      </c>
      <c r="H173" s="142">
        <f t="shared" si="29"/>
        <v>0.69293430280486767</v>
      </c>
      <c r="I173" s="2"/>
      <c r="J173" s="23">
        <v>5</v>
      </c>
      <c r="K173" s="142">
        <v>1.1125</v>
      </c>
      <c r="L173" s="142">
        <v>1.125</v>
      </c>
      <c r="M173" s="2"/>
      <c r="N173" s="2"/>
      <c r="O173" s="2"/>
      <c r="P173" s="2"/>
      <c r="Q173" s="2"/>
      <c r="R173" s="2"/>
      <c r="S173" s="2"/>
      <c r="T173" s="2"/>
      <c r="U173" s="2"/>
      <c r="V173" s="2"/>
      <c r="W173" s="2"/>
      <c r="X173" s="2"/>
      <c r="Y173" s="2"/>
      <c r="Z173" s="2"/>
      <c r="AA173" s="2"/>
      <c r="AB173" s="2"/>
      <c r="AC173" s="2"/>
      <c r="AD173" s="2"/>
      <c r="AE173" s="2"/>
      <c r="AF173" s="2"/>
      <c r="AG173" s="2"/>
      <c r="AH173" s="2"/>
      <c r="AI173" s="2"/>
      <c r="AJ173" s="72"/>
      <c r="AK173" s="72"/>
      <c r="AL173" s="72"/>
      <c r="AM173" s="72"/>
      <c r="AN173" s="72"/>
      <c r="AO173" s="72"/>
      <c r="AP173" s="72"/>
      <c r="AQ173" s="72"/>
      <c r="AR173" s="72"/>
      <c r="AS173" s="72"/>
      <c r="AT173" s="72"/>
      <c r="AU173" s="72"/>
      <c r="AV173" s="72"/>
      <c r="AW173" s="72"/>
      <c r="AX173" s="72"/>
      <c r="AY173" s="72"/>
      <c r="AZ173" s="72"/>
      <c r="BA173" s="72"/>
      <c r="BB173" s="72"/>
      <c r="BC173" s="72"/>
      <c r="BD173" s="72"/>
      <c r="BE173" s="72"/>
      <c r="BF173" s="72"/>
      <c r="BG173" s="72"/>
      <c r="BH173" s="72"/>
      <c r="BI173" s="72"/>
      <c r="BJ173" s="72"/>
      <c r="BK173" s="72"/>
      <c r="BL173" s="72"/>
      <c r="BM173" s="72"/>
      <c r="BN173" s="72"/>
      <c r="BO173" s="72"/>
      <c r="BP173" s="72"/>
      <c r="BQ173" s="72"/>
      <c r="BR173" s="72"/>
      <c r="BS173" s="72"/>
      <c r="BT173" s="72"/>
      <c r="BU173" s="72"/>
      <c r="BV173" s="72"/>
      <c r="BW173" s="72"/>
      <c r="BX173" s="72"/>
      <c r="BY173" s="72"/>
      <c r="BZ173" s="72"/>
      <c r="CA173" s="72"/>
      <c r="CB173" s="72"/>
      <c r="CC173" s="72"/>
      <c r="CD173" s="72"/>
      <c r="CE173" s="72"/>
      <c r="CF173" s="72"/>
      <c r="CG173" s="72"/>
      <c r="CH173" s="72"/>
    </row>
    <row r="174" spans="1:86" ht="25.15" hidden="1" customHeight="1">
      <c r="B174" s="23" t="s">
        <v>26</v>
      </c>
      <c r="C174" s="142">
        <v>0.16720877498333173</v>
      </c>
      <c r="D174" s="142">
        <v>0.34304510120585624</v>
      </c>
      <c r="E174" s="2"/>
      <c r="F174" s="23" t="s">
        <v>26</v>
      </c>
      <c r="G174" s="142">
        <f t="shared" si="29"/>
        <v>0.18601976216895655</v>
      </c>
      <c r="H174" s="142">
        <f t="shared" si="29"/>
        <v>0.38592573885658826</v>
      </c>
      <c r="I174" s="2"/>
      <c r="J174" s="23">
        <v>15</v>
      </c>
      <c r="K174" s="142">
        <v>1.1125</v>
      </c>
      <c r="L174" s="142">
        <v>1.125</v>
      </c>
      <c r="M174" s="2"/>
      <c r="N174" s="2"/>
      <c r="O174" s="2"/>
      <c r="P174" s="2"/>
      <c r="Q174" s="2"/>
      <c r="R174" s="2"/>
      <c r="S174" s="2"/>
      <c r="T174" s="2"/>
      <c r="U174" s="2"/>
      <c r="V174" s="2"/>
      <c r="W174" s="2"/>
      <c r="X174" s="2"/>
      <c r="Y174" s="2"/>
      <c r="Z174" s="2"/>
      <c r="AA174" s="2"/>
      <c r="AB174" s="2"/>
      <c r="AC174" s="2"/>
      <c r="AD174" s="2"/>
      <c r="AE174" s="2"/>
      <c r="AF174" s="2"/>
      <c r="AG174" s="2"/>
      <c r="AH174" s="2"/>
      <c r="AI174" s="2"/>
      <c r="AJ174" s="72"/>
      <c r="AK174" s="72"/>
      <c r="AL174" s="72"/>
      <c r="AM174" s="72"/>
      <c r="AN174" s="72"/>
      <c r="AO174" s="72"/>
      <c r="AP174" s="72"/>
      <c r="AQ174" s="72"/>
      <c r="AR174" s="72"/>
      <c r="AS174" s="72"/>
      <c r="AT174" s="72"/>
      <c r="AU174" s="72"/>
      <c r="AV174" s="72"/>
      <c r="AW174" s="72"/>
      <c r="AX174" s="72"/>
      <c r="AY174" s="72"/>
      <c r="AZ174" s="72"/>
      <c r="BA174" s="72"/>
      <c r="BB174" s="72"/>
      <c r="BC174" s="72"/>
      <c r="BD174" s="72"/>
      <c r="BE174" s="72"/>
      <c r="BF174" s="72"/>
      <c r="BG174" s="72"/>
      <c r="BH174" s="72"/>
      <c r="BI174" s="72"/>
      <c r="BJ174" s="72"/>
      <c r="BK174" s="72"/>
      <c r="BL174" s="72"/>
      <c r="BM174" s="72"/>
      <c r="BN174" s="72"/>
      <c r="BO174" s="72"/>
      <c r="BP174" s="72"/>
      <c r="BQ174" s="72"/>
      <c r="BR174" s="72"/>
      <c r="BS174" s="72"/>
      <c r="BT174" s="72"/>
      <c r="BU174" s="72"/>
      <c r="BV174" s="72"/>
      <c r="BW174" s="72"/>
      <c r="BX174" s="72"/>
      <c r="BY174" s="72"/>
      <c r="BZ174" s="72"/>
      <c r="CA174" s="72"/>
      <c r="CB174" s="72"/>
      <c r="CC174" s="72"/>
      <c r="CD174" s="72"/>
      <c r="CE174" s="72"/>
      <c r="CF174" s="72"/>
      <c r="CG174" s="72"/>
      <c r="CH174" s="72"/>
    </row>
    <row r="175" spans="1:86" ht="25.15" hidden="1" customHeight="1">
      <c r="B175" s="23" t="s">
        <v>27</v>
      </c>
      <c r="C175" s="142">
        <v>0.12739908075262904</v>
      </c>
      <c r="D175" s="142">
        <v>0.2609047051180175</v>
      </c>
      <c r="E175" s="2"/>
      <c r="F175" s="23" t="s">
        <v>27</v>
      </c>
      <c r="G175" s="142">
        <f t="shared" si="29"/>
        <v>0.14173147733729982</v>
      </c>
      <c r="H175" s="142">
        <f t="shared" si="29"/>
        <v>0.29351779325776967</v>
      </c>
      <c r="I175" s="2"/>
      <c r="J175" s="23">
        <v>25</v>
      </c>
      <c r="K175" s="142">
        <v>1.1125</v>
      </c>
      <c r="L175" s="142">
        <v>1.125</v>
      </c>
      <c r="M175" s="2"/>
      <c r="N175" s="2"/>
      <c r="O175" s="2"/>
      <c r="P175" s="2"/>
      <c r="Q175" s="2"/>
      <c r="R175" s="2"/>
      <c r="S175" s="2"/>
      <c r="T175" s="2"/>
      <c r="U175" s="2"/>
      <c r="V175" s="2"/>
      <c r="W175" s="2"/>
      <c r="X175" s="2"/>
      <c r="Y175" s="2"/>
      <c r="Z175" s="2"/>
      <c r="AA175" s="2"/>
      <c r="AB175" s="2"/>
      <c r="AC175" s="2"/>
      <c r="AD175" s="2"/>
      <c r="AE175" s="2"/>
      <c r="AF175" s="2"/>
      <c r="AG175" s="2"/>
      <c r="AH175" s="2"/>
      <c r="AI175" s="2"/>
      <c r="AJ175" s="72"/>
      <c r="AK175" s="72"/>
      <c r="AL175" s="72"/>
      <c r="AM175" s="72"/>
      <c r="AN175" s="72"/>
      <c r="AO175" s="72"/>
      <c r="AP175" s="72"/>
      <c r="AQ175" s="72"/>
      <c r="AR175" s="72"/>
      <c r="AS175" s="72"/>
      <c r="AT175" s="72"/>
      <c r="AU175" s="72"/>
      <c r="AV175" s="72"/>
      <c r="AW175" s="72"/>
      <c r="AX175" s="72"/>
      <c r="AY175" s="72"/>
      <c r="AZ175" s="72"/>
      <c r="BA175" s="72"/>
      <c r="BB175" s="72"/>
      <c r="BC175" s="72"/>
      <c r="BD175" s="72"/>
      <c r="BE175" s="72"/>
      <c r="BF175" s="72"/>
      <c r="BG175" s="72"/>
      <c r="BH175" s="72"/>
      <c r="BI175" s="72"/>
      <c r="BJ175" s="72"/>
      <c r="BK175" s="72"/>
      <c r="BL175" s="72"/>
      <c r="BM175" s="72"/>
      <c r="BN175" s="72"/>
      <c r="BO175" s="72"/>
      <c r="BP175" s="72"/>
      <c r="BQ175" s="72"/>
      <c r="BR175" s="72"/>
      <c r="BS175" s="72"/>
      <c r="BT175" s="72"/>
      <c r="BU175" s="72"/>
      <c r="BV175" s="72"/>
      <c r="BW175" s="72"/>
      <c r="BX175" s="72"/>
      <c r="BY175" s="72"/>
      <c r="BZ175" s="72"/>
      <c r="CA175" s="72"/>
      <c r="CB175" s="72"/>
      <c r="CC175" s="72"/>
      <c r="CD175" s="72"/>
      <c r="CE175" s="72"/>
      <c r="CF175" s="72"/>
      <c r="CG175" s="72"/>
      <c r="CH175" s="72"/>
    </row>
    <row r="176" spans="1:86" ht="25.15" hidden="1" customHeight="1">
      <c r="B176" s="23" t="s">
        <v>28</v>
      </c>
      <c r="C176" s="142">
        <v>0.10346657798333291</v>
      </c>
      <c r="D176" s="142">
        <v>0.21920689638791566</v>
      </c>
      <c r="E176" s="2"/>
      <c r="F176" s="23" t="s">
        <v>28</v>
      </c>
      <c r="G176" s="142">
        <f t="shared" si="29"/>
        <v>0.11510656800645787</v>
      </c>
      <c r="H176" s="142">
        <f t="shared" si="29"/>
        <v>0.24660775843640512</v>
      </c>
      <c r="I176" s="2"/>
      <c r="J176" s="23">
        <v>35</v>
      </c>
      <c r="K176" s="142">
        <v>1.1125</v>
      </c>
      <c r="L176" s="142">
        <v>1.125</v>
      </c>
      <c r="M176" s="2"/>
      <c r="N176" s="2"/>
      <c r="O176" s="2"/>
      <c r="P176" s="2"/>
      <c r="Q176" s="2"/>
      <c r="R176" s="2"/>
      <c r="S176" s="2"/>
      <c r="T176" s="2"/>
      <c r="U176" s="2"/>
      <c r="V176" s="2"/>
      <c r="W176" s="2"/>
      <c r="X176" s="2"/>
      <c r="Y176" s="2"/>
      <c r="Z176" s="2"/>
      <c r="AA176" s="2"/>
      <c r="AB176" s="2"/>
      <c r="AC176" s="2"/>
      <c r="AD176" s="2"/>
      <c r="AE176" s="2"/>
      <c r="AF176" s="2"/>
      <c r="AG176" s="2"/>
      <c r="AH176" s="2"/>
      <c r="AI176" s="2"/>
      <c r="AJ176" s="72"/>
      <c r="AK176" s="72"/>
      <c r="AL176" s="72"/>
      <c r="AM176" s="72"/>
      <c r="AN176" s="72"/>
      <c r="AO176" s="72"/>
      <c r="AP176" s="72"/>
      <c r="AQ176" s="72"/>
      <c r="AR176" s="72"/>
      <c r="AS176" s="72"/>
      <c r="AT176" s="72"/>
      <c r="AU176" s="72"/>
      <c r="AV176" s="72"/>
      <c r="AW176" s="72"/>
      <c r="AX176" s="72"/>
      <c r="AY176" s="72"/>
      <c r="AZ176" s="72"/>
      <c r="BA176" s="72"/>
      <c r="BB176" s="72"/>
      <c r="BC176" s="72"/>
      <c r="BD176" s="72"/>
      <c r="BE176" s="72"/>
      <c r="BF176" s="72"/>
      <c r="BG176" s="72"/>
      <c r="BH176" s="72"/>
      <c r="BI176" s="72"/>
      <c r="BJ176" s="72"/>
      <c r="BK176" s="72"/>
      <c r="BL176" s="72"/>
      <c r="BM176" s="72"/>
      <c r="BN176" s="72"/>
      <c r="BO176" s="72"/>
      <c r="BP176" s="72"/>
      <c r="BQ176" s="72"/>
      <c r="BR176" s="72"/>
      <c r="BS176" s="72"/>
      <c r="BT176" s="72"/>
      <c r="BU176" s="72"/>
      <c r="BV176" s="72"/>
      <c r="BW176" s="72"/>
      <c r="BX176" s="72"/>
      <c r="BY176" s="72"/>
      <c r="BZ176" s="72"/>
      <c r="CA176" s="72"/>
      <c r="CB176" s="72"/>
      <c r="CC176" s="72"/>
      <c r="CD176" s="72"/>
      <c r="CE176" s="72"/>
      <c r="CF176" s="72"/>
      <c r="CG176" s="72"/>
      <c r="CH176" s="72"/>
    </row>
    <row r="177" spans="2:86" ht="25.15" hidden="1" customHeight="1">
      <c r="B177" s="23" t="s">
        <v>29</v>
      </c>
      <c r="C177" s="142">
        <v>8.7650488681870142E-2</v>
      </c>
      <c r="D177" s="142">
        <v>0.19631735867348152</v>
      </c>
      <c r="E177" s="2"/>
      <c r="F177" s="23" t="s">
        <v>29</v>
      </c>
      <c r="G177" s="142">
        <f t="shared" si="29"/>
        <v>9.7511168658580533E-2</v>
      </c>
      <c r="H177" s="142">
        <f t="shared" si="29"/>
        <v>0.2208570285076667</v>
      </c>
      <c r="I177" s="2"/>
      <c r="J177" s="23">
        <v>45</v>
      </c>
      <c r="K177" s="142">
        <v>1.1125</v>
      </c>
      <c r="L177" s="142">
        <v>1.125</v>
      </c>
      <c r="M177" s="2"/>
      <c r="N177" s="2"/>
      <c r="O177" s="2"/>
      <c r="P177" s="2"/>
      <c r="Q177" s="2"/>
      <c r="R177" s="2"/>
      <c r="S177" s="2"/>
      <c r="T177" s="2"/>
      <c r="U177" s="2"/>
      <c r="V177" s="2"/>
      <c r="W177" s="2"/>
      <c r="X177" s="2"/>
      <c r="Y177" s="2"/>
      <c r="Z177" s="2"/>
      <c r="AA177" s="2"/>
      <c r="AB177" s="2"/>
      <c r="AC177" s="2"/>
      <c r="AD177" s="2"/>
      <c r="AE177" s="2"/>
      <c r="AF177" s="2"/>
      <c r="AG177" s="2"/>
      <c r="AH177" s="2"/>
      <c r="AI177" s="2"/>
      <c r="AJ177" s="72"/>
      <c r="AK177" s="72"/>
      <c r="AL177" s="72"/>
      <c r="AM177" s="72"/>
      <c r="AN177" s="72"/>
      <c r="AO177" s="72"/>
      <c r="AP177" s="72"/>
      <c r="AQ177" s="72"/>
      <c r="AR177" s="72"/>
      <c r="AS177" s="72"/>
      <c r="AT177" s="72"/>
      <c r="AU177" s="72"/>
      <c r="AV177" s="72"/>
      <c r="AW177" s="72"/>
      <c r="AX177" s="72"/>
      <c r="AY177" s="72"/>
      <c r="AZ177" s="72"/>
      <c r="BA177" s="72"/>
      <c r="BB177" s="72"/>
      <c r="BC177" s="72"/>
      <c r="BD177" s="72"/>
      <c r="BE177" s="72"/>
      <c r="BF177" s="72"/>
      <c r="BG177" s="72"/>
      <c r="BH177" s="72"/>
      <c r="BI177" s="72"/>
      <c r="BJ177" s="72"/>
      <c r="BK177" s="72"/>
      <c r="BL177" s="72"/>
      <c r="BM177" s="72"/>
      <c r="BN177" s="72"/>
      <c r="BO177" s="72"/>
      <c r="BP177" s="72"/>
      <c r="BQ177" s="72"/>
      <c r="BR177" s="72"/>
      <c r="BS177" s="72"/>
      <c r="BT177" s="72"/>
      <c r="BU177" s="72"/>
      <c r="BV177" s="72"/>
      <c r="BW177" s="72"/>
      <c r="BX177" s="72"/>
      <c r="BY177" s="72"/>
      <c r="BZ177" s="72"/>
      <c r="CA177" s="72"/>
      <c r="CB177" s="72"/>
      <c r="CC177" s="72"/>
      <c r="CD177" s="72"/>
      <c r="CE177" s="72"/>
      <c r="CF177" s="72"/>
      <c r="CG177" s="72"/>
      <c r="CH177" s="72"/>
    </row>
    <row r="178" spans="2:86" ht="25.15" hidden="1" customHeight="1">
      <c r="B178" s="23" t="s">
        <v>30</v>
      </c>
      <c r="C178" s="142">
        <v>7.7088849874525425E-2</v>
      </c>
      <c r="D178" s="142">
        <v>0.18414085886746334</v>
      </c>
      <c r="E178" s="2"/>
      <c r="F178" s="23" t="s">
        <v>30</v>
      </c>
      <c r="G178" s="142">
        <f t="shared" si="29"/>
        <v>8.7206761420556889E-2</v>
      </c>
      <c r="H178" s="142">
        <f t="shared" si="29"/>
        <v>0.21099473411896841</v>
      </c>
      <c r="I178" s="2"/>
      <c r="J178" s="23">
        <v>55</v>
      </c>
      <c r="K178" s="142">
        <v>1.1312500000000001</v>
      </c>
      <c r="L178" s="142">
        <v>1.1458333333333333</v>
      </c>
      <c r="M178" s="2"/>
      <c r="N178" s="2"/>
      <c r="O178" s="2"/>
      <c r="P178" s="2"/>
      <c r="Q178" s="2"/>
      <c r="R178" s="2"/>
      <c r="S178" s="2"/>
      <c r="T178" s="2"/>
      <c r="U178" s="2"/>
      <c r="V178" s="2"/>
      <c r="W178" s="2"/>
      <c r="X178" s="2"/>
      <c r="Y178" s="2"/>
      <c r="Z178" s="2"/>
      <c r="AA178" s="2"/>
      <c r="AB178" s="2"/>
      <c r="AC178" s="2"/>
      <c r="AD178" s="2"/>
      <c r="AE178" s="2"/>
      <c r="AF178" s="2"/>
      <c r="AG178" s="2"/>
      <c r="AH178" s="2"/>
      <c r="AI178" s="2"/>
      <c r="AJ178" s="72"/>
      <c r="AK178" s="72"/>
      <c r="AL178" s="72"/>
      <c r="AM178" s="72"/>
      <c r="AN178" s="72"/>
      <c r="AO178" s="72"/>
      <c r="AP178" s="72"/>
      <c r="AQ178" s="72"/>
      <c r="AR178" s="72"/>
      <c r="AS178" s="72"/>
      <c r="AT178" s="72"/>
      <c r="AU178" s="72"/>
      <c r="AV178" s="72"/>
      <c r="AW178" s="72"/>
      <c r="AX178" s="72"/>
      <c r="AY178" s="72"/>
      <c r="AZ178" s="72"/>
      <c r="BA178" s="72"/>
      <c r="BB178" s="72"/>
      <c r="BC178" s="72"/>
      <c r="BD178" s="72"/>
      <c r="BE178" s="72"/>
      <c r="BF178" s="72"/>
      <c r="BG178" s="72"/>
      <c r="BH178" s="72"/>
      <c r="BI178" s="72"/>
      <c r="BJ178" s="72"/>
      <c r="BK178" s="72"/>
      <c r="BL178" s="72"/>
      <c r="BM178" s="72"/>
      <c r="BN178" s="72"/>
      <c r="BO178" s="72"/>
      <c r="BP178" s="72"/>
      <c r="BQ178" s="72"/>
      <c r="BR178" s="72"/>
      <c r="BS178" s="72"/>
      <c r="BT178" s="72"/>
      <c r="BU178" s="72"/>
      <c r="BV178" s="72"/>
      <c r="BW178" s="72"/>
      <c r="BX178" s="72"/>
      <c r="BY178" s="72"/>
      <c r="BZ178" s="72"/>
      <c r="CA178" s="72"/>
      <c r="CB178" s="72"/>
      <c r="CC178" s="72"/>
      <c r="CD178" s="72"/>
      <c r="CE178" s="72"/>
      <c r="CF178" s="72"/>
      <c r="CG178" s="72"/>
      <c r="CH178" s="72"/>
    </row>
    <row r="179" spans="2:86" ht="25.15" hidden="1" customHeight="1">
      <c r="B179" s="23" t="s">
        <v>31</v>
      </c>
      <c r="C179" s="142">
        <v>7.0394126103341545E-2</v>
      </c>
      <c r="D179" s="142">
        <v>0.17843021537746723</v>
      </c>
      <c r="E179" s="2"/>
      <c r="F179" s="23" t="s">
        <v>31</v>
      </c>
      <c r="G179" s="142">
        <f t="shared" si="29"/>
        <v>8.0953245018842782E-2</v>
      </c>
      <c r="H179" s="142">
        <f t="shared" si="29"/>
        <v>0.2081685846070451</v>
      </c>
      <c r="I179" s="2"/>
      <c r="J179" s="23">
        <v>65</v>
      </c>
      <c r="K179" s="142">
        <v>1.1500000000000001</v>
      </c>
      <c r="L179" s="142">
        <v>1.1666666666666667</v>
      </c>
      <c r="M179" s="2"/>
      <c r="N179" s="2"/>
      <c r="O179" s="2"/>
      <c r="P179" s="2"/>
      <c r="Q179" s="2"/>
      <c r="R179" s="2"/>
      <c r="S179" s="2"/>
      <c r="T179" s="2"/>
      <c r="U179" s="2"/>
      <c r="V179" s="2"/>
      <c r="W179" s="2"/>
      <c r="X179" s="2"/>
      <c r="Y179" s="2"/>
      <c r="Z179" s="2"/>
      <c r="AA179" s="2"/>
      <c r="AB179" s="2"/>
      <c r="AC179" s="2"/>
      <c r="AD179" s="2"/>
      <c r="AE179" s="2"/>
      <c r="AF179" s="2"/>
      <c r="AG179" s="2"/>
      <c r="AH179" s="2"/>
      <c r="AI179" s="2"/>
      <c r="AJ179" s="72"/>
      <c r="AK179" s="72"/>
      <c r="AL179" s="72"/>
      <c r="AM179" s="72"/>
      <c r="AN179" s="72"/>
      <c r="AO179" s="72"/>
      <c r="AP179" s="72"/>
      <c r="AQ179" s="72"/>
      <c r="AR179" s="72"/>
      <c r="AS179" s="72"/>
      <c r="AT179" s="72"/>
      <c r="AU179" s="72"/>
      <c r="AV179" s="72"/>
      <c r="AW179" s="72"/>
      <c r="AX179" s="72"/>
      <c r="AY179" s="72"/>
      <c r="AZ179" s="72"/>
      <c r="BA179" s="72"/>
      <c r="BB179" s="72"/>
      <c r="BC179" s="72"/>
      <c r="BD179" s="72"/>
      <c r="BE179" s="72"/>
      <c r="BF179" s="72"/>
      <c r="BG179" s="72"/>
      <c r="BH179" s="72"/>
      <c r="BI179" s="72"/>
      <c r="BJ179" s="72"/>
      <c r="BK179" s="72"/>
      <c r="BL179" s="72"/>
      <c r="BM179" s="72"/>
      <c r="BN179" s="72"/>
      <c r="BO179" s="72"/>
      <c r="BP179" s="72"/>
      <c r="BQ179" s="72"/>
      <c r="BR179" s="72"/>
      <c r="BS179" s="72"/>
      <c r="BT179" s="72"/>
      <c r="BU179" s="72"/>
      <c r="BV179" s="72"/>
      <c r="BW179" s="72"/>
      <c r="BX179" s="72"/>
      <c r="BY179" s="72"/>
      <c r="BZ179" s="72"/>
      <c r="CA179" s="72"/>
      <c r="CB179" s="72"/>
      <c r="CC179" s="72"/>
      <c r="CD179" s="72"/>
      <c r="CE179" s="72"/>
      <c r="CF179" s="72"/>
      <c r="CG179" s="72"/>
      <c r="CH179" s="72"/>
    </row>
    <row r="180" spans="2:86" ht="25.15" hidden="1" customHeight="1">
      <c r="B180" s="23" t="s">
        <v>32</v>
      </c>
      <c r="C180" s="142">
        <v>6.6778955230642451E-2</v>
      </c>
      <c r="D180" s="142">
        <v>0.17687373640190496</v>
      </c>
      <c r="E180" s="2"/>
      <c r="F180" s="23" t="s">
        <v>32</v>
      </c>
      <c r="G180" s="142">
        <f t="shared" si="29"/>
        <v>7.8047903925813372E-2</v>
      </c>
      <c r="H180" s="142">
        <f t="shared" si="29"/>
        <v>0.21003756197726214</v>
      </c>
      <c r="I180" s="2"/>
      <c r="J180" s="23">
        <v>75</v>
      </c>
      <c r="K180" s="142">
        <v>1.1687500000000002</v>
      </c>
      <c r="L180" s="142">
        <v>1.1875</v>
      </c>
      <c r="M180" s="2"/>
      <c r="N180" s="2"/>
      <c r="O180" s="2"/>
      <c r="P180" s="2"/>
      <c r="Q180" s="2"/>
      <c r="R180" s="2"/>
      <c r="S180" s="2"/>
      <c r="T180" s="2"/>
      <c r="U180" s="2"/>
      <c r="V180" s="2"/>
      <c r="W180" s="2"/>
      <c r="X180" s="2"/>
      <c r="Y180" s="2"/>
      <c r="Z180" s="2"/>
      <c r="AA180" s="2"/>
      <c r="AB180" s="2"/>
      <c r="AC180" s="2"/>
      <c r="AD180" s="2"/>
      <c r="AE180" s="2"/>
      <c r="AF180" s="2"/>
      <c r="AG180" s="2"/>
      <c r="AH180" s="2"/>
      <c r="AI180" s="2"/>
      <c r="AJ180" s="72"/>
      <c r="AK180" s="72"/>
      <c r="AL180" s="72"/>
      <c r="AM180" s="72"/>
      <c r="AN180" s="72"/>
      <c r="AO180" s="72"/>
      <c r="AP180" s="72"/>
      <c r="AQ180" s="72"/>
      <c r="AR180" s="72"/>
      <c r="AS180" s="72"/>
      <c r="AT180" s="72"/>
      <c r="AU180" s="72"/>
      <c r="AV180" s="72"/>
      <c r="AW180" s="72"/>
      <c r="AX180" s="72"/>
      <c r="AY180" s="72"/>
      <c r="AZ180" s="72"/>
      <c r="BA180" s="72"/>
      <c r="BB180" s="72"/>
      <c r="BC180" s="72"/>
      <c r="BD180" s="72"/>
      <c r="BE180" s="72"/>
      <c r="BF180" s="72"/>
      <c r="BG180" s="72"/>
      <c r="BH180" s="72"/>
      <c r="BI180" s="72"/>
      <c r="BJ180" s="72"/>
      <c r="BK180" s="72"/>
      <c r="BL180" s="72"/>
      <c r="BM180" s="72"/>
      <c r="BN180" s="72"/>
      <c r="BO180" s="72"/>
      <c r="BP180" s="72"/>
      <c r="BQ180" s="72"/>
      <c r="BR180" s="72"/>
      <c r="BS180" s="72"/>
      <c r="BT180" s="72"/>
      <c r="BU180" s="72"/>
      <c r="BV180" s="72"/>
      <c r="BW180" s="72"/>
      <c r="BX180" s="72"/>
      <c r="BY180" s="72"/>
      <c r="BZ180" s="72"/>
      <c r="CA180" s="72"/>
      <c r="CB180" s="72"/>
      <c r="CC180" s="72"/>
      <c r="CD180" s="72"/>
      <c r="CE180" s="72"/>
      <c r="CF180" s="72"/>
      <c r="CG180" s="72"/>
      <c r="CH180" s="72"/>
    </row>
    <row r="181" spans="2:86" ht="25.15" hidden="1" customHeight="1">
      <c r="B181" s="23" t="s">
        <v>33</v>
      </c>
      <c r="C181" s="142">
        <v>6.5747674086994862E-2</v>
      </c>
      <c r="D181" s="142">
        <v>0.1786110300548317</v>
      </c>
      <c r="E181" s="2"/>
      <c r="F181" s="23" t="s">
        <v>33</v>
      </c>
      <c r="G181" s="142">
        <f t="shared" si="29"/>
        <v>7.8075362978306403E-2</v>
      </c>
      <c r="H181" s="142">
        <f t="shared" si="29"/>
        <v>0.21582166131625496</v>
      </c>
      <c r="I181" s="2"/>
      <c r="J181" s="23">
        <v>85</v>
      </c>
      <c r="K181" s="142">
        <v>1.1875</v>
      </c>
      <c r="L181" s="142">
        <v>1.2083333333333333</v>
      </c>
      <c r="M181" s="2"/>
      <c r="N181" s="2"/>
      <c r="O181" s="2"/>
      <c r="P181" s="2"/>
      <c r="Q181" s="2"/>
      <c r="R181" s="2"/>
      <c r="S181" s="2"/>
      <c r="T181" s="2"/>
      <c r="U181" s="2"/>
      <c r="V181" s="2"/>
      <c r="W181" s="2"/>
      <c r="X181" s="2"/>
      <c r="Y181" s="2"/>
      <c r="Z181" s="2"/>
      <c r="AA181" s="2"/>
      <c r="AB181" s="2"/>
      <c r="AC181" s="2"/>
      <c r="AD181" s="2"/>
      <c r="AE181" s="2"/>
      <c r="AF181" s="2"/>
      <c r="AG181" s="2"/>
      <c r="AH181" s="2"/>
      <c r="AI181" s="2"/>
      <c r="AJ181" s="72"/>
      <c r="AK181" s="72"/>
      <c r="AL181" s="72"/>
      <c r="AM181" s="72"/>
      <c r="AN181" s="72"/>
      <c r="AO181" s="72"/>
      <c r="AP181" s="72"/>
      <c r="AQ181" s="72"/>
      <c r="AR181" s="72"/>
      <c r="AS181" s="72"/>
      <c r="AT181" s="72"/>
      <c r="AU181" s="72"/>
      <c r="AV181" s="72"/>
      <c r="AW181" s="72"/>
      <c r="AX181" s="72"/>
      <c r="AY181" s="72"/>
      <c r="AZ181" s="72"/>
      <c r="BA181" s="72"/>
      <c r="BB181" s="72"/>
      <c r="BC181" s="72"/>
      <c r="BD181" s="72"/>
      <c r="BE181" s="72"/>
      <c r="BF181" s="72"/>
      <c r="BG181" s="72"/>
      <c r="BH181" s="72"/>
      <c r="BI181" s="72"/>
      <c r="BJ181" s="72"/>
      <c r="BK181" s="72"/>
      <c r="BL181" s="72"/>
      <c r="BM181" s="72"/>
      <c r="BN181" s="72"/>
      <c r="BO181" s="72"/>
      <c r="BP181" s="72"/>
      <c r="BQ181" s="72"/>
      <c r="BR181" s="72"/>
      <c r="BS181" s="72"/>
      <c r="BT181" s="72"/>
      <c r="BU181" s="72"/>
      <c r="BV181" s="72"/>
      <c r="BW181" s="72"/>
      <c r="BX181" s="72"/>
      <c r="BY181" s="72"/>
      <c r="BZ181" s="72"/>
      <c r="CA181" s="72"/>
      <c r="CB181" s="72"/>
      <c r="CC181" s="72"/>
      <c r="CD181" s="72"/>
      <c r="CE181" s="72"/>
      <c r="CF181" s="72"/>
      <c r="CG181" s="72"/>
      <c r="CH181" s="72"/>
    </row>
    <row r="182" spans="2:86" ht="25.15" hidden="1" customHeight="1">
      <c r="B182" s="23" t="s">
        <v>34</v>
      </c>
      <c r="C182" s="142">
        <v>6.696429019663587E-2</v>
      </c>
      <c r="D182" s="142">
        <v>0.1852363782790602</v>
      </c>
      <c r="E182" s="2"/>
      <c r="F182" s="23" t="s">
        <v>34</v>
      </c>
      <c r="G182" s="142">
        <f t="shared" si="29"/>
        <v>8.077567504969202E-2</v>
      </c>
      <c r="H182" s="142">
        <f t="shared" si="29"/>
        <v>0.22768638163467816</v>
      </c>
      <c r="I182" s="2"/>
      <c r="J182" s="23">
        <v>95</v>
      </c>
      <c r="K182" s="142">
        <v>1.20625</v>
      </c>
      <c r="L182" s="142">
        <v>1.2291666666666667</v>
      </c>
      <c r="M182" s="2"/>
      <c r="N182" s="2"/>
      <c r="O182" s="2"/>
      <c r="P182" s="2"/>
      <c r="Q182" s="2"/>
      <c r="R182" s="2"/>
      <c r="S182" s="2"/>
      <c r="T182" s="2"/>
      <c r="U182" s="2"/>
      <c r="V182" s="2"/>
      <c r="W182" s="2"/>
      <c r="X182" s="2"/>
      <c r="Y182" s="2"/>
      <c r="Z182" s="2"/>
      <c r="AA182" s="2"/>
      <c r="AB182" s="2"/>
      <c r="AC182" s="2"/>
      <c r="AD182" s="2"/>
      <c r="AE182" s="2"/>
      <c r="AF182" s="2"/>
      <c r="AG182" s="2"/>
      <c r="AH182" s="2"/>
      <c r="AI182" s="2"/>
      <c r="AJ182" s="72"/>
      <c r="AK182" s="72"/>
      <c r="AL182" s="72"/>
      <c r="AM182" s="72"/>
      <c r="AN182" s="72"/>
      <c r="AO182" s="72"/>
      <c r="AP182" s="72"/>
      <c r="AQ182" s="72"/>
      <c r="AR182" s="72"/>
      <c r="AS182" s="72"/>
      <c r="AT182" s="72"/>
      <c r="AU182" s="72"/>
      <c r="AV182" s="72"/>
      <c r="AW182" s="72"/>
      <c r="AX182" s="72"/>
      <c r="AY182" s="72"/>
      <c r="AZ182" s="72"/>
      <c r="BA182" s="72"/>
      <c r="BB182" s="72"/>
      <c r="BC182" s="72"/>
      <c r="BD182" s="72"/>
      <c r="BE182" s="72"/>
      <c r="BF182" s="72"/>
      <c r="BG182" s="72"/>
      <c r="BH182" s="72"/>
      <c r="BI182" s="72"/>
      <c r="BJ182" s="72"/>
      <c r="BK182" s="72"/>
      <c r="BL182" s="72"/>
      <c r="BM182" s="72"/>
      <c r="BN182" s="72"/>
      <c r="BO182" s="72"/>
      <c r="BP182" s="72"/>
      <c r="BQ182" s="72"/>
      <c r="BR182" s="72"/>
      <c r="BS182" s="72"/>
      <c r="BT182" s="72"/>
      <c r="BU182" s="72"/>
      <c r="BV182" s="72"/>
      <c r="BW182" s="72"/>
      <c r="BX182" s="72"/>
      <c r="BY182" s="72"/>
      <c r="BZ182" s="72"/>
      <c r="CA182" s="72"/>
      <c r="CB182" s="72"/>
      <c r="CC182" s="72"/>
      <c r="CD182" s="72"/>
      <c r="CE182" s="72"/>
      <c r="CF182" s="72"/>
      <c r="CG182" s="72"/>
      <c r="CH182" s="72"/>
    </row>
    <row r="183" spans="2:86" ht="25.15" hidden="1" customHeight="1">
      <c r="B183" s="23" t="s">
        <v>35</v>
      </c>
      <c r="C183" s="142">
        <v>7.0188056580033409E-2</v>
      </c>
      <c r="D183" s="142">
        <v>0.21322220085792618</v>
      </c>
      <c r="E183" s="2"/>
      <c r="F183" s="23" t="s">
        <v>35</v>
      </c>
      <c r="G183" s="142">
        <f t="shared" si="29"/>
        <v>8.5980369310540927E-2</v>
      </c>
      <c r="H183" s="142">
        <f t="shared" si="29"/>
        <v>0.26652775107240773</v>
      </c>
      <c r="I183" s="2"/>
      <c r="J183" s="23">
        <v>105</v>
      </c>
      <c r="K183" s="142">
        <v>1.2250000000000001</v>
      </c>
      <c r="L183" s="142">
        <v>1.25</v>
      </c>
      <c r="M183" s="2"/>
      <c r="N183" s="2"/>
      <c r="O183" s="2"/>
      <c r="P183" s="2"/>
      <c r="Q183" s="2"/>
      <c r="R183" s="2"/>
      <c r="S183" s="2"/>
      <c r="T183" s="2"/>
      <c r="U183" s="2"/>
      <c r="V183" s="2"/>
      <c r="W183" s="2"/>
      <c r="X183" s="2"/>
      <c r="Y183" s="2"/>
      <c r="Z183" s="2"/>
      <c r="AA183" s="2"/>
      <c r="AB183" s="2"/>
      <c r="AC183" s="2"/>
      <c r="AD183" s="2"/>
      <c r="AE183" s="2"/>
      <c r="AF183" s="2"/>
      <c r="AG183" s="2"/>
      <c r="AH183" s="2"/>
      <c r="AI183" s="2"/>
      <c r="AJ183" s="72"/>
      <c r="AK183" s="72"/>
      <c r="AL183" s="72"/>
      <c r="AM183" s="72"/>
      <c r="AN183" s="72"/>
      <c r="AO183" s="72"/>
      <c r="AP183" s="72"/>
      <c r="AQ183" s="72"/>
      <c r="AR183" s="72"/>
      <c r="AS183" s="72"/>
      <c r="AT183" s="72"/>
      <c r="AU183" s="72"/>
      <c r="AV183" s="72"/>
      <c r="AW183" s="72"/>
      <c r="AX183" s="72"/>
      <c r="AY183" s="72"/>
      <c r="AZ183" s="72"/>
      <c r="BA183" s="72"/>
      <c r="BB183" s="72"/>
      <c r="BC183" s="72"/>
      <c r="BD183" s="72"/>
      <c r="BE183" s="72"/>
      <c r="BF183" s="72"/>
      <c r="BG183" s="72"/>
      <c r="BH183" s="72"/>
      <c r="BI183" s="72"/>
      <c r="BJ183" s="72"/>
      <c r="BK183" s="72"/>
      <c r="BL183" s="72"/>
      <c r="BM183" s="72"/>
      <c r="BN183" s="72"/>
      <c r="BO183" s="72"/>
      <c r="BP183" s="72"/>
      <c r="BQ183" s="72"/>
      <c r="BR183" s="72"/>
      <c r="BS183" s="72"/>
      <c r="BT183" s="72"/>
      <c r="BU183" s="72"/>
      <c r="BV183" s="72"/>
      <c r="BW183" s="72"/>
      <c r="BX183" s="72"/>
      <c r="BY183" s="72"/>
      <c r="BZ183" s="72"/>
      <c r="CA183" s="72"/>
      <c r="CB183" s="72"/>
      <c r="CC183" s="72"/>
      <c r="CD183" s="72"/>
      <c r="CE183" s="72"/>
      <c r="CF183" s="72"/>
      <c r="CG183" s="72"/>
      <c r="CH183" s="72"/>
    </row>
    <row r="184" spans="2:86" ht="25.15" hidden="1" customHeight="1">
      <c r="B184" s="23" t="s">
        <v>36</v>
      </c>
      <c r="C184" s="142">
        <v>7.5238875190980228E-2</v>
      </c>
      <c r="D184" s="142">
        <v>0.24120802343679215</v>
      </c>
      <c r="E184" s="2"/>
      <c r="F184" s="23" t="s">
        <v>36</v>
      </c>
      <c r="G184" s="142">
        <f t="shared" si="29"/>
        <v>9.2167622108950784E-2</v>
      </c>
      <c r="H184" s="142">
        <f t="shared" si="29"/>
        <v>0.30151002929599019</v>
      </c>
      <c r="I184" s="2"/>
      <c r="J184" s="23">
        <v>115</v>
      </c>
      <c r="K184" s="142">
        <v>1.2250000000000001</v>
      </c>
      <c r="L184" s="142">
        <v>1.25</v>
      </c>
      <c r="M184" s="2"/>
      <c r="N184" s="2"/>
      <c r="O184" s="2"/>
      <c r="P184" s="2"/>
      <c r="Q184" s="2"/>
      <c r="R184" s="2"/>
      <c r="S184" s="2"/>
      <c r="T184" s="2"/>
      <c r="U184" s="2"/>
      <c r="V184" s="2"/>
      <c r="W184" s="2"/>
      <c r="X184" s="2"/>
      <c r="Y184" s="2"/>
      <c r="Z184" s="2"/>
      <c r="AA184" s="2"/>
      <c r="AB184" s="2"/>
      <c r="AC184" s="2"/>
      <c r="AD184" s="2"/>
      <c r="AE184" s="2"/>
      <c r="AF184" s="2"/>
      <c r="AG184" s="2"/>
      <c r="AH184" s="2"/>
      <c r="AI184" s="2"/>
      <c r="AJ184" s="72"/>
      <c r="AK184" s="72"/>
      <c r="AL184" s="72"/>
      <c r="AM184" s="72"/>
      <c r="AN184" s="72"/>
      <c r="AO184" s="72"/>
      <c r="AP184" s="72"/>
      <c r="AQ184" s="72"/>
      <c r="AR184" s="72"/>
      <c r="AS184" s="72"/>
      <c r="AT184" s="72"/>
      <c r="AU184" s="72"/>
      <c r="AV184" s="72"/>
      <c r="AW184" s="72"/>
      <c r="AX184" s="72"/>
      <c r="AY184" s="72"/>
      <c r="AZ184" s="72"/>
      <c r="BA184" s="72"/>
      <c r="BB184" s="72"/>
      <c r="BC184" s="72"/>
      <c r="BD184" s="72"/>
      <c r="BE184" s="72"/>
      <c r="BF184" s="72"/>
      <c r="BG184" s="72"/>
      <c r="BH184" s="72"/>
      <c r="BI184" s="72"/>
      <c r="BJ184" s="72"/>
      <c r="BK184" s="72"/>
      <c r="BL184" s="72"/>
      <c r="BM184" s="72"/>
      <c r="BN184" s="72"/>
      <c r="BO184" s="72"/>
      <c r="BP184" s="72"/>
      <c r="BQ184" s="72"/>
      <c r="BR184" s="72"/>
      <c r="BS184" s="72"/>
      <c r="BT184" s="72"/>
      <c r="BU184" s="72"/>
      <c r="BV184" s="72"/>
      <c r="BW184" s="72"/>
      <c r="BX184" s="72"/>
      <c r="BY184" s="72"/>
      <c r="BZ184" s="72"/>
      <c r="CA184" s="72"/>
      <c r="CB184" s="72"/>
      <c r="CC184" s="72"/>
      <c r="CD184" s="72"/>
      <c r="CE184" s="72"/>
      <c r="CF184" s="72"/>
      <c r="CG184" s="72"/>
      <c r="CH184" s="72"/>
    </row>
    <row r="185" spans="2:86" ht="25.15" hidden="1" customHeight="1">
      <c r="B185" s="23" t="s">
        <v>37</v>
      </c>
      <c r="C185" s="142">
        <v>8.1977303869154236E-2</v>
      </c>
      <c r="D185" s="142">
        <v>0.2691938460156581</v>
      </c>
      <c r="E185" s="2"/>
      <c r="F185" s="23" t="s">
        <v>37</v>
      </c>
      <c r="G185" s="142">
        <f t="shared" si="29"/>
        <v>0.10042219723971395</v>
      </c>
      <c r="H185" s="142">
        <f t="shared" si="29"/>
        <v>0.3364923075195726</v>
      </c>
      <c r="I185" s="2"/>
      <c r="J185" s="23">
        <v>125</v>
      </c>
      <c r="K185" s="142">
        <v>1.2250000000000001</v>
      </c>
      <c r="L185" s="142">
        <v>1.25</v>
      </c>
      <c r="M185" s="2"/>
      <c r="N185" s="2"/>
      <c r="O185" s="2"/>
      <c r="P185" s="2"/>
      <c r="Q185" s="2"/>
      <c r="R185" s="2"/>
      <c r="S185" s="2"/>
      <c r="T185" s="2"/>
      <c r="U185" s="2"/>
      <c r="V185" s="2"/>
      <c r="W185" s="2"/>
      <c r="X185" s="2"/>
      <c r="Y185" s="2"/>
      <c r="Z185" s="2"/>
      <c r="AA185" s="2"/>
      <c r="AB185" s="2"/>
      <c r="AC185" s="2"/>
      <c r="AD185" s="2"/>
      <c r="AE185" s="2"/>
      <c r="AF185" s="2"/>
      <c r="AG185" s="2"/>
      <c r="AH185" s="2"/>
      <c r="AI185" s="2"/>
      <c r="AJ185" s="72"/>
      <c r="AK185" s="72"/>
      <c r="AL185" s="72"/>
      <c r="AM185" s="72"/>
      <c r="AN185" s="72"/>
      <c r="AO185" s="72"/>
      <c r="AP185" s="72"/>
      <c r="AQ185" s="72"/>
      <c r="AR185" s="72"/>
      <c r="AS185" s="72"/>
      <c r="AT185" s="72"/>
      <c r="AU185" s="72"/>
      <c r="AV185" s="72"/>
      <c r="AW185" s="72"/>
      <c r="AX185" s="72"/>
      <c r="AY185" s="72"/>
      <c r="AZ185" s="72"/>
      <c r="BA185" s="72"/>
      <c r="BB185" s="72"/>
      <c r="BC185" s="72"/>
      <c r="BD185" s="72"/>
      <c r="BE185" s="72"/>
      <c r="BF185" s="72"/>
      <c r="BG185" s="72"/>
      <c r="BH185" s="72"/>
      <c r="BI185" s="72"/>
      <c r="BJ185" s="72"/>
      <c r="BK185" s="72"/>
      <c r="BL185" s="72"/>
      <c r="BM185" s="72"/>
      <c r="BN185" s="72"/>
      <c r="BO185" s="72"/>
      <c r="BP185" s="72"/>
      <c r="BQ185" s="72"/>
      <c r="BR185" s="72"/>
      <c r="BS185" s="72"/>
      <c r="BT185" s="72"/>
      <c r="BU185" s="72"/>
      <c r="BV185" s="72"/>
      <c r="BW185" s="72"/>
      <c r="BX185" s="72"/>
      <c r="BY185" s="72"/>
      <c r="BZ185" s="72"/>
      <c r="CA185" s="72"/>
      <c r="CB185" s="72"/>
      <c r="CC185" s="72"/>
      <c r="CD185" s="72"/>
      <c r="CE185" s="72"/>
      <c r="CF185" s="72"/>
      <c r="CG185" s="72"/>
      <c r="CH185" s="72"/>
    </row>
    <row r="186" spans="2:86" ht="25.15" hidden="1" customHeight="1">
      <c r="B186" s="23" t="s">
        <v>38</v>
      </c>
      <c r="C186" s="142">
        <v>9.0292310210704496E-2</v>
      </c>
      <c r="D186" s="142">
        <v>0.29717966859452405</v>
      </c>
      <c r="E186" s="2"/>
      <c r="F186" s="23" t="s">
        <v>38</v>
      </c>
      <c r="G186" s="142">
        <f t="shared" si="29"/>
        <v>0.11060808000811302</v>
      </c>
      <c r="H186" s="142">
        <f t="shared" si="29"/>
        <v>0.37147458574315506</v>
      </c>
      <c r="I186" s="2"/>
      <c r="J186" s="23">
        <v>135</v>
      </c>
      <c r="K186" s="142">
        <v>1.2250000000000001</v>
      </c>
      <c r="L186" s="142">
        <v>1.25</v>
      </c>
      <c r="M186" s="2"/>
      <c r="N186" s="2"/>
      <c r="O186" s="2"/>
      <c r="P186" s="2"/>
      <c r="Q186" s="2"/>
      <c r="R186" s="2"/>
      <c r="S186" s="2"/>
      <c r="T186" s="2"/>
      <c r="U186" s="2"/>
      <c r="V186" s="2"/>
      <c r="W186" s="2"/>
      <c r="X186" s="2"/>
      <c r="Y186" s="2"/>
      <c r="Z186" s="2"/>
      <c r="AA186" s="2"/>
      <c r="AB186" s="2"/>
      <c r="AC186" s="2"/>
      <c r="AD186" s="2"/>
      <c r="AE186" s="2"/>
      <c r="AF186" s="2"/>
      <c r="AG186" s="2"/>
      <c r="AH186" s="2"/>
      <c r="AI186" s="2"/>
      <c r="AJ186" s="72"/>
      <c r="AK186" s="72"/>
      <c r="AL186" s="72"/>
      <c r="AM186" s="72"/>
      <c r="AN186" s="72"/>
      <c r="AO186" s="72"/>
      <c r="AP186" s="72"/>
      <c r="AQ186" s="72"/>
      <c r="AR186" s="72"/>
      <c r="AS186" s="72"/>
      <c r="AT186" s="72"/>
      <c r="AU186" s="72"/>
      <c r="AV186" s="72"/>
      <c r="AW186" s="72"/>
      <c r="AX186" s="72"/>
      <c r="AY186" s="72"/>
      <c r="AZ186" s="72"/>
      <c r="BA186" s="72"/>
      <c r="BB186" s="72"/>
      <c r="BC186" s="72"/>
      <c r="BD186" s="72"/>
      <c r="BE186" s="72"/>
      <c r="BF186" s="72"/>
      <c r="BG186" s="72"/>
      <c r="BH186" s="72"/>
      <c r="BI186" s="72"/>
      <c r="BJ186" s="72"/>
      <c r="BK186" s="72"/>
      <c r="BL186" s="72"/>
      <c r="BM186" s="72"/>
      <c r="BN186" s="72"/>
      <c r="BO186" s="72"/>
      <c r="BP186" s="72"/>
      <c r="BQ186" s="72"/>
      <c r="BR186" s="72"/>
      <c r="BS186" s="72"/>
      <c r="BT186" s="72"/>
      <c r="BU186" s="72"/>
      <c r="BV186" s="72"/>
      <c r="BW186" s="72"/>
      <c r="BX186" s="72"/>
      <c r="BY186" s="72"/>
      <c r="BZ186" s="72"/>
      <c r="CA186" s="72"/>
      <c r="CB186" s="72"/>
      <c r="CC186" s="72"/>
      <c r="CD186" s="72"/>
      <c r="CE186" s="72"/>
      <c r="CF186" s="72"/>
      <c r="CG186" s="72"/>
      <c r="CH186" s="72"/>
    </row>
    <row r="187" spans="2:86" ht="25.15" hidden="1" customHeight="1">
      <c r="B187" s="143" t="s">
        <v>127</v>
      </c>
      <c r="C187" s="2"/>
      <c r="D187" s="2"/>
      <c r="E187" s="2"/>
      <c r="F187" s="2"/>
      <c r="G187" s="2"/>
      <c r="H187" s="2"/>
      <c r="I187" s="2"/>
      <c r="J187" s="24" t="s">
        <v>128</v>
      </c>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72"/>
      <c r="AK187" s="72"/>
      <c r="AL187" s="72"/>
      <c r="AM187" s="72"/>
      <c r="AN187" s="72"/>
      <c r="AO187" s="72"/>
      <c r="AP187" s="72"/>
      <c r="AQ187" s="72"/>
      <c r="AR187" s="72"/>
      <c r="AS187" s="72"/>
      <c r="AT187" s="72"/>
      <c r="AU187" s="72"/>
      <c r="AV187" s="72"/>
      <c r="AW187" s="72"/>
      <c r="AX187" s="72"/>
      <c r="AY187" s="72"/>
      <c r="AZ187" s="72"/>
      <c r="BA187" s="72"/>
      <c r="BB187" s="72"/>
      <c r="BC187" s="72"/>
      <c r="BD187" s="72"/>
      <c r="BE187" s="72"/>
      <c r="BF187" s="72"/>
      <c r="BG187" s="72"/>
      <c r="BH187" s="72"/>
      <c r="BI187" s="72"/>
      <c r="BJ187" s="72"/>
      <c r="BK187" s="72"/>
      <c r="BL187" s="72"/>
      <c r="BM187" s="72"/>
      <c r="BN187" s="72"/>
      <c r="BO187" s="72"/>
      <c r="BP187" s="72"/>
      <c r="BQ187" s="72"/>
      <c r="BR187" s="72"/>
      <c r="BS187" s="72"/>
      <c r="BT187" s="72"/>
      <c r="BU187" s="72"/>
      <c r="BV187" s="72"/>
      <c r="BW187" s="72"/>
      <c r="BX187" s="72"/>
      <c r="BY187" s="72"/>
      <c r="BZ187" s="72"/>
      <c r="CA187" s="72"/>
      <c r="CB187" s="72"/>
      <c r="CC187" s="72"/>
      <c r="CD187" s="72"/>
      <c r="CE187" s="72"/>
      <c r="CF187" s="72"/>
      <c r="CG187" s="72"/>
      <c r="CH187" s="72"/>
    </row>
    <row r="188" spans="2:86" ht="25.15" hidden="1" customHeight="1">
      <c r="B188" s="143" t="s">
        <v>129</v>
      </c>
      <c r="C188" s="2"/>
      <c r="D188" s="2"/>
      <c r="E188" s="2"/>
      <c r="F188" s="2"/>
      <c r="G188" s="2"/>
      <c r="H188" s="2"/>
      <c r="I188" s="2"/>
      <c r="J188" s="24"/>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72"/>
      <c r="AK188" s="72"/>
      <c r="AL188" s="72"/>
      <c r="AM188" s="72"/>
      <c r="AN188" s="72"/>
      <c r="AO188" s="72"/>
      <c r="AP188" s="72"/>
      <c r="AQ188" s="72"/>
      <c r="AR188" s="72"/>
      <c r="AS188" s="72"/>
      <c r="AT188" s="72"/>
      <c r="AU188" s="72"/>
      <c r="AV188" s="72"/>
      <c r="AW188" s="72"/>
      <c r="AX188" s="72"/>
      <c r="AY188" s="72"/>
      <c r="AZ188" s="72"/>
      <c r="BA188" s="72"/>
      <c r="BB188" s="72"/>
      <c r="BC188" s="72"/>
      <c r="BD188" s="72"/>
      <c r="BE188" s="72"/>
      <c r="BF188" s="72"/>
      <c r="BG188" s="72"/>
      <c r="BH188" s="72"/>
      <c r="BI188" s="72"/>
      <c r="BJ188" s="72"/>
      <c r="BK188" s="72"/>
      <c r="BL188" s="72"/>
      <c r="BM188" s="72"/>
      <c r="BN188" s="72"/>
      <c r="BO188" s="72"/>
      <c r="BP188" s="72"/>
      <c r="BQ188" s="72"/>
      <c r="BR188" s="72"/>
      <c r="BS188" s="72"/>
      <c r="BT188" s="72"/>
      <c r="BU188" s="72"/>
      <c r="BV188" s="72"/>
      <c r="BW188" s="72"/>
      <c r="BX188" s="72"/>
      <c r="BY188" s="72"/>
      <c r="BZ188" s="72"/>
      <c r="CA188" s="72"/>
      <c r="CB188" s="72"/>
      <c r="CC188" s="72"/>
      <c r="CD188" s="72"/>
      <c r="CE188" s="72"/>
      <c r="CF188" s="72"/>
      <c r="CG188" s="72"/>
      <c r="CH188" s="72"/>
    </row>
    <row r="189" spans="2:86" ht="25.15" hidden="1" customHeight="1">
      <c r="B189" s="143" t="s">
        <v>130</v>
      </c>
      <c r="C189" s="2"/>
      <c r="D189" s="2"/>
      <c r="E189" s="2"/>
      <c r="F189" s="2"/>
      <c r="G189" s="2"/>
      <c r="H189" s="2"/>
      <c r="I189" s="2"/>
      <c r="J189" s="24"/>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72"/>
      <c r="AK189" s="72"/>
      <c r="AL189" s="72"/>
      <c r="AM189" s="72"/>
      <c r="AN189" s="72"/>
      <c r="AO189" s="72"/>
      <c r="AP189" s="72"/>
      <c r="AQ189" s="72"/>
      <c r="AR189" s="72"/>
      <c r="AS189" s="72"/>
      <c r="AT189" s="72"/>
      <c r="AU189" s="72"/>
      <c r="AV189" s="72"/>
      <c r="AW189" s="72"/>
      <c r="AX189" s="72"/>
      <c r="AY189" s="72"/>
      <c r="AZ189" s="72"/>
      <c r="BA189" s="72"/>
      <c r="BB189" s="72"/>
      <c r="BC189" s="72"/>
      <c r="BD189" s="72"/>
      <c r="BE189" s="72"/>
      <c r="BF189" s="72"/>
      <c r="BG189" s="72"/>
      <c r="BH189" s="72"/>
      <c r="BI189" s="72"/>
      <c r="BJ189" s="72"/>
      <c r="BK189" s="72"/>
      <c r="BL189" s="72"/>
      <c r="BM189" s="72"/>
      <c r="BN189" s="72"/>
      <c r="BO189" s="72"/>
      <c r="BP189" s="72"/>
      <c r="BQ189" s="72"/>
      <c r="BR189" s="72"/>
      <c r="BS189" s="72"/>
      <c r="BT189" s="72"/>
      <c r="BU189" s="72"/>
      <c r="BV189" s="72"/>
      <c r="BW189" s="72"/>
      <c r="BX189" s="72"/>
      <c r="BY189" s="72"/>
      <c r="BZ189" s="72"/>
      <c r="CA189" s="72"/>
      <c r="CB189" s="72"/>
      <c r="CC189" s="72"/>
      <c r="CD189" s="72"/>
      <c r="CE189" s="72"/>
      <c r="CF189" s="72"/>
      <c r="CG189" s="72"/>
      <c r="CH189" s="72"/>
    </row>
    <row r="190" spans="2:86" ht="25.15" hidden="1" customHeight="1">
      <c r="B190" s="91" t="s">
        <v>437</v>
      </c>
      <c r="C190" s="72"/>
      <c r="D190" s="72"/>
      <c r="E190" s="72"/>
      <c r="F190" s="72"/>
      <c r="G190" s="72"/>
      <c r="H190" s="72"/>
      <c r="I190" s="72"/>
      <c r="J190" s="72"/>
      <c r="K190" s="72"/>
      <c r="L190" s="72"/>
      <c r="M190" s="72"/>
      <c r="N190" s="72"/>
      <c r="O190" s="72"/>
      <c r="P190" s="72"/>
      <c r="Q190" s="72"/>
      <c r="R190" s="72"/>
      <c r="S190" s="72"/>
      <c r="T190" s="2"/>
      <c r="U190" s="2"/>
      <c r="V190" s="2"/>
      <c r="W190" s="2"/>
      <c r="X190" s="2"/>
      <c r="Y190" s="2"/>
      <c r="Z190" s="2"/>
      <c r="AA190" s="2"/>
      <c r="AB190" s="2"/>
      <c r="AC190" s="2"/>
      <c r="AD190" s="2"/>
      <c r="AE190" s="2"/>
      <c r="AF190" s="2"/>
      <c r="AG190" s="2"/>
      <c r="AH190" s="2"/>
      <c r="AI190" s="2"/>
      <c r="AJ190" s="72"/>
      <c r="AK190" s="72"/>
      <c r="AL190" s="72"/>
      <c r="AM190" s="72"/>
      <c r="AN190" s="72"/>
      <c r="AO190" s="72"/>
      <c r="AP190" s="72"/>
      <c r="AQ190" s="72"/>
      <c r="AR190" s="72"/>
      <c r="AS190" s="72"/>
      <c r="AT190" s="72"/>
      <c r="AU190" s="72"/>
      <c r="AV190" s="72"/>
      <c r="AW190" s="72"/>
      <c r="AX190" s="72"/>
      <c r="AY190" s="72"/>
      <c r="AZ190" s="72"/>
      <c r="BA190" s="72"/>
      <c r="BB190" s="72"/>
      <c r="BC190" s="72"/>
      <c r="BD190" s="72"/>
      <c r="BE190" s="72"/>
      <c r="BF190" s="72"/>
      <c r="BG190" s="72"/>
      <c r="BH190" s="72"/>
      <c r="BI190" s="72"/>
      <c r="BJ190" s="72"/>
      <c r="BK190" s="72"/>
      <c r="BL190" s="72"/>
      <c r="BM190" s="72"/>
      <c r="BN190" s="72"/>
      <c r="BO190" s="72"/>
      <c r="BP190" s="72"/>
      <c r="BQ190" s="72"/>
      <c r="BR190" s="72"/>
      <c r="BS190" s="72"/>
      <c r="BT190" s="72"/>
      <c r="BU190" s="72"/>
      <c r="BV190" s="72"/>
      <c r="BW190" s="72"/>
      <c r="BX190" s="72"/>
      <c r="BY190" s="72"/>
      <c r="BZ190" s="72"/>
      <c r="CA190" s="72"/>
      <c r="CB190" s="72"/>
      <c r="CC190" s="72"/>
      <c r="CD190" s="72"/>
      <c r="CE190" s="72"/>
      <c r="CF190" s="72"/>
      <c r="CG190" s="72"/>
      <c r="CH190" s="72"/>
    </row>
    <row r="191" spans="2:86" ht="25.15" hidden="1" customHeight="1">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72"/>
      <c r="AK191" s="72"/>
      <c r="AL191" s="72"/>
      <c r="AM191" s="72"/>
      <c r="AN191" s="72"/>
      <c r="AO191" s="72"/>
      <c r="AP191" s="72"/>
      <c r="AQ191" s="72"/>
      <c r="AR191" s="72"/>
      <c r="AS191" s="72"/>
      <c r="AT191" s="72"/>
      <c r="AU191" s="72"/>
      <c r="AV191" s="72"/>
      <c r="AW191" s="72"/>
      <c r="AX191" s="72"/>
      <c r="AY191" s="72"/>
      <c r="AZ191" s="72"/>
      <c r="BA191" s="72"/>
      <c r="BB191" s="72"/>
      <c r="BC191" s="72"/>
      <c r="BD191" s="72"/>
      <c r="BE191" s="72"/>
      <c r="BF191" s="72"/>
      <c r="BG191" s="72"/>
      <c r="BH191" s="72"/>
      <c r="BI191" s="72"/>
      <c r="BJ191" s="72"/>
      <c r="BK191" s="72"/>
      <c r="BL191" s="72"/>
      <c r="BM191" s="72"/>
      <c r="BN191" s="72"/>
      <c r="BO191" s="72"/>
      <c r="BP191" s="72"/>
      <c r="BQ191" s="72"/>
      <c r="BR191" s="72"/>
      <c r="BS191" s="72"/>
      <c r="BT191" s="72"/>
      <c r="BU191" s="72"/>
      <c r="BV191" s="72"/>
      <c r="BW191" s="72"/>
      <c r="BX191" s="72"/>
      <c r="BY191" s="72"/>
      <c r="BZ191" s="72"/>
      <c r="CA191" s="72"/>
      <c r="CB191" s="72"/>
      <c r="CC191" s="72"/>
      <c r="CD191" s="72"/>
      <c r="CE191" s="72"/>
      <c r="CF191" s="72"/>
      <c r="CG191" s="72"/>
      <c r="CH191" s="72"/>
    </row>
    <row r="192" spans="2:86" ht="25.15" hidden="1" customHeight="1">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72"/>
      <c r="AK192" s="72"/>
      <c r="AL192" s="72"/>
      <c r="AM192" s="72"/>
      <c r="AN192" s="72"/>
      <c r="AO192" s="72"/>
      <c r="AP192" s="72"/>
      <c r="AQ192" s="72"/>
      <c r="AR192" s="72"/>
      <c r="AS192" s="72"/>
      <c r="AT192" s="72"/>
      <c r="AU192" s="72"/>
      <c r="AV192" s="72"/>
      <c r="AW192" s="72"/>
      <c r="AX192" s="72"/>
      <c r="AY192" s="72"/>
      <c r="AZ192" s="72"/>
      <c r="BA192" s="72"/>
      <c r="BB192" s="72"/>
      <c r="BC192" s="72"/>
      <c r="BD192" s="72"/>
      <c r="BE192" s="72"/>
      <c r="BF192" s="72"/>
      <c r="BG192" s="72"/>
      <c r="BH192" s="72"/>
      <c r="BI192" s="72"/>
      <c r="BJ192" s="72"/>
      <c r="BK192" s="72"/>
      <c r="BL192" s="72"/>
      <c r="BM192" s="72"/>
      <c r="BN192" s="72"/>
      <c r="BO192" s="72"/>
      <c r="BP192" s="72"/>
      <c r="BQ192" s="72"/>
      <c r="BR192" s="72"/>
      <c r="BS192" s="72"/>
      <c r="BT192" s="72"/>
      <c r="BU192" s="72"/>
      <c r="BV192" s="72"/>
      <c r="BW192" s="72"/>
      <c r="BX192" s="72"/>
      <c r="BY192" s="72"/>
      <c r="BZ192" s="72"/>
      <c r="CA192" s="72"/>
      <c r="CB192" s="72"/>
      <c r="CC192" s="72"/>
      <c r="CD192" s="72"/>
      <c r="CE192" s="72"/>
      <c r="CF192" s="72"/>
      <c r="CG192" s="72"/>
      <c r="CH192" s="72"/>
    </row>
    <row r="193" spans="2:86" ht="25.15" hidden="1" customHeight="1">
      <c r="B193" s="432" t="s">
        <v>131</v>
      </c>
      <c r="C193" s="433"/>
      <c r="D193" s="434"/>
      <c r="E193" s="438" t="s">
        <v>132</v>
      </c>
      <c r="F193" s="459"/>
      <c r="G193" s="459"/>
      <c r="H193" s="2"/>
      <c r="I193" s="144"/>
      <c r="J193" s="72"/>
      <c r="K193" s="72"/>
      <c r="L193" s="72"/>
      <c r="M193" s="72"/>
      <c r="N193" s="72"/>
      <c r="O193" s="72"/>
      <c r="P193" s="72"/>
      <c r="Q193" s="72"/>
      <c r="R193" s="72"/>
      <c r="S193" s="72"/>
      <c r="T193" s="2"/>
      <c r="U193" s="2"/>
      <c r="V193" s="2"/>
      <c r="W193" s="2"/>
      <c r="X193" s="2"/>
      <c r="Y193" s="2"/>
      <c r="Z193" s="2"/>
      <c r="AA193" s="2"/>
      <c r="AB193" s="2"/>
      <c r="AC193" s="2"/>
      <c r="AD193" s="2"/>
      <c r="AE193" s="2"/>
      <c r="AF193" s="2"/>
      <c r="AG193" s="2"/>
      <c r="AH193" s="2"/>
      <c r="AI193" s="2"/>
      <c r="AJ193" s="72"/>
      <c r="AK193" s="72"/>
      <c r="AL193" s="72"/>
      <c r="AM193" s="72"/>
      <c r="AN193" s="72"/>
      <c r="AO193" s="72"/>
      <c r="AP193" s="72"/>
      <c r="AQ193" s="72"/>
      <c r="AR193" s="72"/>
      <c r="AS193" s="72"/>
      <c r="AT193" s="72"/>
      <c r="AU193" s="72"/>
      <c r="AV193" s="72"/>
      <c r="AW193" s="72"/>
      <c r="AX193" s="72"/>
      <c r="AY193" s="72"/>
      <c r="AZ193" s="72"/>
      <c r="BA193" s="72"/>
      <c r="BB193" s="72"/>
      <c r="BC193" s="72"/>
      <c r="BD193" s="72"/>
      <c r="BE193" s="72"/>
      <c r="BF193" s="72"/>
      <c r="BG193" s="72"/>
      <c r="BH193" s="72"/>
      <c r="BI193" s="72"/>
      <c r="BJ193" s="72"/>
      <c r="BK193" s="72"/>
      <c r="BL193" s="72"/>
      <c r="BM193" s="72"/>
      <c r="BN193" s="72"/>
      <c r="BO193" s="72"/>
      <c r="BP193" s="72"/>
      <c r="BQ193" s="72"/>
      <c r="BR193" s="72"/>
      <c r="BS193" s="72"/>
      <c r="BT193" s="72"/>
      <c r="BU193" s="72"/>
      <c r="BV193" s="72"/>
      <c r="BW193" s="72"/>
      <c r="BX193" s="72"/>
      <c r="BY193" s="72"/>
      <c r="BZ193" s="72"/>
      <c r="CA193" s="72"/>
      <c r="CB193" s="72"/>
      <c r="CC193" s="72"/>
      <c r="CD193" s="72"/>
      <c r="CE193" s="72"/>
      <c r="CF193" s="72"/>
      <c r="CG193" s="72"/>
      <c r="CH193" s="72"/>
    </row>
    <row r="194" spans="2:86" ht="25.15" hidden="1" customHeight="1">
      <c r="B194" s="145" t="s">
        <v>133</v>
      </c>
      <c r="C194" s="141" t="s">
        <v>47</v>
      </c>
      <c r="D194" s="141" t="s">
        <v>48</v>
      </c>
      <c r="E194" s="438"/>
      <c r="F194" s="459"/>
      <c r="G194" s="459"/>
      <c r="H194" s="72"/>
      <c r="I194" s="72"/>
      <c r="J194" s="72"/>
      <c r="K194" s="72"/>
      <c r="L194" s="72"/>
      <c r="M194" s="72"/>
      <c r="N194" s="72"/>
      <c r="O194" s="72"/>
      <c r="P194" s="72"/>
      <c r="Q194" s="72"/>
      <c r="R194" s="72"/>
      <c r="S194" s="72"/>
      <c r="T194" s="2"/>
      <c r="U194" s="2"/>
      <c r="V194" s="2"/>
      <c r="W194" s="2"/>
      <c r="X194" s="2"/>
      <c r="Y194" s="2"/>
      <c r="Z194" s="2"/>
      <c r="AA194" s="2"/>
      <c r="AB194" s="2"/>
      <c r="AC194" s="2"/>
      <c r="AD194" s="2"/>
      <c r="AE194" s="2"/>
      <c r="AF194" s="2"/>
      <c r="AG194" s="2"/>
      <c r="AH194" s="2"/>
      <c r="AI194" s="2"/>
      <c r="AJ194" s="72"/>
      <c r="AK194" s="72"/>
      <c r="AL194" s="72"/>
      <c r="AM194" s="72"/>
      <c r="AN194" s="72"/>
      <c r="AO194" s="72"/>
      <c r="AP194" s="72"/>
      <c r="AQ194" s="72"/>
      <c r="AR194" s="72"/>
      <c r="AS194" s="72"/>
      <c r="AT194" s="72"/>
      <c r="AU194" s="72"/>
      <c r="AV194" s="72"/>
      <c r="AW194" s="72"/>
      <c r="AX194" s="72"/>
      <c r="AY194" s="72"/>
      <c r="AZ194" s="72"/>
      <c r="BA194" s="72"/>
      <c r="BB194" s="72"/>
      <c r="BC194" s="72"/>
      <c r="BD194" s="72"/>
      <c r="BE194" s="72"/>
      <c r="BF194" s="72"/>
      <c r="BG194" s="72"/>
      <c r="BH194" s="72"/>
      <c r="BI194" s="72"/>
      <c r="BJ194" s="72"/>
      <c r="BK194" s="72"/>
      <c r="BL194" s="72"/>
      <c r="BM194" s="72"/>
      <c r="BN194" s="72"/>
      <c r="BO194" s="72"/>
      <c r="BP194" s="72"/>
      <c r="BQ194" s="72"/>
      <c r="BR194" s="72"/>
      <c r="BS194" s="72"/>
      <c r="BT194" s="72"/>
      <c r="BU194" s="72"/>
      <c r="BV194" s="72"/>
      <c r="BW194" s="72"/>
      <c r="BX194" s="72"/>
      <c r="BY194" s="72"/>
      <c r="BZ194" s="72"/>
      <c r="CA194" s="72"/>
      <c r="CB194" s="72"/>
      <c r="CC194" s="72"/>
      <c r="CD194" s="72"/>
      <c r="CE194" s="72"/>
      <c r="CF194" s="72"/>
      <c r="CG194" s="72"/>
      <c r="CH194" s="72"/>
    </row>
    <row r="195" spans="2:86" ht="25.15" hidden="1" customHeight="1">
      <c r="B195" s="146" t="s">
        <v>134</v>
      </c>
      <c r="C195" s="147">
        <v>1</v>
      </c>
      <c r="D195" s="147">
        <v>1</v>
      </c>
      <c r="E195" s="438"/>
      <c r="F195" s="459"/>
      <c r="G195" s="459"/>
      <c r="H195" s="72"/>
      <c r="I195" s="72"/>
      <c r="J195" s="72"/>
      <c r="K195" s="72"/>
      <c r="L195" s="72"/>
      <c r="M195" s="72"/>
      <c r="N195" s="72"/>
      <c r="O195" s="72"/>
      <c r="P195" s="72"/>
      <c r="Q195" s="72"/>
      <c r="R195" s="72"/>
      <c r="S195" s="72"/>
      <c r="T195" s="2"/>
      <c r="U195" s="2"/>
      <c r="V195" s="2"/>
      <c r="W195" s="2"/>
      <c r="X195" s="2"/>
      <c r="Y195" s="2"/>
      <c r="Z195" s="2"/>
      <c r="AA195" s="2"/>
      <c r="AB195" s="2"/>
      <c r="AC195" s="2"/>
      <c r="AD195" s="2"/>
      <c r="AE195" s="2"/>
      <c r="AF195" s="2"/>
      <c r="AG195" s="2"/>
      <c r="AH195" s="2"/>
      <c r="AI195" s="2"/>
      <c r="AJ195" s="72"/>
      <c r="AK195" s="72"/>
      <c r="AL195" s="72"/>
      <c r="AM195" s="72"/>
      <c r="AN195" s="72"/>
      <c r="AO195" s="72"/>
      <c r="AP195" s="72"/>
      <c r="AQ195" s="72"/>
      <c r="AR195" s="72"/>
      <c r="AS195" s="72"/>
      <c r="AT195" s="72"/>
      <c r="AU195" s="72"/>
      <c r="AV195" s="72"/>
      <c r="AW195" s="72"/>
      <c r="AX195" s="72"/>
      <c r="AY195" s="72"/>
      <c r="AZ195" s="72"/>
      <c r="BA195" s="72"/>
      <c r="BB195" s="72"/>
      <c r="BC195" s="72"/>
      <c r="BD195" s="72"/>
      <c r="BE195" s="72"/>
      <c r="BF195" s="72"/>
      <c r="BG195" s="72"/>
      <c r="BH195" s="72"/>
      <c r="BI195" s="72"/>
      <c r="BJ195" s="72"/>
      <c r="BK195" s="72"/>
      <c r="BL195" s="72"/>
      <c r="BM195" s="72"/>
      <c r="BN195" s="72"/>
      <c r="BO195" s="72"/>
      <c r="BP195" s="72"/>
      <c r="BQ195" s="72"/>
      <c r="BR195" s="72"/>
      <c r="BS195" s="72"/>
      <c r="BT195" s="72"/>
      <c r="BU195" s="72"/>
      <c r="BV195" s="72"/>
      <c r="BW195" s="72"/>
      <c r="BX195" s="72"/>
      <c r="BY195" s="72"/>
      <c r="BZ195" s="72"/>
      <c r="CA195" s="72"/>
      <c r="CB195" s="72"/>
      <c r="CC195" s="72"/>
      <c r="CD195" s="72"/>
      <c r="CE195" s="72"/>
      <c r="CF195" s="72"/>
      <c r="CG195" s="72"/>
      <c r="CH195" s="72"/>
    </row>
    <row r="196" spans="2:86" ht="25.15" hidden="1" customHeight="1">
      <c r="B196" s="146" t="s">
        <v>135</v>
      </c>
      <c r="C196" s="70">
        <v>1.0316643084185093</v>
      </c>
      <c r="D196" s="70">
        <v>1.1996070463245994</v>
      </c>
      <c r="E196" s="438"/>
      <c r="F196" s="459"/>
      <c r="G196" s="459"/>
      <c r="H196" s="72"/>
      <c r="I196" s="72"/>
      <c r="J196" s="72"/>
      <c r="K196" s="72"/>
      <c r="L196" s="72"/>
      <c r="M196" s="72"/>
      <c r="N196" s="72"/>
      <c r="O196" s="72"/>
      <c r="P196" s="72"/>
      <c r="Q196" s="72"/>
      <c r="R196" s="72"/>
      <c r="S196" s="72"/>
      <c r="T196" s="2"/>
      <c r="U196" s="2"/>
      <c r="V196" s="2"/>
      <c r="W196" s="2"/>
      <c r="X196" s="2"/>
      <c r="Y196" s="2"/>
      <c r="Z196" s="2"/>
      <c r="AA196" s="2"/>
      <c r="AB196" s="2"/>
      <c r="AC196" s="2"/>
      <c r="AD196" s="2"/>
      <c r="AE196" s="2"/>
      <c r="AF196" s="2"/>
      <c r="AG196" s="2"/>
      <c r="AH196" s="2"/>
      <c r="AI196" s="2"/>
      <c r="AJ196" s="72"/>
      <c r="AK196" s="72"/>
      <c r="AL196" s="72"/>
      <c r="AM196" s="72"/>
      <c r="AN196" s="72"/>
      <c r="AO196" s="72"/>
      <c r="AP196" s="72"/>
      <c r="AQ196" s="72"/>
      <c r="AR196" s="72"/>
      <c r="AS196" s="72"/>
      <c r="AT196" s="72"/>
      <c r="AU196" s="72"/>
      <c r="AV196" s="72"/>
      <c r="AW196" s="72"/>
      <c r="AX196" s="72"/>
      <c r="AY196" s="72"/>
      <c r="AZ196" s="72"/>
      <c r="BA196" s="72"/>
      <c r="BB196" s="72"/>
      <c r="BC196" s="72"/>
      <c r="BD196" s="72"/>
      <c r="BE196" s="72"/>
      <c r="BF196" s="72"/>
      <c r="BG196" s="72"/>
      <c r="BH196" s="72"/>
      <c r="BI196" s="72"/>
      <c r="BJ196" s="72"/>
      <c r="BK196" s="72"/>
      <c r="BL196" s="72"/>
      <c r="BM196" s="72"/>
      <c r="BN196" s="72"/>
      <c r="BO196" s="72"/>
      <c r="BP196" s="72"/>
      <c r="BQ196" s="72"/>
      <c r="BR196" s="72"/>
      <c r="BS196" s="72"/>
      <c r="BT196" s="72"/>
      <c r="BU196" s="72"/>
      <c r="BV196" s="72"/>
      <c r="BW196" s="72"/>
      <c r="BX196" s="72"/>
      <c r="BY196" s="72"/>
      <c r="BZ196" s="72"/>
      <c r="CA196" s="72"/>
      <c r="CB196" s="72"/>
      <c r="CC196" s="72"/>
      <c r="CD196" s="72"/>
      <c r="CE196" s="72"/>
      <c r="CF196" s="72"/>
      <c r="CG196" s="72"/>
      <c r="CH196" s="72"/>
    </row>
    <row r="197" spans="2:86" ht="39.75" hidden="1" customHeight="1">
      <c r="B197" s="542" t="s">
        <v>136</v>
      </c>
      <c r="C197" s="542"/>
      <c r="D197" s="542"/>
      <c r="E197" s="459" t="s">
        <v>137</v>
      </c>
      <c r="F197" s="459"/>
      <c r="G197" s="42"/>
      <c r="H197" s="42"/>
      <c r="I197" s="72"/>
      <c r="J197" s="72"/>
      <c r="K197" s="72"/>
      <c r="L197" s="72"/>
      <c r="M197" s="72"/>
      <c r="N197" s="72"/>
      <c r="O197" s="72"/>
      <c r="P197" s="72"/>
      <c r="Q197" s="72"/>
      <c r="R197" s="72"/>
      <c r="S197" s="72"/>
      <c r="T197" s="72"/>
      <c r="U197" s="72"/>
      <c r="V197" s="72"/>
      <c r="W197" s="72"/>
      <c r="X197" s="72"/>
      <c r="Y197" s="72"/>
      <c r="Z197" s="72"/>
      <c r="AA197" s="72"/>
      <c r="AB197" s="72"/>
      <c r="AC197" s="72"/>
      <c r="AD197" s="72"/>
      <c r="AE197" s="72"/>
      <c r="AF197" s="72"/>
      <c r="AG197" s="72"/>
      <c r="AH197" s="72"/>
      <c r="AI197" s="72"/>
      <c r="AJ197" s="72"/>
      <c r="AK197" s="72"/>
      <c r="AL197" s="72"/>
      <c r="AM197" s="72"/>
      <c r="AN197" s="72"/>
      <c r="AO197" s="72"/>
      <c r="AP197" s="72"/>
      <c r="AQ197" s="72"/>
      <c r="AR197" s="72"/>
      <c r="AS197" s="72"/>
      <c r="AT197" s="72"/>
      <c r="AU197" s="72"/>
      <c r="AV197" s="72"/>
      <c r="AW197" s="72"/>
      <c r="AX197" s="72"/>
      <c r="AY197" s="72"/>
      <c r="AZ197" s="72"/>
      <c r="BA197" s="72"/>
      <c r="BB197" s="72"/>
      <c r="BC197" s="72"/>
      <c r="BD197" s="72"/>
      <c r="BE197" s="72"/>
      <c r="BF197" s="72"/>
      <c r="BG197" s="72"/>
      <c r="BH197" s="72"/>
      <c r="BI197" s="72"/>
      <c r="BJ197" s="72"/>
      <c r="BK197" s="72"/>
      <c r="BL197" s="72"/>
      <c r="BM197" s="72"/>
      <c r="BN197" s="72"/>
      <c r="BO197" s="72"/>
      <c r="BP197" s="72"/>
      <c r="BQ197" s="72"/>
      <c r="BR197" s="72"/>
      <c r="BS197" s="72"/>
      <c r="BT197" s="72"/>
      <c r="BU197" s="72"/>
      <c r="BV197" s="72"/>
      <c r="BW197" s="72"/>
      <c r="BX197" s="72"/>
      <c r="BY197" s="72"/>
      <c r="BZ197" s="72"/>
      <c r="CA197" s="72"/>
      <c r="CB197" s="72"/>
      <c r="CC197" s="72"/>
      <c r="CD197" s="72"/>
      <c r="CE197" s="72"/>
      <c r="CF197" s="72"/>
      <c r="CG197" s="72"/>
      <c r="CH197" s="72"/>
    </row>
    <row r="198" spans="2:86" ht="25.15" hidden="1" customHeight="1">
      <c r="B198" s="545" t="s">
        <v>438</v>
      </c>
      <c r="C198" s="545"/>
      <c r="D198" s="545"/>
      <c r="E198" s="31"/>
      <c r="F198" s="42"/>
      <c r="G198" s="42"/>
      <c r="H198" s="42"/>
      <c r="I198" s="72"/>
      <c r="J198" s="72"/>
      <c r="K198" s="72"/>
      <c r="L198" s="72"/>
      <c r="M198" s="72"/>
      <c r="N198" s="72"/>
      <c r="O198" s="72"/>
      <c r="P198" s="72"/>
      <c r="Q198" s="72"/>
      <c r="R198" s="72"/>
      <c r="S198" s="72"/>
      <c r="T198" s="72"/>
      <c r="U198" s="72"/>
      <c r="V198" s="72"/>
      <c r="W198" s="72"/>
      <c r="X198" s="72"/>
      <c r="Y198" s="72"/>
      <c r="Z198" s="72"/>
      <c r="AA198" s="72"/>
      <c r="AB198" s="72"/>
      <c r="AC198" s="72"/>
      <c r="AD198" s="72"/>
      <c r="AE198" s="72"/>
      <c r="AF198" s="72"/>
      <c r="AG198" s="72"/>
      <c r="AH198" s="72"/>
      <c r="AI198" s="72"/>
      <c r="AJ198" s="72"/>
      <c r="AK198" s="72"/>
      <c r="AL198" s="72"/>
      <c r="AM198" s="72"/>
      <c r="AN198" s="72"/>
      <c r="AO198" s="72"/>
      <c r="AP198" s="72"/>
      <c r="AQ198" s="72"/>
      <c r="AR198" s="72"/>
      <c r="AS198" s="72"/>
      <c r="AT198" s="72"/>
      <c r="AU198" s="72"/>
      <c r="AV198" s="72"/>
      <c r="AW198" s="72"/>
      <c r="AX198" s="72"/>
      <c r="AY198" s="72"/>
      <c r="AZ198" s="72"/>
      <c r="BA198" s="72"/>
      <c r="BB198" s="72"/>
      <c r="BC198" s="72"/>
      <c r="BD198" s="72"/>
      <c r="BE198" s="72"/>
      <c r="BF198" s="72"/>
      <c r="BG198" s="72"/>
      <c r="BH198" s="72"/>
      <c r="BI198" s="72"/>
      <c r="BJ198" s="72"/>
      <c r="BK198" s="72"/>
      <c r="BL198" s="72"/>
      <c r="BM198" s="72"/>
      <c r="BN198" s="72"/>
      <c r="BO198" s="72"/>
      <c r="BP198" s="72"/>
      <c r="BQ198" s="72"/>
      <c r="BR198" s="72"/>
      <c r="BS198" s="72"/>
      <c r="BT198" s="72"/>
      <c r="BU198" s="72"/>
      <c r="BV198" s="72"/>
      <c r="BW198" s="72"/>
      <c r="BX198" s="72"/>
      <c r="BY198" s="72"/>
      <c r="BZ198" s="72"/>
      <c r="CA198" s="72"/>
      <c r="CB198" s="72"/>
      <c r="CC198" s="72"/>
      <c r="CD198" s="72"/>
      <c r="CE198" s="72"/>
      <c r="CF198" s="72"/>
      <c r="CG198" s="72"/>
      <c r="CH198" s="72"/>
    </row>
    <row r="199" spans="2:86" ht="25.15" hidden="1" customHeight="1">
      <c r="B199" s="148" t="s">
        <v>138</v>
      </c>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72"/>
      <c r="AE199" s="72"/>
      <c r="AF199" s="72"/>
      <c r="AG199" s="72"/>
      <c r="AH199" s="72"/>
      <c r="AI199" s="72"/>
      <c r="AJ199" s="72"/>
      <c r="AK199" s="72"/>
      <c r="AL199" s="72"/>
      <c r="AM199" s="72"/>
      <c r="AN199" s="72"/>
      <c r="AO199" s="72"/>
      <c r="AP199" s="72"/>
      <c r="AQ199" s="72"/>
      <c r="AR199" s="72"/>
      <c r="AS199" s="72"/>
      <c r="AT199" s="72"/>
      <c r="AU199" s="72"/>
      <c r="AV199" s="72"/>
      <c r="AW199" s="72"/>
      <c r="AX199" s="72"/>
      <c r="AY199" s="72"/>
      <c r="AZ199" s="72"/>
      <c r="BA199" s="72"/>
      <c r="BB199" s="72"/>
      <c r="BC199" s="72"/>
      <c r="BD199" s="72"/>
      <c r="BE199" s="72"/>
      <c r="BF199" s="72"/>
      <c r="BG199" s="72"/>
      <c r="BH199" s="72"/>
      <c r="BI199" s="72"/>
      <c r="BJ199" s="72"/>
      <c r="BK199" s="72"/>
      <c r="BL199" s="72"/>
      <c r="BM199" s="72"/>
      <c r="BN199" s="72"/>
      <c r="BO199" s="72"/>
      <c r="BP199" s="72"/>
      <c r="BQ199" s="72"/>
      <c r="BR199" s="72"/>
      <c r="BS199" s="72"/>
      <c r="BT199" s="72"/>
      <c r="BU199" s="72"/>
      <c r="BV199" s="72"/>
      <c r="BW199" s="72"/>
      <c r="BX199" s="72"/>
      <c r="BY199" s="72"/>
      <c r="BZ199" s="72"/>
      <c r="CA199" s="72"/>
      <c r="CB199" s="72"/>
      <c r="CC199" s="72"/>
      <c r="CD199" s="72"/>
      <c r="CE199" s="72"/>
      <c r="CF199" s="72"/>
      <c r="CG199" s="72"/>
      <c r="CH199" s="72"/>
    </row>
    <row r="200" spans="2:86" ht="25.15" hidden="1" customHeight="1">
      <c r="B200" s="11" t="s">
        <v>139</v>
      </c>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72"/>
      <c r="AE200" s="72"/>
      <c r="AF200" s="72"/>
      <c r="AG200" s="72"/>
      <c r="AH200" s="72"/>
      <c r="AI200" s="72"/>
      <c r="AJ200" s="72"/>
      <c r="AK200" s="72"/>
      <c r="AL200" s="72"/>
      <c r="AM200" s="72"/>
      <c r="AN200" s="72"/>
      <c r="AO200" s="72"/>
      <c r="AP200" s="72"/>
      <c r="AQ200" s="72"/>
      <c r="AR200" s="72"/>
      <c r="AS200" s="72"/>
      <c r="AT200" s="72"/>
      <c r="AU200" s="72"/>
      <c r="AV200" s="72"/>
      <c r="AW200" s="72"/>
      <c r="AX200" s="72"/>
      <c r="AY200" s="72"/>
      <c r="AZ200" s="72"/>
      <c r="BA200" s="72"/>
      <c r="BB200" s="72"/>
      <c r="BC200" s="72"/>
      <c r="BD200" s="72"/>
      <c r="BE200" s="72"/>
      <c r="BF200" s="72"/>
      <c r="BG200" s="72"/>
      <c r="BH200" s="72"/>
      <c r="BI200" s="72"/>
      <c r="BJ200" s="72"/>
      <c r="BK200" s="72"/>
      <c r="BL200" s="72"/>
      <c r="BM200" s="72"/>
      <c r="BN200" s="72"/>
      <c r="BO200" s="72"/>
      <c r="BP200" s="72"/>
      <c r="BQ200" s="72"/>
      <c r="BR200" s="72"/>
      <c r="BS200" s="72"/>
      <c r="BT200" s="72"/>
      <c r="BU200" s="72"/>
      <c r="BV200" s="72"/>
      <c r="BW200" s="72"/>
      <c r="BX200" s="72"/>
      <c r="BY200" s="72"/>
      <c r="BZ200" s="72"/>
      <c r="CA200" s="72"/>
      <c r="CB200" s="72"/>
      <c r="CC200" s="72"/>
      <c r="CD200" s="72"/>
      <c r="CE200" s="72"/>
      <c r="CF200" s="72"/>
      <c r="CG200" s="72"/>
      <c r="CH200" s="72"/>
    </row>
    <row r="201" spans="2:86" ht="25.15" hidden="1" customHeight="1">
      <c r="B201" s="149" t="s">
        <v>140</v>
      </c>
      <c r="C201" s="149"/>
      <c r="D201" s="150">
        <v>2019</v>
      </c>
      <c r="E201" s="151">
        <v>43466</v>
      </c>
      <c r="F201" s="151">
        <v>43497</v>
      </c>
      <c r="G201" s="151">
        <v>43525</v>
      </c>
      <c r="H201" s="151">
        <v>43556</v>
      </c>
      <c r="I201" s="151">
        <v>43586</v>
      </c>
      <c r="J201" s="151">
        <v>43617</v>
      </c>
      <c r="K201" s="151">
        <v>43647</v>
      </c>
      <c r="L201" s="151">
        <v>43678</v>
      </c>
      <c r="M201" s="151">
        <v>43709</v>
      </c>
      <c r="N201" s="151">
        <v>43739</v>
      </c>
      <c r="O201" s="151">
        <v>43770</v>
      </c>
      <c r="P201" s="151">
        <v>43800</v>
      </c>
      <c r="Q201" s="2"/>
      <c r="R201" s="2"/>
      <c r="S201" s="2"/>
      <c r="T201" s="2"/>
      <c r="U201" s="2"/>
      <c r="V201" s="2"/>
      <c r="W201" s="2"/>
      <c r="X201" s="2"/>
      <c r="Y201" s="2"/>
      <c r="Z201" s="2"/>
      <c r="AA201" s="2"/>
      <c r="AB201" s="2"/>
      <c r="AC201" s="2"/>
      <c r="AD201" s="72"/>
      <c r="AE201" s="72"/>
      <c r="AF201" s="72"/>
      <c r="AG201" s="72"/>
      <c r="AH201" s="72"/>
      <c r="AI201" s="72"/>
      <c r="AJ201" s="72"/>
      <c r="AK201" s="72"/>
      <c r="AL201" s="72"/>
      <c r="AM201" s="72"/>
      <c r="AN201" s="72"/>
      <c r="AO201" s="72"/>
      <c r="AP201" s="72"/>
      <c r="AQ201" s="72"/>
      <c r="AR201" s="72"/>
      <c r="AS201" s="72"/>
      <c r="AT201" s="72"/>
      <c r="AU201" s="72"/>
      <c r="AV201" s="72"/>
      <c r="AW201" s="72"/>
      <c r="AX201" s="72"/>
      <c r="AY201" s="72"/>
      <c r="AZ201" s="72"/>
      <c r="BA201" s="72"/>
      <c r="BB201" s="72"/>
      <c r="BC201" s="72"/>
      <c r="BD201" s="72"/>
      <c r="BE201" s="72"/>
      <c r="BF201" s="72"/>
      <c r="BG201" s="72"/>
      <c r="BH201" s="72"/>
      <c r="BI201" s="72"/>
      <c r="BJ201" s="72"/>
      <c r="BK201" s="72"/>
      <c r="BL201" s="72"/>
      <c r="BM201" s="72"/>
      <c r="BN201" s="72"/>
      <c r="BO201" s="72"/>
      <c r="BP201" s="72"/>
      <c r="BQ201" s="72"/>
      <c r="BR201" s="72"/>
      <c r="BS201" s="72"/>
      <c r="BT201" s="72"/>
      <c r="BU201" s="72"/>
      <c r="BV201" s="72"/>
      <c r="BW201" s="72"/>
      <c r="BX201" s="72"/>
      <c r="BY201" s="72"/>
      <c r="BZ201" s="72"/>
      <c r="CA201" s="72"/>
      <c r="CB201" s="72"/>
      <c r="CC201" s="72"/>
      <c r="CD201" s="72"/>
      <c r="CE201" s="72"/>
      <c r="CF201" s="72"/>
      <c r="CG201" s="72"/>
      <c r="CH201" s="72"/>
    </row>
    <row r="202" spans="2:86" ht="25.15" hidden="1" customHeight="1">
      <c r="B202" s="152" t="s">
        <v>141</v>
      </c>
      <c r="C202" s="153" t="s">
        <v>142</v>
      </c>
      <c r="D202" s="154">
        <f>AVERAGE(E202:P202)</f>
        <v>4.9800000000000004</v>
      </c>
      <c r="E202" s="155">
        <v>4.7300000000000004</v>
      </c>
      <c r="F202" s="156">
        <v>4.71</v>
      </c>
      <c r="G202" s="156">
        <v>4.79</v>
      </c>
      <c r="H202" s="156">
        <v>5.1100000000000003</v>
      </c>
      <c r="I202" s="156">
        <v>5.23</v>
      </c>
      <c r="J202" s="156">
        <v>5.21</v>
      </c>
      <c r="K202" s="156">
        <v>5.13</v>
      </c>
      <c r="L202" s="156">
        <v>5.08</v>
      </c>
      <c r="M202" s="156">
        <v>4.99</v>
      </c>
      <c r="N202" s="156">
        <v>4.92</v>
      </c>
      <c r="O202" s="156">
        <v>4.91</v>
      </c>
      <c r="P202" s="156">
        <v>4.95</v>
      </c>
      <c r="Q202" s="2"/>
      <c r="R202" s="2"/>
      <c r="S202" s="2"/>
      <c r="T202" s="2"/>
      <c r="U202" s="2"/>
      <c r="V202" s="2"/>
      <c r="W202" s="2"/>
      <c r="X202" s="2"/>
      <c r="Y202" s="2"/>
      <c r="Z202" s="2"/>
      <c r="AA202" s="2"/>
      <c r="AB202" s="2"/>
      <c r="AC202" s="2"/>
      <c r="AD202" s="72"/>
      <c r="AE202" s="72"/>
      <c r="AF202" s="72"/>
      <c r="AG202" s="72"/>
      <c r="AH202" s="72"/>
      <c r="AI202" s="72"/>
      <c r="AJ202" s="72"/>
      <c r="AK202" s="72"/>
      <c r="AL202" s="72"/>
      <c r="AM202" s="72"/>
      <c r="AN202" s="72"/>
      <c r="AO202" s="72"/>
      <c r="AP202" s="72"/>
      <c r="AQ202" s="72"/>
      <c r="AR202" s="72"/>
      <c r="AS202" s="72"/>
      <c r="AT202" s="72"/>
      <c r="AU202" s="72"/>
      <c r="AV202" s="72"/>
      <c r="AW202" s="72"/>
      <c r="AX202" s="72"/>
      <c r="AY202" s="72"/>
      <c r="AZ202" s="72"/>
      <c r="BA202" s="72"/>
      <c r="BB202" s="72"/>
      <c r="BC202" s="72"/>
      <c r="BD202" s="72"/>
      <c r="BE202" s="72"/>
      <c r="BF202" s="72"/>
      <c r="BG202" s="72"/>
      <c r="BH202" s="72"/>
      <c r="BI202" s="72"/>
      <c r="BJ202" s="72"/>
      <c r="BK202" s="72"/>
      <c r="BL202" s="72"/>
      <c r="BM202" s="72"/>
      <c r="BN202" s="72"/>
      <c r="BO202" s="72"/>
      <c r="BP202" s="72"/>
      <c r="BQ202" s="72"/>
      <c r="BR202" s="72"/>
      <c r="BS202" s="72"/>
      <c r="BT202" s="72"/>
      <c r="BU202" s="72"/>
      <c r="BV202" s="72"/>
      <c r="BW202" s="72"/>
      <c r="BX202" s="72"/>
      <c r="BY202" s="72"/>
      <c r="BZ202" s="72"/>
      <c r="CA202" s="72"/>
      <c r="CB202" s="72"/>
      <c r="CC202" s="72"/>
      <c r="CD202" s="72"/>
      <c r="CE202" s="72"/>
      <c r="CF202" s="72"/>
      <c r="CG202" s="72"/>
      <c r="CH202" s="72"/>
    </row>
    <row r="203" spans="2:86" ht="25.15" hidden="1" customHeight="1">
      <c r="B203" s="152" t="s">
        <v>143</v>
      </c>
      <c r="C203" s="153" t="s">
        <v>142</v>
      </c>
      <c r="D203" s="154">
        <f>AVERAGE(E203:P203)</f>
        <v>5.0600000000000014</v>
      </c>
      <c r="E203" s="155">
        <v>5.04</v>
      </c>
      <c r="F203" s="156">
        <v>4.99</v>
      </c>
      <c r="G203" s="156">
        <v>5.08</v>
      </c>
      <c r="H203" s="156">
        <v>5.15</v>
      </c>
      <c r="I203" s="156">
        <v>5.2</v>
      </c>
      <c r="J203" s="156">
        <v>5.14</v>
      </c>
      <c r="K203" s="156">
        <v>5.07</v>
      </c>
      <c r="L203" s="156">
        <v>5.03</v>
      </c>
      <c r="M203" s="156">
        <v>4.99</v>
      </c>
      <c r="N203" s="156">
        <v>4.96</v>
      </c>
      <c r="O203" s="156">
        <v>4.9800000000000004</v>
      </c>
      <c r="P203" s="156">
        <v>5.09</v>
      </c>
      <c r="Q203" s="2"/>
      <c r="R203" s="2"/>
      <c r="S203" s="2"/>
      <c r="T203" s="2"/>
      <c r="U203" s="2"/>
      <c r="V203" s="2"/>
      <c r="W203" s="2"/>
      <c r="X203" s="2"/>
      <c r="Y203" s="2"/>
      <c r="Z203" s="2"/>
      <c r="AA203" s="2"/>
      <c r="AB203" s="2"/>
      <c r="AC203" s="2"/>
      <c r="AD203" s="72"/>
      <c r="AE203" s="72"/>
      <c r="AF203" s="72"/>
      <c r="AG203" s="72"/>
      <c r="AH203" s="72"/>
      <c r="AI203" s="72"/>
      <c r="AJ203" s="72"/>
      <c r="AK203" s="72"/>
      <c r="AL203" s="72"/>
      <c r="AM203" s="72"/>
      <c r="AN203" s="72"/>
      <c r="AO203" s="72"/>
      <c r="AP203" s="72"/>
      <c r="AQ203" s="72"/>
      <c r="AR203" s="72"/>
      <c r="AS203" s="72"/>
      <c r="AT203" s="72"/>
      <c r="AU203" s="72"/>
      <c r="AV203" s="72"/>
      <c r="AW203" s="72"/>
      <c r="AX203" s="72"/>
      <c r="AY203" s="72"/>
      <c r="AZ203" s="72"/>
      <c r="BA203" s="72"/>
      <c r="BB203" s="72"/>
      <c r="BC203" s="72"/>
      <c r="BD203" s="72"/>
      <c r="BE203" s="72"/>
      <c r="BF203" s="72"/>
      <c r="BG203" s="72"/>
      <c r="BH203" s="72"/>
      <c r="BI203" s="72"/>
      <c r="BJ203" s="72"/>
      <c r="BK203" s="72"/>
      <c r="BL203" s="72"/>
      <c r="BM203" s="72"/>
      <c r="BN203" s="72"/>
      <c r="BO203" s="72"/>
      <c r="BP203" s="72"/>
      <c r="BQ203" s="72"/>
      <c r="BR203" s="72"/>
      <c r="BS203" s="72"/>
      <c r="BT203" s="72"/>
      <c r="BU203" s="72"/>
      <c r="BV203" s="72"/>
      <c r="BW203" s="72"/>
      <c r="BX203" s="72"/>
      <c r="BY203" s="72"/>
      <c r="BZ203" s="72"/>
      <c r="CA203" s="72"/>
      <c r="CB203" s="72"/>
      <c r="CC203" s="72"/>
      <c r="CD203" s="72"/>
      <c r="CE203" s="72"/>
      <c r="CF203" s="72"/>
      <c r="CG203" s="72"/>
      <c r="CH203" s="72"/>
    </row>
    <row r="204" spans="2:86" ht="25.15" hidden="1" customHeight="1">
      <c r="B204" s="157" t="s">
        <v>144</v>
      </c>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72"/>
      <c r="AE204" s="72"/>
      <c r="AF204" s="72"/>
      <c r="AG204" s="72"/>
      <c r="AH204" s="72"/>
      <c r="AI204" s="72"/>
      <c r="AJ204" s="72"/>
      <c r="AK204" s="72"/>
      <c r="AL204" s="72"/>
      <c r="AM204" s="72"/>
      <c r="AN204" s="72"/>
      <c r="AO204" s="72"/>
      <c r="AP204" s="72"/>
      <c r="AQ204" s="72"/>
      <c r="AR204" s="72"/>
      <c r="AS204" s="72"/>
      <c r="AT204" s="72"/>
      <c r="AU204" s="72"/>
      <c r="AV204" s="72"/>
      <c r="AW204" s="72"/>
      <c r="AX204" s="72"/>
      <c r="AY204" s="72"/>
      <c r="AZ204" s="72"/>
      <c r="BA204" s="72"/>
      <c r="BB204" s="72"/>
      <c r="BC204" s="72"/>
      <c r="BD204" s="72"/>
      <c r="BE204" s="72"/>
      <c r="BF204" s="72"/>
      <c r="BG204" s="72"/>
      <c r="BH204" s="72"/>
      <c r="BI204" s="72"/>
      <c r="BJ204" s="72"/>
      <c r="BK204" s="72"/>
      <c r="BL204" s="72"/>
      <c r="BM204" s="72"/>
      <c r="BN204" s="72"/>
      <c r="BO204" s="72"/>
      <c r="BP204" s="72"/>
      <c r="BQ204" s="72"/>
      <c r="BR204" s="72"/>
      <c r="BS204" s="72"/>
      <c r="BT204" s="72"/>
      <c r="BU204" s="72"/>
      <c r="BV204" s="72"/>
      <c r="BW204" s="72"/>
      <c r="BX204" s="72"/>
      <c r="BY204" s="72"/>
      <c r="BZ204" s="72"/>
      <c r="CA204" s="72"/>
      <c r="CB204" s="72"/>
      <c r="CC204" s="72"/>
      <c r="CD204" s="72"/>
      <c r="CE204" s="72"/>
      <c r="CF204" s="72"/>
      <c r="CG204" s="72"/>
      <c r="CH204" s="72"/>
    </row>
    <row r="205" spans="2:86" ht="25.15" hidden="1" customHeight="1">
      <c r="B205" s="157"/>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72"/>
      <c r="AE205" s="72"/>
      <c r="AF205" s="72"/>
      <c r="AG205" s="72"/>
      <c r="AH205" s="72"/>
      <c r="AI205" s="72"/>
      <c r="AJ205" s="72"/>
      <c r="AK205" s="72"/>
      <c r="AL205" s="72"/>
      <c r="AM205" s="72"/>
      <c r="AN205" s="72"/>
      <c r="AO205" s="72"/>
      <c r="AP205" s="72"/>
      <c r="AQ205" s="72"/>
      <c r="AR205" s="72"/>
      <c r="AS205" s="72"/>
      <c r="AT205" s="72"/>
      <c r="AU205" s="72"/>
      <c r="AV205" s="72"/>
      <c r="AW205" s="72"/>
      <c r="AX205" s="72"/>
      <c r="AY205" s="72"/>
      <c r="AZ205" s="72"/>
      <c r="BA205" s="72"/>
      <c r="BB205" s="72"/>
      <c r="BC205" s="72"/>
      <c r="BD205" s="72"/>
      <c r="BE205" s="72"/>
      <c r="BF205" s="72"/>
      <c r="BG205" s="72"/>
      <c r="BH205" s="72"/>
      <c r="BI205" s="72"/>
      <c r="BJ205" s="72"/>
      <c r="BK205" s="72"/>
      <c r="BL205" s="72"/>
      <c r="BM205" s="72"/>
      <c r="BN205" s="72"/>
      <c r="BO205" s="72"/>
      <c r="BP205" s="72"/>
      <c r="BQ205" s="72"/>
      <c r="BR205" s="72"/>
      <c r="BS205" s="72"/>
      <c r="BT205" s="72"/>
      <c r="BU205" s="72"/>
      <c r="BV205" s="72"/>
      <c r="BW205" s="72"/>
      <c r="BX205" s="72"/>
      <c r="BY205" s="72"/>
      <c r="BZ205" s="72"/>
      <c r="CA205" s="72"/>
      <c r="CB205" s="72"/>
      <c r="CC205" s="72"/>
      <c r="CD205" s="72"/>
      <c r="CE205" s="72"/>
      <c r="CF205" s="72"/>
      <c r="CG205" s="72"/>
      <c r="CH205" s="72"/>
    </row>
    <row r="206" spans="2:86" ht="25.15" hidden="1" customHeight="1">
      <c r="B206" s="11" t="s">
        <v>145</v>
      </c>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72"/>
      <c r="AE206" s="72"/>
      <c r="AF206" s="72"/>
      <c r="AG206" s="72"/>
      <c r="AH206" s="72"/>
      <c r="AI206" s="72"/>
      <c r="AJ206" s="72"/>
      <c r="AK206" s="72"/>
      <c r="AL206" s="72"/>
      <c r="AM206" s="72"/>
      <c r="AN206" s="72"/>
      <c r="AO206" s="72"/>
      <c r="AP206" s="72"/>
      <c r="AQ206" s="72"/>
      <c r="AR206" s="72"/>
      <c r="AS206" s="72"/>
      <c r="AT206" s="72"/>
      <c r="AU206" s="72"/>
      <c r="AV206" s="72"/>
      <c r="AW206" s="72"/>
      <c r="AX206" s="72"/>
      <c r="AY206" s="72"/>
      <c r="AZ206" s="72"/>
      <c r="BA206" s="72"/>
      <c r="BB206" s="72"/>
      <c r="BC206" s="72"/>
      <c r="BD206" s="72"/>
      <c r="BE206" s="72"/>
      <c r="BF206" s="72"/>
      <c r="BG206" s="72"/>
      <c r="BH206" s="72"/>
      <c r="BI206" s="72"/>
      <c r="BJ206" s="72"/>
      <c r="BK206" s="72"/>
      <c r="BL206" s="72"/>
      <c r="BM206" s="72"/>
      <c r="BN206" s="72"/>
      <c r="BO206" s="72"/>
      <c r="BP206" s="72"/>
      <c r="BQ206" s="72"/>
      <c r="BR206" s="72"/>
      <c r="BS206" s="72"/>
      <c r="BT206" s="72"/>
      <c r="BU206" s="72"/>
      <c r="BV206" s="72"/>
      <c r="BW206" s="72"/>
      <c r="BX206" s="72"/>
      <c r="BY206" s="72"/>
      <c r="BZ206" s="72"/>
      <c r="CA206" s="72"/>
      <c r="CB206" s="72"/>
      <c r="CC206" s="72"/>
      <c r="CD206" s="72"/>
      <c r="CE206" s="72"/>
      <c r="CF206" s="72"/>
      <c r="CG206" s="72"/>
      <c r="CH206" s="72"/>
    </row>
    <row r="207" spans="2:86" ht="25.15" hidden="1" customHeight="1">
      <c r="B207" s="149" t="s">
        <v>140</v>
      </c>
      <c r="C207" s="150">
        <v>2019</v>
      </c>
      <c r="D207" s="543" t="s">
        <v>146</v>
      </c>
      <c r="E207" s="544"/>
      <c r="F207" s="544"/>
      <c r="G207" s="544"/>
      <c r="H207" s="11"/>
      <c r="I207" s="11"/>
      <c r="J207" s="11"/>
      <c r="K207" s="11"/>
      <c r="L207" s="11"/>
      <c r="M207" s="11"/>
      <c r="N207" s="11"/>
      <c r="O207" s="11"/>
      <c r="P207" s="11"/>
      <c r="Q207" s="11"/>
      <c r="R207" s="11"/>
      <c r="S207" s="11"/>
      <c r="T207" s="11"/>
      <c r="U207" s="11"/>
      <c r="V207" s="11"/>
      <c r="W207" s="11"/>
      <c r="X207" s="11"/>
      <c r="Y207" s="11"/>
      <c r="Z207" s="11"/>
      <c r="AA207" s="11"/>
      <c r="AB207" s="11"/>
      <c r="AC207" s="11"/>
      <c r="AD207" s="72"/>
      <c r="AE207" s="72"/>
      <c r="AF207" s="72"/>
      <c r="AG207" s="72"/>
      <c r="AH207" s="72"/>
      <c r="AI207" s="72"/>
      <c r="AJ207" s="72"/>
      <c r="AK207" s="72"/>
      <c r="AL207" s="72"/>
      <c r="AM207" s="72"/>
      <c r="AN207" s="72"/>
      <c r="AO207" s="72"/>
      <c r="AP207" s="72"/>
      <c r="AQ207" s="72"/>
      <c r="AR207" s="72"/>
      <c r="AS207" s="72"/>
      <c r="AT207" s="72"/>
      <c r="AU207" s="72"/>
      <c r="AV207" s="72"/>
      <c r="AW207" s="72"/>
      <c r="AX207" s="72"/>
      <c r="AY207" s="72"/>
      <c r="AZ207" s="72"/>
      <c r="BA207" s="72"/>
      <c r="BB207" s="72"/>
      <c r="BC207" s="72"/>
      <c r="BD207" s="72"/>
      <c r="BE207" s="72"/>
      <c r="BF207" s="72"/>
      <c r="BG207" s="72"/>
      <c r="BH207" s="72"/>
      <c r="BI207" s="72"/>
      <c r="BJ207" s="72"/>
      <c r="BK207" s="72"/>
      <c r="BL207" s="72"/>
      <c r="BM207" s="72"/>
      <c r="BN207" s="72"/>
      <c r="BO207" s="72"/>
      <c r="BP207" s="72"/>
      <c r="BQ207" s="72"/>
      <c r="BR207" s="72"/>
      <c r="BS207" s="72"/>
      <c r="BT207" s="72"/>
      <c r="BU207" s="72"/>
      <c r="BV207" s="72"/>
      <c r="BW207" s="72"/>
      <c r="BX207" s="72"/>
      <c r="BY207" s="72"/>
      <c r="BZ207" s="72"/>
      <c r="CA207" s="72"/>
      <c r="CB207" s="72"/>
      <c r="CC207" s="72"/>
      <c r="CD207" s="72"/>
      <c r="CE207" s="72"/>
      <c r="CF207" s="72"/>
      <c r="CG207" s="72"/>
      <c r="CH207" s="72"/>
    </row>
    <row r="208" spans="2:86" ht="25.15" hidden="1" customHeight="1">
      <c r="B208" s="152" t="str">
        <f>B202</f>
        <v>Benzyna Pb 95</v>
      </c>
      <c r="C208" s="158">
        <f>100%-43.2%</f>
        <v>0.56799999999999995</v>
      </c>
      <c r="D208" s="543"/>
      <c r="E208" s="544"/>
      <c r="F208" s="544"/>
      <c r="G208" s="544"/>
      <c r="H208" s="11"/>
      <c r="I208" s="11"/>
      <c r="J208" s="11"/>
      <c r="K208" s="11"/>
      <c r="L208" s="11"/>
      <c r="M208" s="11"/>
      <c r="N208" s="11"/>
      <c r="O208" s="11"/>
      <c r="P208" s="11"/>
      <c r="Q208" s="11"/>
      <c r="R208" s="11"/>
      <c r="S208" s="11"/>
      <c r="T208" s="11"/>
      <c r="U208" s="11"/>
      <c r="V208" s="11"/>
      <c r="W208" s="11"/>
      <c r="X208" s="11"/>
      <c r="Y208" s="11"/>
      <c r="Z208" s="11"/>
      <c r="AA208" s="11"/>
      <c r="AB208" s="11"/>
      <c r="AC208" s="11"/>
      <c r="AD208" s="72"/>
      <c r="AE208" s="72"/>
      <c r="AF208" s="72"/>
      <c r="AG208" s="72"/>
      <c r="AH208" s="72"/>
      <c r="AI208" s="72"/>
      <c r="AJ208" s="72"/>
      <c r="AK208" s="72"/>
      <c r="AL208" s="72"/>
      <c r="AM208" s="72"/>
      <c r="AN208" s="72"/>
      <c r="AO208" s="72"/>
      <c r="AP208" s="72"/>
      <c r="AQ208" s="72"/>
      <c r="AR208" s="72"/>
      <c r="AS208" s="72"/>
      <c r="AT208" s="72"/>
      <c r="AU208" s="72"/>
      <c r="AV208" s="72"/>
      <c r="AW208" s="72"/>
      <c r="AX208" s="72"/>
      <c r="AY208" s="72"/>
      <c r="AZ208" s="72"/>
      <c r="BA208" s="72"/>
      <c r="BB208" s="72"/>
      <c r="BC208" s="72"/>
      <c r="BD208" s="72"/>
      <c r="BE208" s="72"/>
      <c r="BF208" s="72"/>
      <c r="BG208" s="72"/>
      <c r="BH208" s="72"/>
      <c r="BI208" s="72"/>
      <c r="BJ208" s="72"/>
      <c r="BK208" s="72"/>
      <c r="BL208" s="72"/>
      <c r="BM208" s="72"/>
      <c r="BN208" s="72"/>
      <c r="BO208" s="72"/>
      <c r="BP208" s="72"/>
      <c r="BQ208" s="72"/>
      <c r="BR208" s="72"/>
      <c r="BS208" s="72"/>
      <c r="BT208" s="72"/>
      <c r="BU208" s="72"/>
      <c r="BV208" s="72"/>
      <c r="BW208" s="72"/>
      <c r="BX208" s="72"/>
      <c r="BY208" s="72"/>
      <c r="BZ208" s="72"/>
      <c r="CA208" s="72"/>
      <c r="CB208" s="72"/>
      <c r="CC208" s="72"/>
      <c r="CD208" s="72"/>
      <c r="CE208" s="72"/>
      <c r="CF208" s="72"/>
      <c r="CG208" s="72"/>
      <c r="CH208" s="72"/>
    </row>
    <row r="209" spans="2:86" ht="25.15" hidden="1" customHeight="1">
      <c r="B209" s="152" t="str">
        <f>B203</f>
        <v>Olej napędowy ON</v>
      </c>
      <c r="C209" s="158">
        <f>100%-48.9%</f>
        <v>0.51100000000000001</v>
      </c>
      <c r="D209" s="543"/>
      <c r="E209" s="544"/>
      <c r="F209" s="544"/>
      <c r="G209" s="544"/>
      <c r="H209" s="11"/>
      <c r="I209" s="11"/>
      <c r="J209" s="11"/>
      <c r="K209" s="11"/>
      <c r="L209" s="11"/>
      <c r="M209" s="11"/>
      <c r="N209" s="11"/>
      <c r="O209" s="11"/>
      <c r="P209" s="11"/>
      <c r="Q209" s="11"/>
      <c r="R209" s="11"/>
      <c r="S209" s="11"/>
      <c r="T209" s="11"/>
      <c r="U209" s="11"/>
      <c r="V209" s="11"/>
      <c r="W209" s="11"/>
      <c r="X209" s="11"/>
      <c r="Y209" s="11"/>
      <c r="Z209" s="11"/>
      <c r="AA209" s="11"/>
      <c r="AB209" s="11"/>
      <c r="AC209" s="11"/>
      <c r="AD209" s="72"/>
      <c r="AE209" s="72"/>
      <c r="AF209" s="72"/>
      <c r="AG209" s="72"/>
      <c r="AH209" s="72"/>
      <c r="AI209" s="72"/>
      <c r="AJ209" s="72"/>
      <c r="AK209" s="72"/>
      <c r="AL209" s="72"/>
      <c r="AM209" s="72"/>
      <c r="AN209" s="72"/>
      <c r="AO209" s="72"/>
      <c r="AP209" s="72"/>
      <c r="AQ209" s="72"/>
      <c r="AR209" s="72"/>
      <c r="AS209" s="72"/>
      <c r="AT209" s="72"/>
      <c r="AU209" s="72"/>
      <c r="AV209" s="72"/>
      <c r="AW209" s="72"/>
      <c r="AX209" s="72"/>
      <c r="AY209" s="72"/>
      <c r="AZ209" s="72"/>
      <c r="BA209" s="72"/>
      <c r="BB209" s="72"/>
      <c r="BC209" s="72"/>
      <c r="BD209" s="72"/>
      <c r="BE209" s="72"/>
      <c r="BF209" s="72"/>
      <c r="BG209" s="72"/>
      <c r="BH209" s="72"/>
      <c r="BI209" s="72"/>
      <c r="BJ209" s="72"/>
      <c r="BK209" s="72"/>
      <c r="BL209" s="72"/>
      <c r="BM209" s="72"/>
      <c r="BN209" s="72"/>
      <c r="BO209" s="72"/>
      <c r="BP209" s="72"/>
      <c r="BQ209" s="72"/>
      <c r="BR209" s="72"/>
      <c r="BS209" s="72"/>
      <c r="BT209" s="72"/>
      <c r="BU209" s="72"/>
      <c r="BV209" s="72"/>
      <c r="BW209" s="72"/>
      <c r="BX209" s="72"/>
      <c r="BY209" s="72"/>
      <c r="BZ209" s="72"/>
      <c r="CA209" s="72"/>
      <c r="CB209" s="72"/>
      <c r="CC209" s="72"/>
      <c r="CD209" s="72"/>
      <c r="CE209" s="72"/>
      <c r="CF209" s="72"/>
      <c r="CG209" s="72"/>
      <c r="CH209" s="72"/>
    </row>
    <row r="210" spans="2:86" ht="25.15" hidden="1" customHeight="1">
      <c r="B210" s="157" t="s">
        <v>147</v>
      </c>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72"/>
      <c r="AE210" s="72"/>
      <c r="AF210" s="72"/>
      <c r="AG210" s="72"/>
      <c r="AH210" s="72"/>
      <c r="AI210" s="72"/>
      <c r="AJ210" s="72"/>
      <c r="AK210" s="72"/>
      <c r="AL210" s="72"/>
      <c r="AM210" s="72"/>
      <c r="AN210" s="72"/>
      <c r="AO210" s="72"/>
      <c r="AP210" s="72"/>
      <c r="AQ210" s="72"/>
      <c r="AR210" s="72"/>
      <c r="AS210" s="72"/>
      <c r="AT210" s="72"/>
      <c r="AU210" s="72"/>
      <c r="AV210" s="72"/>
      <c r="AW210" s="72"/>
      <c r="AX210" s="72"/>
      <c r="AY210" s="72"/>
      <c r="AZ210" s="72"/>
      <c r="BA210" s="72"/>
      <c r="BB210" s="72"/>
      <c r="BC210" s="72"/>
      <c r="BD210" s="72"/>
      <c r="BE210" s="72"/>
      <c r="BF210" s="72"/>
      <c r="BG210" s="72"/>
      <c r="BH210" s="72"/>
      <c r="BI210" s="72"/>
      <c r="BJ210" s="72"/>
      <c r="BK210" s="72"/>
      <c r="BL210" s="72"/>
      <c r="BM210" s="72"/>
      <c r="BN210" s="72"/>
      <c r="BO210" s="72"/>
      <c r="BP210" s="72"/>
      <c r="BQ210" s="72"/>
      <c r="BR210" s="72"/>
      <c r="BS210" s="72"/>
      <c r="BT210" s="72"/>
      <c r="BU210" s="72"/>
      <c r="BV210" s="72"/>
      <c r="BW210" s="72"/>
      <c r="BX210" s="72"/>
      <c r="BY210" s="72"/>
      <c r="BZ210" s="72"/>
      <c r="CA210" s="72"/>
      <c r="CB210" s="72"/>
      <c r="CC210" s="72"/>
      <c r="CD210" s="72"/>
      <c r="CE210" s="72"/>
      <c r="CF210" s="72"/>
      <c r="CG210" s="72"/>
      <c r="CH210" s="72"/>
    </row>
    <row r="211" spans="2:86" ht="25.15" hidden="1" customHeight="1">
      <c r="B211" s="143"/>
      <c r="C211" s="2"/>
      <c r="D211" s="2"/>
      <c r="E211" s="42"/>
      <c r="F211" s="42"/>
      <c r="G211" s="42"/>
      <c r="H211" s="42"/>
      <c r="I211" s="72"/>
      <c r="J211" s="72"/>
      <c r="K211" s="72"/>
      <c r="L211" s="72"/>
      <c r="M211" s="72"/>
      <c r="N211" s="72"/>
      <c r="O211" s="72"/>
      <c r="P211" s="72"/>
      <c r="Q211" s="72"/>
      <c r="R211" s="72"/>
      <c r="S211" s="72"/>
      <c r="T211" s="72"/>
      <c r="U211" s="72"/>
      <c r="V211" s="72"/>
      <c r="W211" s="72"/>
      <c r="X211" s="72"/>
      <c r="Y211" s="72"/>
      <c r="Z211" s="72"/>
      <c r="AA211" s="72"/>
      <c r="AB211" s="72"/>
      <c r="AC211" s="72"/>
      <c r="AD211" s="72"/>
      <c r="AE211" s="72"/>
      <c r="AF211" s="72"/>
      <c r="AG211" s="72"/>
      <c r="AH211" s="72"/>
      <c r="AI211" s="72"/>
      <c r="AJ211" s="72"/>
      <c r="AK211" s="72"/>
      <c r="AL211" s="72"/>
      <c r="AM211" s="72"/>
      <c r="AN211" s="72"/>
      <c r="AO211" s="72"/>
      <c r="AP211" s="72"/>
      <c r="AQ211" s="72"/>
      <c r="AR211" s="72"/>
      <c r="AS211" s="72"/>
      <c r="AT211" s="72"/>
      <c r="AU211" s="72"/>
      <c r="AV211" s="72"/>
      <c r="AW211" s="72"/>
      <c r="AX211" s="72"/>
      <c r="AY211" s="72"/>
      <c r="AZ211" s="72"/>
      <c r="BA211" s="72"/>
      <c r="BB211" s="72"/>
      <c r="BC211" s="72"/>
      <c r="BD211" s="72"/>
      <c r="BE211" s="72"/>
      <c r="BF211" s="72"/>
      <c r="BG211" s="72"/>
      <c r="BH211" s="72"/>
      <c r="BI211" s="72"/>
      <c r="BJ211" s="72"/>
      <c r="BK211" s="72"/>
      <c r="BL211" s="72"/>
      <c r="BM211" s="72"/>
      <c r="BN211" s="72"/>
      <c r="BO211" s="72"/>
      <c r="BP211" s="72"/>
      <c r="BQ211" s="72"/>
      <c r="BR211" s="72"/>
      <c r="BS211" s="72"/>
      <c r="BT211" s="72"/>
      <c r="BU211" s="72"/>
      <c r="BV211" s="72"/>
      <c r="BW211" s="72"/>
      <c r="BX211" s="72"/>
      <c r="BY211" s="72"/>
      <c r="BZ211" s="72"/>
      <c r="CA211" s="72"/>
      <c r="CB211" s="72"/>
      <c r="CC211" s="72"/>
      <c r="CD211" s="72"/>
      <c r="CE211" s="72"/>
      <c r="CF211" s="72"/>
      <c r="CG211" s="72"/>
      <c r="CH211" s="72"/>
    </row>
    <row r="212" spans="2:86" ht="25.15" hidden="1" customHeight="1">
      <c r="B212" s="159" t="s">
        <v>106</v>
      </c>
      <c r="C212" s="95">
        <v>2019</v>
      </c>
      <c r="D212" s="95">
        <f t="shared" ref="D212:AR212" si="30">C212+1</f>
        <v>2020</v>
      </c>
      <c r="E212" s="95">
        <f t="shared" si="30"/>
        <v>2021</v>
      </c>
      <c r="F212" s="95">
        <f t="shared" si="30"/>
        <v>2022</v>
      </c>
      <c r="G212" s="95">
        <f t="shared" si="30"/>
        <v>2023</v>
      </c>
      <c r="H212" s="95">
        <f t="shared" si="30"/>
        <v>2024</v>
      </c>
      <c r="I212" s="95">
        <f t="shared" si="30"/>
        <v>2025</v>
      </c>
      <c r="J212" s="95">
        <f t="shared" si="30"/>
        <v>2026</v>
      </c>
      <c r="K212" s="95">
        <f t="shared" si="30"/>
        <v>2027</v>
      </c>
      <c r="L212" s="95">
        <f t="shared" si="30"/>
        <v>2028</v>
      </c>
      <c r="M212" s="95">
        <f t="shared" si="30"/>
        <v>2029</v>
      </c>
      <c r="N212" s="95">
        <f t="shared" si="30"/>
        <v>2030</v>
      </c>
      <c r="O212" s="95">
        <f t="shared" si="30"/>
        <v>2031</v>
      </c>
      <c r="P212" s="95">
        <f t="shared" si="30"/>
        <v>2032</v>
      </c>
      <c r="Q212" s="95">
        <f t="shared" si="30"/>
        <v>2033</v>
      </c>
      <c r="R212" s="95">
        <f t="shared" si="30"/>
        <v>2034</v>
      </c>
      <c r="S212" s="95">
        <f t="shared" si="30"/>
        <v>2035</v>
      </c>
      <c r="T212" s="95">
        <f t="shared" si="30"/>
        <v>2036</v>
      </c>
      <c r="U212" s="95">
        <f>T212+1</f>
        <v>2037</v>
      </c>
      <c r="V212" s="95">
        <f t="shared" si="30"/>
        <v>2038</v>
      </c>
      <c r="W212" s="95">
        <f t="shared" si="30"/>
        <v>2039</v>
      </c>
      <c r="X212" s="95">
        <f t="shared" si="30"/>
        <v>2040</v>
      </c>
      <c r="Y212" s="95">
        <f t="shared" si="30"/>
        <v>2041</v>
      </c>
      <c r="Z212" s="95">
        <f t="shared" si="30"/>
        <v>2042</v>
      </c>
      <c r="AA212" s="95">
        <f t="shared" si="30"/>
        <v>2043</v>
      </c>
      <c r="AB212" s="95">
        <f t="shared" si="30"/>
        <v>2044</v>
      </c>
      <c r="AC212" s="95">
        <f t="shared" si="30"/>
        <v>2045</v>
      </c>
      <c r="AD212" s="95">
        <f t="shared" si="30"/>
        <v>2046</v>
      </c>
      <c r="AE212" s="95">
        <f t="shared" si="30"/>
        <v>2047</v>
      </c>
      <c r="AF212" s="95">
        <f t="shared" si="30"/>
        <v>2048</v>
      </c>
      <c r="AG212" s="95">
        <f t="shared" si="30"/>
        <v>2049</v>
      </c>
      <c r="AH212" s="95">
        <f t="shared" si="30"/>
        <v>2050</v>
      </c>
      <c r="AI212" s="95">
        <f t="shared" si="30"/>
        <v>2051</v>
      </c>
      <c r="AJ212" s="95">
        <f t="shared" si="30"/>
        <v>2052</v>
      </c>
      <c r="AK212" s="95">
        <f t="shared" si="30"/>
        <v>2053</v>
      </c>
      <c r="AL212" s="95">
        <f t="shared" si="30"/>
        <v>2054</v>
      </c>
      <c r="AM212" s="95">
        <f t="shared" si="30"/>
        <v>2055</v>
      </c>
      <c r="AN212" s="95">
        <f t="shared" si="30"/>
        <v>2056</v>
      </c>
      <c r="AO212" s="95">
        <f t="shared" si="30"/>
        <v>2057</v>
      </c>
      <c r="AP212" s="95">
        <f t="shared" si="30"/>
        <v>2058</v>
      </c>
      <c r="AQ212" s="95">
        <f t="shared" si="30"/>
        <v>2059</v>
      </c>
      <c r="AR212" s="95">
        <f t="shared" si="30"/>
        <v>2060</v>
      </c>
      <c r="AS212" s="2"/>
      <c r="AT212" s="72"/>
      <c r="AU212" s="72"/>
      <c r="AV212" s="72"/>
      <c r="AW212" s="72"/>
      <c r="AX212" s="72"/>
      <c r="AY212" s="72"/>
      <c r="AZ212" s="72"/>
      <c r="BA212" s="72"/>
      <c r="BB212" s="72"/>
      <c r="BC212" s="72"/>
      <c r="BD212" s="72"/>
      <c r="BE212" s="72"/>
      <c r="BF212" s="72"/>
      <c r="BG212" s="72"/>
      <c r="BH212" s="72"/>
      <c r="BI212" s="72"/>
      <c r="BJ212" s="72"/>
      <c r="BK212" s="72"/>
      <c r="BL212" s="72"/>
      <c r="BM212" s="72"/>
      <c r="BN212" s="72"/>
      <c r="BO212" s="72"/>
      <c r="BP212" s="72"/>
      <c r="BQ212" s="72"/>
      <c r="BR212" s="72"/>
      <c r="BS212" s="72"/>
      <c r="BT212" s="72"/>
      <c r="BU212" s="72"/>
      <c r="BV212" s="72"/>
      <c r="BW212" s="72"/>
      <c r="BX212" s="72"/>
      <c r="BY212" s="72"/>
      <c r="BZ212" s="72"/>
      <c r="CA212" s="72"/>
      <c r="CB212" s="72"/>
      <c r="CC212" s="72"/>
      <c r="CD212" s="72"/>
      <c r="CE212" s="72"/>
      <c r="CF212" s="72"/>
      <c r="CG212" s="72"/>
      <c r="CH212" s="72"/>
    </row>
    <row r="213" spans="2:86" ht="25.15" hidden="1" customHeight="1">
      <c r="B213" s="160" t="s">
        <v>148</v>
      </c>
      <c r="C213" s="161">
        <f>IF(U1648=0,1,U1648/100)</f>
        <v>1.0229999999999999</v>
      </c>
      <c r="D213" s="161">
        <f t="shared" ref="D213:L213" si="31">IF(V1648=0,1,V1648/100)</f>
        <v>1.034</v>
      </c>
      <c r="E213" s="161">
        <f t="shared" si="31"/>
        <v>1.0509999999999999</v>
      </c>
      <c r="F213" s="161">
        <f t="shared" si="31"/>
        <v>1.1440000000000001</v>
      </c>
      <c r="G213" s="161">
        <f t="shared" si="31"/>
        <v>1</v>
      </c>
      <c r="H213" s="161">
        <f t="shared" si="31"/>
        <v>1</v>
      </c>
      <c r="I213" s="161">
        <f t="shared" si="31"/>
        <v>1</v>
      </c>
      <c r="J213" s="161">
        <f t="shared" si="31"/>
        <v>1</v>
      </c>
      <c r="K213" s="161">
        <f t="shared" si="31"/>
        <v>1</v>
      </c>
      <c r="L213" s="161">
        <f t="shared" si="31"/>
        <v>1</v>
      </c>
      <c r="M213" s="161">
        <f t="shared" ref="M213" si="32">IF(AE1648=0,1,AE1648/100)</f>
        <v>1</v>
      </c>
      <c r="N213" s="161">
        <f t="shared" ref="N213" si="33">IF(AF1648=0,1,AF1648/100)</f>
        <v>1</v>
      </c>
      <c r="O213" s="161">
        <f t="shared" ref="O213" si="34">IF(AG1648=0,1,AG1648/100)</f>
        <v>1</v>
      </c>
      <c r="P213" s="161">
        <f t="shared" ref="P213" si="35">IF(AH1648=0,1,AH1648/100)</f>
        <v>1</v>
      </c>
      <c r="Q213" s="161">
        <f t="shared" ref="Q213" si="36">IF(AI1648=0,1,AI1648/100)</f>
        <v>1</v>
      </c>
      <c r="R213" s="161">
        <f t="shared" ref="R213" si="37">IF(AJ1648=0,1,AJ1648/100)</f>
        <v>1</v>
      </c>
      <c r="S213" s="161">
        <f t="shared" ref="S213" si="38">IF(AK1648=0,1,AK1648/100)</f>
        <v>1</v>
      </c>
      <c r="T213" s="161">
        <f t="shared" ref="T213:U213" si="39">IF(AL1648=0,1,AL1648/100)</f>
        <v>1</v>
      </c>
      <c r="U213" s="161">
        <f t="shared" si="39"/>
        <v>1</v>
      </c>
      <c r="V213" s="161">
        <f t="shared" ref="V213" si="40">IF(AN1648=0,1,AN1648/100)</f>
        <v>1</v>
      </c>
      <c r="W213" s="161">
        <f t="shared" ref="W213" si="41">IF(AO1648=0,1,AO1648/100)</f>
        <v>1</v>
      </c>
      <c r="X213" s="161">
        <f t="shared" ref="X213" si="42">IF(AP1648=0,1,AP1648/100)</f>
        <v>1</v>
      </c>
      <c r="Y213" s="161">
        <f t="shared" ref="Y213" si="43">IF(AQ1648=0,1,AQ1648/100)</f>
        <v>1</v>
      </c>
      <c r="Z213" s="161">
        <f t="shared" ref="Z213" si="44">IF(AR1648=0,1,AR1648/100)</f>
        <v>1</v>
      </c>
      <c r="AA213" s="161">
        <f t="shared" ref="AA213" si="45">IF(AS1648=0,1,AS1648/100)</f>
        <v>1</v>
      </c>
      <c r="AB213" s="161">
        <f t="shared" ref="AB213" si="46">IF(AT1648=0,1,AT1648/100)</f>
        <v>1</v>
      </c>
      <c r="AC213" s="161">
        <f t="shared" ref="AC213:AD213" si="47">IF(AU1648=0,1,AU1648/100)</f>
        <v>1</v>
      </c>
      <c r="AD213" s="161">
        <f t="shared" si="47"/>
        <v>1</v>
      </c>
      <c r="AE213" s="161">
        <f t="shared" ref="AE213" si="48">IF(AW1648=0,1,AW1648/100)</f>
        <v>1</v>
      </c>
      <c r="AF213" s="161">
        <f t="shared" ref="AF213" si="49">IF(AX1648=0,1,AX1648/100)</f>
        <v>1</v>
      </c>
      <c r="AG213" s="161">
        <f t="shared" ref="AG213" si="50">IF(AY1648=0,1,AY1648/100)</f>
        <v>1</v>
      </c>
      <c r="AH213" s="161">
        <f t="shared" ref="AH213" si="51">IF(AZ1648=0,1,AZ1648/100)</f>
        <v>1</v>
      </c>
      <c r="AI213" s="161">
        <f t="shared" ref="AI213" si="52">IF(BA1648=0,1,BA1648/100)</f>
        <v>1</v>
      </c>
      <c r="AJ213" s="161">
        <f t="shared" ref="AJ213" si="53">IF(BB1648=0,1,BB1648/100)</f>
        <v>1</v>
      </c>
      <c r="AK213" s="161">
        <f t="shared" ref="AK213" si="54">IF(BC1648=0,1,BC1648/100)</f>
        <v>1</v>
      </c>
      <c r="AL213" s="161">
        <f t="shared" ref="AL213:AM213" si="55">IF(BD1648=0,1,BD1648/100)</f>
        <v>1</v>
      </c>
      <c r="AM213" s="161">
        <f t="shared" si="55"/>
        <v>1</v>
      </c>
      <c r="AN213" s="161">
        <f t="shared" ref="AN213" si="56">IF(BF1648=0,1,BF1648/100)</f>
        <v>1</v>
      </c>
      <c r="AO213" s="161">
        <f t="shared" ref="AO213" si="57">IF(BG1648=0,1,BG1648/100)</f>
        <v>1</v>
      </c>
      <c r="AP213" s="161">
        <f t="shared" ref="AP213" si="58">IF(BH1648=0,1,BH1648/100)</f>
        <v>1</v>
      </c>
      <c r="AQ213" s="161">
        <f t="shared" ref="AQ213" si="59">IF(BI1648=0,1,BI1648/100)</f>
        <v>1</v>
      </c>
      <c r="AR213" s="161">
        <f t="shared" ref="AR213" si="60">IF(BJ1648=0,1,BJ1648/100)</f>
        <v>1</v>
      </c>
      <c r="AS213" s="2"/>
      <c r="AT213" s="72"/>
      <c r="AU213" s="72"/>
      <c r="AV213" s="72"/>
      <c r="AW213" s="72"/>
      <c r="AX213" s="72"/>
      <c r="AY213" s="72"/>
      <c r="AZ213" s="72"/>
      <c r="BA213" s="72"/>
      <c r="BB213" s="72"/>
      <c r="BC213" s="72"/>
      <c r="BD213" s="72"/>
      <c r="BE213" s="72"/>
      <c r="BF213" s="72"/>
      <c r="BG213" s="72"/>
      <c r="BH213" s="72"/>
      <c r="BI213" s="72"/>
      <c r="BJ213" s="72"/>
      <c r="BK213" s="72"/>
      <c r="BL213" s="72"/>
      <c r="BM213" s="72"/>
      <c r="BN213" s="72"/>
      <c r="BO213" s="72"/>
      <c r="BP213" s="72"/>
      <c r="BQ213" s="72"/>
      <c r="BR213" s="72"/>
      <c r="BS213" s="72"/>
      <c r="BT213" s="72"/>
      <c r="BU213" s="72"/>
      <c r="BV213" s="72"/>
      <c r="BW213" s="72"/>
      <c r="BX213" s="72"/>
      <c r="BY213" s="72"/>
      <c r="BZ213" s="72"/>
      <c r="CA213" s="72"/>
      <c r="CB213" s="72"/>
      <c r="CC213" s="72"/>
      <c r="CD213" s="72"/>
      <c r="CE213" s="72"/>
      <c r="CF213" s="72"/>
      <c r="CG213" s="72"/>
      <c r="CH213" s="72"/>
    </row>
    <row r="214" spans="2:86" ht="25.15" hidden="1" customHeight="1">
      <c r="B214" s="160" t="s">
        <v>149</v>
      </c>
      <c r="C214" s="162">
        <v>1</v>
      </c>
      <c r="D214" s="161">
        <f t="shared" ref="D214:AR214" si="61">C214*D213</f>
        <v>1.034</v>
      </c>
      <c r="E214" s="161">
        <f t="shared" si="61"/>
        <v>1.0867339999999999</v>
      </c>
      <c r="F214" s="161">
        <f t="shared" si="61"/>
        <v>1.243223696</v>
      </c>
      <c r="G214" s="161">
        <f t="shared" si="61"/>
        <v>1.243223696</v>
      </c>
      <c r="H214" s="161">
        <f t="shared" si="61"/>
        <v>1.243223696</v>
      </c>
      <c r="I214" s="161">
        <f t="shared" si="61"/>
        <v>1.243223696</v>
      </c>
      <c r="J214" s="161">
        <f t="shared" si="61"/>
        <v>1.243223696</v>
      </c>
      <c r="K214" s="161">
        <f t="shared" si="61"/>
        <v>1.243223696</v>
      </c>
      <c r="L214" s="161">
        <f t="shared" si="61"/>
        <v>1.243223696</v>
      </c>
      <c r="M214" s="161">
        <f t="shared" si="61"/>
        <v>1.243223696</v>
      </c>
      <c r="N214" s="161">
        <f t="shared" si="61"/>
        <v>1.243223696</v>
      </c>
      <c r="O214" s="161">
        <f t="shared" si="61"/>
        <v>1.243223696</v>
      </c>
      <c r="P214" s="161">
        <f t="shared" si="61"/>
        <v>1.243223696</v>
      </c>
      <c r="Q214" s="161">
        <f t="shared" si="61"/>
        <v>1.243223696</v>
      </c>
      <c r="R214" s="161">
        <f t="shared" si="61"/>
        <v>1.243223696</v>
      </c>
      <c r="S214" s="161">
        <f t="shared" si="61"/>
        <v>1.243223696</v>
      </c>
      <c r="T214" s="161">
        <f t="shared" si="61"/>
        <v>1.243223696</v>
      </c>
      <c r="U214" s="161">
        <f>T214*U213</f>
        <v>1.243223696</v>
      </c>
      <c r="V214" s="161">
        <f t="shared" si="61"/>
        <v>1.243223696</v>
      </c>
      <c r="W214" s="161">
        <f t="shared" si="61"/>
        <v>1.243223696</v>
      </c>
      <c r="X214" s="161">
        <f t="shared" si="61"/>
        <v>1.243223696</v>
      </c>
      <c r="Y214" s="161">
        <f t="shared" si="61"/>
        <v>1.243223696</v>
      </c>
      <c r="Z214" s="161">
        <f t="shared" si="61"/>
        <v>1.243223696</v>
      </c>
      <c r="AA214" s="161">
        <f t="shared" si="61"/>
        <v>1.243223696</v>
      </c>
      <c r="AB214" s="161">
        <f t="shared" si="61"/>
        <v>1.243223696</v>
      </c>
      <c r="AC214" s="161">
        <f t="shared" si="61"/>
        <v>1.243223696</v>
      </c>
      <c r="AD214" s="161">
        <f t="shared" si="61"/>
        <v>1.243223696</v>
      </c>
      <c r="AE214" s="161">
        <f t="shared" si="61"/>
        <v>1.243223696</v>
      </c>
      <c r="AF214" s="161">
        <f t="shared" si="61"/>
        <v>1.243223696</v>
      </c>
      <c r="AG214" s="161">
        <f t="shared" si="61"/>
        <v>1.243223696</v>
      </c>
      <c r="AH214" s="161">
        <f t="shared" si="61"/>
        <v>1.243223696</v>
      </c>
      <c r="AI214" s="161">
        <f t="shared" si="61"/>
        <v>1.243223696</v>
      </c>
      <c r="AJ214" s="161">
        <f t="shared" si="61"/>
        <v>1.243223696</v>
      </c>
      <c r="AK214" s="161">
        <f t="shared" si="61"/>
        <v>1.243223696</v>
      </c>
      <c r="AL214" s="161">
        <f t="shared" si="61"/>
        <v>1.243223696</v>
      </c>
      <c r="AM214" s="161">
        <f t="shared" si="61"/>
        <v>1.243223696</v>
      </c>
      <c r="AN214" s="161">
        <f t="shared" si="61"/>
        <v>1.243223696</v>
      </c>
      <c r="AO214" s="161">
        <f t="shared" si="61"/>
        <v>1.243223696</v>
      </c>
      <c r="AP214" s="161">
        <f t="shared" si="61"/>
        <v>1.243223696</v>
      </c>
      <c r="AQ214" s="161">
        <f t="shared" si="61"/>
        <v>1.243223696</v>
      </c>
      <c r="AR214" s="161">
        <f t="shared" si="61"/>
        <v>1.243223696</v>
      </c>
      <c r="AS214" s="2"/>
      <c r="AT214" s="72"/>
      <c r="AU214" s="72"/>
      <c r="AV214" s="72"/>
      <c r="AW214" s="72"/>
      <c r="AX214" s="72"/>
      <c r="AY214" s="72"/>
      <c r="AZ214" s="72"/>
      <c r="BA214" s="72"/>
      <c r="BB214" s="72"/>
      <c r="BC214" s="72"/>
      <c r="BD214" s="72"/>
      <c r="BE214" s="72"/>
      <c r="BF214" s="72"/>
      <c r="BG214" s="72"/>
      <c r="BH214" s="72"/>
      <c r="BI214" s="72"/>
      <c r="BJ214" s="72"/>
      <c r="BK214" s="72"/>
      <c r="BL214" s="72"/>
      <c r="BM214" s="72"/>
      <c r="BN214" s="72"/>
      <c r="BO214" s="72"/>
      <c r="BP214" s="72"/>
      <c r="BQ214" s="72"/>
      <c r="BR214" s="72"/>
      <c r="BS214" s="72"/>
      <c r="BT214" s="72"/>
      <c r="BU214" s="72"/>
      <c r="BV214" s="72"/>
      <c r="BW214" s="72"/>
      <c r="BX214" s="72"/>
      <c r="BY214" s="72"/>
      <c r="BZ214" s="72"/>
      <c r="CA214" s="72"/>
      <c r="CB214" s="72"/>
      <c r="CC214" s="72"/>
      <c r="CD214" s="72"/>
      <c r="CE214" s="72"/>
      <c r="CF214" s="72"/>
      <c r="CG214" s="72"/>
      <c r="CH214" s="72"/>
    </row>
    <row r="215" spans="2:86" ht="25.15" hidden="1" customHeight="1">
      <c r="B215" s="143" t="str">
        <f>B1649</f>
        <v>Źródło: GUS, https://stat.gov.pl/wskazniki-makroekonomiczne/ - Roczne wskaźniki makroekonomiczne, arkusz "WSKAŹNIKI CEN" (aktualizacja 27.04.2023)</v>
      </c>
      <c r="C215" s="1"/>
      <c r="D215" s="72"/>
      <c r="E215" s="72"/>
      <c r="F215" s="72"/>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c r="AE215" s="72"/>
      <c r="AF215" s="72"/>
      <c r="AG215" s="72"/>
      <c r="AH215" s="72"/>
      <c r="AI215" s="72"/>
      <c r="AJ215" s="72"/>
      <c r="AK215" s="72"/>
      <c r="AL215" s="72"/>
      <c r="AM215" s="72"/>
      <c r="AN215" s="72"/>
      <c r="AO215" s="72"/>
      <c r="AP215" s="72"/>
      <c r="AQ215" s="72"/>
      <c r="AR215" s="72"/>
      <c r="AS215" s="72"/>
      <c r="AT215" s="72"/>
      <c r="AU215" s="72"/>
      <c r="AV215" s="72"/>
      <c r="AW215" s="72"/>
      <c r="AX215" s="72"/>
      <c r="AY215" s="72"/>
      <c r="AZ215" s="72"/>
      <c r="BA215" s="72"/>
      <c r="BB215" s="72"/>
      <c r="BC215" s="72"/>
      <c r="BD215" s="72"/>
      <c r="BE215" s="72"/>
      <c r="BF215" s="72"/>
      <c r="BG215" s="72"/>
      <c r="BH215" s="72"/>
      <c r="BI215" s="72"/>
      <c r="BJ215" s="72"/>
      <c r="BK215" s="72"/>
      <c r="BL215" s="72"/>
      <c r="BM215" s="72"/>
      <c r="BN215" s="72"/>
      <c r="BO215" s="72"/>
      <c r="BP215" s="72"/>
      <c r="BQ215" s="72"/>
      <c r="BR215" s="72"/>
      <c r="BS215" s="72"/>
      <c r="BT215" s="72"/>
      <c r="BU215" s="72"/>
      <c r="BV215" s="72"/>
      <c r="BW215" s="72"/>
      <c r="BX215" s="72"/>
      <c r="BY215" s="72"/>
      <c r="BZ215" s="72"/>
      <c r="CA215" s="72"/>
      <c r="CB215" s="72"/>
      <c r="CC215" s="72"/>
      <c r="CD215" s="72"/>
      <c r="CE215" s="72"/>
      <c r="CF215" s="72"/>
      <c r="CG215" s="72"/>
      <c r="CH215" s="72"/>
    </row>
    <row r="216" spans="2:86" ht="25.15" hidden="1" customHeight="1">
      <c r="B216" s="72"/>
      <c r="C216" s="72"/>
      <c r="D216" s="72"/>
      <c r="E216" s="72"/>
      <c r="F216" s="72"/>
      <c r="G216" s="72"/>
      <c r="H216" s="72"/>
      <c r="I216" s="72"/>
      <c r="J216" s="72"/>
      <c r="K216" s="72"/>
      <c r="L216" s="72"/>
      <c r="M216" s="72"/>
      <c r="N216" s="72"/>
      <c r="O216" s="72"/>
      <c r="P216" s="72"/>
      <c r="Q216" s="72"/>
      <c r="R216" s="72"/>
      <c r="S216" s="72"/>
      <c r="T216" s="72"/>
      <c r="U216" s="72"/>
      <c r="V216" s="72"/>
      <c r="W216" s="72"/>
      <c r="X216" s="72"/>
      <c r="Y216" s="72"/>
      <c r="Z216" s="72"/>
      <c r="AA216" s="72"/>
      <c r="AB216" s="72"/>
      <c r="AC216" s="72"/>
      <c r="AD216" s="72"/>
      <c r="AE216" s="72"/>
      <c r="AF216" s="72"/>
      <c r="AG216" s="72"/>
      <c r="AH216" s="72"/>
      <c r="AI216" s="72"/>
      <c r="AJ216" s="72"/>
      <c r="AK216" s="72"/>
      <c r="AL216" s="72"/>
      <c r="AM216" s="72"/>
      <c r="AN216" s="72"/>
      <c r="AO216" s="72"/>
      <c r="AP216" s="72"/>
      <c r="AQ216" s="72"/>
      <c r="AR216" s="72"/>
      <c r="AS216" s="72"/>
      <c r="AT216" s="72"/>
      <c r="AU216" s="72"/>
      <c r="AV216" s="72"/>
      <c r="AW216" s="72"/>
      <c r="AX216" s="72"/>
      <c r="AY216" s="72"/>
      <c r="AZ216" s="72"/>
      <c r="BA216" s="72"/>
      <c r="BB216" s="72"/>
      <c r="BC216" s="72"/>
      <c r="BD216" s="72"/>
      <c r="BE216" s="72"/>
      <c r="BF216" s="72"/>
      <c r="BG216" s="72"/>
      <c r="BH216" s="72"/>
      <c r="BI216" s="72"/>
      <c r="BJ216" s="72"/>
      <c r="BK216" s="72"/>
      <c r="BL216" s="72"/>
      <c r="BM216" s="72"/>
      <c r="BN216" s="72"/>
      <c r="BO216" s="72"/>
      <c r="BP216" s="72"/>
      <c r="BQ216" s="72"/>
      <c r="BR216" s="72"/>
      <c r="BS216" s="72"/>
      <c r="BT216" s="72"/>
      <c r="BU216" s="72"/>
      <c r="BV216" s="72"/>
      <c r="BW216" s="72"/>
      <c r="BX216" s="72"/>
      <c r="BY216" s="72"/>
      <c r="BZ216" s="72"/>
      <c r="CA216" s="72"/>
      <c r="CB216" s="72"/>
      <c r="CC216" s="72"/>
      <c r="CD216" s="72"/>
      <c r="CE216" s="72"/>
      <c r="CF216" s="72"/>
      <c r="CG216" s="72"/>
      <c r="CH216" s="72"/>
    </row>
    <row r="217" spans="2:86" ht="25.15" hidden="1" customHeight="1">
      <c r="B217" s="424" t="s">
        <v>150</v>
      </c>
      <c r="C217" s="424"/>
      <c r="D217" s="424"/>
      <c r="E217" s="424"/>
      <c r="F217" s="424"/>
      <c r="G217" s="72"/>
      <c r="H217" s="72"/>
      <c r="I217" s="72"/>
      <c r="J217" s="72"/>
      <c r="K217" s="72"/>
      <c r="L217" s="72"/>
      <c r="M217" s="72"/>
      <c r="N217" s="72"/>
      <c r="O217" s="72"/>
      <c r="P217" s="72"/>
      <c r="Q217" s="72"/>
      <c r="R217" s="72"/>
      <c r="S217" s="72"/>
      <c r="T217" s="72"/>
      <c r="U217" s="72"/>
      <c r="V217" s="72"/>
      <c r="W217" s="72"/>
      <c r="X217" s="72"/>
      <c r="Y217" s="72"/>
      <c r="Z217" s="72"/>
      <c r="AA217" s="72"/>
      <c r="AB217" s="72"/>
      <c r="AC217" s="72"/>
      <c r="AD217" s="72"/>
      <c r="AE217" s="72"/>
      <c r="AF217" s="72"/>
      <c r="AG217" s="72"/>
      <c r="AH217" s="72"/>
      <c r="AI217" s="72"/>
      <c r="AJ217" s="72"/>
      <c r="AK217" s="72"/>
      <c r="AL217" s="72"/>
      <c r="AM217" s="72"/>
      <c r="AN217" s="72"/>
      <c r="AO217" s="72"/>
      <c r="AP217" s="72"/>
      <c r="AQ217" s="72"/>
      <c r="AR217" s="72"/>
      <c r="AS217" s="72"/>
      <c r="AT217" s="72"/>
      <c r="AU217" s="72"/>
      <c r="AV217" s="72"/>
      <c r="AW217" s="72"/>
      <c r="AX217" s="72"/>
      <c r="AY217" s="72"/>
      <c r="AZ217" s="72"/>
      <c r="BA217" s="72"/>
      <c r="BB217" s="72"/>
      <c r="BC217" s="72"/>
      <c r="BD217" s="72"/>
      <c r="BE217" s="72"/>
      <c r="BF217" s="72"/>
      <c r="BG217" s="72"/>
      <c r="BH217" s="72"/>
      <c r="BI217" s="72"/>
      <c r="BJ217" s="72"/>
      <c r="BK217" s="72"/>
      <c r="BL217" s="72"/>
      <c r="BM217" s="72"/>
      <c r="BN217" s="72"/>
      <c r="BO217" s="72"/>
      <c r="BP217" s="72"/>
      <c r="BQ217" s="72"/>
      <c r="BR217" s="72"/>
      <c r="BS217" s="72"/>
      <c r="BT217" s="72"/>
      <c r="BU217" s="72"/>
      <c r="BV217" s="72"/>
      <c r="BW217" s="72"/>
      <c r="BX217" s="72"/>
      <c r="BY217" s="72"/>
      <c r="BZ217" s="72"/>
      <c r="CA217" s="72"/>
      <c r="CB217" s="72"/>
      <c r="CC217" s="72"/>
      <c r="CD217" s="72"/>
      <c r="CE217" s="72"/>
      <c r="CF217" s="72"/>
      <c r="CG217" s="72"/>
      <c r="CH217" s="72"/>
    </row>
    <row r="218" spans="2:86" ht="25.15" hidden="1" customHeight="1">
      <c r="B218" s="163" t="s">
        <v>47</v>
      </c>
      <c r="C218" s="411">
        <v>2019</v>
      </c>
      <c r="D218" s="412">
        <f t="shared" ref="D218:AS218" si="62">C218+1</f>
        <v>2020</v>
      </c>
      <c r="E218" s="412">
        <f t="shared" si="62"/>
        <v>2021</v>
      </c>
      <c r="F218" s="412">
        <f t="shared" si="62"/>
        <v>2022</v>
      </c>
      <c r="G218" s="412">
        <f t="shared" si="62"/>
        <v>2023</v>
      </c>
      <c r="H218" s="412">
        <f t="shared" si="62"/>
        <v>2024</v>
      </c>
      <c r="I218" s="412">
        <f t="shared" si="62"/>
        <v>2025</v>
      </c>
      <c r="J218" s="412">
        <f t="shared" si="62"/>
        <v>2026</v>
      </c>
      <c r="K218" s="412">
        <f t="shared" si="62"/>
        <v>2027</v>
      </c>
      <c r="L218" s="412">
        <f t="shared" si="62"/>
        <v>2028</v>
      </c>
      <c r="M218" s="412">
        <f t="shared" si="62"/>
        <v>2029</v>
      </c>
      <c r="N218" s="412">
        <f t="shared" si="62"/>
        <v>2030</v>
      </c>
      <c r="O218" s="412">
        <f t="shared" si="62"/>
        <v>2031</v>
      </c>
      <c r="P218" s="412">
        <f t="shared" si="62"/>
        <v>2032</v>
      </c>
      <c r="Q218" s="412">
        <f t="shared" si="62"/>
        <v>2033</v>
      </c>
      <c r="R218" s="412">
        <f t="shared" si="62"/>
        <v>2034</v>
      </c>
      <c r="S218" s="412">
        <f t="shared" si="62"/>
        <v>2035</v>
      </c>
      <c r="T218" s="412">
        <f t="shared" si="62"/>
        <v>2036</v>
      </c>
      <c r="U218" s="412">
        <f>T218+1</f>
        <v>2037</v>
      </c>
      <c r="V218" s="412">
        <f t="shared" si="62"/>
        <v>2038</v>
      </c>
      <c r="W218" s="412">
        <f t="shared" si="62"/>
        <v>2039</v>
      </c>
      <c r="X218" s="412">
        <f t="shared" si="62"/>
        <v>2040</v>
      </c>
      <c r="Y218" s="412">
        <f t="shared" si="62"/>
        <v>2041</v>
      </c>
      <c r="Z218" s="412">
        <f t="shared" si="62"/>
        <v>2042</v>
      </c>
      <c r="AA218" s="412">
        <f t="shared" si="62"/>
        <v>2043</v>
      </c>
      <c r="AB218" s="412">
        <f t="shared" si="62"/>
        <v>2044</v>
      </c>
      <c r="AC218" s="412">
        <f t="shared" si="62"/>
        <v>2045</v>
      </c>
      <c r="AD218" s="412">
        <f t="shared" si="62"/>
        <v>2046</v>
      </c>
      <c r="AE218" s="412">
        <f t="shared" si="62"/>
        <v>2047</v>
      </c>
      <c r="AF218" s="412">
        <f t="shared" si="62"/>
        <v>2048</v>
      </c>
      <c r="AG218" s="412">
        <f t="shared" si="62"/>
        <v>2049</v>
      </c>
      <c r="AH218" s="412">
        <f t="shared" si="62"/>
        <v>2050</v>
      </c>
      <c r="AI218" s="412">
        <f t="shared" si="62"/>
        <v>2051</v>
      </c>
      <c r="AJ218" s="412">
        <f t="shared" si="62"/>
        <v>2052</v>
      </c>
      <c r="AK218" s="412">
        <f t="shared" si="62"/>
        <v>2053</v>
      </c>
      <c r="AL218" s="412">
        <f t="shared" si="62"/>
        <v>2054</v>
      </c>
      <c r="AM218" s="412">
        <f t="shared" si="62"/>
        <v>2055</v>
      </c>
      <c r="AN218" s="412">
        <f t="shared" si="62"/>
        <v>2056</v>
      </c>
      <c r="AO218" s="412">
        <f t="shared" si="62"/>
        <v>2057</v>
      </c>
      <c r="AP218" s="412">
        <f t="shared" si="62"/>
        <v>2058</v>
      </c>
      <c r="AQ218" s="412">
        <f t="shared" si="62"/>
        <v>2059</v>
      </c>
      <c r="AR218" s="412">
        <f t="shared" si="62"/>
        <v>2060</v>
      </c>
      <c r="AS218" s="412">
        <f t="shared" si="62"/>
        <v>2061</v>
      </c>
      <c r="AT218" s="72"/>
      <c r="AU218" s="72"/>
      <c r="AV218" s="72"/>
      <c r="AW218" s="72"/>
      <c r="AX218" s="72"/>
      <c r="AY218" s="72"/>
      <c r="AZ218" s="72"/>
      <c r="BA218" s="72"/>
      <c r="BB218" s="72"/>
      <c r="BC218" s="72"/>
      <c r="BD218" s="72"/>
      <c r="BE218" s="72"/>
      <c r="BF218" s="72"/>
      <c r="BG218" s="72"/>
      <c r="BH218" s="72"/>
      <c r="BI218" s="72"/>
      <c r="BJ218" s="72"/>
      <c r="BK218" s="72"/>
      <c r="BL218" s="72"/>
      <c r="BM218" s="72"/>
      <c r="BN218" s="72"/>
      <c r="BO218" s="72"/>
      <c r="BP218" s="72"/>
      <c r="BQ218" s="72"/>
      <c r="BR218" s="72"/>
      <c r="BS218" s="72"/>
      <c r="BT218" s="72"/>
      <c r="BU218" s="72"/>
      <c r="BV218" s="72"/>
      <c r="BW218" s="72"/>
      <c r="BX218" s="72"/>
      <c r="BY218" s="72"/>
      <c r="BZ218" s="72"/>
      <c r="CA218" s="72"/>
      <c r="CB218" s="72"/>
      <c r="CC218" s="72"/>
      <c r="CD218" s="72"/>
      <c r="CE218" s="72"/>
      <c r="CF218" s="72"/>
      <c r="CG218" s="72"/>
      <c r="CH218" s="72"/>
    </row>
    <row r="219" spans="2:86" ht="25.15" hidden="1" customHeight="1">
      <c r="B219" s="165" t="s">
        <v>151</v>
      </c>
      <c r="C219" s="39">
        <f t="shared" ref="C219:AI219" si="63">SUM(C220:C221)</f>
        <v>1</v>
      </c>
      <c r="D219" s="406">
        <f t="shared" si="63"/>
        <v>0.99290909090909096</v>
      </c>
      <c r="E219" s="406">
        <f t="shared" si="63"/>
        <v>0.98581818181818193</v>
      </c>
      <c r="F219" s="406">
        <f t="shared" si="63"/>
        <v>0.97872727272727278</v>
      </c>
      <c r="G219" s="406">
        <f t="shared" si="63"/>
        <v>0.97163636363636363</v>
      </c>
      <c r="H219" s="406">
        <f t="shared" si="63"/>
        <v>0.96454545454545459</v>
      </c>
      <c r="I219" s="406">
        <f t="shared" si="63"/>
        <v>0.95745454545454556</v>
      </c>
      <c r="J219" s="406">
        <f t="shared" si="63"/>
        <v>0.95036363636363641</v>
      </c>
      <c r="K219" s="406">
        <f t="shared" si="63"/>
        <v>0.94327272727272726</v>
      </c>
      <c r="L219" s="406">
        <f t="shared" si="63"/>
        <v>0.93618181818181823</v>
      </c>
      <c r="M219" s="40">
        <f t="shared" si="63"/>
        <v>0.92909090909090919</v>
      </c>
      <c r="N219" s="39">
        <f t="shared" si="63"/>
        <v>0.92199999999999993</v>
      </c>
      <c r="O219" s="406">
        <f t="shared" si="63"/>
        <v>0.90934999999999988</v>
      </c>
      <c r="P219" s="406">
        <f t="shared" si="63"/>
        <v>0.89669999999999983</v>
      </c>
      <c r="Q219" s="406">
        <f t="shared" si="63"/>
        <v>0.88404999999999978</v>
      </c>
      <c r="R219" s="406">
        <f t="shared" si="63"/>
        <v>0.87139999999999973</v>
      </c>
      <c r="S219" s="406">
        <f t="shared" si="63"/>
        <v>0.85874999999999968</v>
      </c>
      <c r="T219" s="406">
        <f t="shared" si="63"/>
        <v>0.84609999999999963</v>
      </c>
      <c r="U219" s="406">
        <f t="shared" si="63"/>
        <v>0.83344999999999958</v>
      </c>
      <c r="V219" s="406">
        <f t="shared" si="63"/>
        <v>0.82079999999999953</v>
      </c>
      <c r="W219" s="406">
        <f t="shared" si="63"/>
        <v>0.80814999999999948</v>
      </c>
      <c r="X219" s="406">
        <f t="shared" si="63"/>
        <v>0.79549999999999943</v>
      </c>
      <c r="Y219" s="406">
        <f t="shared" si="63"/>
        <v>0.78284999999999938</v>
      </c>
      <c r="Z219" s="406">
        <f t="shared" si="63"/>
        <v>0.77019999999999933</v>
      </c>
      <c r="AA219" s="406">
        <f t="shared" si="63"/>
        <v>0.75754999999999928</v>
      </c>
      <c r="AB219" s="406">
        <f t="shared" si="63"/>
        <v>0.74489999999999923</v>
      </c>
      <c r="AC219" s="406">
        <f t="shared" si="63"/>
        <v>0.73224999999999918</v>
      </c>
      <c r="AD219" s="406">
        <f t="shared" si="63"/>
        <v>0.71959999999999913</v>
      </c>
      <c r="AE219" s="406">
        <f t="shared" si="63"/>
        <v>0.70694999999999908</v>
      </c>
      <c r="AF219" s="406">
        <f t="shared" si="63"/>
        <v>0.69429999999999903</v>
      </c>
      <c r="AG219" s="40">
        <f t="shared" si="63"/>
        <v>0.68164999999999898</v>
      </c>
      <c r="AH219" s="39">
        <f t="shared" si="63"/>
        <v>0.66900000000000004</v>
      </c>
      <c r="AI219" s="406">
        <f t="shared" si="63"/>
        <v>0.66900000000000004</v>
      </c>
      <c r="AJ219" s="40">
        <f t="shared" ref="AJ219:AS219" si="64">AI219</f>
        <v>0.66900000000000004</v>
      </c>
      <c r="AK219" s="40">
        <f t="shared" si="64"/>
        <v>0.66900000000000004</v>
      </c>
      <c r="AL219" s="40">
        <f t="shared" si="64"/>
        <v>0.66900000000000004</v>
      </c>
      <c r="AM219" s="40">
        <f t="shared" si="64"/>
        <v>0.66900000000000004</v>
      </c>
      <c r="AN219" s="40">
        <f t="shared" si="64"/>
        <v>0.66900000000000004</v>
      </c>
      <c r="AO219" s="40">
        <f t="shared" si="64"/>
        <v>0.66900000000000004</v>
      </c>
      <c r="AP219" s="40">
        <f t="shared" si="64"/>
        <v>0.66900000000000004</v>
      </c>
      <c r="AQ219" s="40">
        <f t="shared" si="64"/>
        <v>0.66900000000000004</v>
      </c>
      <c r="AR219" s="40">
        <f t="shared" si="64"/>
        <v>0.66900000000000004</v>
      </c>
      <c r="AS219" s="40">
        <f t="shared" si="64"/>
        <v>0.66900000000000004</v>
      </c>
      <c r="AT219" s="72"/>
      <c r="AU219" s="72"/>
      <c r="AV219" s="72"/>
      <c r="AW219" s="72"/>
      <c r="AX219" s="72"/>
      <c r="AY219" s="72"/>
      <c r="AZ219" s="72"/>
      <c r="BA219" s="72"/>
      <c r="BB219" s="72"/>
      <c r="BC219" s="72"/>
      <c r="BD219" s="72"/>
      <c r="BE219" s="72"/>
      <c r="BF219" s="72"/>
      <c r="BG219" s="72"/>
      <c r="BH219" s="72"/>
      <c r="BI219" s="72"/>
      <c r="BJ219" s="72"/>
      <c r="BK219" s="72"/>
      <c r="BL219" s="72"/>
      <c r="BM219" s="72"/>
      <c r="BN219" s="72"/>
      <c r="BO219" s="72"/>
      <c r="BP219" s="72"/>
      <c r="BQ219" s="72"/>
      <c r="BR219" s="72"/>
      <c r="BS219" s="72"/>
      <c r="BT219" s="72"/>
      <c r="BU219" s="72"/>
      <c r="BV219" s="72"/>
      <c r="BW219" s="72"/>
      <c r="BX219" s="72"/>
      <c r="BY219" s="72"/>
      <c r="BZ219" s="72"/>
      <c r="CA219" s="72"/>
      <c r="CB219" s="72"/>
      <c r="CC219" s="72"/>
      <c r="CD219" s="72"/>
      <c r="CE219" s="72"/>
      <c r="CF219" s="72"/>
      <c r="CG219" s="72"/>
      <c r="CH219" s="72"/>
    </row>
    <row r="220" spans="2:86" ht="25.15" hidden="1" customHeight="1">
      <c r="B220" s="166" t="s">
        <v>152</v>
      </c>
      <c r="C220" s="167">
        <v>0.67903598504544949</v>
      </c>
      <c r="D220" s="407">
        <f t="shared" ref="D220:M222" si="65">C220+($N220-$C220)/($N$218-$C$218)</f>
        <v>0.67621453185949953</v>
      </c>
      <c r="E220" s="407">
        <f t="shared" si="65"/>
        <v>0.67339307867354958</v>
      </c>
      <c r="F220" s="407">
        <f t="shared" si="65"/>
        <v>0.67057162548759963</v>
      </c>
      <c r="G220" s="407">
        <f t="shared" si="65"/>
        <v>0.66775017230164968</v>
      </c>
      <c r="H220" s="407">
        <f t="shared" si="65"/>
        <v>0.66492871911569973</v>
      </c>
      <c r="I220" s="407">
        <f t="shared" si="65"/>
        <v>0.66210726592974978</v>
      </c>
      <c r="J220" s="407">
        <f t="shared" si="65"/>
        <v>0.65928581274379983</v>
      </c>
      <c r="K220" s="407">
        <f t="shared" si="65"/>
        <v>0.65646435955784987</v>
      </c>
      <c r="L220" s="407">
        <f t="shared" si="65"/>
        <v>0.65364290637189992</v>
      </c>
      <c r="M220" s="408">
        <f t="shared" si="65"/>
        <v>0.65082145318594997</v>
      </c>
      <c r="N220" s="409">
        <v>0.64799999999999991</v>
      </c>
      <c r="O220" s="407">
        <f t="shared" ref="O220:AG220" si="66">N220+($AH220-$N220)/($AH$218-$N$218)</f>
        <v>0.64039999999999986</v>
      </c>
      <c r="P220" s="407">
        <f t="shared" si="66"/>
        <v>0.63279999999999981</v>
      </c>
      <c r="Q220" s="407">
        <f t="shared" si="66"/>
        <v>0.62519999999999976</v>
      </c>
      <c r="R220" s="407">
        <f t="shared" si="66"/>
        <v>0.6175999999999997</v>
      </c>
      <c r="S220" s="407">
        <f t="shared" si="66"/>
        <v>0.60999999999999965</v>
      </c>
      <c r="T220" s="407">
        <f t="shared" si="66"/>
        <v>0.6023999999999996</v>
      </c>
      <c r="U220" s="407">
        <f t="shared" si="66"/>
        <v>0.59479999999999955</v>
      </c>
      <c r="V220" s="407">
        <f t="shared" si="66"/>
        <v>0.5871999999999995</v>
      </c>
      <c r="W220" s="407">
        <f t="shared" si="66"/>
        <v>0.57959999999999945</v>
      </c>
      <c r="X220" s="407">
        <f t="shared" si="66"/>
        <v>0.5719999999999994</v>
      </c>
      <c r="Y220" s="407">
        <f t="shared" si="66"/>
        <v>0.56439999999999935</v>
      </c>
      <c r="Z220" s="407">
        <f t="shared" si="66"/>
        <v>0.5567999999999993</v>
      </c>
      <c r="AA220" s="407">
        <f t="shared" si="66"/>
        <v>0.54919999999999924</v>
      </c>
      <c r="AB220" s="407">
        <f t="shared" si="66"/>
        <v>0.54159999999999919</v>
      </c>
      <c r="AC220" s="407">
        <f t="shared" si="66"/>
        <v>0.53399999999999914</v>
      </c>
      <c r="AD220" s="407">
        <f t="shared" si="66"/>
        <v>0.52639999999999909</v>
      </c>
      <c r="AE220" s="407">
        <f t="shared" si="66"/>
        <v>0.51879999999999904</v>
      </c>
      <c r="AF220" s="407">
        <f t="shared" si="66"/>
        <v>0.51119999999999899</v>
      </c>
      <c r="AG220" s="408">
        <f t="shared" si="66"/>
        <v>0.50359999999999894</v>
      </c>
      <c r="AH220" s="409">
        <v>0.496</v>
      </c>
      <c r="AI220" s="407">
        <f t="shared" ref="AI220:AS220" si="67">$AH$220</f>
        <v>0.496</v>
      </c>
      <c r="AJ220" s="407">
        <f t="shared" si="67"/>
        <v>0.496</v>
      </c>
      <c r="AK220" s="407">
        <f t="shared" si="67"/>
        <v>0.496</v>
      </c>
      <c r="AL220" s="407">
        <f t="shared" si="67"/>
        <v>0.496</v>
      </c>
      <c r="AM220" s="407">
        <f t="shared" si="67"/>
        <v>0.496</v>
      </c>
      <c r="AN220" s="407">
        <f t="shared" si="67"/>
        <v>0.496</v>
      </c>
      <c r="AO220" s="407">
        <f t="shared" si="67"/>
        <v>0.496</v>
      </c>
      <c r="AP220" s="407">
        <f t="shared" si="67"/>
        <v>0.496</v>
      </c>
      <c r="AQ220" s="407">
        <f t="shared" si="67"/>
        <v>0.496</v>
      </c>
      <c r="AR220" s="407">
        <f t="shared" si="67"/>
        <v>0.496</v>
      </c>
      <c r="AS220" s="407">
        <f t="shared" si="67"/>
        <v>0.496</v>
      </c>
      <c r="AT220" s="72"/>
      <c r="AU220" s="72"/>
      <c r="AV220" s="72"/>
      <c r="AW220" s="72"/>
      <c r="AX220" s="72"/>
      <c r="AY220" s="72"/>
      <c r="AZ220" s="72"/>
      <c r="BA220" s="72"/>
      <c r="BB220" s="72"/>
      <c r="BC220" s="72"/>
      <c r="BD220" s="72"/>
      <c r="BE220" s="72"/>
      <c r="BF220" s="72"/>
      <c r="BG220" s="72"/>
      <c r="BH220" s="72"/>
      <c r="BI220" s="72"/>
      <c r="BJ220" s="72"/>
      <c r="BK220" s="72"/>
      <c r="BL220" s="72"/>
      <c r="BM220" s="72"/>
      <c r="BN220" s="72"/>
      <c r="BO220" s="72"/>
      <c r="BP220" s="72"/>
      <c r="BQ220" s="72"/>
      <c r="BR220" s="72"/>
      <c r="BS220" s="72"/>
      <c r="BT220" s="72"/>
      <c r="BU220" s="72"/>
      <c r="BV220" s="72"/>
      <c r="BW220" s="72"/>
      <c r="BX220" s="72"/>
      <c r="BY220" s="72"/>
      <c r="BZ220" s="72"/>
      <c r="CA220" s="72"/>
      <c r="CB220" s="72"/>
      <c r="CC220" s="72"/>
      <c r="CD220" s="72"/>
      <c r="CE220" s="72"/>
      <c r="CF220" s="72"/>
      <c r="CG220" s="72"/>
      <c r="CH220" s="72"/>
    </row>
    <row r="221" spans="2:86" ht="25.15" hidden="1" customHeight="1">
      <c r="B221" s="166" t="s">
        <v>153</v>
      </c>
      <c r="C221" s="167">
        <v>0.32096401495455057</v>
      </c>
      <c r="D221" s="407">
        <f t="shared" si="65"/>
        <v>0.31669455904959143</v>
      </c>
      <c r="E221" s="407">
        <f t="shared" si="65"/>
        <v>0.31242510314463229</v>
      </c>
      <c r="F221" s="407">
        <f t="shared" si="65"/>
        <v>0.30815564723967315</v>
      </c>
      <c r="G221" s="407">
        <f t="shared" si="65"/>
        <v>0.30388619133471401</v>
      </c>
      <c r="H221" s="407">
        <f t="shared" si="65"/>
        <v>0.29961673542975487</v>
      </c>
      <c r="I221" s="407">
        <f t="shared" si="65"/>
        <v>0.29534727952479572</v>
      </c>
      <c r="J221" s="407">
        <f t="shared" si="65"/>
        <v>0.29107782361983658</v>
      </c>
      <c r="K221" s="407">
        <f t="shared" si="65"/>
        <v>0.28680836771487744</v>
      </c>
      <c r="L221" s="407">
        <f t="shared" si="65"/>
        <v>0.2825389118099183</v>
      </c>
      <c r="M221" s="408">
        <f t="shared" si="65"/>
        <v>0.27826945590495916</v>
      </c>
      <c r="N221" s="409">
        <v>0.27400000000000002</v>
      </c>
      <c r="O221" s="407">
        <f t="shared" ref="O221:AG221" si="68">N221+($AH221-$N221)/($AH$218-$N$218)</f>
        <v>0.26895000000000002</v>
      </c>
      <c r="P221" s="407">
        <f t="shared" si="68"/>
        <v>0.26390000000000002</v>
      </c>
      <c r="Q221" s="407">
        <f t="shared" si="68"/>
        <v>0.25885000000000002</v>
      </c>
      <c r="R221" s="407">
        <f t="shared" si="68"/>
        <v>0.25380000000000003</v>
      </c>
      <c r="S221" s="407">
        <f t="shared" si="68"/>
        <v>0.24875000000000003</v>
      </c>
      <c r="T221" s="407">
        <f t="shared" si="68"/>
        <v>0.24370000000000003</v>
      </c>
      <c r="U221" s="407">
        <f t="shared" si="68"/>
        <v>0.23865000000000003</v>
      </c>
      <c r="V221" s="407">
        <f t="shared" si="68"/>
        <v>0.23360000000000003</v>
      </c>
      <c r="W221" s="407">
        <f t="shared" si="68"/>
        <v>0.22855000000000003</v>
      </c>
      <c r="X221" s="407">
        <f t="shared" si="68"/>
        <v>0.22350000000000003</v>
      </c>
      <c r="Y221" s="407">
        <f t="shared" si="68"/>
        <v>0.21845000000000003</v>
      </c>
      <c r="Z221" s="407">
        <f t="shared" si="68"/>
        <v>0.21340000000000003</v>
      </c>
      <c r="AA221" s="407">
        <f t="shared" si="68"/>
        <v>0.20835000000000004</v>
      </c>
      <c r="AB221" s="407">
        <f t="shared" si="68"/>
        <v>0.20330000000000004</v>
      </c>
      <c r="AC221" s="407">
        <f t="shared" si="68"/>
        <v>0.19825000000000004</v>
      </c>
      <c r="AD221" s="407">
        <f t="shared" si="68"/>
        <v>0.19320000000000004</v>
      </c>
      <c r="AE221" s="407">
        <f t="shared" si="68"/>
        <v>0.18815000000000004</v>
      </c>
      <c r="AF221" s="407">
        <f t="shared" si="68"/>
        <v>0.18310000000000004</v>
      </c>
      <c r="AG221" s="408">
        <f t="shared" si="68"/>
        <v>0.17805000000000004</v>
      </c>
      <c r="AH221" s="409">
        <v>0.17299999999999999</v>
      </c>
      <c r="AI221" s="407">
        <f t="shared" ref="AI221:AS221" si="69">$AH$221</f>
        <v>0.17299999999999999</v>
      </c>
      <c r="AJ221" s="407">
        <f t="shared" si="69"/>
        <v>0.17299999999999999</v>
      </c>
      <c r="AK221" s="407">
        <f t="shared" si="69"/>
        <v>0.17299999999999999</v>
      </c>
      <c r="AL221" s="407">
        <f t="shared" si="69"/>
        <v>0.17299999999999999</v>
      </c>
      <c r="AM221" s="407">
        <f t="shared" si="69"/>
        <v>0.17299999999999999</v>
      </c>
      <c r="AN221" s="407">
        <f t="shared" si="69"/>
        <v>0.17299999999999999</v>
      </c>
      <c r="AO221" s="407">
        <f t="shared" si="69"/>
        <v>0.17299999999999999</v>
      </c>
      <c r="AP221" s="407">
        <f t="shared" si="69"/>
        <v>0.17299999999999999</v>
      </c>
      <c r="AQ221" s="407">
        <f t="shared" si="69"/>
        <v>0.17299999999999999</v>
      </c>
      <c r="AR221" s="407">
        <f t="shared" si="69"/>
        <v>0.17299999999999999</v>
      </c>
      <c r="AS221" s="407">
        <f t="shared" si="69"/>
        <v>0.17299999999999999</v>
      </c>
      <c r="AT221" s="72"/>
      <c r="AU221" s="72"/>
      <c r="AV221" s="72"/>
      <c r="AW221" s="72"/>
      <c r="AX221" s="72"/>
      <c r="AY221" s="72"/>
      <c r="AZ221" s="72"/>
      <c r="BA221" s="72"/>
      <c r="BB221" s="72"/>
      <c r="BC221" s="72"/>
      <c r="BD221" s="72"/>
      <c r="BE221" s="72"/>
      <c r="BF221" s="72"/>
      <c r="BG221" s="72"/>
      <c r="BH221" s="72"/>
      <c r="BI221" s="72"/>
      <c r="BJ221" s="72"/>
      <c r="BK221" s="72"/>
      <c r="BL221" s="72"/>
      <c r="BM221" s="72"/>
      <c r="BN221" s="72"/>
      <c r="BO221" s="72"/>
      <c r="BP221" s="72"/>
      <c r="BQ221" s="72"/>
      <c r="BR221" s="72"/>
      <c r="BS221" s="72"/>
      <c r="BT221" s="72"/>
      <c r="BU221" s="72"/>
      <c r="BV221" s="72"/>
      <c r="BW221" s="72"/>
      <c r="BX221" s="72"/>
      <c r="BY221" s="72"/>
      <c r="BZ221" s="72"/>
      <c r="CA221" s="72"/>
      <c r="CB221" s="72"/>
      <c r="CC221" s="72"/>
      <c r="CD221" s="72"/>
      <c r="CE221" s="72"/>
      <c r="CF221" s="72"/>
      <c r="CG221" s="72"/>
      <c r="CH221" s="72"/>
    </row>
    <row r="222" spans="2:86" ht="25.15" hidden="1" customHeight="1">
      <c r="B222" s="165" t="s">
        <v>154</v>
      </c>
      <c r="C222" s="167">
        <v>0</v>
      </c>
      <c r="D222" s="410">
        <f t="shared" si="65"/>
        <v>7.0909090909090913E-3</v>
      </c>
      <c r="E222" s="410">
        <f t="shared" si="65"/>
        <v>1.4181818181818183E-2</v>
      </c>
      <c r="F222" s="410">
        <f t="shared" si="65"/>
        <v>2.1272727272727273E-2</v>
      </c>
      <c r="G222" s="410">
        <f t="shared" si="65"/>
        <v>2.8363636363636365E-2</v>
      </c>
      <c r="H222" s="410">
        <f t="shared" si="65"/>
        <v>3.5454545454545454E-2</v>
      </c>
      <c r="I222" s="410">
        <f t="shared" si="65"/>
        <v>4.2545454545454546E-2</v>
      </c>
      <c r="J222" s="410">
        <f t="shared" si="65"/>
        <v>4.9636363636363638E-2</v>
      </c>
      <c r="K222" s="410">
        <f t="shared" si="65"/>
        <v>5.672727272727273E-2</v>
      </c>
      <c r="L222" s="410">
        <f t="shared" si="65"/>
        <v>6.3818181818181816E-2</v>
      </c>
      <c r="M222" s="168">
        <f t="shared" si="65"/>
        <v>7.0909090909090908E-2</v>
      </c>
      <c r="N222" s="409">
        <v>7.8E-2</v>
      </c>
      <c r="O222" s="410">
        <f t="shared" ref="O222:AG222" si="70">N222+($AH222-$N222)/($AH$218-$N$218)</f>
        <v>9.0649999999999994E-2</v>
      </c>
      <c r="P222" s="410">
        <f t="shared" si="70"/>
        <v>0.10329999999999999</v>
      </c>
      <c r="Q222" s="410">
        <f t="shared" si="70"/>
        <v>0.11594999999999998</v>
      </c>
      <c r="R222" s="410">
        <f t="shared" si="70"/>
        <v>0.12859999999999999</v>
      </c>
      <c r="S222" s="410">
        <f t="shared" si="70"/>
        <v>0.14124999999999999</v>
      </c>
      <c r="T222" s="410">
        <f t="shared" si="70"/>
        <v>0.15389999999999998</v>
      </c>
      <c r="U222" s="410">
        <f t="shared" si="70"/>
        <v>0.16654999999999998</v>
      </c>
      <c r="V222" s="410">
        <f t="shared" si="70"/>
        <v>0.17919999999999997</v>
      </c>
      <c r="W222" s="410">
        <f t="shared" si="70"/>
        <v>0.19184999999999997</v>
      </c>
      <c r="X222" s="410">
        <f t="shared" si="70"/>
        <v>0.20449999999999996</v>
      </c>
      <c r="Y222" s="410">
        <f t="shared" si="70"/>
        <v>0.21714999999999995</v>
      </c>
      <c r="Z222" s="410">
        <f t="shared" si="70"/>
        <v>0.22979999999999995</v>
      </c>
      <c r="AA222" s="410">
        <f t="shared" si="70"/>
        <v>0.24244999999999994</v>
      </c>
      <c r="AB222" s="410">
        <f t="shared" si="70"/>
        <v>0.25509999999999994</v>
      </c>
      <c r="AC222" s="410">
        <f t="shared" si="70"/>
        <v>0.26774999999999993</v>
      </c>
      <c r="AD222" s="410">
        <f t="shared" si="70"/>
        <v>0.28039999999999993</v>
      </c>
      <c r="AE222" s="410">
        <f t="shared" si="70"/>
        <v>0.29304999999999992</v>
      </c>
      <c r="AF222" s="410">
        <f t="shared" si="70"/>
        <v>0.30569999999999992</v>
      </c>
      <c r="AG222" s="168">
        <f t="shared" si="70"/>
        <v>0.31834999999999991</v>
      </c>
      <c r="AH222" s="39">
        <v>0.33100000000000002</v>
      </c>
      <c r="AI222" s="410">
        <f t="shared" ref="AI222:AS222" si="71">$AH$222</f>
        <v>0.33100000000000002</v>
      </c>
      <c r="AJ222" s="410">
        <f t="shared" si="71"/>
        <v>0.33100000000000002</v>
      </c>
      <c r="AK222" s="410">
        <f t="shared" si="71"/>
        <v>0.33100000000000002</v>
      </c>
      <c r="AL222" s="410">
        <f t="shared" si="71"/>
        <v>0.33100000000000002</v>
      </c>
      <c r="AM222" s="410">
        <f t="shared" si="71"/>
        <v>0.33100000000000002</v>
      </c>
      <c r="AN222" s="410">
        <f t="shared" si="71"/>
        <v>0.33100000000000002</v>
      </c>
      <c r="AO222" s="410">
        <f t="shared" si="71"/>
        <v>0.33100000000000002</v>
      </c>
      <c r="AP222" s="410">
        <f t="shared" si="71"/>
        <v>0.33100000000000002</v>
      </c>
      <c r="AQ222" s="410">
        <f t="shared" si="71"/>
        <v>0.33100000000000002</v>
      </c>
      <c r="AR222" s="410">
        <f t="shared" si="71"/>
        <v>0.33100000000000002</v>
      </c>
      <c r="AS222" s="410">
        <f t="shared" si="71"/>
        <v>0.33100000000000002</v>
      </c>
      <c r="AT222" s="72"/>
      <c r="AU222" s="72"/>
      <c r="AV222" s="72"/>
      <c r="AW222" s="72"/>
      <c r="AX222" s="72"/>
      <c r="AY222" s="72"/>
      <c r="AZ222" s="72"/>
      <c r="BA222" s="72"/>
      <c r="BB222" s="72"/>
      <c r="BC222" s="72"/>
      <c r="BD222" s="72"/>
      <c r="BE222" s="72"/>
      <c r="BF222" s="72"/>
      <c r="BG222" s="72"/>
      <c r="BH222" s="72"/>
      <c r="BI222" s="72"/>
      <c r="BJ222" s="72"/>
      <c r="BK222" s="72"/>
      <c r="BL222" s="72"/>
      <c r="BM222" s="72"/>
      <c r="BN222" s="72"/>
      <c r="BO222" s="72"/>
      <c r="BP222" s="72"/>
      <c r="BQ222" s="72"/>
      <c r="BR222" s="72"/>
      <c r="BS222" s="72"/>
      <c r="BT222" s="72"/>
      <c r="BU222" s="72"/>
      <c r="BV222" s="72"/>
      <c r="BW222" s="72"/>
      <c r="BX222" s="72"/>
      <c r="BY222" s="72"/>
      <c r="BZ222" s="72"/>
      <c r="CA222" s="72"/>
      <c r="CB222" s="72"/>
      <c r="CC222" s="72"/>
      <c r="CD222" s="72"/>
      <c r="CE222" s="72"/>
      <c r="CF222" s="72"/>
      <c r="CG222" s="72"/>
      <c r="CH222" s="72"/>
    </row>
    <row r="223" spans="2:86" ht="25.15" hidden="1" customHeight="1">
      <c r="B223" s="163" t="s">
        <v>48</v>
      </c>
      <c r="C223" s="411">
        <v>2019</v>
      </c>
      <c r="D223" s="412">
        <f t="shared" ref="D223:AS223" si="72">C223+1</f>
        <v>2020</v>
      </c>
      <c r="E223" s="412">
        <f t="shared" si="72"/>
        <v>2021</v>
      </c>
      <c r="F223" s="412">
        <f t="shared" si="72"/>
        <v>2022</v>
      </c>
      <c r="G223" s="412">
        <f t="shared" si="72"/>
        <v>2023</v>
      </c>
      <c r="H223" s="412">
        <f t="shared" si="72"/>
        <v>2024</v>
      </c>
      <c r="I223" s="412">
        <f t="shared" si="72"/>
        <v>2025</v>
      </c>
      <c r="J223" s="412">
        <f t="shared" si="72"/>
        <v>2026</v>
      </c>
      <c r="K223" s="412">
        <f t="shared" si="72"/>
        <v>2027</v>
      </c>
      <c r="L223" s="412">
        <f t="shared" si="72"/>
        <v>2028</v>
      </c>
      <c r="M223" s="412">
        <f t="shared" si="72"/>
        <v>2029</v>
      </c>
      <c r="N223" s="412">
        <f t="shared" si="72"/>
        <v>2030</v>
      </c>
      <c r="O223" s="412">
        <f t="shared" si="72"/>
        <v>2031</v>
      </c>
      <c r="P223" s="412">
        <f t="shared" si="72"/>
        <v>2032</v>
      </c>
      <c r="Q223" s="412">
        <f t="shared" si="72"/>
        <v>2033</v>
      </c>
      <c r="R223" s="412">
        <f t="shared" si="72"/>
        <v>2034</v>
      </c>
      <c r="S223" s="412">
        <f t="shared" si="72"/>
        <v>2035</v>
      </c>
      <c r="T223" s="412">
        <f t="shared" si="72"/>
        <v>2036</v>
      </c>
      <c r="U223" s="412">
        <f>T223+1</f>
        <v>2037</v>
      </c>
      <c r="V223" s="412">
        <f t="shared" si="72"/>
        <v>2038</v>
      </c>
      <c r="W223" s="412">
        <f t="shared" si="72"/>
        <v>2039</v>
      </c>
      <c r="X223" s="412">
        <f t="shared" si="72"/>
        <v>2040</v>
      </c>
      <c r="Y223" s="412">
        <f t="shared" si="72"/>
        <v>2041</v>
      </c>
      <c r="Z223" s="412">
        <f t="shared" si="72"/>
        <v>2042</v>
      </c>
      <c r="AA223" s="412">
        <f t="shared" si="72"/>
        <v>2043</v>
      </c>
      <c r="AB223" s="412">
        <f t="shared" si="72"/>
        <v>2044</v>
      </c>
      <c r="AC223" s="412">
        <f t="shared" si="72"/>
        <v>2045</v>
      </c>
      <c r="AD223" s="412">
        <f t="shared" si="72"/>
        <v>2046</v>
      </c>
      <c r="AE223" s="412">
        <f t="shared" si="72"/>
        <v>2047</v>
      </c>
      <c r="AF223" s="412">
        <f t="shared" si="72"/>
        <v>2048</v>
      </c>
      <c r="AG223" s="412">
        <f t="shared" si="72"/>
        <v>2049</v>
      </c>
      <c r="AH223" s="412">
        <f t="shared" si="72"/>
        <v>2050</v>
      </c>
      <c r="AI223" s="412">
        <f t="shared" si="72"/>
        <v>2051</v>
      </c>
      <c r="AJ223" s="412">
        <f t="shared" si="72"/>
        <v>2052</v>
      </c>
      <c r="AK223" s="412">
        <f t="shared" si="72"/>
        <v>2053</v>
      </c>
      <c r="AL223" s="412">
        <f t="shared" si="72"/>
        <v>2054</v>
      </c>
      <c r="AM223" s="412">
        <f t="shared" si="72"/>
        <v>2055</v>
      </c>
      <c r="AN223" s="412">
        <f t="shared" si="72"/>
        <v>2056</v>
      </c>
      <c r="AO223" s="412">
        <f t="shared" si="72"/>
        <v>2057</v>
      </c>
      <c r="AP223" s="412">
        <f t="shared" si="72"/>
        <v>2058</v>
      </c>
      <c r="AQ223" s="412">
        <f t="shared" si="72"/>
        <v>2059</v>
      </c>
      <c r="AR223" s="412">
        <f t="shared" si="72"/>
        <v>2060</v>
      </c>
      <c r="AS223" s="412">
        <f t="shared" si="72"/>
        <v>2061</v>
      </c>
      <c r="AT223" s="72"/>
      <c r="AU223" s="72"/>
      <c r="AV223" s="72"/>
      <c r="AW223" s="72"/>
      <c r="AX223" s="72"/>
      <c r="AY223" s="72"/>
      <c r="AZ223" s="72"/>
      <c r="BA223" s="72"/>
      <c r="BB223" s="72"/>
      <c r="BC223" s="72"/>
      <c r="BD223" s="72"/>
      <c r="BE223" s="72"/>
      <c r="BF223" s="72"/>
      <c r="BG223" s="72"/>
      <c r="BH223" s="72"/>
      <c r="BI223" s="72"/>
      <c r="BJ223" s="72"/>
      <c r="BK223" s="72"/>
      <c r="BL223" s="72"/>
      <c r="BM223" s="72"/>
      <c r="BN223" s="72"/>
      <c r="BO223" s="72"/>
      <c r="BP223" s="72"/>
      <c r="BQ223" s="72"/>
      <c r="BR223" s="72"/>
      <c r="BS223" s="72"/>
      <c r="BT223" s="72"/>
      <c r="BU223" s="72"/>
      <c r="BV223" s="72"/>
      <c r="BW223" s="72"/>
      <c r="BX223" s="72"/>
      <c r="BY223" s="72"/>
      <c r="BZ223" s="72"/>
      <c r="CA223" s="72"/>
      <c r="CB223" s="72"/>
      <c r="CC223" s="72"/>
      <c r="CD223" s="72"/>
      <c r="CE223" s="72"/>
      <c r="CF223" s="72"/>
      <c r="CG223" s="72"/>
      <c r="CH223" s="72"/>
    </row>
    <row r="224" spans="2:86" ht="25.15" hidden="1" customHeight="1">
      <c r="B224" s="165" t="s">
        <v>155</v>
      </c>
      <c r="C224" s="167">
        <v>1</v>
      </c>
      <c r="D224" s="168">
        <f>$C$224</f>
        <v>1</v>
      </c>
      <c r="E224" s="168">
        <f t="shared" ref="E224:AS224" si="73">$C$224</f>
        <v>1</v>
      </c>
      <c r="F224" s="168">
        <f t="shared" si="73"/>
        <v>1</v>
      </c>
      <c r="G224" s="168">
        <f t="shared" si="73"/>
        <v>1</v>
      </c>
      <c r="H224" s="168">
        <f t="shared" si="73"/>
        <v>1</v>
      </c>
      <c r="I224" s="168">
        <f t="shared" si="73"/>
        <v>1</v>
      </c>
      <c r="J224" s="168">
        <f t="shared" si="73"/>
        <v>1</v>
      </c>
      <c r="K224" s="168">
        <f t="shared" si="73"/>
        <v>1</v>
      </c>
      <c r="L224" s="168">
        <f t="shared" si="73"/>
        <v>1</v>
      </c>
      <c r="M224" s="168">
        <f t="shared" si="73"/>
        <v>1</v>
      </c>
      <c r="N224" s="168">
        <f t="shared" si="73"/>
        <v>1</v>
      </c>
      <c r="O224" s="168">
        <f t="shared" si="73"/>
        <v>1</v>
      </c>
      <c r="P224" s="168">
        <f t="shared" si="73"/>
        <v>1</v>
      </c>
      <c r="Q224" s="168">
        <f t="shared" si="73"/>
        <v>1</v>
      </c>
      <c r="R224" s="168">
        <f t="shared" si="73"/>
        <v>1</v>
      </c>
      <c r="S224" s="168">
        <f t="shared" si="73"/>
        <v>1</v>
      </c>
      <c r="T224" s="168">
        <f t="shared" si="73"/>
        <v>1</v>
      </c>
      <c r="U224" s="168">
        <f t="shared" si="73"/>
        <v>1</v>
      </c>
      <c r="V224" s="168">
        <f t="shared" si="73"/>
        <v>1</v>
      </c>
      <c r="W224" s="168">
        <f t="shared" si="73"/>
        <v>1</v>
      </c>
      <c r="X224" s="168">
        <f t="shared" si="73"/>
        <v>1</v>
      </c>
      <c r="Y224" s="168">
        <f t="shared" si="73"/>
        <v>1</v>
      </c>
      <c r="Z224" s="168">
        <f t="shared" si="73"/>
        <v>1</v>
      </c>
      <c r="AA224" s="168">
        <f t="shared" si="73"/>
        <v>1</v>
      </c>
      <c r="AB224" s="168">
        <f t="shared" si="73"/>
        <v>1</v>
      </c>
      <c r="AC224" s="168">
        <f t="shared" si="73"/>
        <v>1</v>
      </c>
      <c r="AD224" s="168">
        <f t="shared" si="73"/>
        <v>1</v>
      </c>
      <c r="AE224" s="168">
        <f t="shared" si="73"/>
        <v>1</v>
      </c>
      <c r="AF224" s="168">
        <f t="shared" si="73"/>
        <v>1</v>
      </c>
      <c r="AG224" s="168">
        <f t="shared" si="73"/>
        <v>1</v>
      </c>
      <c r="AH224" s="168">
        <f t="shared" si="73"/>
        <v>1</v>
      </c>
      <c r="AI224" s="168">
        <f t="shared" si="73"/>
        <v>1</v>
      </c>
      <c r="AJ224" s="168">
        <f t="shared" si="73"/>
        <v>1</v>
      </c>
      <c r="AK224" s="168">
        <f t="shared" si="73"/>
        <v>1</v>
      </c>
      <c r="AL224" s="168">
        <f t="shared" si="73"/>
        <v>1</v>
      </c>
      <c r="AM224" s="168">
        <f t="shared" si="73"/>
        <v>1</v>
      </c>
      <c r="AN224" s="168">
        <f t="shared" si="73"/>
        <v>1</v>
      </c>
      <c r="AO224" s="168">
        <f t="shared" si="73"/>
        <v>1</v>
      </c>
      <c r="AP224" s="168">
        <f t="shared" si="73"/>
        <v>1</v>
      </c>
      <c r="AQ224" s="168">
        <f t="shared" si="73"/>
        <v>1</v>
      </c>
      <c r="AR224" s="168">
        <f t="shared" si="73"/>
        <v>1</v>
      </c>
      <c r="AS224" s="168">
        <f t="shared" si="73"/>
        <v>1</v>
      </c>
      <c r="AT224" s="72"/>
      <c r="AU224" s="72"/>
      <c r="AV224" s="72"/>
      <c r="AW224" s="72"/>
      <c r="AX224" s="72"/>
      <c r="AY224" s="72"/>
      <c r="AZ224" s="72"/>
      <c r="BA224" s="72"/>
      <c r="BB224" s="72"/>
      <c r="BC224" s="72"/>
      <c r="BD224" s="72"/>
      <c r="BE224" s="72"/>
      <c r="BF224" s="72"/>
      <c r="BG224" s="72"/>
      <c r="BH224" s="72"/>
      <c r="BI224" s="72"/>
      <c r="BJ224" s="72"/>
      <c r="BK224" s="72"/>
      <c r="BL224" s="72"/>
      <c r="BM224" s="72"/>
      <c r="BN224" s="72"/>
      <c r="BO224" s="72"/>
      <c r="BP224" s="72"/>
      <c r="BQ224" s="72"/>
      <c r="BR224" s="72"/>
      <c r="BS224" s="72"/>
      <c r="BT224" s="72"/>
      <c r="BU224" s="72"/>
      <c r="BV224" s="72"/>
      <c r="BW224" s="72"/>
      <c r="BX224" s="72"/>
      <c r="BY224" s="72"/>
      <c r="BZ224" s="72"/>
      <c r="CA224" s="72"/>
      <c r="CB224" s="72"/>
      <c r="CC224" s="72"/>
      <c r="CD224" s="72"/>
      <c r="CE224" s="72"/>
      <c r="CF224" s="72"/>
      <c r="CG224" s="72"/>
      <c r="CH224" s="72"/>
    </row>
    <row r="225" spans="2:86" ht="25.15" hidden="1" customHeight="1">
      <c r="B225" s="165" t="s">
        <v>154</v>
      </c>
      <c r="C225" s="167">
        <v>0</v>
      </c>
      <c r="D225" s="168">
        <f t="shared" ref="D225:AS225" si="74">$C$225</f>
        <v>0</v>
      </c>
      <c r="E225" s="168">
        <f t="shared" si="74"/>
        <v>0</v>
      </c>
      <c r="F225" s="168">
        <f t="shared" si="74"/>
        <v>0</v>
      </c>
      <c r="G225" s="168">
        <f t="shared" si="74"/>
        <v>0</v>
      </c>
      <c r="H225" s="168">
        <f t="shared" si="74"/>
        <v>0</v>
      </c>
      <c r="I225" s="168">
        <f t="shared" si="74"/>
        <v>0</v>
      </c>
      <c r="J225" s="168">
        <f t="shared" si="74"/>
        <v>0</v>
      </c>
      <c r="K225" s="168">
        <f t="shared" si="74"/>
        <v>0</v>
      </c>
      <c r="L225" s="168">
        <f t="shared" si="74"/>
        <v>0</v>
      </c>
      <c r="M225" s="168">
        <f t="shared" si="74"/>
        <v>0</v>
      </c>
      <c r="N225" s="168">
        <f t="shared" si="74"/>
        <v>0</v>
      </c>
      <c r="O225" s="168">
        <f t="shared" si="74"/>
        <v>0</v>
      </c>
      <c r="P225" s="168">
        <f t="shared" si="74"/>
        <v>0</v>
      </c>
      <c r="Q225" s="168">
        <f t="shared" si="74"/>
        <v>0</v>
      </c>
      <c r="R225" s="168">
        <f t="shared" si="74"/>
        <v>0</v>
      </c>
      <c r="S225" s="168">
        <f t="shared" si="74"/>
        <v>0</v>
      </c>
      <c r="T225" s="168">
        <f t="shared" si="74"/>
        <v>0</v>
      </c>
      <c r="U225" s="168">
        <f t="shared" si="74"/>
        <v>0</v>
      </c>
      <c r="V225" s="168">
        <f t="shared" si="74"/>
        <v>0</v>
      </c>
      <c r="W225" s="168">
        <f t="shared" si="74"/>
        <v>0</v>
      </c>
      <c r="X225" s="168">
        <f t="shared" si="74"/>
        <v>0</v>
      </c>
      <c r="Y225" s="168">
        <f t="shared" si="74"/>
        <v>0</v>
      </c>
      <c r="Z225" s="168">
        <f t="shared" si="74"/>
        <v>0</v>
      </c>
      <c r="AA225" s="168">
        <f t="shared" si="74"/>
        <v>0</v>
      </c>
      <c r="AB225" s="168">
        <f t="shared" si="74"/>
        <v>0</v>
      </c>
      <c r="AC225" s="168">
        <f t="shared" si="74"/>
        <v>0</v>
      </c>
      <c r="AD225" s="168">
        <f t="shared" si="74"/>
        <v>0</v>
      </c>
      <c r="AE225" s="168">
        <f t="shared" si="74"/>
        <v>0</v>
      </c>
      <c r="AF225" s="168">
        <f t="shared" si="74"/>
        <v>0</v>
      </c>
      <c r="AG225" s="168">
        <f t="shared" si="74"/>
        <v>0</v>
      </c>
      <c r="AH225" s="168">
        <f t="shared" si="74"/>
        <v>0</v>
      </c>
      <c r="AI225" s="168">
        <f t="shared" si="74"/>
        <v>0</v>
      </c>
      <c r="AJ225" s="168">
        <f t="shared" si="74"/>
        <v>0</v>
      </c>
      <c r="AK225" s="168">
        <f t="shared" si="74"/>
        <v>0</v>
      </c>
      <c r="AL225" s="168">
        <f t="shared" si="74"/>
        <v>0</v>
      </c>
      <c r="AM225" s="168">
        <f t="shared" si="74"/>
        <v>0</v>
      </c>
      <c r="AN225" s="168">
        <f t="shared" si="74"/>
        <v>0</v>
      </c>
      <c r="AO225" s="168">
        <f t="shared" si="74"/>
        <v>0</v>
      </c>
      <c r="AP225" s="168">
        <f t="shared" si="74"/>
        <v>0</v>
      </c>
      <c r="AQ225" s="168">
        <f t="shared" si="74"/>
        <v>0</v>
      </c>
      <c r="AR225" s="168">
        <f t="shared" si="74"/>
        <v>0</v>
      </c>
      <c r="AS225" s="168">
        <f t="shared" si="74"/>
        <v>0</v>
      </c>
      <c r="AT225" s="72"/>
      <c r="AU225" s="72"/>
      <c r="AV225" s="72"/>
      <c r="AW225" s="72"/>
      <c r="AX225" s="72"/>
      <c r="AY225" s="72"/>
      <c r="AZ225" s="72"/>
      <c r="BA225" s="72"/>
      <c r="BB225" s="72"/>
      <c r="BC225" s="72"/>
      <c r="BD225" s="72"/>
      <c r="BE225" s="72"/>
      <c r="BF225" s="72"/>
      <c r="BG225" s="72"/>
      <c r="BH225" s="72"/>
      <c r="BI225" s="72"/>
      <c r="BJ225" s="72"/>
      <c r="BK225" s="72"/>
      <c r="BL225" s="72"/>
      <c r="BM225" s="72"/>
      <c r="BN225" s="72"/>
      <c r="BO225" s="72"/>
      <c r="BP225" s="72"/>
      <c r="BQ225" s="72"/>
      <c r="BR225" s="72"/>
      <c r="BS225" s="72"/>
      <c r="BT225" s="72"/>
      <c r="BU225" s="72"/>
      <c r="BV225" s="72"/>
      <c r="BW225" s="72"/>
      <c r="BX225" s="72"/>
      <c r="BY225" s="72"/>
      <c r="BZ225" s="72"/>
      <c r="CA225" s="72"/>
      <c r="CB225" s="72"/>
      <c r="CC225" s="72"/>
      <c r="CD225" s="72"/>
      <c r="CE225" s="72"/>
      <c r="CF225" s="72"/>
      <c r="CG225" s="72"/>
      <c r="CH225" s="72"/>
    </row>
    <row r="226" spans="2:86" ht="25.15" hidden="1" customHeight="1">
      <c r="B226" s="72"/>
      <c r="C226" s="72"/>
      <c r="D226" s="72"/>
      <c r="E226" s="72"/>
      <c r="F226" s="72"/>
      <c r="G226" s="72"/>
      <c r="H226" s="72"/>
      <c r="I226" s="72"/>
      <c r="J226" s="72"/>
      <c r="K226" s="72"/>
      <c r="L226" s="72"/>
      <c r="M226" s="72"/>
      <c r="N226" s="72"/>
      <c r="O226" s="72"/>
      <c r="P226" s="72"/>
      <c r="Q226" s="72"/>
      <c r="R226" s="72"/>
      <c r="S226" s="72"/>
      <c r="T226" s="72"/>
      <c r="U226" s="72"/>
      <c r="V226" s="72"/>
      <c r="W226" s="72"/>
      <c r="X226" s="72"/>
      <c r="Y226" s="72"/>
      <c r="Z226" s="72"/>
      <c r="AA226" s="72"/>
      <c r="AB226" s="72"/>
      <c r="AC226" s="72"/>
      <c r="AD226" s="72"/>
      <c r="AE226" s="72"/>
      <c r="AF226" s="72"/>
      <c r="AG226" s="72"/>
      <c r="AH226" s="72"/>
      <c r="AI226" s="72"/>
      <c r="AJ226" s="72"/>
      <c r="AK226" s="72"/>
      <c r="AL226" s="72"/>
      <c r="AM226" s="72"/>
      <c r="AN226" s="72"/>
      <c r="AO226" s="72"/>
      <c r="AP226" s="72"/>
      <c r="AQ226" s="72"/>
      <c r="AR226" s="72"/>
      <c r="AS226" s="72"/>
      <c r="AT226" s="72"/>
      <c r="AU226" s="72"/>
      <c r="AV226" s="72"/>
      <c r="AW226" s="72"/>
      <c r="AX226" s="72"/>
      <c r="AY226" s="72"/>
      <c r="AZ226" s="72"/>
      <c r="BA226" s="72"/>
      <c r="BB226" s="72"/>
      <c r="BC226" s="72"/>
      <c r="BD226" s="72"/>
      <c r="BE226" s="72"/>
      <c r="BF226" s="72"/>
      <c r="BG226" s="72"/>
      <c r="BH226" s="72"/>
      <c r="BI226" s="72"/>
      <c r="BJ226" s="72"/>
      <c r="BK226" s="72"/>
      <c r="BL226" s="72"/>
      <c r="BM226" s="72"/>
      <c r="BN226" s="72"/>
      <c r="BO226" s="72"/>
      <c r="BP226" s="72"/>
      <c r="BQ226" s="72"/>
      <c r="BR226" s="72"/>
      <c r="BS226" s="72"/>
      <c r="BT226" s="72"/>
      <c r="BU226" s="72"/>
      <c r="BV226" s="72"/>
      <c r="BW226" s="72"/>
      <c r="BX226" s="72"/>
      <c r="BY226" s="72"/>
      <c r="BZ226" s="72"/>
      <c r="CA226" s="72"/>
      <c r="CB226" s="72"/>
      <c r="CC226" s="72"/>
      <c r="CD226" s="72"/>
      <c r="CE226" s="72"/>
      <c r="CF226" s="72"/>
      <c r="CG226" s="72"/>
      <c r="CH226" s="72"/>
    </row>
    <row r="227" spans="2:86" ht="25.15" hidden="1" customHeight="1">
      <c r="B227" s="2" t="s">
        <v>156</v>
      </c>
      <c r="C227" s="2"/>
      <c r="D227" s="72"/>
      <c r="E227" s="72"/>
      <c r="F227" s="72"/>
      <c r="G227" s="72"/>
      <c r="H227" s="72"/>
      <c r="I227" s="72"/>
      <c r="J227" s="72"/>
      <c r="K227" s="72"/>
      <c r="L227" s="72"/>
      <c r="M227" s="72"/>
      <c r="N227" s="72"/>
      <c r="O227" s="72"/>
      <c r="P227" s="72"/>
      <c r="Q227" s="72"/>
      <c r="R227" s="72"/>
      <c r="S227" s="72"/>
      <c r="T227" s="72"/>
      <c r="U227" s="72"/>
      <c r="V227" s="72"/>
      <c r="W227" s="72"/>
      <c r="X227" s="72"/>
      <c r="Y227" s="72"/>
      <c r="Z227" s="72"/>
      <c r="AA227" s="72"/>
      <c r="AB227" s="72"/>
      <c r="AC227" s="72"/>
      <c r="AD227" s="72"/>
      <c r="AE227" s="72"/>
      <c r="AF227" s="72"/>
      <c r="AG227" s="72"/>
      <c r="AH227" s="72"/>
      <c r="AI227" s="72"/>
      <c r="AJ227" s="72"/>
      <c r="AK227" s="72"/>
      <c r="AL227" s="72"/>
      <c r="AM227" s="72"/>
      <c r="AN227" s="72"/>
      <c r="AO227" s="72"/>
      <c r="AP227" s="72"/>
      <c r="AQ227" s="72"/>
      <c r="AR227" s="72"/>
      <c r="AS227" s="72"/>
      <c r="AT227" s="72"/>
      <c r="AU227" s="72"/>
      <c r="AV227" s="72"/>
      <c r="AW227" s="72"/>
      <c r="AX227" s="72"/>
      <c r="AY227" s="72"/>
      <c r="AZ227" s="72"/>
      <c r="BA227" s="72"/>
      <c r="BB227" s="72"/>
      <c r="BC227" s="72"/>
      <c r="BD227" s="72"/>
      <c r="BE227" s="72"/>
      <c r="BF227" s="72"/>
      <c r="BG227" s="72"/>
      <c r="BH227" s="72"/>
      <c r="BI227" s="72"/>
      <c r="BJ227" s="72"/>
      <c r="BK227" s="72"/>
      <c r="BL227" s="72"/>
      <c r="BM227" s="72"/>
      <c r="BN227" s="72"/>
      <c r="BO227" s="72"/>
      <c r="BP227" s="72"/>
      <c r="BQ227" s="72"/>
      <c r="BR227" s="72"/>
      <c r="BS227" s="72"/>
      <c r="BT227" s="72"/>
      <c r="BU227" s="72"/>
      <c r="BV227" s="72"/>
      <c r="BW227" s="72"/>
      <c r="BX227" s="72"/>
      <c r="BY227" s="72"/>
      <c r="BZ227" s="72"/>
      <c r="CA227" s="72"/>
      <c r="CB227" s="72"/>
      <c r="CC227" s="72"/>
      <c r="CD227" s="72"/>
      <c r="CE227" s="72"/>
      <c r="CF227" s="72"/>
      <c r="CG227" s="72"/>
      <c r="CH227" s="72"/>
    </row>
    <row r="228" spans="2:86" ht="25.15" hidden="1" customHeight="1">
      <c r="B228" s="159" t="s">
        <v>140</v>
      </c>
      <c r="C228" s="159"/>
      <c r="D228" s="127" t="s">
        <v>157</v>
      </c>
      <c r="E228" s="95">
        <v>2019</v>
      </c>
      <c r="F228" s="72"/>
      <c r="G228" s="72"/>
      <c r="H228" s="72"/>
      <c r="I228" s="72"/>
      <c r="J228" s="72"/>
      <c r="K228" s="72"/>
      <c r="L228" s="72"/>
      <c r="M228" s="72"/>
      <c r="N228" s="72"/>
      <c r="O228" s="72"/>
      <c r="P228" s="72"/>
      <c r="Q228" s="72"/>
      <c r="R228" s="72"/>
      <c r="S228" s="72"/>
      <c r="T228" s="72"/>
      <c r="U228" s="72"/>
      <c r="V228" s="72"/>
      <c r="W228" s="72"/>
      <c r="X228" s="72"/>
      <c r="Y228" s="72"/>
      <c r="Z228" s="72"/>
      <c r="AA228" s="72"/>
      <c r="AB228" s="72"/>
      <c r="AC228" s="72"/>
      <c r="AD228" s="72"/>
      <c r="AE228" s="72"/>
      <c r="AF228" s="72"/>
      <c r="AG228" s="72"/>
      <c r="AH228" s="72"/>
      <c r="AI228" s="72"/>
      <c r="AJ228" s="72"/>
      <c r="AK228" s="72"/>
      <c r="AL228" s="72"/>
      <c r="AM228" s="72"/>
      <c r="AN228" s="72"/>
      <c r="AO228" s="72"/>
      <c r="AP228" s="72"/>
      <c r="AQ228" s="72"/>
      <c r="AR228" s="72"/>
      <c r="AS228" s="72"/>
      <c r="AT228" s="72"/>
      <c r="AU228" s="72"/>
      <c r="AV228" s="72"/>
      <c r="AW228" s="72"/>
      <c r="AX228" s="72"/>
      <c r="AY228" s="72"/>
      <c r="AZ228" s="72"/>
      <c r="BA228" s="72"/>
      <c r="BB228" s="72"/>
      <c r="BC228" s="72"/>
      <c r="BD228" s="72"/>
      <c r="BE228" s="72"/>
      <c r="BF228" s="72"/>
      <c r="BG228" s="72"/>
      <c r="BH228" s="72"/>
      <c r="BI228" s="72"/>
      <c r="BJ228" s="72"/>
      <c r="BK228" s="72"/>
      <c r="BL228" s="72"/>
      <c r="BM228" s="72"/>
      <c r="BN228" s="72"/>
      <c r="BO228" s="72"/>
      <c r="BP228" s="72"/>
      <c r="BQ228" s="72"/>
      <c r="BR228" s="72"/>
      <c r="BS228" s="72"/>
      <c r="BT228" s="72"/>
      <c r="BU228" s="72"/>
      <c r="BV228" s="72"/>
      <c r="BW228" s="72"/>
      <c r="BX228" s="72"/>
      <c r="BY228" s="72"/>
      <c r="BZ228" s="72"/>
      <c r="CA228" s="72"/>
      <c r="CB228" s="72"/>
      <c r="CC228" s="72"/>
      <c r="CD228" s="72"/>
      <c r="CE228" s="72"/>
      <c r="CF228" s="72"/>
      <c r="CG228" s="72"/>
      <c r="CH228" s="72"/>
    </row>
    <row r="229" spans="2:86" ht="25.15" hidden="1" customHeight="1">
      <c r="B229" s="169" t="s">
        <v>158</v>
      </c>
      <c r="C229" s="35" t="s">
        <v>142</v>
      </c>
      <c r="D229" s="35"/>
      <c r="E229" s="122">
        <f>D202*(100%-C208)</f>
        <v>2.1513600000000004</v>
      </c>
      <c r="F229" s="425" t="s">
        <v>159</v>
      </c>
      <c r="G229" s="425"/>
      <c r="H229" s="72"/>
      <c r="I229" s="72"/>
      <c r="J229" s="72"/>
      <c r="K229" s="72"/>
      <c r="L229" s="72"/>
      <c r="M229" s="72"/>
      <c r="N229" s="72"/>
      <c r="O229" s="72"/>
      <c r="P229" s="72"/>
      <c r="Q229" s="72"/>
      <c r="R229" s="72"/>
      <c r="S229" s="72"/>
      <c r="T229" s="72"/>
      <c r="U229" s="72"/>
      <c r="V229" s="72"/>
      <c r="W229" s="72"/>
      <c r="X229" s="72"/>
      <c r="Y229" s="72"/>
      <c r="Z229" s="72"/>
      <c r="AA229" s="72"/>
      <c r="AB229" s="72"/>
      <c r="AC229" s="72"/>
      <c r="AD229" s="72"/>
      <c r="AE229" s="72"/>
      <c r="AF229" s="72"/>
      <c r="AG229" s="72"/>
      <c r="AH229" s="72"/>
      <c r="AI229" s="72"/>
      <c r="AJ229" s="72"/>
      <c r="AK229" s="72"/>
      <c r="AL229" s="72"/>
      <c r="AM229" s="72"/>
      <c r="AN229" s="72"/>
      <c r="AO229" s="72"/>
      <c r="AP229" s="72"/>
      <c r="AQ229" s="72"/>
      <c r="AR229" s="72"/>
      <c r="AS229" s="72"/>
      <c r="AT229" s="72"/>
      <c r="AU229" s="72"/>
      <c r="AV229" s="72"/>
      <c r="AW229" s="72"/>
      <c r="AX229" s="72"/>
      <c r="AY229" s="72"/>
      <c r="AZ229" s="72"/>
      <c r="BA229" s="72"/>
      <c r="BB229" s="72"/>
      <c r="BC229" s="72"/>
      <c r="BD229" s="72"/>
      <c r="BE229" s="72"/>
      <c r="BF229" s="72"/>
      <c r="BG229" s="72"/>
      <c r="BH229" s="72"/>
      <c r="BI229" s="72"/>
      <c r="BJ229" s="72"/>
      <c r="BK229" s="72"/>
      <c r="BL229" s="72"/>
      <c r="BM229" s="72"/>
      <c r="BN229" s="72"/>
      <c r="BO229" s="72"/>
      <c r="BP229" s="72"/>
      <c r="BQ229" s="72"/>
      <c r="BR229" s="72"/>
      <c r="BS229" s="72"/>
      <c r="BT229" s="72"/>
      <c r="BU229" s="72"/>
      <c r="BV229" s="72"/>
      <c r="BW229" s="72"/>
      <c r="BX229" s="72"/>
      <c r="BY229" s="72"/>
      <c r="BZ229" s="72"/>
      <c r="CA229" s="72"/>
      <c r="CB229" s="72"/>
      <c r="CC229" s="72"/>
      <c r="CD229" s="72"/>
      <c r="CE229" s="72"/>
      <c r="CF229" s="72"/>
      <c r="CG229" s="72"/>
      <c r="CH229" s="72"/>
    </row>
    <row r="230" spans="2:86" ht="25.15" hidden="1" customHeight="1">
      <c r="B230" s="169" t="s">
        <v>143</v>
      </c>
      <c r="C230" s="35" t="s">
        <v>142</v>
      </c>
      <c r="D230" s="35"/>
      <c r="E230" s="122">
        <f>D203*(100%-C209)</f>
        <v>2.4743400000000007</v>
      </c>
      <c r="F230" s="425"/>
      <c r="G230" s="425"/>
      <c r="H230" s="72"/>
      <c r="I230" s="72"/>
      <c r="J230" s="72"/>
      <c r="K230" s="72"/>
      <c r="L230" s="72"/>
      <c r="M230" s="72"/>
      <c r="N230" s="72"/>
      <c r="O230" s="72"/>
      <c r="P230" s="72"/>
      <c r="Q230" s="72"/>
      <c r="R230" s="72"/>
      <c r="S230" s="72"/>
      <c r="T230" s="72"/>
      <c r="U230" s="72"/>
      <c r="V230" s="72"/>
      <c r="W230" s="72"/>
      <c r="X230" s="72"/>
      <c r="Y230" s="72"/>
      <c r="Z230" s="72"/>
      <c r="AA230" s="72"/>
      <c r="AB230" s="72"/>
      <c r="AC230" s="72"/>
      <c r="AD230" s="72"/>
      <c r="AE230" s="72"/>
      <c r="AF230" s="72"/>
      <c r="AG230" s="72"/>
      <c r="AH230" s="72"/>
      <c r="AI230" s="72"/>
      <c r="AJ230" s="72"/>
      <c r="AK230" s="72"/>
      <c r="AL230" s="72"/>
      <c r="AM230" s="72"/>
      <c r="AN230" s="72"/>
      <c r="AO230" s="72"/>
      <c r="AP230" s="72"/>
      <c r="AQ230" s="72"/>
      <c r="AR230" s="72"/>
      <c r="AS230" s="72"/>
      <c r="AT230" s="72"/>
      <c r="AU230" s="72"/>
      <c r="AV230" s="72"/>
      <c r="AW230" s="72"/>
      <c r="AX230" s="72"/>
      <c r="AY230" s="72"/>
      <c r="AZ230" s="72"/>
      <c r="BA230" s="72"/>
      <c r="BB230" s="72"/>
      <c r="BC230" s="72"/>
      <c r="BD230" s="72"/>
      <c r="BE230" s="72"/>
      <c r="BF230" s="72"/>
      <c r="BG230" s="72"/>
      <c r="BH230" s="72"/>
      <c r="BI230" s="72"/>
      <c r="BJ230" s="72"/>
      <c r="BK230" s="72"/>
      <c r="BL230" s="72"/>
      <c r="BM230" s="72"/>
      <c r="BN230" s="72"/>
      <c r="BO230" s="72"/>
      <c r="BP230" s="72"/>
      <c r="BQ230" s="72"/>
      <c r="BR230" s="72"/>
      <c r="BS230" s="72"/>
      <c r="BT230" s="72"/>
      <c r="BU230" s="72"/>
      <c r="BV230" s="72"/>
      <c r="BW230" s="72"/>
      <c r="BX230" s="72"/>
      <c r="BY230" s="72"/>
      <c r="BZ230" s="72"/>
      <c r="CA230" s="72"/>
      <c r="CB230" s="72"/>
      <c r="CC230" s="72"/>
      <c r="CD230" s="72"/>
      <c r="CE230" s="72"/>
      <c r="CF230" s="72"/>
      <c r="CG230" s="72"/>
      <c r="CH230" s="72"/>
    </row>
    <row r="231" spans="2:86" ht="25.15" hidden="1" customHeight="1">
      <c r="B231" s="72"/>
      <c r="C231" s="72"/>
      <c r="D231" s="2"/>
      <c r="E231" s="72"/>
      <c r="F231" s="72"/>
      <c r="G231" s="2"/>
      <c r="H231" s="2"/>
      <c r="I231" s="2"/>
      <c r="J231" s="72"/>
      <c r="K231" s="72"/>
      <c r="L231" s="72"/>
      <c r="M231" s="72"/>
      <c r="N231" s="72"/>
      <c r="O231" s="72"/>
      <c r="P231" s="72"/>
      <c r="Q231" s="72"/>
      <c r="R231" s="72"/>
      <c r="S231" s="72"/>
      <c r="T231" s="72"/>
      <c r="U231" s="72"/>
      <c r="V231" s="72"/>
      <c r="W231" s="72"/>
      <c r="X231" s="72"/>
      <c r="Y231" s="72"/>
      <c r="Z231" s="72"/>
      <c r="AA231" s="72"/>
      <c r="AB231" s="72"/>
      <c r="AC231" s="72"/>
      <c r="AD231" s="72"/>
      <c r="AE231" s="72"/>
      <c r="AF231" s="72"/>
      <c r="AG231" s="72"/>
      <c r="AH231" s="72"/>
      <c r="AI231" s="72"/>
      <c r="AJ231" s="72"/>
      <c r="AK231" s="72"/>
      <c r="AL231" s="72"/>
      <c r="AM231" s="72"/>
      <c r="AN231" s="72"/>
      <c r="AO231" s="72"/>
      <c r="AP231" s="72"/>
      <c r="AQ231" s="72"/>
      <c r="AR231" s="72"/>
      <c r="AS231" s="72"/>
      <c r="AT231" s="72"/>
      <c r="AU231" s="72"/>
      <c r="AV231" s="72"/>
      <c r="AW231" s="72"/>
      <c r="AX231" s="72"/>
      <c r="AY231" s="72"/>
      <c r="AZ231" s="72"/>
      <c r="BA231" s="72"/>
      <c r="BB231" s="72"/>
      <c r="BC231" s="72"/>
      <c r="BD231" s="72"/>
      <c r="BE231" s="72"/>
      <c r="BF231" s="72"/>
      <c r="BG231" s="72"/>
      <c r="BH231" s="72"/>
      <c r="BI231" s="72"/>
      <c r="BJ231" s="72"/>
      <c r="BK231" s="72"/>
      <c r="BL231" s="72"/>
      <c r="BM231" s="72"/>
      <c r="BN231" s="72"/>
      <c r="BO231" s="72"/>
      <c r="BP231" s="72"/>
      <c r="BQ231" s="72"/>
      <c r="BR231" s="72"/>
      <c r="BS231" s="72"/>
      <c r="BT231" s="72"/>
      <c r="BU231" s="72"/>
      <c r="BV231" s="72"/>
      <c r="BW231" s="72"/>
      <c r="BX231" s="72"/>
      <c r="BY231" s="72"/>
      <c r="BZ231" s="72"/>
      <c r="CA231" s="72"/>
      <c r="CB231" s="72"/>
      <c r="CC231" s="72"/>
      <c r="CD231" s="72"/>
      <c r="CE231" s="72"/>
      <c r="CF231" s="72"/>
      <c r="CG231" s="72"/>
      <c r="CH231" s="72"/>
    </row>
    <row r="232" spans="2:86" ht="25.15" hidden="1" customHeight="1">
      <c r="B232" s="541" t="s">
        <v>160</v>
      </c>
      <c r="C232" s="541"/>
      <c r="D232" s="541"/>
      <c r="E232" s="541"/>
      <c r="F232" s="2"/>
      <c r="G232" s="2"/>
      <c r="H232" s="72"/>
      <c r="I232" s="72"/>
      <c r="J232" s="72"/>
      <c r="K232" s="72"/>
      <c r="L232" s="72"/>
      <c r="M232" s="72"/>
      <c r="N232" s="72"/>
      <c r="O232" s="72"/>
      <c r="P232" s="72"/>
      <c r="Q232" s="72"/>
      <c r="R232" s="72"/>
      <c r="S232" s="72"/>
      <c r="T232" s="72"/>
      <c r="U232" s="72"/>
      <c r="V232" s="72"/>
      <c r="W232" s="72"/>
      <c r="X232" s="72"/>
      <c r="Y232" s="72"/>
      <c r="Z232" s="72"/>
      <c r="AA232" s="72"/>
      <c r="AB232" s="72"/>
      <c r="AC232" s="72"/>
      <c r="AD232" s="72"/>
      <c r="AE232" s="72"/>
      <c r="AF232" s="72"/>
      <c r="AG232" s="72"/>
      <c r="AH232" s="72"/>
      <c r="AI232" s="72"/>
      <c r="AJ232" s="72"/>
      <c r="AK232" s="72"/>
      <c r="AL232" s="72"/>
      <c r="AM232" s="72"/>
      <c r="AN232" s="72"/>
      <c r="AO232" s="72"/>
      <c r="AP232" s="72"/>
      <c r="AQ232" s="72"/>
      <c r="AR232" s="72"/>
      <c r="AS232" s="72"/>
      <c r="AT232" s="72"/>
      <c r="AU232" s="72"/>
      <c r="AV232" s="72"/>
      <c r="AW232" s="72"/>
      <c r="AX232" s="72"/>
      <c r="AY232" s="72"/>
      <c r="AZ232" s="72"/>
      <c r="BA232" s="72"/>
      <c r="BB232" s="72"/>
      <c r="BC232" s="72"/>
      <c r="BD232" s="72"/>
      <c r="BE232" s="72"/>
      <c r="BF232" s="72"/>
      <c r="BG232" s="72"/>
      <c r="BH232" s="72"/>
      <c r="BI232" s="72"/>
      <c r="BJ232" s="72"/>
      <c r="BK232" s="72"/>
      <c r="BL232" s="72"/>
      <c r="BM232" s="72"/>
      <c r="BN232" s="72"/>
      <c r="BO232" s="72"/>
      <c r="BP232" s="72"/>
      <c r="BQ232" s="72"/>
      <c r="BR232" s="72"/>
      <c r="BS232" s="72"/>
      <c r="BT232" s="72"/>
      <c r="BU232" s="72"/>
      <c r="BV232" s="72"/>
      <c r="BW232" s="72"/>
      <c r="BX232" s="72"/>
      <c r="BY232" s="72"/>
      <c r="BZ232" s="72"/>
      <c r="CA232" s="72"/>
      <c r="CB232" s="72"/>
      <c r="CC232" s="72"/>
      <c r="CD232" s="72"/>
      <c r="CE232" s="72"/>
      <c r="CF232" s="72"/>
      <c r="CG232" s="72"/>
      <c r="CH232" s="72"/>
    </row>
    <row r="233" spans="2:86" ht="25.15" hidden="1" customHeight="1">
      <c r="B233" s="461" t="s">
        <v>161</v>
      </c>
      <c r="C233" s="461"/>
      <c r="D233" s="461"/>
      <c r="E233" s="461"/>
      <c r="F233" s="461"/>
      <c r="G233" s="461"/>
      <c r="H233" s="72"/>
      <c r="I233" s="72"/>
      <c r="J233" s="72"/>
      <c r="K233" s="72"/>
      <c r="L233" s="72"/>
      <c r="M233" s="72"/>
      <c r="N233" s="72"/>
      <c r="O233" s="72"/>
      <c r="P233" s="72"/>
      <c r="Q233" s="72"/>
      <c r="R233" s="72"/>
      <c r="S233" s="72"/>
      <c r="T233" s="72"/>
      <c r="U233" s="72"/>
      <c r="V233" s="72"/>
      <c r="W233" s="72"/>
      <c r="X233" s="72"/>
      <c r="Y233" s="72"/>
      <c r="Z233" s="72"/>
      <c r="AA233" s="72"/>
      <c r="AB233" s="72"/>
      <c r="AC233" s="72"/>
      <c r="AD233" s="72"/>
      <c r="AE233" s="72"/>
      <c r="AF233" s="72"/>
      <c r="AG233" s="72"/>
      <c r="AH233" s="72"/>
      <c r="AI233" s="72"/>
      <c r="AJ233" s="72"/>
      <c r="AK233" s="72"/>
      <c r="AL233" s="72"/>
      <c r="AM233" s="72"/>
      <c r="AN233" s="72"/>
      <c r="AO233" s="72"/>
      <c r="AP233" s="72"/>
      <c r="AQ233" s="72"/>
      <c r="AR233" s="72"/>
      <c r="AS233" s="72"/>
      <c r="AT233" s="72"/>
      <c r="AU233" s="72"/>
      <c r="AV233" s="72"/>
      <c r="AW233" s="72"/>
      <c r="AX233" s="72"/>
      <c r="AY233" s="72"/>
      <c r="AZ233" s="72"/>
      <c r="BA233" s="72"/>
      <c r="BB233" s="72"/>
      <c r="BC233" s="72"/>
      <c r="BD233" s="72"/>
      <c r="BE233" s="72"/>
      <c r="BF233" s="72"/>
      <c r="BG233" s="72"/>
      <c r="BH233" s="72"/>
      <c r="BI233" s="72"/>
      <c r="BJ233" s="72"/>
      <c r="BK233" s="72"/>
      <c r="BL233" s="72"/>
      <c r="BM233" s="72"/>
      <c r="BN233" s="72"/>
      <c r="BO233" s="72"/>
      <c r="BP233" s="72"/>
      <c r="BQ233" s="72"/>
      <c r="BR233" s="72"/>
      <c r="BS233" s="72"/>
      <c r="BT233" s="72"/>
      <c r="BU233" s="72"/>
      <c r="BV233" s="72"/>
      <c r="BW233" s="72"/>
      <c r="BX233" s="72"/>
      <c r="BY233" s="72"/>
      <c r="BZ233" s="72"/>
      <c r="CA233" s="72"/>
      <c r="CB233" s="72"/>
      <c r="CC233" s="72"/>
      <c r="CD233" s="72"/>
      <c r="CE233" s="72"/>
      <c r="CF233" s="72"/>
      <c r="CG233" s="72"/>
      <c r="CH233" s="72"/>
    </row>
    <row r="234" spans="2:86" ht="25.15" hidden="1" customHeight="1">
      <c r="B234" s="72"/>
      <c r="C234" s="72"/>
      <c r="D234" s="2"/>
      <c r="E234" s="72"/>
      <c r="F234" s="72"/>
      <c r="G234" s="2"/>
      <c r="H234" s="2"/>
      <c r="I234" s="2"/>
      <c r="J234" s="72"/>
      <c r="K234" s="72"/>
      <c r="L234" s="72"/>
      <c r="M234" s="72"/>
      <c r="N234" s="72"/>
      <c r="O234" s="72"/>
      <c r="P234" s="72"/>
      <c r="Q234" s="72"/>
      <c r="R234" s="72"/>
      <c r="S234" s="72"/>
      <c r="T234" s="72"/>
      <c r="U234" s="72"/>
      <c r="V234" s="72"/>
      <c r="W234" s="72"/>
      <c r="X234" s="72"/>
      <c r="Y234" s="72"/>
      <c r="Z234" s="72"/>
      <c r="AA234" s="72"/>
      <c r="AB234" s="72"/>
      <c r="AC234" s="72"/>
      <c r="AD234" s="72"/>
      <c r="AE234" s="72"/>
      <c r="AF234" s="72"/>
      <c r="AG234" s="72"/>
      <c r="AH234" s="72"/>
      <c r="AI234" s="72"/>
      <c r="AJ234" s="72"/>
      <c r="AK234" s="72"/>
      <c r="AL234" s="72"/>
      <c r="AM234" s="72"/>
      <c r="AN234" s="72"/>
      <c r="AO234" s="72"/>
      <c r="AP234" s="72"/>
      <c r="AQ234" s="72"/>
      <c r="AR234" s="72"/>
      <c r="AS234" s="72"/>
      <c r="AT234" s="72"/>
      <c r="AU234" s="72"/>
      <c r="AV234" s="72"/>
      <c r="AW234" s="72"/>
      <c r="AX234" s="72"/>
      <c r="AY234" s="72"/>
      <c r="AZ234" s="72"/>
      <c r="BA234" s="72"/>
      <c r="BB234" s="72"/>
      <c r="BC234" s="72"/>
      <c r="BD234" s="72"/>
      <c r="BE234" s="72"/>
      <c r="BF234" s="72"/>
      <c r="BG234" s="72"/>
      <c r="BH234" s="72"/>
      <c r="BI234" s="72"/>
      <c r="BJ234" s="72"/>
      <c r="BK234" s="72"/>
      <c r="BL234" s="72"/>
      <c r="BM234" s="72"/>
      <c r="BN234" s="72"/>
      <c r="BO234" s="72"/>
      <c r="BP234" s="72"/>
      <c r="BQ234" s="72"/>
      <c r="BR234" s="72"/>
      <c r="BS234" s="72"/>
      <c r="BT234" s="72"/>
      <c r="BU234" s="72"/>
      <c r="BV234" s="72"/>
      <c r="BW234" s="72"/>
      <c r="BX234" s="72"/>
      <c r="BY234" s="72"/>
      <c r="BZ234" s="72"/>
      <c r="CA234" s="72"/>
      <c r="CB234" s="72"/>
      <c r="CC234" s="72"/>
      <c r="CD234" s="72"/>
      <c r="CE234" s="72"/>
      <c r="CF234" s="72"/>
      <c r="CG234" s="72"/>
      <c r="CH234" s="72"/>
    </row>
    <row r="235" spans="2:86" ht="25.15" hidden="1" customHeight="1">
      <c r="B235" s="159"/>
      <c r="C235" s="170"/>
      <c r="D235" s="170" t="s">
        <v>104</v>
      </c>
      <c r="E235" s="95">
        <v>2019</v>
      </c>
      <c r="F235" s="72"/>
      <c r="G235" s="2"/>
      <c r="H235" s="2"/>
      <c r="I235" s="2"/>
      <c r="J235" s="72"/>
      <c r="K235" s="72"/>
      <c r="L235" s="72"/>
      <c r="M235" s="72"/>
      <c r="N235" s="72"/>
      <c r="O235" s="72"/>
      <c r="P235" s="72"/>
      <c r="Q235" s="72"/>
      <c r="R235" s="72"/>
      <c r="S235" s="72"/>
      <c r="T235" s="72"/>
      <c r="U235" s="72"/>
      <c r="V235" s="72"/>
      <c r="W235" s="72"/>
      <c r="X235" s="72"/>
      <c r="Y235" s="72"/>
      <c r="Z235" s="72"/>
      <c r="AA235" s="72"/>
      <c r="AB235" s="72"/>
      <c r="AC235" s="72"/>
      <c r="AD235" s="72"/>
      <c r="AE235" s="72"/>
      <c r="AF235" s="72"/>
      <c r="AG235" s="72"/>
      <c r="AH235" s="72"/>
      <c r="AI235" s="72"/>
      <c r="AJ235" s="72"/>
      <c r="AK235" s="72"/>
      <c r="AL235" s="72"/>
      <c r="AM235" s="72"/>
      <c r="AN235" s="72"/>
      <c r="AO235" s="72"/>
      <c r="AP235" s="72"/>
      <c r="AQ235" s="72"/>
      <c r="AR235" s="72"/>
      <c r="AS235" s="72"/>
      <c r="AT235" s="72"/>
      <c r="AU235" s="72"/>
      <c r="AV235" s="72"/>
      <c r="AW235" s="72"/>
      <c r="AX235" s="72"/>
      <c r="AY235" s="72"/>
      <c r="AZ235" s="72"/>
      <c r="BA235" s="72"/>
      <c r="BB235" s="72"/>
      <c r="BC235" s="72"/>
      <c r="BD235" s="72"/>
      <c r="BE235" s="72"/>
      <c r="BF235" s="72"/>
      <c r="BG235" s="72"/>
      <c r="BH235" s="72"/>
      <c r="BI235" s="72"/>
      <c r="BJ235" s="72"/>
      <c r="BK235" s="72"/>
      <c r="BL235" s="72"/>
      <c r="BM235" s="72"/>
      <c r="BN235" s="72"/>
      <c r="BO235" s="72"/>
      <c r="BP235" s="72"/>
      <c r="BQ235" s="72"/>
      <c r="BR235" s="72"/>
      <c r="BS235" s="72"/>
      <c r="BT235" s="72"/>
      <c r="BU235" s="72"/>
      <c r="BV235" s="72"/>
      <c r="BW235" s="72"/>
      <c r="BX235" s="72"/>
      <c r="BY235" s="72"/>
      <c r="BZ235" s="72"/>
      <c r="CA235" s="72"/>
      <c r="CB235" s="72"/>
      <c r="CC235" s="72"/>
      <c r="CD235" s="72"/>
      <c r="CE235" s="72"/>
      <c r="CF235" s="72"/>
      <c r="CG235" s="72"/>
      <c r="CH235" s="72"/>
    </row>
    <row r="236" spans="2:86" ht="25.15" hidden="1" customHeight="1">
      <c r="B236" s="160" t="s">
        <v>162</v>
      </c>
      <c r="C236" s="129" t="s">
        <v>142</v>
      </c>
      <c r="D236" s="146"/>
      <c r="E236" s="171">
        <f>E229*$C$220+E230*$C$221</f>
        <v>2.2550249575500212</v>
      </c>
      <c r="F236" s="72"/>
      <c r="G236" s="2"/>
      <c r="H236" s="2"/>
      <c r="I236" s="2"/>
      <c r="J236" s="72"/>
      <c r="K236" s="72"/>
      <c r="L236" s="72"/>
      <c r="M236" s="72"/>
      <c r="N236" s="72"/>
      <c r="O236" s="72"/>
      <c r="P236" s="72"/>
      <c r="Q236" s="72"/>
      <c r="R236" s="72"/>
      <c r="S236" s="72"/>
      <c r="T236" s="72"/>
      <c r="U236" s="72"/>
      <c r="V236" s="72"/>
      <c r="W236" s="72"/>
      <c r="X236" s="72"/>
      <c r="Y236" s="72"/>
      <c r="Z236" s="72"/>
      <c r="AA236" s="72"/>
      <c r="AB236" s="72"/>
      <c r="AC236" s="72"/>
      <c r="AD236" s="72"/>
      <c r="AE236" s="72"/>
      <c r="AF236" s="72"/>
      <c r="AG236" s="72"/>
      <c r="AH236" s="72"/>
      <c r="AI236" s="72"/>
      <c r="AJ236" s="72"/>
      <c r="AK236" s="72"/>
      <c r="AL236" s="72"/>
      <c r="AM236" s="72"/>
      <c r="AN236" s="72"/>
      <c r="AO236" s="72"/>
      <c r="AP236" s="72"/>
      <c r="AQ236" s="72"/>
      <c r="AR236" s="72"/>
      <c r="AS236" s="72"/>
      <c r="AT236" s="72"/>
      <c r="AU236" s="72"/>
      <c r="AV236" s="72"/>
      <c r="AW236" s="72"/>
      <c r="AX236" s="72"/>
      <c r="AY236" s="72"/>
      <c r="AZ236" s="72"/>
      <c r="BA236" s="72"/>
      <c r="BB236" s="72"/>
      <c r="BC236" s="72"/>
      <c r="BD236" s="72"/>
      <c r="BE236" s="72"/>
      <c r="BF236" s="72"/>
      <c r="BG236" s="72"/>
      <c r="BH236" s="72"/>
      <c r="BI236" s="72"/>
      <c r="BJ236" s="72"/>
      <c r="BK236" s="72"/>
      <c r="BL236" s="72"/>
      <c r="BM236" s="72"/>
      <c r="BN236" s="72"/>
      <c r="BO236" s="72"/>
      <c r="BP236" s="72"/>
      <c r="BQ236" s="72"/>
      <c r="BR236" s="72"/>
      <c r="BS236" s="72"/>
      <c r="BT236" s="72"/>
      <c r="BU236" s="72"/>
      <c r="BV236" s="72"/>
      <c r="BW236" s="72"/>
      <c r="BX236" s="72"/>
      <c r="BY236" s="72"/>
      <c r="BZ236" s="72"/>
      <c r="CA236" s="72"/>
      <c r="CB236" s="72"/>
      <c r="CC236" s="72"/>
      <c r="CD236" s="72"/>
      <c r="CE236" s="72"/>
      <c r="CF236" s="72"/>
      <c r="CG236" s="72"/>
      <c r="CH236" s="72"/>
    </row>
    <row r="237" spans="2:86" ht="25.15" hidden="1" customHeight="1">
      <c r="B237" s="160" t="s">
        <v>163</v>
      </c>
      <c r="C237" s="129" t="s">
        <v>142</v>
      </c>
      <c r="D237" s="146"/>
      <c r="E237" s="171">
        <f>E229*$C$224+E230*$C$225</f>
        <v>2.1513600000000004</v>
      </c>
      <c r="F237" s="72"/>
      <c r="G237" s="2"/>
      <c r="H237" s="2"/>
      <c r="I237" s="2"/>
      <c r="J237" s="72"/>
      <c r="K237" s="72"/>
      <c r="L237" s="72"/>
      <c r="M237" s="72"/>
      <c r="N237" s="72"/>
      <c r="O237" s="72"/>
      <c r="P237" s="72"/>
      <c r="Q237" s="72"/>
      <c r="R237" s="72"/>
      <c r="S237" s="72"/>
      <c r="T237" s="72"/>
      <c r="U237" s="72"/>
      <c r="V237" s="72"/>
      <c r="W237" s="72"/>
      <c r="X237" s="72"/>
      <c r="Y237" s="72"/>
      <c r="Z237" s="72"/>
      <c r="AA237" s="72"/>
      <c r="AB237" s="72"/>
      <c r="AC237" s="72"/>
      <c r="AD237" s="72"/>
      <c r="AE237" s="72"/>
      <c r="AF237" s="72"/>
      <c r="AG237" s="72"/>
      <c r="AH237" s="72"/>
      <c r="AI237" s="72"/>
      <c r="AJ237" s="72"/>
      <c r="AK237" s="72"/>
      <c r="AL237" s="72"/>
      <c r="AM237" s="72"/>
      <c r="AN237" s="72"/>
      <c r="AO237" s="72"/>
      <c r="AP237" s="72"/>
      <c r="AQ237" s="72"/>
      <c r="AR237" s="72"/>
      <c r="AS237" s="72"/>
      <c r="AT237" s="72"/>
      <c r="AU237" s="72"/>
      <c r="AV237" s="72"/>
      <c r="AW237" s="72"/>
      <c r="AX237" s="72"/>
      <c r="AY237" s="72"/>
      <c r="AZ237" s="72"/>
      <c r="BA237" s="72"/>
      <c r="BB237" s="72"/>
      <c r="BC237" s="72"/>
      <c r="BD237" s="72"/>
      <c r="BE237" s="72"/>
      <c r="BF237" s="72"/>
      <c r="BG237" s="72"/>
      <c r="BH237" s="72"/>
      <c r="BI237" s="72"/>
      <c r="BJ237" s="72"/>
      <c r="BK237" s="72"/>
      <c r="BL237" s="72"/>
      <c r="BM237" s="72"/>
      <c r="BN237" s="72"/>
      <c r="BO237" s="72"/>
      <c r="BP237" s="72"/>
      <c r="BQ237" s="72"/>
      <c r="BR237" s="72"/>
      <c r="BS237" s="72"/>
      <c r="BT237" s="72"/>
      <c r="BU237" s="72"/>
      <c r="BV237" s="72"/>
      <c r="BW237" s="72"/>
      <c r="BX237" s="72"/>
      <c r="BY237" s="72"/>
      <c r="BZ237" s="72"/>
      <c r="CA237" s="72"/>
      <c r="CB237" s="72"/>
      <c r="CC237" s="72"/>
      <c r="CD237" s="72"/>
      <c r="CE237" s="72"/>
      <c r="CF237" s="72"/>
      <c r="CG237" s="72"/>
      <c r="CH237" s="72"/>
    </row>
    <row r="238" spans="2:86" ht="25.15" hidden="1" customHeight="1">
      <c r="B238" s="172" t="s">
        <v>164</v>
      </c>
      <c r="C238" s="2"/>
      <c r="D238" s="72"/>
      <c r="E238" s="72"/>
      <c r="F238" s="72"/>
      <c r="G238" s="173"/>
      <c r="H238" s="174"/>
      <c r="I238" s="175"/>
      <c r="J238" s="72"/>
      <c r="K238" s="72"/>
      <c r="L238" s="72"/>
      <c r="M238" s="72"/>
      <c r="N238" s="72"/>
      <c r="O238" s="72"/>
      <c r="P238" s="72"/>
      <c r="Q238" s="72"/>
      <c r="R238" s="72"/>
      <c r="S238" s="72"/>
      <c r="T238" s="72"/>
      <c r="U238" s="72"/>
      <c r="V238" s="72"/>
      <c r="W238" s="72"/>
      <c r="X238" s="72"/>
      <c r="Y238" s="72"/>
      <c r="Z238" s="72"/>
      <c r="AA238" s="72"/>
      <c r="AB238" s="72"/>
      <c r="AC238" s="72"/>
      <c r="AD238" s="72"/>
      <c r="AE238" s="72"/>
      <c r="AF238" s="72"/>
      <c r="AG238" s="72"/>
      <c r="AH238" s="72"/>
      <c r="AI238" s="72"/>
      <c r="AJ238" s="72"/>
      <c r="AK238" s="72"/>
      <c r="AL238" s="72"/>
      <c r="AM238" s="72"/>
      <c r="AN238" s="72"/>
      <c r="AO238" s="72"/>
      <c r="AP238" s="72"/>
      <c r="AQ238" s="72"/>
      <c r="AR238" s="72"/>
      <c r="AS238" s="72"/>
      <c r="AT238" s="72"/>
      <c r="AU238" s="72"/>
      <c r="AV238" s="72"/>
      <c r="AW238" s="72"/>
      <c r="AX238" s="72"/>
      <c r="AY238" s="72"/>
      <c r="AZ238" s="72"/>
      <c r="BA238" s="72"/>
      <c r="BB238" s="72"/>
      <c r="BC238" s="72"/>
      <c r="BD238" s="72"/>
      <c r="BE238" s="72"/>
      <c r="BF238" s="72"/>
      <c r="BG238" s="72"/>
      <c r="BH238" s="72"/>
      <c r="BI238" s="72"/>
      <c r="BJ238" s="72"/>
      <c r="BK238" s="72"/>
      <c r="BL238" s="72"/>
      <c r="BM238" s="72"/>
      <c r="BN238" s="72"/>
      <c r="BO238" s="72"/>
      <c r="BP238" s="72"/>
      <c r="BQ238" s="72"/>
      <c r="BR238" s="72"/>
      <c r="BS238" s="72"/>
      <c r="BT238" s="72"/>
      <c r="BU238" s="72"/>
      <c r="BV238" s="72"/>
      <c r="BW238" s="72"/>
      <c r="BX238" s="72"/>
      <c r="BY238" s="72"/>
      <c r="BZ238" s="72"/>
      <c r="CA238" s="72"/>
      <c r="CB238" s="72"/>
      <c r="CC238" s="72"/>
      <c r="CD238" s="72"/>
      <c r="CE238" s="72"/>
      <c r="CF238" s="72"/>
      <c r="CG238" s="72"/>
      <c r="CH238" s="72"/>
    </row>
    <row r="239" spans="2:86" ht="25.15" hidden="1" customHeight="1">
      <c r="B239" s="2" t="s">
        <v>165</v>
      </c>
      <c r="C239" s="2"/>
      <c r="D239" s="72"/>
      <c r="E239" s="72"/>
      <c r="F239" s="72"/>
      <c r="G239" s="173"/>
      <c r="H239" s="174"/>
      <c r="I239" s="175"/>
      <c r="J239" s="72"/>
      <c r="K239" s="72"/>
      <c r="L239" s="72"/>
      <c r="M239" s="72"/>
      <c r="N239" s="72"/>
      <c r="O239" s="72"/>
      <c r="P239" s="72"/>
      <c r="Q239" s="72"/>
      <c r="R239" s="72"/>
      <c r="S239" s="72"/>
      <c r="T239" s="72"/>
      <c r="U239" s="72"/>
      <c r="V239" s="72"/>
      <c r="W239" s="72"/>
      <c r="X239" s="72"/>
      <c r="Y239" s="72"/>
      <c r="Z239" s="72"/>
      <c r="AA239" s="72"/>
      <c r="AB239" s="72"/>
      <c r="AC239" s="72"/>
      <c r="AD239" s="72"/>
      <c r="AE239" s="72"/>
      <c r="AF239" s="72"/>
      <c r="AG239" s="72"/>
      <c r="AH239" s="72"/>
      <c r="AI239" s="72"/>
      <c r="AJ239" s="72"/>
      <c r="AK239" s="72"/>
      <c r="AL239" s="72"/>
      <c r="AM239" s="72"/>
      <c r="AN239" s="72"/>
      <c r="AO239" s="72"/>
      <c r="AP239" s="72"/>
      <c r="AQ239" s="72"/>
      <c r="AR239" s="72"/>
      <c r="AS239" s="72"/>
      <c r="AT239" s="72"/>
      <c r="AU239" s="72"/>
      <c r="AV239" s="72"/>
      <c r="AW239" s="72"/>
      <c r="AX239" s="72"/>
      <c r="AY239" s="72"/>
      <c r="AZ239" s="72"/>
      <c r="BA239" s="72"/>
      <c r="BB239" s="72"/>
      <c r="BC239" s="72"/>
      <c r="BD239" s="72"/>
      <c r="BE239" s="72"/>
      <c r="BF239" s="72"/>
      <c r="BG239" s="72"/>
      <c r="BH239" s="72"/>
      <c r="BI239" s="72"/>
      <c r="BJ239" s="72"/>
      <c r="BK239" s="72"/>
      <c r="BL239" s="72"/>
      <c r="BM239" s="72"/>
      <c r="BN239" s="72"/>
      <c r="BO239" s="72"/>
      <c r="BP239" s="72"/>
      <c r="BQ239" s="72"/>
      <c r="BR239" s="72"/>
      <c r="BS239" s="72"/>
      <c r="BT239" s="72"/>
      <c r="BU239" s="72"/>
      <c r="BV239" s="72"/>
      <c r="BW239" s="72"/>
      <c r="BX239" s="72"/>
      <c r="BY239" s="72"/>
      <c r="BZ239" s="72"/>
      <c r="CA239" s="72"/>
      <c r="CB239" s="72"/>
      <c r="CC239" s="72"/>
      <c r="CD239" s="72"/>
      <c r="CE239" s="72"/>
      <c r="CF239" s="72"/>
      <c r="CG239" s="72"/>
      <c r="CH239" s="72"/>
    </row>
    <row r="240" spans="2:86" ht="25.15" hidden="1" customHeight="1">
      <c r="B240" s="159"/>
      <c r="C240" s="159"/>
      <c r="D240" s="95">
        <v>2019</v>
      </c>
      <c r="E240" s="72"/>
      <c r="F240" s="459" t="str">
        <f>B168</f>
        <v xml:space="preserve">Przyjęto uproszczenie, że udziały pojazdów spalinowych używających benzyny i oleju napędowego będą stałe w całym okresie projekcji. Według przeprowadzonych obliczeń, wpływ zmian prognozowanej struktury floty pojazdów spalinowych na zużycie paliwa [ltr/ poj-km] jest tylko nieznaczny. </v>
      </c>
      <c r="G240" s="459"/>
      <c r="H240" s="459"/>
      <c r="I240" s="459"/>
      <c r="J240" s="72"/>
      <c r="K240" s="72"/>
      <c r="L240" s="72"/>
      <c r="M240" s="72"/>
      <c r="N240" s="72"/>
      <c r="O240" s="72"/>
      <c r="P240" s="72"/>
      <c r="Q240" s="72"/>
      <c r="R240" s="72"/>
      <c r="S240" s="72"/>
      <c r="T240" s="72"/>
      <c r="U240" s="72"/>
      <c r="V240" s="72"/>
      <c r="W240" s="72"/>
      <c r="X240" s="72"/>
      <c r="Y240" s="72"/>
      <c r="Z240" s="72"/>
      <c r="AA240" s="72"/>
      <c r="AB240" s="72"/>
      <c r="AC240" s="72"/>
      <c r="AD240" s="72"/>
      <c r="AE240" s="72"/>
      <c r="AF240" s="72"/>
      <c r="AG240" s="72"/>
      <c r="AH240" s="72"/>
      <c r="AI240" s="72"/>
      <c r="AJ240" s="72"/>
      <c r="AK240" s="72"/>
      <c r="AL240" s="72"/>
      <c r="AM240" s="72"/>
      <c r="AN240" s="72"/>
      <c r="AO240" s="72"/>
      <c r="AP240" s="72"/>
      <c r="AQ240" s="72"/>
      <c r="AR240" s="72"/>
      <c r="AS240" s="72"/>
      <c r="AT240" s="72"/>
      <c r="AU240" s="72"/>
      <c r="AV240" s="72"/>
      <c r="AW240" s="72"/>
      <c r="AX240" s="72"/>
      <c r="AY240" s="72"/>
      <c r="AZ240" s="72"/>
      <c r="BA240" s="72"/>
      <c r="BB240" s="72"/>
      <c r="BC240" s="72"/>
      <c r="BD240" s="72"/>
      <c r="BE240" s="72"/>
      <c r="BF240" s="72"/>
      <c r="BG240" s="72"/>
      <c r="BH240" s="72"/>
      <c r="BI240" s="72"/>
      <c r="BJ240" s="72"/>
      <c r="BK240" s="72"/>
      <c r="BL240" s="72"/>
      <c r="BM240" s="72"/>
      <c r="BN240" s="72"/>
      <c r="BO240" s="72"/>
      <c r="BP240" s="72"/>
      <c r="BQ240" s="72"/>
      <c r="BR240" s="72"/>
      <c r="BS240" s="72"/>
      <c r="BT240" s="72"/>
      <c r="BU240" s="72"/>
      <c r="BV240" s="72"/>
      <c r="BW240" s="72"/>
      <c r="BX240" s="72"/>
      <c r="BY240" s="72"/>
      <c r="BZ240" s="72"/>
      <c r="CA240" s="72"/>
      <c r="CB240" s="72"/>
      <c r="CC240" s="72"/>
      <c r="CD240" s="72"/>
      <c r="CE240" s="72"/>
      <c r="CF240" s="72"/>
      <c r="CG240" s="72"/>
      <c r="CH240" s="72"/>
    </row>
    <row r="241" spans="2:86" ht="25.15" hidden="1" customHeight="1">
      <c r="B241" s="160" t="s">
        <v>166</v>
      </c>
      <c r="C241" s="176" t="s">
        <v>167</v>
      </c>
      <c r="D241" s="171">
        <v>0.811009645589712</v>
      </c>
      <c r="E241" s="72"/>
      <c r="F241" s="459"/>
      <c r="G241" s="459"/>
      <c r="H241" s="459"/>
      <c r="I241" s="459"/>
      <c r="J241" s="72"/>
      <c r="K241" s="72"/>
      <c r="L241" s="72"/>
      <c r="M241" s="72"/>
      <c r="N241" s="72"/>
      <c r="O241" s="72"/>
      <c r="P241" s="72"/>
      <c r="Q241" s="72"/>
      <c r="R241" s="72"/>
      <c r="S241" s="72"/>
      <c r="T241" s="72"/>
      <c r="U241" s="72"/>
      <c r="V241" s="72"/>
      <c r="W241" s="72"/>
      <c r="X241" s="72"/>
      <c r="Y241" s="72"/>
      <c r="Z241" s="72"/>
      <c r="AA241" s="72"/>
      <c r="AB241" s="72"/>
      <c r="AC241" s="72"/>
      <c r="AD241" s="72"/>
      <c r="AE241" s="72"/>
      <c r="AF241" s="72"/>
      <c r="AG241" s="72"/>
      <c r="AH241" s="72"/>
      <c r="AI241" s="72"/>
      <c r="AJ241" s="72"/>
      <c r="AK241" s="72"/>
      <c r="AL241" s="72"/>
      <c r="AM241" s="72"/>
      <c r="AN241" s="72"/>
      <c r="AO241" s="72"/>
      <c r="AP241" s="72"/>
      <c r="AQ241" s="72"/>
      <c r="AR241" s="72"/>
      <c r="AS241" s="72"/>
      <c r="AT241" s="72"/>
      <c r="AU241" s="72"/>
      <c r="AV241" s="72"/>
      <c r="AW241" s="72"/>
      <c r="AX241" s="72"/>
      <c r="AY241" s="72"/>
      <c r="AZ241" s="72"/>
      <c r="BA241" s="72"/>
      <c r="BB241" s="72"/>
      <c r="BC241" s="72"/>
      <c r="BD241" s="72"/>
      <c r="BE241" s="72"/>
      <c r="BF241" s="72"/>
      <c r="BG241" s="72"/>
      <c r="BH241" s="72"/>
      <c r="BI241" s="72"/>
      <c r="BJ241" s="72"/>
      <c r="BK241" s="72"/>
      <c r="BL241" s="72"/>
      <c r="BM241" s="72"/>
      <c r="BN241" s="72"/>
      <c r="BO241" s="72"/>
      <c r="BP241" s="72"/>
      <c r="BQ241" s="72"/>
      <c r="BR241" s="72"/>
      <c r="BS241" s="72"/>
      <c r="BT241" s="72"/>
      <c r="BU241" s="72"/>
      <c r="BV241" s="72"/>
      <c r="BW241" s="72"/>
      <c r="BX241" s="72"/>
      <c r="BY241" s="72"/>
      <c r="BZ241" s="72"/>
      <c r="CA241" s="72"/>
      <c r="CB241" s="72"/>
      <c r="CC241" s="72"/>
      <c r="CD241" s="72"/>
      <c r="CE241" s="72"/>
      <c r="CF241" s="72"/>
      <c r="CG241" s="72"/>
      <c r="CH241" s="72"/>
    </row>
    <row r="242" spans="2:86" ht="25.15" hidden="1" customHeight="1">
      <c r="B242" s="160" t="s">
        <v>168</v>
      </c>
      <c r="C242" s="176" t="s">
        <v>167</v>
      </c>
      <c r="D242" s="171">
        <v>1.4541305064433745</v>
      </c>
      <c r="E242" s="72"/>
      <c r="F242" s="72"/>
      <c r="G242" s="72"/>
      <c r="H242" s="72"/>
      <c r="I242" s="72"/>
      <c r="J242" s="72"/>
      <c r="K242" s="72"/>
      <c r="L242" s="72"/>
      <c r="M242" s="72"/>
      <c r="N242" s="72"/>
      <c r="O242" s="72"/>
      <c r="P242" s="72"/>
      <c r="Q242" s="72"/>
      <c r="R242" s="72"/>
      <c r="S242" s="72"/>
      <c r="T242" s="72"/>
      <c r="U242" s="72"/>
      <c r="V242" s="72"/>
      <c r="W242" s="72"/>
      <c r="X242" s="72"/>
      <c r="Y242" s="72"/>
      <c r="Z242" s="72"/>
      <c r="AA242" s="72"/>
      <c r="AB242" s="72"/>
      <c r="AC242" s="72"/>
      <c r="AD242" s="72"/>
      <c r="AE242" s="72"/>
      <c r="AF242" s="72"/>
      <c r="AG242" s="72"/>
      <c r="AH242" s="72"/>
      <c r="AI242" s="72"/>
      <c r="AJ242" s="72"/>
      <c r="AK242" s="72"/>
      <c r="AL242" s="72"/>
      <c r="AM242" s="72"/>
      <c r="AN242" s="72"/>
      <c r="AO242" s="72"/>
      <c r="AP242" s="72"/>
      <c r="AQ242" s="72"/>
      <c r="AR242" s="72"/>
      <c r="AS242" s="72"/>
      <c r="AT242" s="72"/>
      <c r="AU242" s="72"/>
      <c r="AV242" s="72"/>
      <c r="AW242" s="72"/>
      <c r="AX242" s="72"/>
      <c r="AY242" s="72"/>
      <c r="AZ242" s="72"/>
      <c r="BA242" s="72"/>
      <c r="BB242" s="72"/>
      <c r="BC242" s="72"/>
      <c r="BD242" s="72"/>
      <c r="BE242" s="72"/>
      <c r="BF242" s="72"/>
      <c r="BG242" s="72"/>
      <c r="BH242" s="72"/>
      <c r="BI242" s="72"/>
      <c r="BJ242" s="72"/>
      <c r="BK242" s="72"/>
      <c r="BL242" s="72"/>
      <c r="BM242" s="72"/>
      <c r="BN242" s="72"/>
      <c r="BO242" s="72"/>
      <c r="BP242" s="72"/>
      <c r="BQ242" s="72"/>
      <c r="BR242" s="72"/>
      <c r="BS242" s="72"/>
      <c r="BT242" s="72"/>
      <c r="BU242" s="72"/>
      <c r="BV242" s="72"/>
      <c r="BW242" s="72"/>
      <c r="BX242" s="72"/>
      <c r="BY242" s="72"/>
      <c r="BZ242" s="72"/>
      <c r="CA242" s="72"/>
      <c r="CB242" s="72"/>
      <c r="CC242" s="72"/>
      <c r="CD242" s="72"/>
      <c r="CE242" s="72"/>
      <c r="CF242" s="72"/>
      <c r="CG242" s="72"/>
      <c r="CH242" s="72"/>
    </row>
    <row r="243" spans="2:86" ht="25.15" hidden="1" customHeight="1">
      <c r="B243" s="173"/>
      <c r="C243" s="174"/>
      <c r="D243" s="175"/>
      <c r="E243" s="72"/>
      <c r="F243" s="72"/>
      <c r="G243" s="72"/>
      <c r="H243" s="72"/>
      <c r="I243" s="72"/>
      <c r="J243" s="72"/>
      <c r="K243" s="72"/>
      <c r="L243" s="72"/>
      <c r="M243" s="72"/>
      <c r="N243" s="72"/>
      <c r="O243" s="72"/>
      <c r="P243" s="72"/>
      <c r="Q243" s="72"/>
      <c r="R243" s="72"/>
      <c r="S243" s="72"/>
      <c r="T243" s="72"/>
      <c r="U243" s="72"/>
      <c r="V243" s="72"/>
      <c r="W243" s="72"/>
      <c r="X243" s="72"/>
      <c r="Y243" s="72"/>
      <c r="Z243" s="72"/>
      <c r="AA243" s="72"/>
      <c r="AB243" s="72"/>
      <c r="AC243" s="72"/>
      <c r="AD243" s="72"/>
      <c r="AE243" s="72"/>
      <c r="AF243" s="72"/>
      <c r="AG243" s="72"/>
      <c r="AH243" s="72"/>
      <c r="AI243" s="72"/>
      <c r="AJ243" s="72"/>
      <c r="AK243" s="72"/>
      <c r="AL243" s="72"/>
      <c r="AM243" s="72"/>
      <c r="AN243" s="72"/>
      <c r="AO243" s="72"/>
      <c r="AP243" s="72"/>
      <c r="AQ243" s="72"/>
      <c r="AR243" s="72"/>
      <c r="AS243" s="72"/>
      <c r="AT243" s="72"/>
      <c r="AU243" s="72"/>
      <c r="AV243" s="72"/>
      <c r="AW243" s="72"/>
      <c r="AX243" s="72"/>
      <c r="AY243" s="72"/>
      <c r="AZ243" s="72"/>
      <c r="BA243" s="72"/>
      <c r="BB243" s="72"/>
      <c r="BC243" s="72"/>
      <c r="BD243" s="72"/>
      <c r="BE243" s="72"/>
      <c r="BF243" s="72"/>
      <c r="BG243" s="72"/>
      <c r="BH243" s="72"/>
      <c r="BI243" s="72"/>
      <c r="BJ243" s="72"/>
      <c r="BK243" s="72"/>
      <c r="BL243" s="72"/>
      <c r="BM243" s="72"/>
      <c r="BN243" s="72"/>
      <c r="BO243" s="72"/>
      <c r="BP243" s="72"/>
      <c r="BQ243" s="72"/>
      <c r="BR243" s="72"/>
      <c r="BS243" s="72"/>
      <c r="BT243" s="72"/>
      <c r="BU243" s="72"/>
      <c r="BV243" s="72"/>
      <c r="BW243" s="72"/>
      <c r="BX243" s="72"/>
      <c r="BY243" s="72"/>
      <c r="BZ243" s="72"/>
      <c r="CA243" s="72"/>
      <c r="CB243" s="72"/>
      <c r="CC243" s="72"/>
      <c r="CD243" s="72"/>
      <c r="CE243" s="72"/>
      <c r="CF243" s="72"/>
      <c r="CG243" s="72"/>
      <c r="CH243" s="72"/>
    </row>
    <row r="244" spans="2:86" ht="25.15" hidden="1" customHeight="1" thickBot="1">
      <c r="B244" s="148" t="s">
        <v>169</v>
      </c>
      <c r="C244" s="174"/>
      <c r="D244" s="175"/>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c r="AH244" s="72"/>
      <c r="AI244" s="72"/>
      <c r="AJ244" s="72"/>
      <c r="AK244" s="72"/>
      <c r="AL244" s="72"/>
      <c r="AM244" s="72"/>
      <c r="AN244" s="72"/>
      <c r="AO244" s="72"/>
      <c r="AP244" s="72"/>
      <c r="AQ244" s="72"/>
      <c r="AR244" s="72"/>
      <c r="AS244" s="72"/>
      <c r="AT244" s="72"/>
      <c r="AU244" s="72"/>
      <c r="AV244" s="72"/>
      <c r="AW244" s="72"/>
      <c r="AX244" s="72"/>
      <c r="AY244" s="72"/>
      <c r="AZ244" s="72"/>
      <c r="BA244" s="72"/>
      <c r="BB244" s="72"/>
      <c r="BC244" s="72"/>
      <c r="BD244" s="72"/>
      <c r="BE244" s="72"/>
      <c r="BF244" s="72"/>
      <c r="BG244" s="72"/>
      <c r="BH244" s="72"/>
      <c r="BI244" s="72"/>
      <c r="BJ244" s="72"/>
      <c r="BK244" s="72"/>
      <c r="BL244" s="72"/>
      <c r="BM244" s="72"/>
      <c r="BN244" s="72"/>
      <c r="BO244" s="72"/>
      <c r="BP244" s="72"/>
      <c r="BQ244" s="72"/>
      <c r="BR244" s="72"/>
      <c r="BS244" s="72"/>
      <c r="BT244" s="72"/>
      <c r="BU244" s="72"/>
      <c r="BV244" s="72"/>
      <c r="BW244" s="72"/>
      <c r="BX244" s="72"/>
      <c r="BY244" s="72"/>
      <c r="BZ244" s="72"/>
      <c r="CA244" s="72"/>
      <c r="CB244" s="72"/>
      <c r="CC244" s="72"/>
      <c r="CD244" s="72"/>
      <c r="CE244" s="72"/>
      <c r="CF244" s="72"/>
      <c r="CG244" s="72"/>
      <c r="CH244" s="72"/>
    </row>
    <row r="245" spans="2:86" ht="25.15" hidden="1" customHeight="1">
      <c r="B245" s="423" t="s">
        <v>170</v>
      </c>
      <c r="C245" s="423"/>
      <c r="D245" s="423"/>
      <c r="E245" s="173"/>
      <c r="F245" s="423" t="s">
        <v>171</v>
      </c>
      <c r="G245" s="423"/>
      <c r="H245" s="423"/>
      <c r="I245" s="173"/>
      <c r="J245" s="538" t="s">
        <v>125</v>
      </c>
      <c r="K245" s="539"/>
      <c r="L245" s="540"/>
      <c r="M245" s="53"/>
      <c r="N245" s="53"/>
      <c r="O245" s="53"/>
      <c r="P245" s="53"/>
      <c r="Q245" s="177"/>
      <c r="R245" s="177"/>
      <c r="S245" s="177"/>
      <c r="T245" s="53"/>
      <c r="U245" s="53"/>
      <c r="V245" s="53"/>
      <c r="W245" s="53"/>
      <c r="X245" s="53"/>
      <c r="Y245" s="53"/>
      <c r="Z245" s="53"/>
      <c r="AA245" s="53"/>
      <c r="AB245" s="53"/>
      <c r="AC245" s="53"/>
      <c r="AD245" s="53"/>
      <c r="AE245" s="53"/>
      <c r="AF245" s="53"/>
      <c r="AG245" s="53"/>
      <c r="AH245" s="53"/>
      <c r="AI245" s="53"/>
      <c r="AJ245" s="53"/>
      <c r="AK245" s="53"/>
      <c r="AL245" s="53"/>
      <c r="AM245" s="53"/>
      <c r="AN245" s="53"/>
      <c r="AO245" s="53"/>
      <c r="AP245" s="53"/>
      <c r="AQ245" s="53"/>
      <c r="AR245" s="53"/>
      <c r="AS245" s="53"/>
      <c r="AT245" s="53"/>
      <c r="AU245" s="53"/>
      <c r="AV245" s="53"/>
      <c r="AW245" s="53"/>
      <c r="AX245" s="53"/>
      <c r="AY245" s="53"/>
      <c r="AZ245" s="53"/>
      <c r="BA245" s="53"/>
      <c r="BB245" s="53"/>
      <c r="BC245" s="53"/>
      <c r="BD245" s="53"/>
      <c r="BE245" s="53"/>
      <c r="BF245" s="53"/>
      <c r="BG245" s="53"/>
      <c r="BH245" s="53"/>
      <c r="BI245" s="53"/>
      <c r="BJ245" s="53"/>
      <c r="BK245" s="53"/>
      <c r="BL245" s="53"/>
      <c r="BM245" s="53"/>
      <c r="BN245" s="53"/>
      <c r="BO245" s="53"/>
      <c r="BP245" s="53"/>
      <c r="BQ245" s="53"/>
      <c r="BR245" s="53"/>
      <c r="BS245" s="53"/>
      <c r="BT245" s="53"/>
      <c r="BU245" s="53"/>
      <c r="BV245" s="53"/>
      <c r="BW245" s="53"/>
      <c r="BX245" s="53"/>
      <c r="BY245" s="53"/>
      <c r="BZ245" s="53"/>
      <c r="CA245" s="53"/>
      <c r="CB245" s="53"/>
      <c r="CC245" s="53"/>
      <c r="CD245" s="53"/>
      <c r="CE245" s="53"/>
      <c r="CF245" s="53"/>
      <c r="CG245" s="53"/>
      <c r="CH245" s="53"/>
    </row>
    <row r="246" spans="2:86" ht="25.15" hidden="1" customHeight="1" thickBot="1">
      <c r="B246" s="111" t="s">
        <v>8</v>
      </c>
      <c r="C246" s="111" t="s">
        <v>47</v>
      </c>
      <c r="D246" s="111" t="s">
        <v>48</v>
      </c>
      <c r="E246" s="42"/>
      <c r="F246" s="111" t="s">
        <v>8</v>
      </c>
      <c r="G246" s="111" t="s">
        <v>47</v>
      </c>
      <c r="H246" s="111" t="s">
        <v>48</v>
      </c>
      <c r="I246" s="72"/>
      <c r="J246" s="178" t="s">
        <v>126</v>
      </c>
      <c r="K246" s="179" t="s">
        <v>47</v>
      </c>
      <c r="L246" s="180" t="s">
        <v>48</v>
      </c>
      <c r="M246" s="72"/>
      <c r="N246" s="72"/>
      <c r="O246" s="72"/>
      <c r="P246" s="72"/>
      <c r="Q246" s="72"/>
      <c r="R246" s="72"/>
      <c r="S246" s="72"/>
      <c r="T246" s="72"/>
      <c r="U246" s="72"/>
      <c r="V246" s="72"/>
      <c r="W246" s="72"/>
      <c r="X246" s="72"/>
      <c r="Y246" s="72"/>
      <c r="Z246" s="72"/>
      <c r="AA246" s="72"/>
      <c r="AB246" s="72"/>
      <c r="AC246" s="72"/>
      <c r="AD246" s="72"/>
      <c r="AE246" s="72"/>
      <c r="AF246" s="72"/>
      <c r="AG246" s="72"/>
      <c r="AH246" s="72"/>
      <c r="AI246" s="72"/>
      <c r="AJ246" s="72"/>
      <c r="AK246" s="72"/>
      <c r="AL246" s="72"/>
      <c r="AM246" s="72"/>
      <c r="AN246" s="72"/>
      <c r="AO246" s="72"/>
      <c r="AP246" s="72"/>
      <c r="AQ246" s="72"/>
      <c r="AR246" s="72"/>
      <c r="AS246" s="72"/>
      <c r="AT246" s="72"/>
      <c r="AU246" s="72"/>
      <c r="AV246" s="72"/>
      <c r="AW246" s="72"/>
      <c r="AX246" s="72"/>
      <c r="AY246" s="72"/>
      <c r="AZ246" s="72"/>
      <c r="BA246" s="72"/>
      <c r="BB246" s="72"/>
      <c r="BC246" s="72"/>
      <c r="BD246" s="72"/>
      <c r="BE246" s="72"/>
      <c r="BF246" s="72"/>
      <c r="BG246" s="72"/>
      <c r="BH246" s="72"/>
      <c r="BI246" s="72"/>
      <c r="BJ246" s="72"/>
      <c r="BK246" s="72"/>
      <c r="BL246" s="72"/>
      <c r="BM246" s="72"/>
      <c r="BN246" s="72"/>
      <c r="BO246" s="72"/>
      <c r="BP246" s="72"/>
      <c r="BQ246" s="72"/>
      <c r="BR246" s="72"/>
      <c r="BS246" s="72"/>
      <c r="BT246" s="72"/>
      <c r="BU246" s="72"/>
      <c r="BV246" s="72"/>
      <c r="BW246" s="72"/>
      <c r="BX246" s="72"/>
      <c r="BY246" s="72"/>
      <c r="BZ246" s="72"/>
      <c r="CA246" s="72"/>
      <c r="CB246" s="72"/>
      <c r="CC246" s="72"/>
      <c r="CD246" s="72"/>
      <c r="CE246" s="72"/>
      <c r="CF246" s="72"/>
      <c r="CG246" s="72"/>
      <c r="CH246" s="72"/>
    </row>
    <row r="247" spans="2:86" ht="25.15" hidden="1" customHeight="1">
      <c r="B247" s="9" t="s">
        <v>25</v>
      </c>
      <c r="C247" s="21">
        <f t="shared" ref="C247:C260" si="75">$D$241+$C173*$E$236</f>
        <v>1.4063568455294972</v>
      </c>
      <c r="D247" s="21">
        <f t="shared" ref="D247:D260" si="76">$D$242+$D173*$E$230</f>
        <v>2.9781794511564383</v>
      </c>
      <c r="E247" s="14"/>
      <c r="F247" s="9" t="s">
        <v>25</v>
      </c>
      <c r="G247" s="21">
        <f t="shared" ref="G247:H260" si="77">C247*K247</f>
        <v>1.5645719906515658</v>
      </c>
      <c r="H247" s="21">
        <f t="shared" si="77"/>
        <v>3.3504518825509932</v>
      </c>
      <c r="I247" s="16"/>
      <c r="J247" s="181">
        <f t="shared" ref="J247:L260" si="78">J173</f>
        <v>5</v>
      </c>
      <c r="K247" s="182">
        <f t="shared" si="78"/>
        <v>1.1125</v>
      </c>
      <c r="L247" s="182">
        <f t="shared" si="78"/>
        <v>1.125</v>
      </c>
      <c r="M247" s="72"/>
      <c r="N247" s="72"/>
      <c r="O247" s="72"/>
      <c r="P247" s="72"/>
      <c r="Q247" s="72"/>
      <c r="R247" s="72"/>
      <c r="S247" s="72"/>
      <c r="T247" s="72"/>
      <c r="U247" s="72"/>
      <c r="V247" s="72"/>
      <c r="W247" s="72"/>
      <c r="X247" s="72"/>
      <c r="Y247" s="72"/>
      <c r="Z247" s="72"/>
      <c r="AA247" s="72"/>
      <c r="AB247" s="72"/>
      <c r="AC247" s="72"/>
      <c r="AD247" s="72"/>
      <c r="AE247" s="72"/>
      <c r="AF247" s="72"/>
      <c r="AG247" s="72"/>
      <c r="AH247" s="72"/>
      <c r="AI247" s="72"/>
      <c r="AJ247" s="72"/>
      <c r="AK247" s="72"/>
      <c r="AL247" s="72"/>
      <c r="AM247" s="72"/>
      <c r="AN247" s="72"/>
      <c r="AO247" s="72"/>
      <c r="AP247" s="72"/>
      <c r="AQ247" s="72"/>
      <c r="AR247" s="72"/>
      <c r="AS247" s="72"/>
      <c r="AT247" s="72"/>
      <c r="AU247" s="72"/>
      <c r="AV247" s="72"/>
      <c r="AW247" s="72"/>
      <c r="AX247" s="72"/>
      <c r="AY247" s="72"/>
      <c r="AZ247" s="72"/>
      <c r="BA247" s="72"/>
      <c r="BB247" s="72"/>
      <c r="BC247" s="72"/>
      <c r="BD247" s="72"/>
      <c r="BE247" s="72"/>
      <c r="BF247" s="72"/>
      <c r="BG247" s="72"/>
      <c r="BH247" s="72"/>
      <c r="BI247" s="72"/>
      <c r="BJ247" s="72"/>
      <c r="BK247" s="72"/>
      <c r="BL247" s="72"/>
      <c r="BM247" s="72"/>
      <c r="BN247" s="72"/>
      <c r="BO247" s="72"/>
      <c r="BP247" s="72"/>
      <c r="BQ247" s="72"/>
      <c r="BR247" s="72"/>
      <c r="BS247" s="72"/>
      <c r="BT247" s="72"/>
      <c r="BU247" s="72"/>
      <c r="BV247" s="72"/>
      <c r="BW247" s="72"/>
      <c r="BX247" s="72"/>
      <c r="BY247" s="72"/>
      <c r="BZ247" s="72"/>
      <c r="CA247" s="72"/>
      <c r="CB247" s="72"/>
      <c r="CC247" s="72"/>
      <c r="CD247" s="72"/>
      <c r="CE247" s="72"/>
      <c r="CF247" s="72"/>
      <c r="CG247" s="72"/>
      <c r="CH247" s="72"/>
    </row>
    <row r="248" spans="2:86" ht="25.15" hidden="1" customHeight="1">
      <c r="B248" s="13" t="s">
        <v>26</v>
      </c>
      <c r="C248" s="21">
        <f t="shared" si="75"/>
        <v>1.1880696062984906</v>
      </c>
      <c r="D248" s="21">
        <f t="shared" si="76"/>
        <v>2.3029407221610732</v>
      </c>
      <c r="E248" s="14"/>
      <c r="F248" s="13" t="s">
        <v>26</v>
      </c>
      <c r="G248" s="21">
        <f t="shared" si="77"/>
        <v>1.3217274370070708</v>
      </c>
      <c r="H248" s="21">
        <f t="shared" si="77"/>
        <v>2.5908083124312071</v>
      </c>
      <c r="I248" s="18"/>
      <c r="J248" s="181">
        <f t="shared" si="78"/>
        <v>15</v>
      </c>
      <c r="K248" s="182">
        <f t="shared" si="78"/>
        <v>1.1125</v>
      </c>
      <c r="L248" s="182">
        <f t="shared" si="78"/>
        <v>1.125</v>
      </c>
      <c r="M248" s="72"/>
      <c r="N248" s="72"/>
      <c r="O248" s="72"/>
      <c r="P248" s="72"/>
      <c r="Q248" s="72"/>
      <c r="R248" s="72"/>
      <c r="S248" s="72"/>
      <c r="T248" s="72"/>
      <c r="U248" s="72"/>
      <c r="V248" s="72"/>
      <c r="W248" s="72"/>
      <c r="X248" s="72"/>
      <c r="Y248" s="72"/>
      <c r="Z248" s="72"/>
      <c r="AA248" s="72"/>
      <c r="AB248" s="72"/>
      <c r="AC248" s="72"/>
      <c r="AD248" s="72"/>
      <c r="AE248" s="72"/>
      <c r="AF248" s="72"/>
      <c r="AG248" s="72"/>
      <c r="AH248" s="72"/>
      <c r="AI248" s="72"/>
      <c r="AJ248" s="72"/>
      <c r="AK248" s="72"/>
      <c r="AL248" s="72"/>
      <c r="AM248" s="72"/>
      <c r="AN248" s="72"/>
      <c r="AO248" s="72"/>
      <c r="AP248" s="72"/>
      <c r="AQ248" s="72"/>
      <c r="AR248" s="72"/>
      <c r="AS248" s="72"/>
      <c r="AT248" s="72"/>
      <c r="AU248" s="72"/>
      <c r="AV248" s="72"/>
      <c r="AW248" s="72"/>
      <c r="AX248" s="72"/>
      <c r="AY248" s="72"/>
      <c r="AZ248" s="72"/>
      <c r="BA248" s="72"/>
      <c r="BB248" s="72"/>
      <c r="BC248" s="72"/>
      <c r="BD248" s="72"/>
      <c r="BE248" s="72"/>
      <c r="BF248" s="72"/>
      <c r="BG248" s="72"/>
      <c r="BH248" s="72"/>
      <c r="BI248" s="72"/>
      <c r="BJ248" s="72"/>
      <c r="BK248" s="72"/>
      <c r="BL248" s="72"/>
      <c r="BM248" s="72"/>
      <c r="BN248" s="72"/>
      <c r="BO248" s="72"/>
      <c r="BP248" s="72"/>
      <c r="BQ248" s="72"/>
      <c r="BR248" s="72"/>
      <c r="BS248" s="72"/>
      <c r="BT248" s="72"/>
      <c r="BU248" s="72"/>
      <c r="BV248" s="72"/>
      <c r="BW248" s="72"/>
      <c r="BX248" s="72"/>
      <c r="BY248" s="72"/>
      <c r="BZ248" s="72"/>
      <c r="CA248" s="72"/>
      <c r="CB248" s="72"/>
      <c r="CC248" s="72"/>
      <c r="CD248" s="72"/>
      <c r="CE248" s="72"/>
      <c r="CF248" s="72"/>
      <c r="CG248" s="72"/>
      <c r="CH248" s="72"/>
    </row>
    <row r="249" spans="2:86" ht="25.15" hidden="1" customHeight="1">
      <c r="B249" s="9" t="s">
        <v>27</v>
      </c>
      <c r="C249" s="21">
        <f t="shared" si="75"/>
        <v>1.098297752255821</v>
      </c>
      <c r="D249" s="21">
        <f t="shared" si="76"/>
        <v>2.0996974545050899</v>
      </c>
      <c r="E249" s="14"/>
      <c r="F249" s="9" t="s">
        <v>27</v>
      </c>
      <c r="G249" s="21">
        <f t="shared" si="77"/>
        <v>1.221856249384601</v>
      </c>
      <c r="H249" s="21">
        <f t="shared" si="77"/>
        <v>2.3621596363182262</v>
      </c>
      <c r="I249" s="16"/>
      <c r="J249" s="181">
        <f t="shared" si="78"/>
        <v>25</v>
      </c>
      <c r="K249" s="182">
        <f t="shared" si="78"/>
        <v>1.1125</v>
      </c>
      <c r="L249" s="182">
        <f t="shared" si="78"/>
        <v>1.125</v>
      </c>
      <c r="M249" s="72"/>
      <c r="N249" s="72"/>
      <c r="O249" s="72"/>
      <c r="P249" s="72"/>
      <c r="Q249" s="72"/>
      <c r="R249" s="72"/>
      <c r="S249" s="72"/>
      <c r="T249" s="72"/>
      <c r="U249" s="72"/>
      <c r="V249" s="72"/>
      <c r="W249" s="72"/>
      <c r="X249" s="72"/>
      <c r="Y249" s="72"/>
      <c r="Z249" s="72"/>
      <c r="AA249" s="72"/>
      <c r="AB249" s="72"/>
      <c r="AC249" s="72"/>
      <c r="AD249" s="72"/>
      <c r="AE249" s="72"/>
      <c r="AF249" s="72"/>
      <c r="AG249" s="72"/>
      <c r="AH249" s="72"/>
      <c r="AI249" s="72"/>
      <c r="AJ249" s="72"/>
      <c r="AK249" s="72"/>
      <c r="AL249" s="72"/>
      <c r="AM249" s="72"/>
      <c r="AN249" s="72"/>
      <c r="AO249" s="72"/>
      <c r="AP249" s="72"/>
      <c r="AQ249" s="72"/>
      <c r="AR249" s="72"/>
      <c r="AS249" s="72"/>
      <c r="AT249" s="72"/>
      <c r="AU249" s="72"/>
      <c r="AV249" s="72"/>
      <c r="AW249" s="72"/>
      <c r="AX249" s="72"/>
      <c r="AY249" s="72"/>
      <c r="AZ249" s="72"/>
      <c r="BA249" s="72"/>
      <c r="BB249" s="72"/>
      <c r="BC249" s="72"/>
      <c r="BD249" s="72"/>
      <c r="BE249" s="72"/>
      <c r="BF249" s="72"/>
      <c r="BG249" s="72"/>
      <c r="BH249" s="72"/>
      <c r="BI249" s="72"/>
      <c r="BJ249" s="72"/>
      <c r="BK249" s="72"/>
      <c r="BL249" s="72"/>
      <c r="BM249" s="72"/>
      <c r="BN249" s="72"/>
      <c r="BO249" s="72"/>
      <c r="BP249" s="72"/>
      <c r="BQ249" s="72"/>
      <c r="BR249" s="72"/>
      <c r="BS249" s="72"/>
      <c r="BT249" s="72"/>
      <c r="BU249" s="72"/>
      <c r="BV249" s="72"/>
      <c r="BW249" s="72"/>
      <c r="BX249" s="72"/>
      <c r="BY249" s="72"/>
      <c r="BZ249" s="72"/>
      <c r="CA249" s="72"/>
      <c r="CB249" s="72"/>
      <c r="CC249" s="72"/>
      <c r="CD249" s="72"/>
      <c r="CE249" s="72"/>
      <c r="CF249" s="72"/>
      <c r="CG249" s="72"/>
      <c r="CH249" s="72"/>
    </row>
    <row r="250" spans="2:86" ht="25.15" hidden="1" customHeight="1">
      <c r="B250" s="9" t="s">
        <v>28</v>
      </c>
      <c r="C250" s="21">
        <f t="shared" si="75"/>
        <v>1.0443293612144233</v>
      </c>
      <c r="D250" s="21">
        <f t="shared" si="76"/>
        <v>1.9965228984518499</v>
      </c>
      <c r="E250" s="14"/>
      <c r="F250" s="9" t="s">
        <v>28</v>
      </c>
      <c r="G250" s="21">
        <f t="shared" si="77"/>
        <v>1.1618164143510461</v>
      </c>
      <c r="H250" s="21">
        <f t="shared" si="77"/>
        <v>2.2460882607583312</v>
      </c>
      <c r="I250" s="16"/>
      <c r="J250" s="181">
        <f t="shared" si="78"/>
        <v>35</v>
      </c>
      <c r="K250" s="182">
        <f t="shared" si="78"/>
        <v>1.1125</v>
      </c>
      <c r="L250" s="182">
        <f t="shared" si="78"/>
        <v>1.125</v>
      </c>
      <c r="M250" s="72"/>
      <c r="N250" s="72"/>
      <c r="O250" s="72"/>
      <c r="P250" s="72"/>
      <c r="Q250" s="72"/>
      <c r="R250" s="72"/>
      <c r="S250" s="72"/>
      <c r="T250" s="72"/>
      <c r="U250" s="72"/>
      <c r="V250" s="72"/>
      <c r="W250" s="72"/>
      <c r="X250" s="72"/>
      <c r="Y250" s="72"/>
      <c r="Z250" s="72"/>
      <c r="AA250" s="72"/>
      <c r="AB250" s="72"/>
      <c r="AC250" s="72"/>
      <c r="AD250" s="72"/>
      <c r="AE250" s="72"/>
      <c r="AF250" s="72"/>
      <c r="AG250" s="72"/>
      <c r="AH250" s="72"/>
      <c r="AI250" s="72"/>
      <c r="AJ250" s="72"/>
      <c r="AK250" s="72"/>
      <c r="AL250" s="72"/>
      <c r="AM250" s="72"/>
      <c r="AN250" s="72"/>
      <c r="AO250" s="72"/>
      <c r="AP250" s="72"/>
      <c r="AQ250" s="72"/>
      <c r="AR250" s="72"/>
      <c r="AS250" s="72"/>
      <c r="AT250" s="72"/>
      <c r="AU250" s="72"/>
      <c r="AV250" s="72"/>
      <c r="AW250" s="72"/>
      <c r="AX250" s="72"/>
      <c r="AY250" s="72"/>
      <c r="AZ250" s="72"/>
      <c r="BA250" s="72"/>
      <c r="BB250" s="72"/>
      <c r="BC250" s="72"/>
      <c r="BD250" s="72"/>
      <c r="BE250" s="72"/>
      <c r="BF250" s="72"/>
      <c r="BG250" s="72"/>
      <c r="BH250" s="72"/>
      <c r="BI250" s="72"/>
      <c r="BJ250" s="72"/>
      <c r="BK250" s="72"/>
      <c r="BL250" s="72"/>
      <c r="BM250" s="72"/>
      <c r="BN250" s="72"/>
      <c r="BO250" s="72"/>
      <c r="BP250" s="72"/>
      <c r="BQ250" s="72"/>
      <c r="BR250" s="72"/>
      <c r="BS250" s="72"/>
      <c r="BT250" s="72"/>
      <c r="BU250" s="72"/>
      <c r="BV250" s="72"/>
      <c r="BW250" s="72"/>
      <c r="BX250" s="72"/>
      <c r="BY250" s="72"/>
      <c r="BZ250" s="72"/>
      <c r="CA250" s="72"/>
      <c r="CB250" s="72"/>
      <c r="CC250" s="72"/>
      <c r="CD250" s="72"/>
      <c r="CE250" s="72"/>
      <c r="CF250" s="72"/>
      <c r="CG250" s="72"/>
      <c r="CH250" s="72"/>
    </row>
    <row r="251" spans="2:86" ht="25.15" hidden="1" customHeight="1">
      <c r="B251" s="9" t="s">
        <v>29</v>
      </c>
      <c r="C251" s="21">
        <f t="shared" si="75"/>
        <v>1.0086636851087849</v>
      </c>
      <c r="D251" s="21">
        <f t="shared" si="76"/>
        <v>1.939886399703517</v>
      </c>
      <c r="E251" s="14"/>
      <c r="F251" s="9" t="s">
        <v>29</v>
      </c>
      <c r="G251" s="21">
        <f t="shared" si="77"/>
        <v>1.1221383496835233</v>
      </c>
      <c r="H251" s="21">
        <f t="shared" si="77"/>
        <v>2.1823721996664567</v>
      </c>
      <c r="I251" s="18"/>
      <c r="J251" s="181">
        <f t="shared" si="78"/>
        <v>45</v>
      </c>
      <c r="K251" s="182">
        <f t="shared" si="78"/>
        <v>1.1125</v>
      </c>
      <c r="L251" s="182">
        <f t="shared" si="78"/>
        <v>1.125</v>
      </c>
      <c r="M251" s="72"/>
      <c r="N251" s="72"/>
      <c r="O251" s="72"/>
      <c r="P251" s="72"/>
      <c r="Q251" s="72"/>
      <c r="R251" s="72"/>
      <c r="S251" s="72"/>
      <c r="T251" s="72"/>
      <c r="U251" s="72"/>
      <c r="V251" s="72"/>
      <c r="W251" s="72"/>
      <c r="X251" s="72"/>
      <c r="Y251" s="72"/>
      <c r="Z251" s="72"/>
      <c r="AA251" s="72"/>
      <c r="AB251" s="72"/>
      <c r="AC251" s="72"/>
      <c r="AD251" s="72"/>
      <c r="AE251" s="72"/>
      <c r="AF251" s="72"/>
      <c r="AG251" s="72"/>
      <c r="AH251" s="72"/>
      <c r="AI251" s="72"/>
      <c r="AJ251" s="72"/>
      <c r="AK251" s="72"/>
      <c r="AL251" s="72"/>
      <c r="AM251" s="72"/>
      <c r="AN251" s="72"/>
      <c r="AO251" s="72"/>
      <c r="AP251" s="72"/>
      <c r="AQ251" s="72"/>
      <c r="AR251" s="72"/>
      <c r="AS251" s="72"/>
      <c r="AT251" s="72"/>
      <c r="AU251" s="72"/>
      <c r="AV251" s="72"/>
      <c r="AW251" s="72"/>
      <c r="AX251" s="72"/>
      <c r="AY251" s="72"/>
      <c r="AZ251" s="72"/>
      <c r="BA251" s="72"/>
      <c r="BB251" s="72"/>
      <c r="BC251" s="72"/>
      <c r="BD251" s="72"/>
      <c r="BE251" s="72"/>
      <c r="BF251" s="72"/>
      <c r="BG251" s="72"/>
      <c r="BH251" s="72"/>
      <c r="BI251" s="72"/>
      <c r="BJ251" s="72"/>
      <c r="BK251" s="72"/>
      <c r="BL251" s="72"/>
      <c r="BM251" s="72"/>
      <c r="BN251" s="72"/>
      <c r="BO251" s="72"/>
      <c r="BP251" s="72"/>
      <c r="BQ251" s="72"/>
      <c r="BR251" s="72"/>
      <c r="BS251" s="72"/>
      <c r="BT251" s="72"/>
      <c r="BU251" s="72"/>
      <c r="BV251" s="72"/>
      <c r="BW251" s="72"/>
      <c r="BX251" s="72"/>
      <c r="BY251" s="72"/>
      <c r="BZ251" s="72"/>
      <c r="CA251" s="72"/>
      <c r="CB251" s="72"/>
      <c r="CC251" s="72"/>
      <c r="CD251" s="72"/>
      <c r="CE251" s="72"/>
      <c r="CF251" s="72"/>
      <c r="CG251" s="72"/>
      <c r="CH251" s="72"/>
    </row>
    <row r="252" spans="2:86" ht="25.15" hidden="1" customHeight="1">
      <c r="B252" s="9" t="s">
        <v>30</v>
      </c>
      <c r="C252" s="21">
        <f t="shared" si="75"/>
        <v>0.98484692600559365</v>
      </c>
      <c r="D252" s="21">
        <f t="shared" si="76"/>
        <v>1.9097575991734939</v>
      </c>
      <c r="E252" s="14"/>
      <c r="F252" s="9" t="s">
        <v>30</v>
      </c>
      <c r="G252" s="21">
        <f t="shared" si="77"/>
        <v>1.1141080850438279</v>
      </c>
      <c r="H252" s="21">
        <f t="shared" si="77"/>
        <v>2.1882639157196282</v>
      </c>
      <c r="I252" s="16"/>
      <c r="J252" s="181">
        <f t="shared" si="78"/>
        <v>55</v>
      </c>
      <c r="K252" s="182">
        <f t="shared" si="78"/>
        <v>1.1312500000000001</v>
      </c>
      <c r="L252" s="182">
        <f t="shared" si="78"/>
        <v>1.1458333333333333</v>
      </c>
      <c r="M252" s="72"/>
      <c r="N252" s="72"/>
      <c r="O252" s="72"/>
      <c r="P252" s="72"/>
      <c r="Q252" s="72"/>
      <c r="R252" s="72"/>
      <c r="S252" s="72"/>
      <c r="T252" s="72"/>
      <c r="U252" s="72"/>
      <c r="V252" s="72"/>
      <c r="W252" s="72"/>
      <c r="X252" s="72"/>
      <c r="Y252" s="72"/>
      <c r="Z252" s="72"/>
      <c r="AA252" s="72"/>
      <c r="AB252" s="72"/>
      <c r="AC252" s="72"/>
      <c r="AD252" s="72"/>
      <c r="AE252" s="72"/>
      <c r="AF252" s="72"/>
      <c r="AG252" s="72"/>
      <c r="AH252" s="72"/>
      <c r="AI252" s="72"/>
      <c r="AJ252" s="72"/>
      <c r="AK252" s="72"/>
      <c r="AL252" s="72"/>
      <c r="AM252" s="72"/>
      <c r="AN252" s="72"/>
      <c r="AO252" s="72"/>
      <c r="AP252" s="72"/>
      <c r="AQ252" s="72"/>
      <c r="AR252" s="72"/>
      <c r="AS252" s="72"/>
      <c r="AT252" s="72"/>
      <c r="AU252" s="72"/>
      <c r="AV252" s="72"/>
      <c r="AW252" s="72"/>
      <c r="AX252" s="72"/>
      <c r="AY252" s="72"/>
      <c r="AZ252" s="72"/>
      <c r="BA252" s="72"/>
      <c r="BB252" s="72"/>
      <c r="BC252" s="72"/>
      <c r="BD252" s="72"/>
      <c r="BE252" s="72"/>
      <c r="BF252" s="72"/>
      <c r="BG252" s="72"/>
      <c r="BH252" s="72"/>
      <c r="BI252" s="72"/>
      <c r="BJ252" s="72"/>
      <c r="BK252" s="72"/>
      <c r="BL252" s="72"/>
      <c r="BM252" s="72"/>
      <c r="BN252" s="72"/>
      <c r="BO252" s="72"/>
      <c r="BP252" s="72"/>
      <c r="BQ252" s="72"/>
      <c r="BR252" s="72"/>
      <c r="BS252" s="72"/>
      <c r="BT252" s="72"/>
      <c r="BU252" s="72"/>
      <c r="BV252" s="72"/>
      <c r="BW252" s="72"/>
      <c r="BX252" s="72"/>
      <c r="BY252" s="72"/>
      <c r="BZ252" s="72"/>
      <c r="CA252" s="72"/>
      <c r="CB252" s="72"/>
      <c r="CC252" s="72"/>
      <c r="CD252" s="72"/>
      <c r="CE252" s="72"/>
      <c r="CF252" s="72"/>
      <c r="CG252" s="72"/>
      <c r="CH252" s="72"/>
    </row>
    <row r="253" spans="2:86" ht="25.15" hidden="1" customHeight="1">
      <c r="B253" s="9" t="s">
        <v>31</v>
      </c>
      <c r="C253" s="21">
        <f t="shared" si="75"/>
        <v>0.96975015681767063</v>
      </c>
      <c r="D253" s="21">
        <f t="shared" si="76"/>
        <v>1.8956275255604569</v>
      </c>
      <c r="E253" s="14"/>
      <c r="F253" s="9" t="s">
        <v>31</v>
      </c>
      <c r="G253" s="21">
        <f t="shared" si="77"/>
        <v>1.1152126803403213</v>
      </c>
      <c r="H253" s="21">
        <f t="shared" si="77"/>
        <v>2.2115654464871999</v>
      </c>
      <c r="I253" s="16"/>
      <c r="J253" s="181">
        <f t="shared" si="78"/>
        <v>65</v>
      </c>
      <c r="K253" s="182">
        <f t="shared" si="78"/>
        <v>1.1500000000000001</v>
      </c>
      <c r="L253" s="182">
        <f t="shared" si="78"/>
        <v>1.1666666666666667</v>
      </c>
      <c r="M253" s="72"/>
      <c r="N253" s="72"/>
      <c r="O253" s="72"/>
      <c r="P253" s="72"/>
      <c r="Q253" s="72"/>
      <c r="R253" s="72"/>
      <c r="S253" s="72"/>
      <c r="T253" s="72"/>
      <c r="U253" s="72"/>
      <c r="V253" s="72"/>
      <c r="W253" s="72"/>
      <c r="X253" s="72"/>
      <c r="Y253" s="72"/>
      <c r="Z253" s="72"/>
      <c r="AA253" s="72"/>
      <c r="AB253" s="72"/>
      <c r="AC253" s="72"/>
      <c r="AD253" s="72"/>
      <c r="AE253" s="72"/>
      <c r="AF253" s="72"/>
      <c r="AG253" s="72"/>
      <c r="AH253" s="72"/>
      <c r="AI253" s="72"/>
      <c r="AJ253" s="72"/>
      <c r="AK253" s="72"/>
      <c r="AL253" s="72"/>
      <c r="AM253" s="72"/>
      <c r="AN253" s="72"/>
      <c r="AO253" s="72"/>
      <c r="AP253" s="72"/>
      <c r="AQ253" s="72"/>
      <c r="AR253" s="72"/>
      <c r="AS253" s="72"/>
      <c r="AT253" s="72"/>
      <c r="AU253" s="72"/>
      <c r="AV253" s="72"/>
      <c r="AW253" s="72"/>
      <c r="AX253" s="72"/>
      <c r="AY253" s="72"/>
      <c r="AZ253" s="72"/>
      <c r="BA253" s="72"/>
      <c r="BB253" s="72"/>
      <c r="BC253" s="72"/>
      <c r="BD253" s="72"/>
      <c r="BE253" s="72"/>
      <c r="BF253" s="72"/>
      <c r="BG253" s="72"/>
      <c r="BH253" s="72"/>
      <c r="BI253" s="72"/>
      <c r="BJ253" s="72"/>
      <c r="BK253" s="72"/>
      <c r="BL253" s="72"/>
      <c r="BM253" s="72"/>
      <c r="BN253" s="72"/>
      <c r="BO253" s="72"/>
      <c r="BP253" s="72"/>
      <c r="BQ253" s="72"/>
      <c r="BR253" s="72"/>
      <c r="BS253" s="72"/>
      <c r="BT253" s="72"/>
      <c r="BU253" s="72"/>
      <c r="BV253" s="72"/>
      <c r="BW253" s="72"/>
      <c r="BX253" s="72"/>
      <c r="BY253" s="72"/>
      <c r="BZ253" s="72"/>
      <c r="CA253" s="72"/>
      <c r="CB253" s="72"/>
      <c r="CC253" s="72"/>
      <c r="CD253" s="72"/>
      <c r="CE253" s="72"/>
      <c r="CF253" s="72"/>
      <c r="CG253" s="72"/>
      <c r="CH253" s="72"/>
    </row>
    <row r="254" spans="2:86" ht="25.15" hidden="1" customHeight="1">
      <c r="B254" s="9" t="s">
        <v>32</v>
      </c>
      <c r="C254" s="21">
        <f t="shared" si="75"/>
        <v>0.96159785627392624</v>
      </c>
      <c r="D254" s="21">
        <f t="shared" si="76"/>
        <v>1.8917762673720642</v>
      </c>
      <c r="E254" s="14"/>
      <c r="F254" s="9" t="s">
        <v>32</v>
      </c>
      <c r="G254" s="21">
        <f t="shared" si="77"/>
        <v>1.1238674945201514</v>
      </c>
      <c r="H254" s="21">
        <f t="shared" si="77"/>
        <v>2.2464843175043261</v>
      </c>
      <c r="I254" s="18"/>
      <c r="J254" s="181">
        <f t="shared" si="78"/>
        <v>75</v>
      </c>
      <c r="K254" s="182">
        <f t="shared" si="78"/>
        <v>1.1687500000000002</v>
      </c>
      <c r="L254" s="182">
        <f t="shared" si="78"/>
        <v>1.1875</v>
      </c>
      <c r="M254" s="72"/>
      <c r="N254" s="72"/>
      <c r="O254" s="72"/>
      <c r="P254" s="72"/>
      <c r="Q254" s="72"/>
      <c r="R254" s="72"/>
      <c r="S254" s="72"/>
      <c r="T254" s="72"/>
      <c r="U254" s="72"/>
      <c r="V254" s="72"/>
      <c r="W254" s="72"/>
      <c r="X254" s="72"/>
      <c r="Y254" s="72"/>
      <c r="Z254" s="72"/>
      <c r="AA254" s="72"/>
      <c r="AB254" s="72"/>
      <c r="AC254" s="72"/>
      <c r="AD254" s="72"/>
      <c r="AE254" s="72"/>
      <c r="AF254" s="72"/>
      <c r="AG254" s="72"/>
      <c r="AH254" s="72"/>
      <c r="AI254" s="72"/>
      <c r="AJ254" s="72"/>
      <c r="AK254" s="72"/>
      <c r="AL254" s="72"/>
      <c r="AM254" s="72"/>
      <c r="AN254" s="72"/>
      <c r="AO254" s="72"/>
      <c r="AP254" s="72"/>
      <c r="AQ254" s="72"/>
      <c r="AR254" s="72"/>
      <c r="AS254" s="72"/>
      <c r="AT254" s="72"/>
      <c r="AU254" s="72"/>
      <c r="AV254" s="72"/>
      <c r="AW254" s="72"/>
      <c r="AX254" s="72"/>
      <c r="AY254" s="72"/>
      <c r="AZ254" s="72"/>
      <c r="BA254" s="72"/>
      <c r="BB254" s="72"/>
      <c r="BC254" s="72"/>
      <c r="BD254" s="72"/>
      <c r="BE254" s="72"/>
      <c r="BF254" s="72"/>
      <c r="BG254" s="72"/>
      <c r="BH254" s="72"/>
      <c r="BI254" s="72"/>
      <c r="BJ254" s="72"/>
      <c r="BK254" s="72"/>
      <c r="BL254" s="72"/>
      <c r="BM254" s="72"/>
      <c r="BN254" s="72"/>
      <c r="BO254" s="72"/>
      <c r="BP254" s="72"/>
      <c r="BQ254" s="72"/>
      <c r="BR254" s="72"/>
      <c r="BS254" s="72"/>
      <c r="BT254" s="72"/>
      <c r="BU254" s="72"/>
      <c r="BV254" s="72"/>
      <c r="BW254" s="72"/>
      <c r="BX254" s="72"/>
      <c r="BY254" s="72"/>
      <c r="BZ254" s="72"/>
      <c r="CA254" s="72"/>
      <c r="CB254" s="72"/>
      <c r="CC254" s="72"/>
      <c r="CD254" s="72"/>
      <c r="CE254" s="72"/>
      <c r="CF254" s="72"/>
      <c r="CG254" s="72"/>
      <c r="CH254" s="72"/>
    </row>
    <row r="255" spans="2:86" ht="25.15" hidden="1" customHeight="1">
      <c r="B255" s="9" t="s">
        <v>33</v>
      </c>
      <c r="C255" s="21">
        <f t="shared" si="75"/>
        <v>0.9592722915567502</v>
      </c>
      <c r="D255" s="21">
        <f t="shared" si="76"/>
        <v>1.8960749225492468</v>
      </c>
      <c r="E255" s="14"/>
      <c r="F255" s="9" t="s">
        <v>33</v>
      </c>
      <c r="G255" s="21">
        <f t="shared" si="77"/>
        <v>1.1391358462236409</v>
      </c>
      <c r="H255" s="21">
        <f t="shared" si="77"/>
        <v>2.2910905314136731</v>
      </c>
      <c r="I255" s="16"/>
      <c r="J255" s="181">
        <f t="shared" si="78"/>
        <v>85</v>
      </c>
      <c r="K255" s="182">
        <f t="shared" si="78"/>
        <v>1.1875</v>
      </c>
      <c r="L255" s="182">
        <f t="shared" si="78"/>
        <v>1.2083333333333333</v>
      </c>
      <c r="M255" s="72"/>
      <c r="N255" s="72"/>
      <c r="O255" s="72"/>
      <c r="P255" s="72"/>
      <c r="Q255" s="72"/>
      <c r="R255" s="72"/>
      <c r="S255" s="72"/>
      <c r="T255" s="72"/>
      <c r="U255" s="72"/>
      <c r="V255" s="72"/>
      <c r="W255" s="72"/>
      <c r="X255" s="72"/>
      <c r="Y255" s="72"/>
      <c r="Z255" s="72"/>
      <c r="AA255" s="72"/>
      <c r="AB255" s="72"/>
      <c r="AC255" s="72"/>
      <c r="AD255" s="72"/>
      <c r="AE255" s="72"/>
      <c r="AF255" s="72"/>
      <c r="AG255" s="72"/>
      <c r="AH255" s="72"/>
      <c r="AI255" s="72"/>
      <c r="AJ255" s="72"/>
      <c r="AK255" s="72"/>
      <c r="AL255" s="72"/>
      <c r="AM255" s="72"/>
      <c r="AN255" s="72"/>
      <c r="AO255" s="72"/>
      <c r="AP255" s="72"/>
      <c r="AQ255" s="72"/>
      <c r="AR255" s="72"/>
      <c r="AS255" s="72"/>
      <c r="AT255" s="72"/>
      <c r="AU255" s="72"/>
      <c r="AV255" s="72"/>
      <c r="AW255" s="72"/>
      <c r="AX255" s="72"/>
      <c r="AY255" s="72"/>
      <c r="AZ255" s="72"/>
      <c r="BA255" s="72"/>
      <c r="BB255" s="72"/>
      <c r="BC255" s="72"/>
      <c r="BD255" s="72"/>
      <c r="BE255" s="72"/>
      <c r="BF255" s="72"/>
      <c r="BG255" s="72"/>
      <c r="BH255" s="72"/>
      <c r="BI255" s="72"/>
      <c r="BJ255" s="72"/>
      <c r="BK255" s="72"/>
      <c r="BL255" s="72"/>
      <c r="BM255" s="72"/>
      <c r="BN255" s="72"/>
      <c r="BO255" s="72"/>
      <c r="BP255" s="72"/>
      <c r="BQ255" s="72"/>
      <c r="BR255" s="72"/>
      <c r="BS255" s="72"/>
      <c r="BT255" s="72"/>
      <c r="BU255" s="72"/>
      <c r="BV255" s="72"/>
      <c r="BW255" s="72"/>
      <c r="BX255" s="72"/>
      <c r="BY255" s="72"/>
      <c r="BZ255" s="72"/>
      <c r="CA255" s="72"/>
      <c r="CB255" s="72"/>
      <c r="CC255" s="72"/>
      <c r="CD255" s="72"/>
      <c r="CE255" s="72"/>
      <c r="CF255" s="72"/>
      <c r="CG255" s="72"/>
      <c r="CH255" s="72"/>
    </row>
    <row r="256" spans="2:86" ht="25.15" hidden="1" customHeight="1">
      <c r="B256" s="9" t="s">
        <v>34</v>
      </c>
      <c r="C256" s="21">
        <f t="shared" si="75"/>
        <v>0.96201579124774805</v>
      </c>
      <c r="D256" s="21">
        <f t="shared" si="76"/>
        <v>1.9124682866743843</v>
      </c>
      <c r="E256" s="14"/>
      <c r="F256" s="9" t="s">
        <v>34</v>
      </c>
      <c r="G256" s="21">
        <f t="shared" si="77"/>
        <v>1.1604315481925962</v>
      </c>
      <c r="H256" s="21">
        <f t="shared" si="77"/>
        <v>2.3507422690372644</v>
      </c>
      <c r="I256" s="16"/>
      <c r="J256" s="181">
        <f t="shared" si="78"/>
        <v>95</v>
      </c>
      <c r="K256" s="182">
        <f t="shared" si="78"/>
        <v>1.20625</v>
      </c>
      <c r="L256" s="182">
        <f t="shared" si="78"/>
        <v>1.2291666666666667</v>
      </c>
      <c r="M256" s="72"/>
      <c r="N256" s="72"/>
      <c r="O256" s="72"/>
      <c r="P256" s="72"/>
      <c r="Q256" s="72"/>
      <c r="R256" s="72"/>
      <c r="S256" s="72"/>
      <c r="T256" s="72"/>
      <c r="U256" s="72"/>
      <c r="V256" s="72"/>
      <c r="W256" s="72"/>
      <c r="X256" s="72"/>
      <c r="Y256" s="72"/>
      <c r="Z256" s="72"/>
      <c r="AA256" s="72"/>
      <c r="AB256" s="72"/>
      <c r="AC256" s="72"/>
      <c r="AD256" s="72"/>
      <c r="AE256" s="72"/>
      <c r="AF256" s="72"/>
      <c r="AG256" s="72"/>
      <c r="AH256" s="72"/>
      <c r="AI256" s="72"/>
      <c r="AJ256" s="72"/>
      <c r="AK256" s="72"/>
      <c r="AL256" s="72"/>
      <c r="AM256" s="72"/>
      <c r="AN256" s="72"/>
      <c r="AO256" s="72"/>
      <c r="AP256" s="72"/>
      <c r="AQ256" s="72"/>
      <c r="AR256" s="72"/>
      <c r="AS256" s="72"/>
      <c r="AT256" s="72"/>
      <c r="AU256" s="72"/>
      <c r="AV256" s="72"/>
      <c r="AW256" s="72"/>
      <c r="AX256" s="72"/>
      <c r="AY256" s="72"/>
      <c r="AZ256" s="72"/>
      <c r="BA256" s="72"/>
      <c r="BB256" s="72"/>
      <c r="BC256" s="72"/>
      <c r="BD256" s="72"/>
      <c r="BE256" s="72"/>
      <c r="BF256" s="72"/>
      <c r="BG256" s="72"/>
      <c r="BH256" s="72"/>
      <c r="BI256" s="72"/>
      <c r="BJ256" s="72"/>
      <c r="BK256" s="72"/>
      <c r="BL256" s="72"/>
      <c r="BM256" s="72"/>
      <c r="BN256" s="72"/>
      <c r="BO256" s="72"/>
      <c r="BP256" s="72"/>
      <c r="BQ256" s="72"/>
      <c r="BR256" s="72"/>
      <c r="BS256" s="72"/>
      <c r="BT256" s="72"/>
      <c r="BU256" s="72"/>
      <c r="BV256" s="72"/>
      <c r="BW256" s="72"/>
      <c r="BX256" s="72"/>
      <c r="BY256" s="72"/>
      <c r="BZ256" s="72"/>
      <c r="CA256" s="72"/>
      <c r="CB256" s="72"/>
      <c r="CC256" s="72"/>
      <c r="CD256" s="72"/>
      <c r="CE256" s="72"/>
      <c r="CF256" s="72"/>
      <c r="CG256" s="72"/>
      <c r="CH256" s="72"/>
    </row>
    <row r="257" spans="2:86" ht="25.15" hidden="1" customHeight="1">
      <c r="B257" s="9" t="s">
        <v>35</v>
      </c>
      <c r="C257" s="21">
        <f t="shared" si="75"/>
        <v>0.96928546489962031</v>
      </c>
      <c r="D257" s="21">
        <f t="shared" si="76"/>
        <v>1.9817147269141757</v>
      </c>
      <c r="E257" s="14"/>
      <c r="F257" s="9" t="s">
        <v>35</v>
      </c>
      <c r="G257" s="21">
        <f t="shared" si="77"/>
        <v>1.1873746945020349</v>
      </c>
      <c r="H257" s="21">
        <f t="shared" si="77"/>
        <v>2.4771434086427195</v>
      </c>
      <c r="I257" s="16"/>
      <c r="J257" s="181">
        <f t="shared" si="78"/>
        <v>105</v>
      </c>
      <c r="K257" s="182">
        <f t="shared" si="78"/>
        <v>1.2250000000000001</v>
      </c>
      <c r="L257" s="182">
        <f t="shared" si="78"/>
        <v>1.25</v>
      </c>
      <c r="M257" s="72"/>
      <c r="N257" s="72"/>
      <c r="O257" s="72"/>
      <c r="P257" s="72"/>
      <c r="Q257" s="72"/>
      <c r="R257" s="72"/>
      <c r="S257" s="72"/>
      <c r="T257" s="72"/>
      <c r="U257" s="72"/>
      <c r="V257" s="72"/>
      <c r="W257" s="72"/>
      <c r="X257" s="72"/>
      <c r="Y257" s="72"/>
      <c r="Z257" s="72"/>
      <c r="AA257" s="72"/>
      <c r="AB257" s="72"/>
      <c r="AC257" s="72"/>
      <c r="AD257" s="72"/>
      <c r="AE257" s="72"/>
      <c r="AF257" s="72"/>
      <c r="AG257" s="72"/>
      <c r="AH257" s="72"/>
      <c r="AI257" s="72"/>
      <c r="AJ257" s="72"/>
      <c r="AK257" s="72"/>
      <c r="AL257" s="72"/>
      <c r="AM257" s="72"/>
      <c r="AN257" s="72"/>
      <c r="AO257" s="72"/>
      <c r="AP257" s="72"/>
      <c r="AQ257" s="72"/>
      <c r="AR257" s="72"/>
      <c r="AS257" s="72"/>
      <c r="AT257" s="72"/>
      <c r="AU257" s="72"/>
      <c r="AV257" s="72"/>
      <c r="AW257" s="72"/>
      <c r="AX257" s="72"/>
      <c r="AY257" s="72"/>
      <c r="AZ257" s="72"/>
      <c r="BA257" s="72"/>
      <c r="BB257" s="72"/>
      <c r="BC257" s="72"/>
      <c r="BD257" s="72"/>
      <c r="BE257" s="72"/>
      <c r="BF257" s="72"/>
      <c r="BG257" s="72"/>
      <c r="BH257" s="72"/>
      <c r="BI257" s="72"/>
      <c r="BJ257" s="72"/>
      <c r="BK257" s="72"/>
      <c r="BL257" s="72"/>
      <c r="BM257" s="72"/>
      <c r="BN257" s="72"/>
      <c r="BO257" s="72"/>
      <c r="BP257" s="72"/>
      <c r="BQ257" s="72"/>
      <c r="BR257" s="72"/>
      <c r="BS257" s="72"/>
      <c r="BT257" s="72"/>
      <c r="BU257" s="72"/>
      <c r="BV257" s="72"/>
      <c r="BW257" s="72"/>
      <c r="BX257" s="72"/>
      <c r="BY257" s="72"/>
      <c r="BZ257" s="72"/>
      <c r="CA257" s="72"/>
      <c r="CB257" s="72"/>
      <c r="CC257" s="72"/>
      <c r="CD257" s="72"/>
      <c r="CE257" s="72"/>
      <c r="CF257" s="72"/>
      <c r="CG257" s="72"/>
      <c r="CH257" s="72"/>
    </row>
    <row r="258" spans="2:86" ht="25.15" hidden="1" customHeight="1">
      <c r="B258" s="9" t="s">
        <v>36</v>
      </c>
      <c r="C258" s="21">
        <f t="shared" si="75"/>
        <v>0.98067518692336353</v>
      </c>
      <c r="D258" s="21">
        <f t="shared" si="76"/>
        <v>2.0509611671539671</v>
      </c>
      <c r="E258" s="14"/>
      <c r="F258" s="9" t="s">
        <v>36</v>
      </c>
      <c r="G258" s="21">
        <f t="shared" si="77"/>
        <v>1.2013271039811204</v>
      </c>
      <c r="H258" s="21">
        <f t="shared" si="77"/>
        <v>2.5637014589424592</v>
      </c>
      <c r="I258" s="16"/>
      <c r="J258" s="181">
        <f t="shared" si="78"/>
        <v>115</v>
      </c>
      <c r="K258" s="182">
        <f t="shared" si="78"/>
        <v>1.2250000000000001</v>
      </c>
      <c r="L258" s="182">
        <f t="shared" si="78"/>
        <v>1.25</v>
      </c>
      <c r="M258" s="72"/>
      <c r="N258" s="72"/>
      <c r="O258" s="72"/>
      <c r="P258" s="72"/>
      <c r="Q258" s="72"/>
      <c r="R258" s="72"/>
      <c r="S258" s="72"/>
      <c r="T258" s="72"/>
      <c r="U258" s="72"/>
      <c r="V258" s="72"/>
      <c r="W258" s="72"/>
      <c r="X258" s="72"/>
      <c r="Y258" s="72"/>
      <c r="Z258" s="72"/>
      <c r="AA258" s="72"/>
      <c r="AB258" s="72"/>
      <c r="AC258" s="72"/>
      <c r="AD258" s="72"/>
      <c r="AE258" s="72"/>
      <c r="AF258" s="72"/>
      <c r="AG258" s="72"/>
      <c r="AH258" s="72"/>
      <c r="AI258" s="72"/>
      <c r="AJ258" s="72"/>
      <c r="AK258" s="72"/>
      <c r="AL258" s="72"/>
      <c r="AM258" s="72"/>
      <c r="AN258" s="72"/>
      <c r="AO258" s="72"/>
      <c r="AP258" s="72"/>
      <c r="AQ258" s="72"/>
      <c r="AR258" s="72"/>
      <c r="AS258" s="72"/>
      <c r="AT258" s="72"/>
      <c r="AU258" s="72"/>
      <c r="AV258" s="72"/>
      <c r="AW258" s="72"/>
      <c r="AX258" s="72"/>
      <c r="AY258" s="72"/>
      <c r="AZ258" s="72"/>
      <c r="BA258" s="72"/>
      <c r="BB258" s="72"/>
      <c r="BC258" s="72"/>
      <c r="BD258" s="72"/>
      <c r="BE258" s="72"/>
      <c r="BF258" s="72"/>
      <c r="BG258" s="72"/>
      <c r="BH258" s="72"/>
      <c r="BI258" s="72"/>
      <c r="BJ258" s="72"/>
      <c r="BK258" s="72"/>
      <c r="BL258" s="72"/>
      <c r="BM258" s="72"/>
      <c r="BN258" s="72"/>
      <c r="BO258" s="72"/>
      <c r="BP258" s="72"/>
      <c r="BQ258" s="72"/>
      <c r="BR258" s="72"/>
      <c r="BS258" s="72"/>
      <c r="BT258" s="72"/>
      <c r="BU258" s="72"/>
      <c r="BV258" s="72"/>
      <c r="BW258" s="72"/>
      <c r="BX258" s="72"/>
      <c r="BY258" s="72"/>
      <c r="BZ258" s="72"/>
      <c r="CA258" s="72"/>
      <c r="CB258" s="72"/>
      <c r="CC258" s="72"/>
      <c r="CD258" s="72"/>
      <c r="CE258" s="72"/>
      <c r="CF258" s="72"/>
      <c r="CG258" s="72"/>
      <c r="CH258" s="72"/>
    </row>
    <row r="259" spans="2:86" ht="25.15" hidden="1" customHeight="1">
      <c r="B259" s="9" t="s">
        <v>37</v>
      </c>
      <c r="C259" s="21">
        <f t="shared" si="75"/>
        <v>0.99587051176731678</v>
      </c>
      <c r="D259" s="21">
        <f t="shared" si="76"/>
        <v>2.1202076073937581</v>
      </c>
      <c r="E259" s="14"/>
      <c r="F259" s="9" t="s">
        <v>37</v>
      </c>
      <c r="G259" s="21">
        <f t="shared" si="77"/>
        <v>1.2199413769149632</v>
      </c>
      <c r="H259" s="21">
        <f t="shared" si="77"/>
        <v>2.6502595092421979</v>
      </c>
      <c r="I259" s="16"/>
      <c r="J259" s="181">
        <f t="shared" si="78"/>
        <v>125</v>
      </c>
      <c r="K259" s="182">
        <f t="shared" si="78"/>
        <v>1.2250000000000001</v>
      </c>
      <c r="L259" s="182">
        <f t="shared" si="78"/>
        <v>1.25</v>
      </c>
      <c r="M259" s="17"/>
      <c r="N259" s="16"/>
      <c r="O259" s="17"/>
      <c r="P259" s="72"/>
      <c r="Q259" s="72"/>
      <c r="R259" s="72"/>
      <c r="S259" s="72"/>
      <c r="T259" s="72"/>
      <c r="U259" s="72"/>
      <c r="V259" s="72"/>
      <c r="W259" s="72"/>
      <c r="X259" s="72"/>
      <c r="Y259" s="72"/>
      <c r="Z259" s="72"/>
      <c r="AA259" s="72"/>
      <c r="AB259" s="72"/>
      <c r="AC259" s="72"/>
      <c r="AD259" s="72"/>
      <c r="AE259" s="72"/>
      <c r="AF259" s="72"/>
      <c r="AG259" s="72"/>
      <c r="AH259" s="72"/>
      <c r="AI259" s="72"/>
      <c r="AJ259" s="72"/>
      <c r="AK259" s="72"/>
      <c r="AL259" s="72"/>
      <c r="AM259" s="72"/>
      <c r="AN259" s="72"/>
      <c r="AO259" s="72"/>
      <c r="AP259" s="72"/>
      <c r="AQ259" s="72"/>
      <c r="AR259" s="72"/>
      <c r="AS259" s="72"/>
      <c r="AT259" s="72"/>
      <c r="AU259" s="72"/>
      <c r="AV259" s="72"/>
      <c r="AW259" s="72"/>
      <c r="AX259" s="72"/>
      <c r="AY259" s="72"/>
      <c r="AZ259" s="72"/>
      <c r="BA259" s="72"/>
      <c r="BB259" s="72"/>
      <c r="BC259" s="72"/>
      <c r="BD259" s="72"/>
      <c r="BE259" s="72"/>
      <c r="BF259" s="72"/>
      <c r="BG259" s="72"/>
      <c r="BH259" s="72"/>
      <c r="BI259" s="72"/>
      <c r="BJ259" s="72"/>
      <c r="BK259" s="72"/>
      <c r="BL259" s="72"/>
      <c r="BM259" s="72"/>
      <c r="BN259" s="72"/>
      <c r="BO259" s="72"/>
      <c r="BP259" s="72"/>
      <c r="BQ259" s="72"/>
      <c r="BR259" s="72"/>
      <c r="BS259" s="72"/>
      <c r="BT259" s="72"/>
      <c r="BU259" s="72"/>
      <c r="BV259" s="72"/>
      <c r="BW259" s="72"/>
      <c r="BX259" s="72"/>
      <c r="BY259" s="72"/>
      <c r="BZ259" s="72"/>
      <c r="CA259" s="72"/>
      <c r="CB259" s="72"/>
      <c r="CC259" s="72"/>
      <c r="CD259" s="72"/>
      <c r="CE259" s="72"/>
      <c r="CF259" s="72"/>
      <c r="CG259" s="72"/>
      <c r="CH259" s="72"/>
    </row>
    <row r="260" spans="2:86" ht="25.15" hidden="1" customHeight="1">
      <c r="B260" s="9" t="s">
        <v>38</v>
      </c>
      <c r="C260" s="21">
        <f t="shared" si="75"/>
        <v>1.0146210585896993</v>
      </c>
      <c r="D260" s="21">
        <f t="shared" si="76"/>
        <v>2.1894540476335491</v>
      </c>
      <c r="E260" s="14"/>
      <c r="F260" s="9" t="s">
        <v>38</v>
      </c>
      <c r="G260" s="21">
        <f t="shared" si="77"/>
        <v>1.2429107967723818</v>
      </c>
      <c r="H260" s="21">
        <f t="shared" si="77"/>
        <v>2.7368175595419366</v>
      </c>
      <c r="I260" s="16"/>
      <c r="J260" s="181">
        <f t="shared" si="78"/>
        <v>135</v>
      </c>
      <c r="K260" s="182">
        <f t="shared" si="78"/>
        <v>1.2250000000000001</v>
      </c>
      <c r="L260" s="182">
        <f t="shared" si="78"/>
        <v>1.25</v>
      </c>
      <c r="M260" s="17"/>
      <c r="N260" s="16"/>
      <c r="O260" s="17"/>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c r="AQ260" s="72"/>
      <c r="AR260" s="72"/>
      <c r="AS260" s="72"/>
      <c r="AT260" s="72"/>
      <c r="AU260" s="72"/>
      <c r="AV260" s="72"/>
      <c r="AW260" s="72"/>
      <c r="AX260" s="72"/>
      <c r="AY260" s="72"/>
      <c r="AZ260" s="72"/>
      <c r="BA260" s="72"/>
      <c r="BB260" s="72"/>
      <c r="BC260" s="72"/>
      <c r="BD260" s="72"/>
      <c r="BE260" s="72"/>
      <c r="BF260" s="72"/>
      <c r="BG260" s="72"/>
      <c r="BH260" s="72"/>
      <c r="BI260" s="72"/>
      <c r="BJ260" s="72"/>
      <c r="BK260" s="72"/>
      <c r="BL260" s="72"/>
      <c r="BM260" s="72"/>
      <c r="BN260" s="72"/>
      <c r="BO260" s="72"/>
      <c r="BP260" s="72"/>
      <c r="BQ260" s="72"/>
      <c r="BR260" s="72"/>
      <c r="BS260" s="72"/>
      <c r="BT260" s="72"/>
      <c r="BU260" s="72"/>
      <c r="BV260" s="72"/>
      <c r="BW260" s="72"/>
      <c r="BX260" s="72"/>
      <c r="BY260" s="72"/>
      <c r="BZ260" s="72"/>
      <c r="CA260" s="72"/>
      <c r="CB260" s="72"/>
      <c r="CC260" s="72"/>
      <c r="CD260" s="72"/>
      <c r="CE260" s="72"/>
      <c r="CF260" s="72"/>
      <c r="CG260" s="72"/>
      <c r="CH260" s="72"/>
    </row>
    <row r="261" spans="2:86" ht="25.15" hidden="1" customHeight="1">
      <c r="B261" s="91"/>
      <c r="C261" s="72"/>
      <c r="D261" s="72"/>
      <c r="E261" s="72"/>
      <c r="F261" s="91"/>
      <c r="G261" s="72"/>
      <c r="H261" s="72"/>
      <c r="I261" s="74"/>
      <c r="J261" s="74"/>
      <c r="K261" s="72"/>
      <c r="L261" s="72"/>
      <c r="M261" s="72"/>
      <c r="N261" s="74"/>
      <c r="O261" s="72"/>
      <c r="P261" s="72"/>
      <c r="Q261" s="72"/>
      <c r="R261" s="72"/>
      <c r="S261" s="72"/>
      <c r="T261" s="72"/>
      <c r="U261" s="72"/>
      <c r="V261" s="72"/>
      <c r="W261" s="72"/>
      <c r="X261" s="72"/>
      <c r="Y261" s="72"/>
      <c r="Z261" s="72"/>
      <c r="AA261" s="72"/>
      <c r="AB261" s="72"/>
      <c r="AC261" s="72"/>
      <c r="AD261" s="72"/>
      <c r="AE261" s="72"/>
      <c r="AF261" s="72"/>
      <c r="AG261" s="72"/>
      <c r="AH261" s="72"/>
      <c r="AI261" s="72"/>
      <c r="AJ261" s="72"/>
      <c r="AK261" s="72"/>
      <c r="AL261" s="72"/>
      <c r="AM261" s="72"/>
      <c r="AN261" s="72"/>
      <c r="AO261" s="72"/>
      <c r="AP261" s="72"/>
      <c r="AQ261" s="72"/>
      <c r="AR261" s="72"/>
      <c r="AS261" s="72"/>
      <c r="AT261" s="72"/>
      <c r="AU261" s="72"/>
      <c r="AV261" s="72"/>
      <c r="AW261" s="72"/>
      <c r="AX261" s="72"/>
      <c r="AY261" s="72"/>
      <c r="AZ261" s="72"/>
      <c r="BA261" s="72"/>
      <c r="BB261" s="72"/>
      <c r="BC261" s="72"/>
      <c r="BD261" s="72"/>
      <c r="BE261" s="72"/>
      <c r="BF261" s="72"/>
      <c r="BG261" s="72"/>
      <c r="BH261" s="72"/>
      <c r="BI261" s="72"/>
      <c r="BJ261" s="72"/>
      <c r="BK261" s="72"/>
      <c r="BL261" s="72"/>
      <c r="BM261" s="72"/>
      <c r="BN261" s="72"/>
      <c r="BO261" s="72"/>
      <c r="BP261" s="72"/>
      <c r="BQ261" s="72"/>
      <c r="BR261" s="72"/>
      <c r="BS261" s="72"/>
      <c r="BT261" s="72"/>
      <c r="BU261" s="72"/>
      <c r="BV261" s="72"/>
      <c r="BW261" s="72"/>
      <c r="BX261" s="72"/>
      <c r="BY261" s="72"/>
      <c r="BZ261" s="72"/>
      <c r="CA261" s="72"/>
      <c r="CB261" s="72"/>
      <c r="CC261" s="72"/>
      <c r="CD261" s="72"/>
      <c r="CE261" s="72"/>
      <c r="CF261" s="72"/>
      <c r="CG261" s="72"/>
      <c r="CH261" s="72"/>
    </row>
    <row r="262" spans="2:86" ht="25.15" hidden="1" customHeight="1">
      <c r="B262" s="74"/>
      <c r="C262" s="72"/>
      <c r="D262" s="72"/>
      <c r="E262" s="72"/>
      <c r="F262" s="72"/>
      <c r="G262" s="72"/>
      <c r="H262" s="72"/>
      <c r="I262" s="74"/>
      <c r="J262" s="72"/>
      <c r="K262" s="72"/>
      <c r="L262" s="72"/>
      <c r="M262" s="72"/>
      <c r="N262" s="72"/>
      <c r="O262" s="72"/>
      <c r="P262" s="72"/>
      <c r="Q262" s="72"/>
      <c r="R262" s="72"/>
      <c r="S262" s="72"/>
      <c r="T262" s="72"/>
      <c r="U262" s="72"/>
      <c r="V262" s="72"/>
      <c r="W262" s="72"/>
      <c r="X262" s="72"/>
      <c r="Y262" s="72"/>
      <c r="Z262" s="72"/>
      <c r="AA262" s="72"/>
      <c r="AB262" s="72"/>
      <c r="AC262" s="72"/>
      <c r="AD262" s="72"/>
      <c r="AE262" s="72"/>
      <c r="AF262" s="72"/>
      <c r="AG262" s="72"/>
      <c r="AH262" s="72"/>
      <c r="AI262" s="72"/>
      <c r="AJ262" s="72"/>
      <c r="AK262" s="72"/>
      <c r="AL262" s="72"/>
      <c r="AM262" s="72"/>
      <c r="AN262" s="72"/>
      <c r="AO262" s="72"/>
      <c r="AP262" s="72"/>
      <c r="AQ262" s="72"/>
      <c r="AR262" s="72"/>
      <c r="AS262" s="72"/>
      <c r="AT262" s="72"/>
      <c r="AU262" s="72"/>
      <c r="AV262" s="72"/>
      <c r="AW262" s="72"/>
      <c r="AX262" s="72"/>
      <c r="AY262" s="72"/>
      <c r="AZ262" s="72"/>
      <c r="BA262" s="72"/>
      <c r="BB262" s="72"/>
      <c r="BC262" s="72"/>
      <c r="BD262" s="72"/>
      <c r="BE262" s="72"/>
      <c r="BF262" s="72"/>
      <c r="BG262" s="72"/>
      <c r="BH262" s="72"/>
      <c r="BI262" s="72"/>
      <c r="BJ262" s="72"/>
      <c r="BK262" s="72"/>
      <c r="BL262" s="72"/>
      <c r="BM262" s="72"/>
      <c r="BN262" s="72"/>
      <c r="BO262" s="72"/>
      <c r="BP262" s="72"/>
      <c r="BQ262" s="72"/>
      <c r="BR262" s="72"/>
      <c r="BS262" s="72"/>
      <c r="BT262" s="72"/>
      <c r="BU262" s="72"/>
      <c r="BV262" s="72"/>
      <c r="BW262" s="72"/>
      <c r="BX262" s="72"/>
      <c r="BY262" s="72"/>
      <c r="BZ262" s="72"/>
      <c r="CA262" s="72"/>
      <c r="CB262" s="72"/>
      <c r="CC262" s="72"/>
      <c r="CD262" s="72"/>
      <c r="CE262" s="72"/>
      <c r="CF262" s="72"/>
      <c r="CG262" s="72"/>
      <c r="CH262" s="72"/>
    </row>
    <row r="263" spans="2:86" ht="25.15" hidden="1" customHeight="1">
      <c r="B263" s="423" t="s">
        <v>172</v>
      </c>
      <c r="C263" s="423"/>
      <c r="D263" s="423"/>
      <c r="E263" s="53"/>
      <c r="F263" s="423" t="s">
        <v>173</v>
      </c>
      <c r="G263" s="423"/>
      <c r="H263" s="423"/>
      <c r="I263" s="53"/>
      <c r="J263" s="424" t="s">
        <v>174</v>
      </c>
      <c r="K263" s="424"/>
      <c r="L263" s="424"/>
      <c r="M263" s="53"/>
      <c r="N263" s="53"/>
      <c r="O263" s="53"/>
      <c r="P263" s="53"/>
      <c r="Q263" s="53"/>
      <c r="R263" s="53"/>
      <c r="S263" s="53"/>
      <c r="T263" s="53"/>
      <c r="U263" s="53"/>
      <c r="V263" s="53"/>
      <c r="W263" s="53"/>
      <c r="X263" s="53"/>
      <c r="Y263" s="53"/>
      <c r="Z263" s="53"/>
      <c r="AA263" s="53"/>
      <c r="AB263" s="53"/>
      <c r="AC263" s="53"/>
      <c r="AD263" s="53"/>
      <c r="AE263" s="53"/>
      <c r="AF263" s="53"/>
      <c r="AG263" s="53"/>
      <c r="AH263" s="53"/>
      <c r="AI263" s="53"/>
      <c r="AJ263" s="53"/>
      <c r="AK263" s="53"/>
      <c r="AL263" s="53"/>
      <c r="AM263" s="53"/>
      <c r="AN263" s="53"/>
      <c r="AO263" s="53"/>
      <c r="AP263" s="53"/>
      <c r="AQ263" s="53"/>
      <c r="AR263" s="53"/>
      <c r="AS263" s="53"/>
      <c r="AT263" s="53"/>
      <c r="AU263" s="53"/>
      <c r="AV263" s="53"/>
      <c r="AW263" s="53"/>
      <c r="AX263" s="53"/>
      <c r="AY263" s="53"/>
      <c r="AZ263" s="53"/>
      <c r="BA263" s="53"/>
      <c r="BB263" s="53"/>
      <c r="BC263" s="53"/>
      <c r="BD263" s="53"/>
      <c r="BE263" s="53"/>
      <c r="BF263" s="53"/>
      <c r="BG263" s="53"/>
      <c r="BH263" s="53"/>
      <c r="BI263" s="53"/>
      <c r="BJ263" s="53"/>
      <c r="BK263" s="53"/>
      <c r="BL263" s="53"/>
      <c r="BM263" s="53"/>
      <c r="BN263" s="53"/>
      <c r="BO263" s="53"/>
      <c r="BP263" s="53"/>
      <c r="BQ263" s="53"/>
      <c r="BR263" s="53"/>
      <c r="BS263" s="53"/>
      <c r="BT263" s="53"/>
      <c r="BU263" s="53"/>
      <c r="BV263" s="53"/>
      <c r="BW263" s="53"/>
      <c r="BX263" s="53"/>
      <c r="BY263" s="53"/>
      <c r="BZ263" s="53"/>
      <c r="CA263" s="53"/>
      <c r="CB263" s="53"/>
      <c r="CC263" s="53"/>
      <c r="CD263" s="53"/>
      <c r="CE263" s="53"/>
      <c r="CF263" s="53"/>
      <c r="CG263" s="53"/>
      <c r="CH263" s="53"/>
    </row>
    <row r="264" spans="2:86" ht="25.15" hidden="1" customHeight="1">
      <c r="B264" s="56" t="s">
        <v>8</v>
      </c>
      <c r="C264" s="56" t="s">
        <v>47</v>
      </c>
      <c r="D264" s="56" t="s">
        <v>48</v>
      </c>
      <c r="E264" s="57"/>
      <c r="F264" s="56" t="s">
        <v>8</v>
      </c>
      <c r="G264" s="56" t="s">
        <v>47</v>
      </c>
      <c r="H264" s="56" t="s">
        <v>48</v>
      </c>
      <c r="I264" s="57"/>
      <c r="J264" s="56" t="s">
        <v>8</v>
      </c>
      <c r="K264" s="56" t="s">
        <v>47</v>
      </c>
      <c r="L264" s="56" t="s">
        <v>48</v>
      </c>
      <c r="M264" s="19"/>
      <c r="N264" s="19"/>
      <c r="O264" s="72"/>
      <c r="P264" s="19"/>
      <c r="Q264" s="19"/>
      <c r="R264" s="19"/>
      <c r="S264" s="19"/>
      <c r="T264" s="19"/>
      <c r="U264" s="72"/>
      <c r="V264" s="72"/>
      <c r="W264" s="72"/>
      <c r="X264" s="72"/>
      <c r="Y264" s="72"/>
      <c r="Z264" s="72"/>
      <c r="AA264" s="72"/>
      <c r="AB264" s="72"/>
      <c r="AC264" s="72"/>
      <c r="AD264" s="72"/>
      <c r="AE264" s="72"/>
      <c r="AF264" s="72"/>
      <c r="AG264" s="72"/>
      <c r="AH264" s="72"/>
      <c r="AI264" s="72"/>
      <c r="AJ264" s="72"/>
      <c r="AK264" s="72"/>
      <c r="AL264" s="72"/>
      <c r="AM264" s="72"/>
      <c r="AN264" s="72"/>
      <c r="AO264" s="72"/>
      <c r="AP264" s="72"/>
      <c r="AQ264" s="72"/>
      <c r="AR264" s="72"/>
      <c r="AS264" s="72"/>
      <c r="AT264" s="72"/>
      <c r="AU264" s="72"/>
      <c r="AV264" s="72"/>
      <c r="AW264" s="72"/>
      <c r="AX264" s="72"/>
      <c r="AY264" s="72"/>
      <c r="AZ264" s="72"/>
      <c r="BA264" s="72"/>
      <c r="BB264" s="72"/>
      <c r="BC264" s="72"/>
      <c r="BD264" s="72"/>
      <c r="BE264" s="72"/>
      <c r="BF264" s="72"/>
      <c r="BG264" s="72"/>
      <c r="BH264" s="72"/>
      <c r="BI264" s="72"/>
      <c r="BJ264" s="72"/>
      <c r="BK264" s="72"/>
      <c r="BL264" s="72"/>
      <c r="BM264" s="72"/>
      <c r="BN264" s="72"/>
      <c r="BO264" s="72"/>
      <c r="BP264" s="72"/>
      <c r="BQ264" s="72"/>
      <c r="BR264" s="72"/>
      <c r="BS264" s="72"/>
      <c r="BT264" s="72"/>
      <c r="BU264" s="72"/>
      <c r="BV264" s="72"/>
      <c r="BW264" s="72"/>
      <c r="BX264" s="72"/>
      <c r="BY264" s="72"/>
      <c r="BZ264" s="72"/>
      <c r="CA264" s="72"/>
      <c r="CB264" s="72"/>
      <c r="CC264" s="72"/>
      <c r="CD264" s="72"/>
      <c r="CE264" s="72"/>
      <c r="CF264" s="72"/>
      <c r="CG264" s="72"/>
      <c r="CH264" s="72"/>
    </row>
    <row r="265" spans="2:86" ht="25.15" hidden="1" customHeight="1">
      <c r="B265" s="5" t="s">
        <v>9</v>
      </c>
      <c r="C265" s="8">
        <f>AVERAGE(C247:C249)</f>
        <v>1.2309080680279363</v>
      </c>
      <c r="D265" s="8">
        <f>AVERAGE(D247:D249)</f>
        <v>2.4602725426075338</v>
      </c>
      <c r="E265" s="78"/>
      <c r="F265" s="5" t="s">
        <v>9</v>
      </c>
      <c r="G265" s="8">
        <f>AVERAGE(G247:G249)</f>
        <v>1.3693852256810792</v>
      </c>
      <c r="H265" s="8">
        <f>AVERAGE(H247:H249)</f>
        <v>2.767806610433476</v>
      </c>
      <c r="I265" s="25"/>
      <c r="J265" s="5" t="s">
        <v>9</v>
      </c>
      <c r="K265" s="8">
        <f t="shared" ref="K265:L270" si="79">AVERAGE(C265,G265)</f>
        <v>1.3001466468545078</v>
      </c>
      <c r="L265" s="8">
        <f t="shared" si="79"/>
        <v>2.6140395765205051</v>
      </c>
      <c r="M265" s="78"/>
      <c r="N265" s="78"/>
      <c r="O265" s="72"/>
      <c r="P265" s="78"/>
      <c r="Q265" s="78"/>
      <c r="R265" s="78"/>
      <c r="S265" s="78"/>
      <c r="T265" s="78"/>
      <c r="U265" s="72"/>
      <c r="V265" s="72"/>
      <c r="W265" s="72"/>
      <c r="X265" s="72"/>
      <c r="Y265" s="72"/>
      <c r="Z265" s="72"/>
      <c r="AA265" s="72"/>
      <c r="AB265" s="72"/>
      <c r="AC265" s="72"/>
      <c r="AD265" s="72"/>
      <c r="AE265" s="72"/>
      <c r="AF265" s="72"/>
      <c r="AG265" s="72"/>
      <c r="AH265" s="72"/>
      <c r="AI265" s="72"/>
      <c r="AJ265" s="72"/>
      <c r="AK265" s="72"/>
      <c r="AL265" s="72"/>
      <c r="AM265" s="72"/>
      <c r="AN265" s="72"/>
      <c r="AO265" s="72"/>
      <c r="AP265" s="72"/>
      <c r="AQ265" s="72"/>
      <c r="AR265" s="72"/>
      <c r="AS265" s="72"/>
      <c r="AT265" s="72"/>
      <c r="AU265" s="72"/>
      <c r="AV265" s="72"/>
      <c r="AW265" s="72"/>
      <c r="AX265" s="72"/>
      <c r="AY265" s="72"/>
      <c r="AZ265" s="72"/>
      <c r="BA265" s="72"/>
      <c r="BB265" s="72"/>
      <c r="BC265" s="72"/>
      <c r="BD265" s="72"/>
      <c r="BE265" s="72"/>
      <c r="BF265" s="72"/>
      <c r="BG265" s="72"/>
      <c r="BH265" s="72"/>
      <c r="BI265" s="72"/>
      <c r="BJ265" s="72"/>
      <c r="BK265" s="72"/>
      <c r="BL265" s="72"/>
      <c r="BM265" s="72"/>
      <c r="BN265" s="72"/>
      <c r="BO265" s="72"/>
      <c r="BP265" s="72"/>
      <c r="BQ265" s="72"/>
      <c r="BR265" s="72"/>
      <c r="BS265" s="72"/>
      <c r="BT265" s="72"/>
      <c r="BU265" s="72"/>
      <c r="BV265" s="72"/>
      <c r="BW265" s="72"/>
      <c r="BX265" s="72"/>
      <c r="BY265" s="72"/>
      <c r="BZ265" s="72"/>
      <c r="CA265" s="72"/>
      <c r="CB265" s="72"/>
      <c r="CC265" s="72"/>
      <c r="CD265" s="72"/>
      <c r="CE265" s="72"/>
      <c r="CF265" s="72"/>
      <c r="CG265" s="72"/>
      <c r="CH265" s="72"/>
    </row>
    <row r="266" spans="2:86" ht="25.15" hidden="1" customHeight="1">
      <c r="B266" s="5" t="s">
        <v>10</v>
      </c>
      <c r="C266" s="8">
        <f>AVERAGE(C250:C251)</f>
        <v>1.0264965231616041</v>
      </c>
      <c r="D266" s="8">
        <f>AVERAGE(D250:D251)</f>
        <v>1.9682046490776834</v>
      </c>
      <c r="E266" s="78"/>
      <c r="F266" s="5" t="s">
        <v>10</v>
      </c>
      <c r="G266" s="8">
        <f>AVERAGE(G250:G251)</f>
        <v>1.1419773820172847</v>
      </c>
      <c r="H266" s="8">
        <f>AVERAGE(H250:H251)</f>
        <v>2.2142302302123937</v>
      </c>
      <c r="I266" s="25"/>
      <c r="J266" s="5" t="s">
        <v>10</v>
      </c>
      <c r="K266" s="8">
        <f t="shared" si="79"/>
        <v>1.0842369525894444</v>
      </c>
      <c r="L266" s="8">
        <f t="shared" si="79"/>
        <v>2.0912174396450385</v>
      </c>
      <c r="M266" s="78"/>
      <c r="N266" s="78"/>
      <c r="O266" s="72"/>
      <c r="P266" s="78"/>
      <c r="Q266" s="78"/>
      <c r="R266" s="78"/>
      <c r="S266" s="78"/>
      <c r="T266" s="78"/>
      <c r="U266" s="72"/>
      <c r="V266" s="72"/>
      <c r="W266" s="72"/>
      <c r="X266" s="72"/>
      <c r="Y266" s="72"/>
      <c r="Z266" s="72"/>
      <c r="AA266" s="72"/>
      <c r="AB266" s="72"/>
      <c r="AC266" s="72"/>
      <c r="AD266" s="72"/>
      <c r="AE266" s="72"/>
      <c r="AF266" s="72"/>
      <c r="AG266" s="72"/>
      <c r="AH266" s="72"/>
      <c r="AI266" s="72"/>
      <c r="AJ266" s="72"/>
      <c r="AK266" s="72"/>
      <c r="AL266" s="72"/>
      <c r="AM266" s="72"/>
      <c r="AN266" s="72"/>
      <c r="AO266" s="72"/>
      <c r="AP266" s="72"/>
      <c r="AQ266" s="72"/>
      <c r="AR266" s="72"/>
      <c r="AS266" s="72"/>
      <c r="AT266" s="72"/>
      <c r="AU266" s="72"/>
      <c r="AV266" s="72"/>
      <c r="AW266" s="72"/>
      <c r="AX266" s="72"/>
      <c r="AY266" s="72"/>
      <c r="AZ266" s="72"/>
      <c r="BA266" s="72"/>
      <c r="BB266" s="72"/>
      <c r="BC266" s="72"/>
      <c r="BD266" s="72"/>
      <c r="BE266" s="72"/>
      <c r="BF266" s="72"/>
      <c r="BG266" s="72"/>
      <c r="BH266" s="72"/>
      <c r="BI266" s="72"/>
      <c r="BJ266" s="72"/>
      <c r="BK266" s="72"/>
      <c r="BL266" s="72"/>
      <c r="BM266" s="72"/>
      <c r="BN266" s="72"/>
      <c r="BO266" s="72"/>
      <c r="BP266" s="72"/>
      <c r="BQ266" s="72"/>
      <c r="BR266" s="72"/>
      <c r="BS266" s="72"/>
      <c r="BT266" s="72"/>
      <c r="BU266" s="72"/>
      <c r="BV266" s="72"/>
      <c r="BW266" s="72"/>
      <c r="BX266" s="72"/>
      <c r="BY266" s="72"/>
      <c r="BZ266" s="72"/>
      <c r="CA266" s="72"/>
      <c r="CB266" s="72"/>
      <c r="CC266" s="72"/>
      <c r="CD266" s="72"/>
      <c r="CE266" s="72"/>
      <c r="CF266" s="72"/>
      <c r="CG266" s="72"/>
      <c r="CH266" s="72"/>
    </row>
    <row r="267" spans="2:86" ht="25.15" hidden="1" customHeight="1">
      <c r="B267" s="5" t="s">
        <v>1</v>
      </c>
      <c r="C267" s="8">
        <f>AVERAGE(C252:C253)</f>
        <v>0.97729854141163219</v>
      </c>
      <c r="D267" s="8">
        <f>AVERAGE(D252:D253)</f>
        <v>1.9026925623669753</v>
      </c>
      <c r="E267" s="78"/>
      <c r="F267" s="5" t="s">
        <v>1</v>
      </c>
      <c r="G267" s="8">
        <f>AVERAGE(G252:G253)</f>
        <v>1.1146603826920747</v>
      </c>
      <c r="H267" s="8">
        <f>AVERAGE(H252:H253)</f>
        <v>2.1999146811034143</v>
      </c>
      <c r="I267" s="25"/>
      <c r="J267" s="5" t="s">
        <v>1</v>
      </c>
      <c r="K267" s="8">
        <f t="shared" si="79"/>
        <v>1.0459794620518534</v>
      </c>
      <c r="L267" s="8">
        <f t="shared" si="79"/>
        <v>2.0513036217351948</v>
      </c>
      <c r="M267" s="78"/>
      <c r="N267" s="78"/>
      <c r="O267" s="72"/>
      <c r="P267" s="78"/>
      <c r="Q267" s="78"/>
      <c r="R267" s="78"/>
      <c r="S267" s="78"/>
      <c r="T267" s="78"/>
      <c r="U267" s="72"/>
      <c r="V267" s="72"/>
      <c r="W267" s="72"/>
      <c r="X267" s="72"/>
      <c r="Y267" s="72"/>
      <c r="Z267" s="72"/>
      <c r="AA267" s="72"/>
      <c r="AB267" s="72"/>
      <c r="AC267" s="72"/>
      <c r="AD267" s="72"/>
      <c r="AE267" s="72"/>
      <c r="AF267" s="72"/>
      <c r="AG267" s="72"/>
      <c r="AH267" s="72"/>
      <c r="AI267" s="72"/>
      <c r="AJ267" s="72"/>
      <c r="AK267" s="72"/>
      <c r="AL267" s="72"/>
      <c r="AM267" s="72"/>
      <c r="AN267" s="72"/>
      <c r="AO267" s="72"/>
      <c r="AP267" s="72"/>
      <c r="AQ267" s="72"/>
      <c r="AR267" s="72"/>
      <c r="AS267" s="72"/>
      <c r="AT267" s="72"/>
      <c r="AU267" s="72"/>
      <c r="AV267" s="72"/>
      <c r="AW267" s="72"/>
      <c r="AX267" s="72"/>
      <c r="AY267" s="72"/>
      <c r="AZ267" s="72"/>
      <c r="BA267" s="72"/>
      <c r="BB267" s="72"/>
      <c r="BC267" s="72"/>
      <c r="BD267" s="72"/>
      <c r="BE267" s="72"/>
      <c r="BF267" s="72"/>
      <c r="BG267" s="72"/>
      <c r="BH267" s="72"/>
      <c r="BI267" s="72"/>
      <c r="BJ267" s="72"/>
      <c r="BK267" s="72"/>
      <c r="BL267" s="72"/>
      <c r="BM267" s="72"/>
      <c r="BN267" s="72"/>
      <c r="BO267" s="72"/>
      <c r="BP267" s="72"/>
      <c r="BQ267" s="72"/>
      <c r="BR267" s="72"/>
      <c r="BS267" s="72"/>
      <c r="BT267" s="72"/>
      <c r="BU267" s="72"/>
      <c r="BV267" s="72"/>
      <c r="BW267" s="72"/>
      <c r="BX267" s="72"/>
      <c r="BY267" s="72"/>
      <c r="BZ267" s="72"/>
      <c r="CA267" s="72"/>
      <c r="CB267" s="72"/>
      <c r="CC267" s="72"/>
      <c r="CD267" s="72"/>
      <c r="CE267" s="72"/>
      <c r="CF267" s="72"/>
      <c r="CG267" s="72"/>
      <c r="CH267" s="72"/>
    </row>
    <row r="268" spans="2:86" ht="25.15" hidden="1" customHeight="1">
      <c r="B268" s="5" t="s">
        <v>2</v>
      </c>
      <c r="C268" s="8">
        <f>AVERAGE(C254:C255)</f>
        <v>0.96043507391533822</v>
      </c>
      <c r="D268" s="8">
        <f>AVERAGE(D254:D255)</f>
        <v>1.8939255949606555</v>
      </c>
      <c r="E268" s="78" t="s">
        <v>80</v>
      </c>
      <c r="F268" s="5" t="s">
        <v>2</v>
      </c>
      <c r="G268" s="8">
        <f>AVERAGE(G254:G255)</f>
        <v>1.1315016703718963</v>
      </c>
      <c r="H268" s="8">
        <f>AVERAGE(H254:H255)</f>
        <v>2.2687874244589996</v>
      </c>
      <c r="I268" s="25"/>
      <c r="J268" s="5" t="s">
        <v>2</v>
      </c>
      <c r="K268" s="8">
        <f t="shared" si="79"/>
        <v>1.0459683721436173</v>
      </c>
      <c r="L268" s="8">
        <f t="shared" si="79"/>
        <v>2.0813565097098277</v>
      </c>
      <c r="M268" s="78"/>
      <c r="N268" s="78"/>
      <c r="O268" s="72"/>
      <c r="P268" s="78"/>
      <c r="Q268" s="78"/>
      <c r="R268" s="78"/>
      <c r="S268" s="78"/>
      <c r="T268" s="78"/>
      <c r="U268" s="72"/>
      <c r="V268" s="72"/>
      <c r="W268" s="72"/>
      <c r="X268" s="72"/>
      <c r="Y268" s="72"/>
      <c r="Z268" s="72"/>
      <c r="AA268" s="72"/>
      <c r="AB268" s="72"/>
      <c r="AC268" s="72"/>
      <c r="AD268" s="72"/>
      <c r="AE268" s="72"/>
      <c r="AF268" s="72"/>
      <c r="AG268" s="72"/>
      <c r="AH268" s="72"/>
      <c r="AI268" s="72"/>
      <c r="AJ268" s="72"/>
      <c r="AK268" s="72"/>
      <c r="AL268" s="72"/>
      <c r="AM268" s="72"/>
      <c r="AN268" s="72"/>
      <c r="AO268" s="72"/>
      <c r="AP268" s="72"/>
      <c r="AQ268" s="72"/>
      <c r="AR268" s="72"/>
      <c r="AS268" s="72"/>
      <c r="AT268" s="72"/>
      <c r="AU268" s="72"/>
      <c r="AV268" s="72"/>
      <c r="AW268" s="72"/>
      <c r="AX268" s="72"/>
      <c r="AY268" s="72"/>
      <c r="AZ268" s="72"/>
      <c r="BA268" s="72"/>
      <c r="BB268" s="72"/>
      <c r="BC268" s="72"/>
      <c r="BD268" s="72"/>
      <c r="BE268" s="72"/>
      <c r="BF268" s="72"/>
      <c r="BG268" s="72"/>
      <c r="BH268" s="72"/>
      <c r="BI268" s="72"/>
      <c r="BJ268" s="72"/>
      <c r="BK268" s="72"/>
      <c r="BL268" s="72"/>
      <c r="BM268" s="72"/>
      <c r="BN268" s="72"/>
      <c r="BO268" s="72"/>
      <c r="BP268" s="72"/>
      <c r="BQ268" s="72"/>
      <c r="BR268" s="72"/>
      <c r="BS268" s="72"/>
      <c r="BT268" s="72"/>
      <c r="BU268" s="72"/>
      <c r="BV268" s="72"/>
      <c r="BW268" s="72"/>
      <c r="BX268" s="72"/>
      <c r="BY268" s="72"/>
      <c r="BZ268" s="72"/>
      <c r="CA268" s="72"/>
      <c r="CB268" s="72"/>
      <c r="CC268" s="72"/>
      <c r="CD268" s="72"/>
      <c r="CE268" s="72"/>
      <c r="CF268" s="72"/>
      <c r="CG268" s="72"/>
      <c r="CH268" s="72"/>
    </row>
    <row r="269" spans="2:86" ht="25.15" hidden="1" customHeight="1">
      <c r="B269" s="5" t="s">
        <v>3</v>
      </c>
      <c r="C269" s="8">
        <f>AVERAGE(C256:C257)</f>
        <v>0.96565062807368418</v>
      </c>
      <c r="D269" s="8">
        <f>AVERAGE(D256:D257)</f>
        <v>1.94709150679428</v>
      </c>
      <c r="E269" s="78"/>
      <c r="F269" s="5" t="s">
        <v>3</v>
      </c>
      <c r="G269" s="8">
        <f>AVERAGE(G256:G257)</f>
        <v>1.1739031213473154</v>
      </c>
      <c r="H269" s="8">
        <f>AVERAGE(H256:H257)</f>
        <v>2.4139428388399917</v>
      </c>
      <c r="I269" s="25"/>
      <c r="J269" s="5" t="s">
        <v>3</v>
      </c>
      <c r="K269" s="8">
        <f t="shared" si="79"/>
        <v>1.0697768747104999</v>
      </c>
      <c r="L269" s="8">
        <f t="shared" si="79"/>
        <v>2.1805171728171358</v>
      </c>
      <c r="M269" s="78"/>
      <c r="N269" s="78"/>
      <c r="O269" s="72"/>
      <c r="P269" s="78"/>
      <c r="Q269" s="78"/>
      <c r="R269" s="78"/>
      <c r="S269" s="78"/>
      <c r="T269" s="78"/>
      <c r="U269" s="72"/>
      <c r="V269" s="72"/>
      <c r="W269" s="72"/>
      <c r="X269" s="72"/>
      <c r="Y269" s="72"/>
      <c r="Z269" s="72"/>
      <c r="AA269" s="72"/>
      <c r="AB269" s="72"/>
      <c r="AC269" s="72"/>
      <c r="AD269" s="72"/>
      <c r="AE269" s="72"/>
      <c r="AF269" s="72"/>
      <c r="AG269" s="72"/>
      <c r="AH269" s="72"/>
      <c r="AI269" s="72"/>
      <c r="AJ269" s="72"/>
      <c r="AK269" s="72"/>
      <c r="AL269" s="72"/>
      <c r="AM269" s="72"/>
      <c r="AN269" s="72"/>
      <c r="AO269" s="72"/>
      <c r="AP269" s="72"/>
      <c r="AQ269" s="72"/>
      <c r="AR269" s="72"/>
      <c r="AS269" s="72"/>
      <c r="AT269" s="72"/>
      <c r="AU269" s="72"/>
      <c r="AV269" s="72"/>
      <c r="AW269" s="72"/>
      <c r="AX269" s="72"/>
      <c r="AY269" s="72"/>
      <c r="AZ269" s="72"/>
      <c r="BA269" s="72"/>
      <c r="BB269" s="72"/>
      <c r="BC269" s="72"/>
      <c r="BD269" s="72"/>
      <c r="BE269" s="72"/>
      <c r="BF269" s="72"/>
      <c r="BG269" s="72"/>
      <c r="BH269" s="72"/>
      <c r="BI269" s="72"/>
      <c r="BJ269" s="72"/>
      <c r="BK269" s="72"/>
      <c r="BL269" s="72"/>
      <c r="BM269" s="72"/>
      <c r="BN269" s="72"/>
      <c r="BO269" s="72"/>
      <c r="BP269" s="72"/>
      <c r="BQ269" s="72"/>
      <c r="BR269" s="72"/>
      <c r="BS269" s="72"/>
      <c r="BT269" s="72"/>
      <c r="BU269" s="72"/>
      <c r="BV269" s="72"/>
      <c r="BW269" s="72"/>
      <c r="BX269" s="72"/>
      <c r="BY269" s="72"/>
      <c r="BZ269" s="72"/>
      <c r="CA269" s="72"/>
      <c r="CB269" s="72"/>
      <c r="CC269" s="72"/>
      <c r="CD269" s="72"/>
      <c r="CE269" s="72"/>
      <c r="CF269" s="72"/>
      <c r="CG269" s="72"/>
      <c r="CH269" s="72"/>
    </row>
    <row r="270" spans="2:86" ht="25.15" hidden="1" customHeight="1">
      <c r="B270" s="5" t="s">
        <v>39</v>
      </c>
      <c r="C270" s="8">
        <f>AVERAGE(C258:C260)</f>
        <v>0.99705558576012654</v>
      </c>
      <c r="D270" s="8">
        <f>AVERAGE(D258:D260)</f>
        <v>2.1202076073937581</v>
      </c>
      <c r="E270" s="78"/>
      <c r="F270" s="5" t="s">
        <v>39</v>
      </c>
      <c r="G270" s="8">
        <f>AVERAGE(G258:G260)</f>
        <v>1.2213930925561549</v>
      </c>
      <c r="H270" s="8">
        <f>AVERAGE(H258:H260)</f>
        <v>2.6502595092421979</v>
      </c>
      <c r="I270" s="25"/>
      <c r="J270" s="5" t="s">
        <v>39</v>
      </c>
      <c r="K270" s="8">
        <f t="shared" si="79"/>
        <v>1.1092243391581407</v>
      </c>
      <c r="L270" s="8">
        <f t="shared" si="79"/>
        <v>2.385233558317978</v>
      </c>
      <c r="M270" s="78"/>
      <c r="N270" s="78"/>
      <c r="O270" s="72"/>
      <c r="P270" s="78"/>
      <c r="Q270" s="78"/>
      <c r="R270" s="78"/>
      <c r="S270" s="78"/>
      <c r="T270" s="78"/>
      <c r="U270" s="72"/>
      <c r="V270" s="72"/>
      <c r="W270" s="72"/>
      <c r="X270" s="72"/>
      <c r="Y270" s="72"/>
      <c r="Z270" s="72"/>
      <c r="AA270" s="72"/>
      <c r="AB270" s="72"/>
      <c r="AC270" s="72"/>
      <c r="AD270" s="72"/>
      <c r="AE270" s="72"/>
      <c r="AF270" s="72"/>
      <c r="AG270" s="72"/>
      <c r="AH270" s="72"/>
      <c r="AI270" s="72"/>
      <c r="AJ270" s="72"/>
      <c r="AK270" s="72"/>
      <c r="AL270" s="72"/>
      <c r="AM270" s="72"/>
      <c r="AN270" s="72"/>
      <c r="AO270" s="72"/>
      <c r="AP270" s="72"/>
      <c r="AQ270" s="72"/>
      <c r="AR270" s="72"/>
      <c r="AS270" s="72"/>
      <c r="AT270" s="72"/>
      <c r="AU270" s="72"/>
      <c r="AV270" s="72"/>
      <c r="AW270" s="72"/>
      <c r="AX270" s="72"/>
      <c r="AY270" s="72"/>
      <c r="AZ270" s="72"/>
      <c r="BA270" s="72"/>
      <c r="BB270" s="72"/>
      <c r="BC270" s="72"/>
      <c r="BD270" s="72"/>
      <c r="BE270" s="72"/>
      <c r="BF270" s="72"/>
      <c r="BG270" s="72"/>
      <c r="BH270" s="72"/>
      <c r="BI270" s="72"/>
      <c r="BJ270" s="72"/>
      <c r="BK270" s="72"/>
      <c r="BL270" s="72"/>
      <c r="BM270" s="72"/>
      <c r="BN270" s="72"/>
      <c r="BO270" s="72"/>
      <c r="BP270" s="72"/>
      <c r="BQ270" s="72"/>
      <c r="BR270" s="72"/>
      <c r="BS270" s="72"/>
      <c r="BT270" s="72"/>
      <c r="BU270" s="72"/>
      <c r="BV270" s="72"/>
      <c r="BW270" s="72"/>
      <c r="BX270" s="72"/>
      <c r="BY270" s="72"/>
      <c r="BZ270" s="72"/>
      <c r="CA270" s="72"/>
      <c r="CB270" s="72"/>
      <c r="CC270" s="72"/>
      <c r="CD270" s="72"/>
      <c r="CE270" s="72"/>
      <c r="CF270" s="72"/>
      <c r="CG270" s="72"/>
      <c r="CH270" s="72"/>
    </row>
    <row r="271" spans="2:86" ht="25.15" hidden="1" customHeight="1">
      <c r="B271" s="91"/>
      <c r="C271" s="53"/>
      <c r="D271" s="53"/>
      <c r="E271" s="53"/>
      <c r="F271" s="91"/>
      <c r="G271" s="53"/>
      <c r="H271" s="53"/>
      <c r="I271" s="91"/>
      <c r="J271" s="91"/>
      <c r="K271" s="15"/>
      <c r="L271" s="15"/>
      <c r="M271" s="72"/>
      <c r="N271" s="72"/>
      <c r="O271" s="72"/>
      <c r="P271" s="15"/>
      <c r="Q271" s="15"/>
      <c r="R271" s="72"/>
      <c r="S271" s="72"/>
      <c r="T271" s="72"/>
      <c r="U271" s="72"/>
      <c r="V271" s="72"/>
      <c r="W271" s="72"/>
      <c r="X271" s="72"/>
      <c r="Y271" s="72"/>
      <c r="Z271" s="72"/>
      <c r="AA271" s="72"/>
      <c r="AB271" s="72"/>
      <c r="AC271" s="72"/>
      <c r="AD271" s="72"/>
      <c r="AE271" s="72"/>
      <c r="AF271" s="72"/>
      <c r="AG271" s="72"/>
      <c r="AH271" s="72"/>
      <c r="AI271" s="72"/>
      <c r="AJ271" s="72"/>
      <c r="AK271" s="72"/>
      <c r="AL271" s="72"/>
      <c r="AM271" s="72"/>
      <c r="AN271" s="72"/>
      <c r="AO271" s="72"/>
      <c r="AP271" s="72"/>
      <c r="AQ271" s="72"/>
      <c r="AR271" s="72"/>
      <c r="AS271" s="72"/>
      <c r="AT271" s="72"/>
      <c r="AU271" s="72"/>
      <c r="AV271" s="72"/>
      <c r="AW271" s="72"/>
      <c r="AX271" s="72"/>
      <c r="AY271" s="72"/>
      <c r="AZ271" s="72"/>
      <c r="BA271" s="72"/>
      <c r="BB271" s="72"/>
      <c r="BC271" s="72"/>
      <c r="BD271" s="72"/>
      <c r="BE271" s="72"/>
      <c r="BF271" s="72"/>
      <c r="BG271" s="72"/>
      <c r="BH271" s="72"/>
      <c r="BI271" s="72"/>
      <c r="BJ271" s="72"/>
      <c r="BK271" s="72"/>
      <c r="BL271" s="72"/>
      <c r="BM271" s="72"/>
      <c r="BN271" s="72"/>
      <c r="BO271" s="72"/>
      <c r="BP271" s="72"/>
      <c r="BQ271" s="72"/>
      <c r="BR271" s="72"/>
      <c r="BS271" s="72"/>
      <c r="BT271" s="72"/>
      <c r="BU271" s="72"/>
      <c r="BV271" s="72"/>
      <c r="BW271" s="72"/>
      <c r="BX271" s="72"/>
      <c r="BY271" s="72"/>
      <c r="BZ271" s="72"/>
      <c r="CA271" s="72"/>
      <c r="CB271" s="72"/>
      <c r="CC271" s="72"/>
      <c r="CD271" s="72"/>
      <c r="CE271" s="72"/>
      <c r="CF271" s="72"/>
      <c r="CG271" s="72"/>
      <c r="CH271" s="72"/>
    </row>
    <row r="272" spans="2:86" ht="25.15" hidden="1" customHeight="1">
      <c r="B272" s="429" t="s">
        <v>439</v>
      </c>
      <c r="C272" s="429"/>
      <c r="D272" s="429"/>
      <c r="E272" s="429"/>
      <c r="F272" s="429"/>
      <c r="G272" s="429"/>
      <c r="H272" s="429"/>
      <c r="I272" s="429"/>
      <c r="J272" s="429"/>
      <c r="K272" s="429"/>
      <c r="L272" s="429"/>
      <c r="M272" s="72"/>
      <c r="N272" s="72"/>
      <c r="O272" s="72"/>
      <c r="P272" s="15"/>
      <c r="Q272" s="15"/>
      <c r="R272" s="72"/>
      <c r="S272" s="72"/>
      <c r="T272" s="72"/>
      <c r="U272" s="72"/>
      <c r="V272" s="72"/>
      <c r="W272" s="72"/>
      <c r="X272" s="72"/>
      <c r="Y272" s="72"/>
      <c r="Z272" s="72"/>
      <c r="AA272" s="72"/>
      <c r="AB272" s="72"/>
      <c r="AC272" s="72"/>
      <c r="AD272" s="72"/>
      <c r="AE272" s="72"/>
      <c r="AF272" s="72"/>
      <c r="AG272" s="72"/>
      <c r="AH272" s="72"/>
      <c r="AI272" s="72"/>
      <c r="AJ272" s="72"/>
      <c r="AK272" s="72"/>
      <c r="AL272" s="72"/>
      <c r="AM272" s="72"/>
      <c r="AN272" s="72"/>
      <c r="AO272" s="72"/>
      <c r="AP272" s="72"/>
      <c r="AQ272" s="72"/>
      <c r="AR272" s="72"/>
      <c r="AS272" s="72"/>
      <c r="AT272" s="72"/>
      <c r="AU272" s="72"/>
      <c r="AV272" s="72"/>
      <c r="AW272" s="72"/>
      <c r="AX272" s="72"/>
      <c r="AY272" s="72"/>
      <c r="AZ272" s="72"/>
      <c r="BA272" s="72"/>
      <c r="BB272" s="72"/>
      <c r="BC272" s="72"/>
      <c r="BD272" s="72"/>
      <c r="BE272" s="72"/>
      <c r="BF272" s="72"/>
      <c r="BG272" s="72"/>
      <c r="BH272" s="72"/>
      <c r="BI272" s="72"/>
      <c r="BJ272" s="72"/>
      <c r="BK272" s="72"/>
      <c r="BL272" s="72"/>
      <c r="BM272" s="72"/>
      <c r="BN272" s="72"/>
      <c r="BO272" s="72"/>
      <c r="BP272" s="72"/>
      <c r="BQ272" s="72"/>
      <c r="BR272" s="72"/>
      <c r="BS272" s="72"/>
      <c r="BT272" s="72"/>
      <c r="BU272" s="72"/>
      <c r="BV272" s="72"/>
      <c r="BW272" s="72"/>
      <c r="BX272" s="72"/>
      <c r="BY272" s="72"/>
      <c r="BZ272" s="72"/>
      <c r="CA272" s="72"/>
      <c r="CB272" s="72"/>
      <c r="CC272" s="72"/>
      <c r="CD272" s="72"/>
      <c r="CE272" s="72"/>
      <c r="CF272" s="72"/>
      <c r="CG272" s="72"/>
      <c r="CH272" s="72"/>
    </row>
    <row r="273" spans="2:86" ht="25.15" hidden="1" customHeight="1">
      <c r="B273" s="429"/>
      <c r="C273" s="429"/>
      <c r="D273" s="429"/>
      <c r="E273" s="429"/>
      <c r="F273" s="429"/>
      <c r="G273" s="429"/>
      <c r="H273" s="429"/>
      <c r="I273" s="429"/>
      <c r="J273" s="429"/>
      <c r="K273" s="429"/>
      <c r="L273" s="429"/>
      <c r="M273" s="72"/>
      <c r="N273" s="72"/>
      <c r="O273" s="72"/>
      <c r="P273" s="15"/>
      <c r="Q273" s="15"/>
      <c r="R273" s="72"/>
      <c r="S273" s="72"/>
      <c r="T273" s="72"/>
      <c r="U273" s="72"/>
      <c r="V273" s="72"/>
      <c r="W273" s="72"/>
      <c r="X273" s="72"/>
      <c r="Y273" s="72"/>
      <c r="Z273" s="72"/>
      <c r="AA273" s="72"/>
      <c r="AB273" s="72"/>
      <c r="AC273" s="72"/>
      <c r="AD273" s="72"/>
      <c r="AE273" s="72"/>
      <c r="AF273" s="72"/>
      <c r="AG273" s="72"/>
      <c r="AH273" s="72"/>
      <c r="AI273" s="72"/>
      <c r="AJ273" s="72"/>
      <c r="AK273" s="72"/>
      <c r="AL273" s="72"/>
      <c r="AM273" s="72"/>
      <c r="AN273" s="72"/>
      <c r="AO273" s="72"/>
      <c r="AP273" s="72"/>
      <c r="AQ273" s="72"/>
      <c r="AR273" s="72"/>
      <c r="AS273" s="72"/>
      <c r="AT273" s="72"/>
      <c r="AU273" s="72"/>
      <c r="AV273" s="72"/>
      <c r="AW273" s="72"/>
      <c r="AX273" s="72"/>
      <c r="AY273" s="72"/>
      <c r="AZ273" s="72"/>
      <c r="BA273" s="72"/>
      <c r="BB273" s="72"/>
      <c r="BC273" s="72"/>
      <c r="BD273" s="72"/>
      <c r="BE273" s="72"/>
      <c r="BF273" s="72"/>
      <c r="BG273" s="72"/>
      <c r="BH273" s="72"/>
      <c r="BI273" s="72"/>
      <c r="BJ273" s="72"/>
      <c r="BK273" s="72"/>
      <c r="BL273" s="72"/>
      <c r="BM273" s="72"/>
      <c r="BN273" s="72"/>
      <c r="BO273" s="72"/>
      <c r="BP273" s="72"/>
      <c r="BQ273" s="72"/>
      <c r="BR273" s="72"/>
      <c r="BS273" s="72"/>
      <c r="BT273" s="72"/>
      <c r="BU273" s="72"/>
      <c r="BV273" s="72"/>
      <c r="BW273" s="72"/>
      <c r="BX273" s="72"/>
      <c r="BY273" s="72"/>
      <c r="BZ273" s="72"/>
      <c r="CA273" s="72"/>
      <c r="CB273" s="72"/>
      <c r="CC273" s="72"/>
      <c r="CD273" s="72"/>
      <c r="CE273" s="72"/>
      <c r="CF273" s="72"/>
      <c r="CG273" s="72"/>
      <c r="CH273" s="72"/>
    </row>
    <row r="274" spans="2:86" ht="25.15" hidden="1" customHeight="1">
      <c r="B274" s="183"/>
      <c r="C274" s="53"/>
      <c r="D274" s="53"/>
      <c r="E274" s="53"/>
      <c r="F274" s="91"/>
      <c r="G274" s="53"/>
      <c r="H274" s="53"/>
      <c r="I274" s="91"/>
      <c r="J274" s="91"/>
      <c r="K274" s="15"/>
      <c r="L274" s="15"/>
      <c r="M274" s="72"/>
      <c r="N274" s="72"/>
      <c r="O274" s="72"/>
      <c r="P274" s="15"/>
      <c r="Q274" s="15"/>
      <c r="R274" s="72"/>
      <c r="S274" s="72"/>
      <c r="T274" s="72"/>
      <c r="U274" s="72"/>
      <c r="V274" s="72"/>
      <c r="W274" s="72"/>
      <c r="X274" s="72"/>
      <c r="Y274" s="72"/>
      <c r="Z274" s="72"/>
      <c r="AA274" s="72"/>
      <c r="AB274" s="72"/>
      <c r="AC274" s="72"/>
      <c r="AD274" s="72"/>
      <c r="AE274" s="72"/>
      <c r="AF274" s="72"/>
      <c r="AG274" s="72"/>
      <c r="AH274" s="72"/>
      <c r="AI274" s="72"/>
      <c r="AJ274" s="72"/>
      <c r="AK274" s="72"/>
      <c r="AL274" s="72"/>
      <c r="AM274" s="72"/>
      <c r="AN274" s="72"/>
      <c r="AO274" s="72"/>
      <c r="AP274" s="72"/>
      <c r="AQ274" s="72"/>
      <c r="AR274" s="72"/>
      <c r="AS274" s="72"/>
      <c r="AT274" s="72"/>
      <c r="AU274" s="72"/>
      <c r="AV274" s="72"/>
      <c r="AW274" s="72"/>
      <c r="AX274" s="72"/>
      <c r="AY274" s="72"/>
      <c r="AZ274" s="72"/>
      <c r="BA274" s="72"/>
      <c r="BB274" s="72"/>
      <c r="BC274" s="72"/>
      <c r="BD274" s="72"/>
      <c r="BE274" s="72"/>
      <c r="BF274" s="72"/>
      <c r="BG274" s="72"/>
      <c r="BH274" s="72"/>
      <c r="BI274" s="72"/>
      <c r="BJ274" s="72"/>
      <c r="BK274" s="72"/>
      <c r="BL274" s="72"/>
      <c r="BM274" s="72"/>
      <c r="BN274" s="72"/>
      <c r="BO274" s="72"/>
      <c r="BP274" s="72"/>
      <c r="BQ274" s="72"/>
      <c r="BR274" s="72"/>
      <c r="BS274" s="72"/>
      <c r="BT274" s="72"/>
      <c r="BU274" s="72"/>
      <c r="BV274" s="72"/>
      <c r="BW274" s="72"/>
      <c r="BX274" s="72"/>
      <c r="BY274" s="72"/>
      <c r="BZ274" s="72"/>
      <c r="CA274" s="72"/>
      <c r="CB274" s="72"/>
      <c r="CC274" s="72"/>
      <c r="CD274" s="72"/>
      <c r="CE274" s="72"/>
      <c r="CF274" s="72"/>
      <c r="CG274" s="72"/>
      <c r="CH274" s="72"/>
    </row>
    <row r="275" spans="2:86" ht="25.15" hidden="1" customHeight="1">
      <c r="B275" s="139" t="s">
        <v>175</v>
      </c>
      <c r="C275" s="184"/>
      <c r="D275" s="184"/>
      <c r="E275" s="53"/>
      <c r="F275" s="91"/>
      <c r="G275" s="53"/>
      <c r="H275" s="53"/>
      <c r="I275" s="91"/>
      <c r="J275" s="91"/>
      <c r="K275" s="15"/>
      <c r="L275" s="15"/>
      <c r="M275" s="72"/>
      <c r="N275" s="72"/>
      <c r="O275" s="72"/>
      <c r="P275" s="15"/>
      <c r="Q275" s="15"/>
      <c r="R275" s="72"/>
      <c r="S275" s="72"/>
      <c r="T275" s="72"/>
      <c r="U275" s="72"/>
      <c r="V275" s="72"/>
      <c r="W275" s="72"/>
      <c r="X275" s="72"/>
      <c r="Y275" s="72"/>
      <c r="Z275" s="72"/>
      <c r="AA275" s="72"/>
      <c r="AB275" s="72"/>
      <c r="AC275" s="72"/>
      <c r="AD275" s="72"/>
      <c r="AE275" s="72"/>
      <c r="AF275" s="72"/>
      <c r="AG275" s="72"/>
      <c r="AH275" s="72"/>
      <c r="AI275" s="72"/>
      <c r="AJ275" s="72"/>
      <c r="AK275" s="72"/>
      <c r="AL275" s="72"/>
      <c r="AM275" s="72"/>
      <c r="AN275" s="72"/>
      <c r="AO275" s="72"/>
      <c r="AP275" s="72"/>
      <c r="AQ275" s="72"/>
      <c r="AR275" s="72"/>
      <c r="AS275" s="72"/>
      <c r="AT275" s="72"/>
      <c r="AU275" s="72"/>
      <c r="AV275" s="72"/>
      <c r="AW275" s="72"/>
      <c r="AX275" s="72"/>
      <c r="AY275" s="72"/>
      <c r="AZ275" s="72"/>
      <c r="BA275" s="72"/>
      <c r="BB275" s="72"/>
      <c r="BC275" s="72"/>
      <c r="BD275" s="72"/>
      <c r="BE275" s="72"/>
      <c r="BF275" s="72"/>
      <c r="BG275" s="72"/>
      <c r="BH275" s="72"/>
      <c r="BI275" s="72"/>
      <c r="BJ275" s="72"/>
      <c r="BK275" s="72"/>
      <c r="BL275" s="72"/>
      <c r="BM275" s="72"/>
      <c r="BN275" s="72"/>
      <c r="BO275" s="72"/>
      <c r="BP275" s="72"/>
      <c r="BQ275" s="72"/>
      <c r="BR275" s="72"/>
      <c r="BS275" s="72"/>
      <c r="BT275" s="72"/>
      <c r="BU275" s="72"/>
      <c r="BV275" s="72"/>
      <c r="BW275" s="72"/>
      <c r="BX275" s="72"/>
      <c r="BY275" s="72"/>
      <c r="BZ275" s="72"/>
      <c r="CA275" s="72"/>
      <c r="CB275" s="72"/>
      <c r="CC275" s="72"/>
      <c r="CD275" s="72"/>
      <c r="CE275" s="72"/>
      <c r="CF275" s="72"/>
      <c r="CG275" s="72"/>
      <c r="CH275" s="72"/>
    </row>
    <row r="276" spans="2:86" ht="25.15" hidden="1" customHeight="1">
      <c r="B276" s="172"/>
      <c r="C276" s="53"/>
      <c r="D276" s="53"/>
      <c r="E276" s="53"/>
      <c r="F276" s="91"/>
      <c r="G276" s="53"/>
      <c r="H276" s="53"/>
      <c r="I276" s="91"/>
      <c r="J276" s="91"/>
      <c r="K276" s="15"/>
      <c r="L276" s="15"/>
      <c r="M276" s="72"/>
      <c r="N276" s="72"/>
      <c r="O276" s="72"/>
      <c r="P276" s="15"/>
      <c r="Q276" s="15"/>
      <c r="R276" s="72"/>
      <c r="S276" s="72"/>
      <c r="T276" s="72"/>
      <c r="U276" s="72"/>
      <c r="V276" s="72"/>
      <c r="W276" s="72"/>
      <c r="X276" s="72"/>
      <c r="Y276" s="72"/>
      <c r="Z276" s="72"/>
      <c r="AA276" s="72"/>
      <c r="AB276" s="72"/>
      <c r="AC276" s="72"/>
      <c r="AD276" s="72"/>
      <c r="AE276" s="72"/>
      <c r="AF276" s="72"/>
      <c r="AG276" s="72"/>
      <c r="AH276" s="72"/>
      <c r="AI276" s="72"/>
      <c r="AJ276" s="72"/>
      <c r="AK276" s="72"/>
      <c r="AL276" s="72"/>
      <c r="AM276" s="72"/>
      <c r="AN276" s="72"/>
      <c r="AO276" s="72"/>
      <c r="AP276" s="72"/>
      <c r="AQ276" s="72"/>
      <c r="AR276" s="72"/>
      <c r="AS276" s="72"/>
      <c r="AT276" s="72"/>
      <c r="AU276" s="72"/>
      <c r="AV276" s="72"/>
      <c r="AW276" s="72"/>
      <c r="AX276" s="72"/>
      <c r="AY276" s="72"/>
      <c r="AZ276" s="72"/>
      <c r="BA276" s="72"/>
      <c r="BB276" s="72"/>
      <c r="BC276" s="72"/>
      <c r="BD276" s="72"/>
      <c r="BE276" s="72"/>
      <c r="BF276" s="72"/>
      <c r="BG276" s="72"/>
      <c r="BH276" s="72"/>
      <c r="BI276" s="72"/>
      <c r="BJ276" s="72"/>
      <c r="BK276" s="72"/>
      <c r="BL276" s="72"/>
      <c r="BM276" s="72"/>
      <c r="BN276" s="72"/>
      <c r="BO276" s="72"/>
      <c r="BP276" s="72"/>
      <c r="BQ276" s="72"/>
      <c r="BR276" s="72"/>
      <c r="BS276" s="72"/>
      <c r="BT276" s="72"/>
      <c r="BU276" s="72"/>
      <c r="BV276" s="72"/>
      <c r="BW276" s="72"/>
      <c r="BX276" s="72"/>
      <c r="BY276" s="72"/>
      <c r="BZ276" s="72"/>
      <c r="CA276" s="72"/>
      <c r="CB276" s="72"/>
      <c r="CC276" s="72"/>
      <c r="CD276" s="72"/>
      <c r="CE276" s="72"/>
      <c r="CF276" s="72"/>
      <c r="CG276" s="72"/>
      <c r="CH276" s="72"/>
    </row>
    <row r="277" spans="2:86" ht="25.15" hidden="1" customHeight="1">
      <c r="B277" s="172" t="s">
        <v>176</v>
      </c>
      <c r="C277" s="2"/>
      <c r="D277" s="53"/>
      <c r="E277" s="53"/>
      <c r="F277" s="91"/>
      <c r="G277" s="53"/>
      <c r="H277" s="53"/>
      <c r="I277" s="91"/>
      <c r="J277" s="91"/>
      <c r="K277" s="15"/>
      <c r="L277" s="15"/>
      <c r="M277" s="72"/>
      <c r="N277" s="72"/>
      <c r="O277" s="72"/>
      <c r="P277" s="15"/>
      <c r="Q277" s="15"/>
      <c r="R277" s="72"/>
      <c r="S277" s="72"/>
      <c r="T277" s="72"/>
      <c r="U277" s="72"/>
      <c r="V277" s="72"/>
      <c r="W277" s="72"/>
      <c r="X277" s="72"/>
      <c r="Y277" s="72"/>
      <c r="Z277" s="72"/>
      <c r="AA277" s="72"/>
      <c r="AB277" s="72"/>
      <c r="AC277" s="72"/>
      <c r="AD277" s="72"/>
      <c r="AE277" s="72"/>
      <c r="AF277" s="72"/>
      <c r="AG277" s="72"/>
      <c r="AH277" s="72"/>
      <c r="AI277" s="72"/>
      <c r="AJ277" s="72"/>
      <c r="AK277" s="72"/>
      <c r="AL277" s="72"/>
      <c r="AM277" s="72"/>
      <c r="AN277" s="72"/>
      <c r="AO277" s="72"/>
      <c r="AP277" s="72"/>
      <c r="AQ277" s="72"/>
      <c r="AR277" s="72"/>
      <c r="AS277" s="72"/>
      <c r="AT277" s="72"/>
      <c r="AU277" s="72"/>
      <c r="AV277" s="72"/>
      <c r="AW277" s="72"/>
      <c r="AX277" s="72"/>
      <c r="AY277" s="72"/>
      <c r="AZ277" s="72"/>
      <c r="BA277" s="72"/>
      <c r="BB277" s="72"/>
      <c r="BC277" s="72"/>
      <c r="BD277" s="72"/>
      <c r="BE277" s="72"/>
      <c r="BF277" s="72"/>
      <c r="BG277" s="72"/>
      <c r="BH277" s="72"/>
      <c r="BI277" s="72"/>
      <c r="BJ277" s="72"/>
      <c r="BK277" s="72"/>
      <c r="BL277" s="72"/>
      <c r="BM277" s="72"/>
      <c r="BN277" s="72"/>
      <c r="BO277" s="72"/>
      <c r="BP277" s="72"/>
      <c r="BQ277" s="72"/>
      <c r="BR277" s="72"/>
      <c r="BS277" s="72"/>
      <c r="BT277" s="72"/>
      <c r="BU277" s="72"/>
      <c r="BV277" s="72"/>
      <c r="BW277" s="72"/>
      <c r="BX277" s="72"/>
      <c r="BY277" s="72"/>
      <c r="BZ277" s="72"/>
      <c r="CA277" s="72"/>
      <c r="CB277" s="72"/>
      <c r="CC277" s="72"/>
      <c r="CD277" s="72"/>
      <c r="CE277" s="72"/>
      <c r="CF277" s="72"/>
      <c r="CG277" s="72"/>
      <c r="CH277" s="72"/>
    </row>
    <row r="278" spans="2:86" ht="25.15" hidden="1" customHeight="1">
      <c r="B278" s="185" t="s">
        <v>177</v>
      </c>
      <c r="C278" s="2"/>
      <c r="D278" s="53"/>
      <c r="E278" s="53"/>
      <c r="F278" s="91"/>
      <c r="G278" s="53"/>
      <c r="H278" s="53"/>
      <c r="I278" s="91"/>
      <c r="J278" s="91"/>
      <c r="K278" s="15"/>
      <c r="L278" s="15"/>
      <c r="M278" s="72"/>
      <c r="N278" s="72"/>
      <c r="O278" s="72"/>
      <c r="P278" s="15"/>
      <c r="Q278" s="15"/>
      <c r="R278" s="72"/>
      <c r="S278" s="72"/>
      <c r="T278" s="72"/>
      <c r="U278" s="72"/>
      <c r="V278" s="72"/>
      <c r="W278" s="72"/>
      <c r="X278" s="72"/>
      <c r="Y278" s="72"/>
      <c r="Z278" s="72"/>
      <c r="AA278" s="72"/>
      <c r="AB278" s="72"/>
      <c r="AC278" s="72"/>
      <c r="AD278" s="72"/>
      <c r="AE278" s="72"/>
      <c r="AF278" s="72"/>
      <c r="AG278" s="72"/>
      <c r="AH278" s="72"/>
      <c r="AI278" s="72"/>
      <c r="AJ278" s="72"/>
      <c r="AK278" s="72"/>
      <c r="AL278" s="72"/>
      <c r="AM278" s="72"/>
      <c r="AN278" s="72"/>
      <c r="AO278" s="72"/>
      <c r="AP278" s="72"/>
      <c r="AQ278" s="72"/>
      <c r="AR278" s="72"/>
      <c r="AS278" s="72"/>
      <c r="AT278" s="72"/>
      <c r="AU278" s="72"/>
      <c r="AV278" s="72"/>
      <c r="AW278" s="72"/>
      <c r="AX278" s="72"/>
      <c r="AY278" s="72"/>
      <c r="AZ278" s="72"/>
      <c r="BA278" s="72"/>
      <c r="BB278" s="72"/>
      <c r="BC278" s="72"/>
      <c r="BD278" s="72"/>
      <c r="BE278" s="72"/>
      <c r="BF278" s="72"/>
      <c r="BG278" s="72"/>
      <c r="BH278" s="72"/>
      <c r="BI278" s="72"/>
      <c r="BJ278" s="72"/>
      <c r="BK278" s="72"/>
      <c r="BL278" s="72"/>
      <c r="BM278" s="72"/>
      <c r="BN278" s="72"/>
      <c r="BO278" s="72"/>
      <c r="BP278" s="72"/>
      <c r="BQ278" s="72"/>
      <c r="BR278" s="72"/>
      <c r="BS278" s="72"/>
      <c r="BT278" s="72"/>
      <c r="BU278" s="72"/>
      <c r="BV278" s="72"/>
      <c r="BW278" s="72"/>
      <c r="BX278" s="72"/>
      <c r="BY278" s="72"/>
      <c r="BZ278" s="72"/>
      <c r="CA278" s="72"/>
      <c r="CB278" s="72"/>
      <c r="CC278" s="72"/>
      <c r="CD278" s="72"/>
      <c r="CE278" s="72"/>
      <c r="CF278" s="72"/>
      <c r="CG278" s="72"/>
      <c r="CH278" s="72"/>
    </row>
    <row r="279" spans="2:86" ht="25.15" hidden="1" customHeight="1">
      <c r="B279" s="186" t="s">
        <v>178</v>
      </c>
      <c r="C279" s="187"/>
      <c r="D279" s="186" t="s">
        <v>179</v>
      </c>
      <c r="E279" s="186" t="s">
        <v>180</v>
      </c>
      <c r="F279" s="91"/>
      <c r="G279" s="2" t="s">
        <v>181</v>
      </c>
      <c r="H279" s="146">
        <f>H280/(H281*H282)</f>
        <v>0.27777777777777779</v>
      </c>
      <c r="I279" s="53"/>
      <c r="J279" s="91"/>
      <c r="K279" s="15"/>
      <c r="L279" s="15"/>
      <c r="M279" s="72"/>
      <c r="N279" s="72"/>
      <c r="O279" s="72"/>
      <c r="P279" s="15"/>
      <c r="Q279" s="15"/>
      <c r="R279" s="72"/>
      <c r="S279" s="72"/>
      <c r="T279" s="72"/>
      <c r="U279" s="72"/>
      <c r="V279" s="72"/>
      <c r="W279" s="72"/>
      <c r="X279" s="72"/>
      <c r="Y279" s="72"/>
      <c r="Z279" s="72"/>
      <c r="AA279" s="72"/>
      <c r="AB279" s="72"/>
      <c r="AC279" s="72"/>
      <c r="AD279" s="72"/>
      <c r="AE279" s="72"/>
      <c r="AF279" s="72"/>
      <c r="AG279" s="72"/>
      <c r="AH279" s="72"/>
      <c r="AI279" s="72"/>
      <c r="AJ279" s="72"/>
      <c r="AK279" s="72"/>
      <c r="AL279" s="72"/>
      <c r="AM279" s="72"/>
      <c r="AN279" s="72"/>
      <c r="AO279" s="72"/>
      <c r="AP279" s="72"/>
      <c r="AQ279" s="72"/>
      <c r="AR279" s="72"/>
      <c r="AS279" s="72"/>
      <c r="AT279" s="72"/>
      <c r="AU279" s="72"/>
      <c r="AV279" s="72"/>
      <c r="AW279" s="72"/>
      <c r="AX279" s="72"/>
      <c r="AY279" s="72"/>
      <c r="AZ279" s="72"/>
      <c r="BA279" s="72"/>
      <c r="BB279" s="72"/>
      <c r="BC279" s="72"/>
      <c r="BD279" s="72"/>
      <c r="BE279" s="72"/>
      <c r="BF279" s="72"/>
      <c r="BG279" s="72"/>
      <c r="BH279" s="72"/>
      <c r="BI279" s="72"/>
      <c r="BJ279" s="72"/>
      <c r="BK279" s="72"/>
      <c r="BL279" s="72"/>
      <c r="BM279" s="72"/>
      <c r="BN279" s="72"/>
      <c r="BO279" s="72"/>
      <c r="BP279" s="72"/>
      <c r="BQ279" s="72"/>
      <c r="BR279" s="72"/>
      <c r="BS279" s="72"/>
      <c r="BT279" s="72"/>
      <c r="BU279" s="72"/>
      <c r="BV279" s="72"/>
      <c r="BW279" s="72"/>
      <c r="BX279" s="72"/>
      <c r="BY279" s="72"/>
      <c r="BZ279" s="72"/>
      <c r="CA279" s="72"/>
      <c r="CB279" s="72"/>
      <c r="CC279" s="72"/>
      <c r="CD279" s="72"/>
      <c r="CE279" s="72"/>
      <c r="CF279" s="72"/>
      <c r="CG279" s="72"/>
      <c r="CH279" s="72"/>
    </row>
    <row r="280" spans="2:86" ht="25.15" hidden="1" customHeight="1">
      <c r="B280" s="188" t="s">
        <v>182</v>
      </c>
      <c r="C280" s="188" t="s">
        <v>183</v>
      </c>
      <c r="D280" s="129">
        <v>1.81</v>
      </c>
      <c r="E280" s="189">
        <f t="shared" ref="E280:E285" si="80">D280*$H$279</f>
        <v>0.50277777777777777</v>
      </c>
      <c r="F280" s="91"/>
      <c r="G280" s="2"/>
      <c r="H280" s="190">
        <f>10^6</f>
        <v>1000000</v>
      </c>
      <c r="I280" s="2" t="s">
        <v>184</v>
      </c>
      <c r="J280" s="91"/>
      <c r="K280" s="15"/>
      <c r="L280" s="15"/>
      <c r="M280" s="72"/>
      <c r="N280" s="72"/>
      <c r="O280" s="72"/>
      <c r="P280" s="15"/>
      <c r="Q280" s="15"/>
      <c r="R280" s="72"/>
      <c r="S280" s="72"/>
      <c r="T280" s="72"/>
      <c r="U280" s="72"/>
      <c r="V280" s="72"/>
      <c r="W280" s="72"/>
      <c r="X280" s="72"/>
      <c r="Y280" s="72"/>
      <c r="Z280" s="72"/>
      <c r="AA280" s="72"/>
      <c r="AB280" s="72"/>
      <c r="AC280" s="72"/>
      <c r="AD280" s="72"/>
      <c r="AE280" s="72"/>
      <c r="AF280" s="72"/>
      <c r="AG280" s="72"/>
      <c r="AH280" s="72"/>
      <c r="AI280" s="72"/>
      <c r="AJ280" s="72"/>
      <c r="AK280" s="72"/>
      <c r="AL280" s="72"/>
      <c r="AM280" s="72"/>
      <c r="AN280" s="72"/>
      <c r="AO280" s="72"/>
      <c r="AP280" s="72"/>
      <c r="AQ280" s="72"/>
      <c r="AR280" s="72"/>
      <c r="AS280" s="72"/>
      <c r="AT280" s="72"/>
      <c r="AU280" s="72"/>
      <c r="AV280" s="72"/>
      <c r="AW280" s="72"/>
      <c r="AX280" s="72"/>
      <c r="AY280" s="72"/>
      <c r="AZ280" s="72"/>
      <c r="BA280" s="72"/>
      <c r="BB280" s="72"/>
      <c r="BC280" s="72"/>
      <c r="BD280" s="72"/>
      <c r="BE280" s="72"/>
      <c r="BF280" s="72"/>
      <c r="BG280" s="72"/>
      <c r="BH280" s="72"/>
      <c r="BI280" s="72"/>
      <c r="BJ280" s="72"/>
      <c r="BK280" s="72"/>
      <c r="BL280" s="72"/>
      <c r="BM280" s="72"/>
      <c r="BN280" s="72"/>
      <c r="BO280" s="72"/>
      <c r="BP280" s="72"/>
      <c r="BQ280" s="72"/>
      <c r="BR280" s="72"/>
      <c r="BS280" s="72"/>
      <c r="BT280" s="72"/>
      <c r="BU280" s="72"/>
      <c r="BV280" s="72"/>
      <c r="BW280" s="72"/>
      <c r="BX280" s="72"/>
      <c r="BY280" s="72"/>
      <c r="BZ280" s="72"/>
      <c r="CA280" s="72"/>
      <c r="CB280" s="72"/>
      <c r="CC280" s="72"/>
      <c r="CD280" s="72"/>
      <c r="CE280" s="72"/>
      <c r="CF280" s="72"/>
      <c r="CG280" s="72"/>
      <c r="CH280" s="72"/>
    </row>
    <row r="281" spans="2:86" ht="25.15" hidden="1" customHeight="1">
      <c r="B281" s="188" t="str">
        <f>B280</f>
        <v>Samochód osobowy, hybrydowy benzyna +elektryczny</v>
      </c>
      <c r="C281" s="188" t="s">
        <v>185</v>
      </c>
      <c r="D281" s="129">
        <v>2.37</v>
      </c>
      <c r="E281" s="189">
        <f t="shared" si="80"/>
        <v>0.65833333333333344</v>
      </c>
      <c r="F281" s="91"/>
      <c r="G281" s="2"/>
      <c r="H281" s="190">
        <f>10^3</f>
        <v>1000</v>
      </c>
      <c r="I281" s="2" t="s">
        <v>186</v>
      </c>
      <c r="J281" s="91"/>
      <c r="K281" s="15"/>
      <c r="L281" s="15"/>
      <c r="M281" s="72"/>
      <c r="N281" s="72"/>
      <c r="O281" s="72"/>
      <c r="P281" s="15"/>
      <c r="Q281" s="15"/>
      <c r="R281" s="72"/>
      <c r="S281" s="72"/>
      <c r="T281" s="72"/>
      <c r="U281" s="72"/>
      <c r="V281" s="72"/>
      <c r="W281" s="72"/>
      <c r="X281" s="72"/>
      <c r="Y281" s="72"/>
      <c r="Z281" s="72"/>
      <c r="AA281" s="72"/>
      <c r="AB281" s="72"/>
      <c r="AC281" s="72"/>
      <c r="AD281" s="72"/>
      <c r="AE281" s="72"/>
      <c r="AF281" s="72"/>
      <c r="AG281" s="72"/>
      <c r="AH281" s="72"/>
      <c r="AI281" s="72"/>
      <c r="AJ281" s="72"/>
      <c r="AK281" s="72"/>
      <c r="AL281" s="72"/>
      <c r="AM281" s="72"/>
      <c r="AN281" s="72"/>
      <c r="AO281" s="72"/>
      <c r="AP281" s="72"/>
      <c r="AQ281" s="72"/>
      <c r="AR281" s="72"/>
      <c r="AS281" s="72"/>
      <c r="AT281" s="72"/>
      <c r="AU281" s="72"/>
      <c r="AV281" s="72"/>
      <c r="AW281" s="72"/>
      <c r="AX281" s="72"/>
      <c r="AY281" s="72"/>
      <c r="AZ281" s="72"/>
      <c r="BA281" s="72"/>
      <c r="BB281" s="72"/>
      <c r="BC281" s="72"/>
      <c r="BD281" s="72"/>
      <c r="BE281" s="72"/>
      <c r="BF281" s="72"/>
      <c r="BG281" s="72"/>
      <c r="BH281" s="72"/>
      <c r="BI281" s="72"/>
      <c r="BJ281" s="72"/>
      <c r="BK281" s="72"/>
      <c r="BL281" s="72"/>
      <c r="BM281" s="72"/>
      <c r="BN281" s="72"/>
      <c r="BO281" s="72"/>
      <c r="BP281" s="72"/>
      <c r="BQ281" s="72"/>
      <c r="BR281" s="72"/>
      <c r="BS281" s="72"/>
      <c r="BT281" s="72"/>
      <c r="BU281" s="72"/>
      <c r="BV281" s="72"/>
      <c r="BW281" s="72"/>
      <c r="BX281" s="72"/>
      <c r="BY281" s="72"/>
      <c r="BZ281" s="72"/>
      <c r="CA281" s="72"/>
      <c r="CB281" s="72"/>
      <c r="CC281" s="72"/>
      <c r="CD281" s="72"/>
      <c r="CE281" s="72"/>
      <c r="CF281" s="72"/>
      <c r="CG281" s="72"/>
      <c r="CH281" s="72"/>
    </row>
    <row r="282" spans="2:86" ht="25.15" hidden="1" customHeight="1">
      <c r="B282" s="188" t="s">
        <v>187</v>
      </c>
      <c r="C282" s="188" t="s">
        <v>183</v>
      </c>
      <c r="D282" s="129">
        <v>0.84</v>
      </c>
      <c r="E282" s="189">
        <f t="shared" si="80"/>
        <v>0.23333333333333334</v>
      </c>
      <c r="F282" s="91"/>
      <c r="G282" s="2"/>
      <c r="H282" s="190">
        <f>(60*60)</f>
        <v>3600</v>
      </c>
      <c r="I282" s="2" t="s">
        <v>188</v>
      </c>
      <c r="J282" s="91"/>
      <c r="K282" s="15"/>
      <c r="L282" s="15"/>
      <c r="M282" s="72"/>
      <c r="N282" s="72"/>
      <c r="O282" s="72"/>
      <c r="P282" s="15"/>
      <c r="Q282" s="15"/>
      <c r="R282" s="72"/>
      <c r="S282" s="72"/>
      <c r="T282" s="72"/>
      <c r="U282" s="72"/>
      <c r="V282" s="72"/>
      <c r="W282" s="72"/>
      <c r="X282" s="72"/>
      <c r="Y282" s="72"/>
      <c r="Z282" s="72"/>
      <c r="AA282" s="72"/>
      <c r="AB282" s="72"/>
      <c r="AC282" s="72"/>
      <c r="AD282" s="72"/>
      <c r="AE282" s="72"/>
      <c r="AF282" s="72"/>
      <c r="AG282" s="72"/>
      <c r="AH282" s="72"/>
      <c r="AI282" s="72"/>
      <c r="AJ282" s="72"/>
      <c r="AK282" s="72"/>
      <c r="AL282" s="72"/>
      <c r="AM282" s="72"/>
      <c r="AN282" s="72"/>
      <c r="AO282" s="72"/>
      <c r="AP282" s="72"/>
      <c r="AQ282" s="72"/>
      <c r="AR282" s="72"/>
      <c r="AS282" s="72"/>
      <c r="AT282" s="72"/>
      <c r="AU282" s="72"/>
      <c r="AV282" s="72"/>
      <c r="AW282" s="72"/>
      <c r="AX282" s="72"/>
      <c r="AY282" s="72"/>
      <c r="AZ282" s="72"/>
      <c r="BA282" s="72"/>
      <c r="BB282" s="72"/>
      <c r="BC282" s="72"/>
      <c r="BD282" s="72"/>
      <c r="BE282" s="72"/>
      <c r="BF282" s="72"/>
      <c r="BG282" s="72"/>
      <c r="BH282" s="72"/>
      <c r="BI282" s="72"/>
      <c r="BJ282" s="72"/>
      <c r="BK282" s="72"/>
      <c r="BL282" s="72"/>
      <c r="BM282" s="72"/>
      <c r="BN282" s="72"/>
      <c r="BO282" s="72"/>
      <c r="BP282" s="72"/>
      <c r="BQ282" s="72"/>
      <c r="BR282" s="72"/>
      <c r="BS282" s="72"/>
      <c r="BT282" s="72"/>
      <c r="BU282" s="72"/>
      <c r="BV282" s="72"/>
      <c r="BW282" s="72"/>
      <c r="BX282" s="72"/>
      <c r="BY282" s="72"/>
      <c r="BZ282" s="72"/>
      <c r="CA282" s="72"/>
      <c r="CB282" s="72"/>
      <c r="CC282" s="72"/>
      <c r="CD282" s="72"/>
      <c r="CE282" s="72"/>
      <c r="CF282" s="72"/>
      <c r="CG282" s="72"/>
      <c r="CH282" s="72"/>
    </row>
    <row r="283" spans="2:86" ht="25.15" hidden="1" customHeight="1">
      <c r="B283" s="188" t="s">
        <v>187</v>
      </c>
      <c r="C283" s="188" t="s">
        <v>185</v>
      </c>
      <c r="D283" s="129">
        <v>0.73</v>
      </c>
      <c r="E283" s="189">
        <f t="shared" si="80"/>
        <v>0.20277777777777778</v>
      </c>
      <c r="F283" s="91"/>
      <c r="G283" s="53"/>
      <c r="H283" s="53"/>
      <c r="I283" s="91"/>
      <c r="J283" s="91"/>
      <c r="K283" s="15"/>
      <c r="L283" s="15"/>
      <c r="M283" s="72"/>
      <c r="N283" s="72"/>
      <c r="O283" s="72"/>
      <c r="P283" s="15"/>
      <c r="Q283" s="15"/>
      <c r="R283" s="72"/>
      <c r="S283" s="72"/>
      <c r="T283" s="72"/>
      <c r="U283" s="72"/>
      <c r="V283" s="72"/>
      <c r="W283" s="72"/>
      <c r="X283" s="72"/>
      <c r="Y283" s="72"/>
      <c r="Z283" s="72"/>
      <c r="AA283" s="72"/>
      <c r="AB283" s="72"/>
      <c r="AC283" s="72"/>
      <c r="AD283" s="72"/>
      <c r="AE283" s="72"/>
      <c r="AF283" s="72"/>
      <c r="AG283" s="72"/>
      <c r="AH283" s="72"/>
      <c r="AI283" s="72"/>
      <c r="AJ283" s="72"/>
      <c r="AK283" s="72"/>
      <c r="AL283" s="72"/>
      <c r="AM283" s="72"/>
      <c r="AN283" s="72"/>
      <c r="AO283" s="72"/>
      <c r="AP283" s="72"/>
      <c r="AQ283" s="72"/>
      <c r="AR283" s="72"/>
      <c r="AS283" s="72"/>
      <c r="AT283" s="72"/>
      <c r="AU283" s="72"/>
      <c r="AV283" s="72"/>
      <c r="AW283" s="72"/>
      <c r="AX283" s="72"/>
      <c r="AY283" s="72"/>
      <c r="AZ283" s="72"/>
      <c r="BA283" s="72"/>
      <c r="BB283" s="72"/>
      <c r="BC283" s="72"/>
      <c r="BD283" s="72"/>
      <c r="BE283" s="72"/>
      <c r="BF283" s="72"/>
      <c r="BG283" s="72"/>
      <c r="BH283" s="72"/>
      <c r="BI283" s="72"/>
      <c r="BJ283" s="72"/>
      <c r="BK283" s="72"/>
      <c r="BL283" s="72"/>
      <c r="BM283" s="72"/>
      <c r="BN283" s="72"/>
      <c r="BO283" s="72"/>
      <c r="BP283" s="72"/>
      <c r="BQ283" s="72"/>
      <c r="BR283" s="72"/>
      <c r="BS283" s="72"/>
      <c r="BT283" s="72"/>
      <c r="BU283" s="72"/>
      <c r="BV283" s="72"/>
      <c r="BW283" s="72"/>
      <c r="BX283" s="72"/>
      <c r="BY283" s="72"/>
      <c r="BZ283" s="72"/>
      <c r="CA283" s="72"/>
      <c r="CB283" s="72"/>
      <c r="CC283" s="72"/>
      <c r="CD283" s="72"/>
      <c r="CE283" s="72"/>
      <c r="CF283" s="72"/>
      <c r="CG283" s="72"/>
      <c r="CH283" s="72"/>
    </row>
    <row r="284" spans="2:86" ht="25.15" hidden="1" customHeight="1">
      <c r="B284" s="188" t="s">
        <v>189</v>
      </c>
      <c r="C284" s="188" t="s">
        <v>183</v>
      </c>
      <c r="D284" s="129">
        <v>11.42</v>
      </c>
      <c r="E284" s="189">
        <f t="shared" si="80"/>
        <v>3.1722222222222225</v>
      </c>
      <c r="F284" s="91"/>
      <c r="G284" s="53"/>
      <c r="H284" s="53"/>
      <c r="I284" s="91"/>
      <c r="J284" s="91"/>
      <c r="K284" s="15"/>
      <c r="L284" s="15"/>
      <c r="M284" s="72"/>
      <c r="N284" s="72"/>
      <c r="O284" s="72"/>
      <c r="P284" s="15"/>
      <c r="Q284" s="15"/>
      <c r="R284" s="72"/>
      <c r="S284" s="72"/>
      <c r="T284" s="72"/>
      <c r="U284" s="72"/>
      <c r="V284" s="72"/>
      <c r="W284" s="72"/>
      <c r="X284" s="72"/>
      <c r="Y284" s="72"/>
      <c r="Z284" s="72"/>
      <c r="AA284" s="72"/>
      <c r="AB284" s="72"/>
      <c r="AC284" s="72"/>
      <c r="AD284" s="72"/>
      <c r="AE284" s="72"/>
      <c r="AF284" s="72"/>
      <c r="AG284" s="72"/>
      <c r="AH284" s="72"/>
      <c r="AI284" s="72"/>
      <c r="AJ284" s="72"/>
      <c r="AK284" s="72"/>
      <c r="AL284" s="72"/>
      <c r="AM284" s="72"/>
      <c r="AN284" s="72"/>
      <c r="AO284" s="72"/>
      <c r="AP284" s="72"/>
      <c r="AQ284" s="72"/>
      <c r="AR284" s="72"/>
      <c r="AS284" s="72"/>
      <c r="AT284" s="72"/>
      <c r="AU284" s="72"/>
      <c r="AV284" s="72"/>
      <c r="AW284" s="72"/>
      <c r="AX284" s="72"/>
      <c r="AY284" s="72"/>
      <c r="AZ284" s="72"/>
      <c r="BA284" s="72"/>
      <c r="BB284" s="72"/>
      <c r="BC284" s="72"/>
      <c r="BD284" s="72"/>
      <c r="BE284" s="72"/>
      <c r="BF284" s="72"/>
      <c r="BG284" s="72"/>
      <c r="BH284" s="72"/>
      <c r="BI284" s="72"/>
      <c r="BJ284" s="72"/>
      <c r="BK284" s="72"/>
      <c r="BL284" s="72"/>
      <c r="BM284" s="72"/>
      <c r="BN284" s="72"/>
      <c r="BO284" s="72"/>
      <c r="BP284" s="72"/>
      <c r="BQ284" s="72"/>
      <c r="BR284" s="72"/>
      <c r="BS284" s="72"/>
      <c r="BT284" s="72"/>
      <c r="BU284" s="72"/>
      <c r="BV284" s="72"/>
      <c r="BW284" s="72"/>
      <c r="BX284" s="72"/>
      <c r="BY284" s="72"/>
      <c r="BZ284" s="72"/>
      <c r="CA284" s="72"/>
      <c r="CB284" s="72"/>
      <c r="CC284" s="72"/>
      <c r="CD284" s="72"/>
      <c r="CE284" s="72"/>
      <c r="CF284" s="72"/>
      <c r="CG284" s="72"/>
      <c r="CH284" s="72"/>
    </row>
    <row r="285" spans="2:86" ht="25.15" hidden="1" customHeight="1">
      <c r="B285" s="188" t="s">
        <v>190</v>
      </c>
      <c r="C285" s="188" t="s">
        <v>183</v>
      </c>
      <c r="D285" s="129">
        <v>7.83</v>
      </c>
      <c r="E285" s="189">
        <f t="shared" si="80"/>
        <v>2.1750000000000003</v>
      </c>
      <c r="F285" s="91"/>
      <c r="G285" s="53"/>
      <c r="H285" s="53"/>
      <c r="I285" s="91"/>
      <c r="J285" s="91"/>
      <c r="K285" s="15"/>
      <c r="L285" s="15"/>
      <c r="M285" s="72"/>
      <c r="N285" s="72"/>
      <c r="O285" s="72"/>
      <c r="P285" s="15"/>
      <c r="Q285" s="15"/>
      <c r="R285" s="72"/>
      <c r="S285" s="72"/>
      <c r="T285" s="72"/>
      <c r="U285" s="72"/>
      <c r="V285" s="72"/>
      <c r="W285" s="72"/>
      <c r="X285" s="72"/>
      <c r="Y285" s="72"/>
      <c r="Z285" s="72"/>
      <c r="AA285" s="72"/>
      <c r="AB285" s="72"/>
      <c r="AC285" s="72"/>
      <c r="AD285" s="72"/>
      <c r="AE285" s="72"/>
      <c r="AF285" s="72"/>
      <c r="AG285" s="72"/>
      <c r="AH285" s="72"/>
      <c r="AI285" s="72"/>
      <c r="AJ285" s="72"/>
      <c r="AK285" s="72"/>
      <c r="AL285" s="72"/>
      <c r="AM285" s="72"/>
      <c r="AN285" s="72"/>
      <c r="AO285" s="72"/>
      <c r="AP285" s="72"/>
      <c r="AQ285" s="72"/>
      <c r="AR285" s="72"/>
      <c r="AS285" s="72"/>
      <c r="AT285" s="72"/>
      <c r="AU285" s="72"/>
      <c r="AV285" s="72"/>
      <c r="AW285" s="72"/>
      <c r="AX285" s="72"/>
      <c r="AY285" s="72"/>
      <c r="AZ285" s="72"/>
      <c r="BA285" s="72"/>
      <c r="BB285" s="72"/>
      <c r="BC285" s="72"/>
      <c r="BD285" s="72"/>
      <c r="BE285" s="72"/>
      <c r="BF285" s="72"/>
      <c r="BG285" s="72"/>
      <c r="BH285" s="72"/>
      <c r="BI285" s="72"/>
      <c r="BJ285" s="72"/>
      <c r="BK285" s="72"/>
      <c r="BL285" s="72"/>
      <c r="BM285" s="72"/>
      <c r="BN285" s="72"/>
      <c r="BO285" s="72"/>
      <c r="BP285" s="72"/>
      <c r="BQ285" s="72"/>
      <c r="BR285" s="72"/>
      <c r="BS285" s="72"/>
      <c r="BT285" s="72"/>
      <c r="BU285" s="72"/>
      <c r="BV285" s="72"/>
      <c r="BW285" s="72"/>
      <c r="BX285" s="72"/>
      <c r="BY285" s="72"/>
      <c r="BZ285" s="72"/>
      <c r="CA285" s="72"/>
      <c r="CB285" s="72"/>
      <c r="CC285" s="72"/>
      <c r="CD285" s="72"/>
      <c r="CE285" s="72"/>
      <c r="CF285" s="72"/>
      <c r="CG285" s="72"/>
      <c r="CH285" s="72"/>
    </row>
    <row r="286" spans="2:86" ht="25.15" hidden="1" customHeight="1">
      <c r="B286" s="143" t="s">
        <v>191</v>
      </c>
      <c r="C286" s="53"/>
      <c r="D286" s="53"/>
      <c r="E286" s="53"/>
      <c r="F286" s="91"/>
      <c r="G286" s="53"/>
      <c r="H286" s="53"/>
      <c r="I286" s="91"/>
      <c r="J286" s="91"/>
      <c r="K286" s="15"/>
      <c r="L286" s="15"/>
      <c r="M286" s="72"/>
      <c r="N286" s="72"/>
      <c r="O286" s="72"/>
      <c r="P286" s="15"/>
      <c r="Q286" s="15"/>
      <c r="R286" s="72"/>
      <c r="S286" s="72"/>
      <c r="T286" s="72"/>
      <c r="U286" s="72"/>
      <c r="V286" s="72"/>
      <c r="W286" s="72"/>
      <c r="X286" s="72"/>
      <c r="Y286" s="72"/>
      <c r="Z286" s="72"/>
      <c r="AA286" s="72"/>
      <c r="AB286" s="72"/>
      <c r="AC286" s="72"/>
      <c r="AD286" s="72"/>
      <c r="AE286" s="72"/>
      <c r="AF286" s="72"/>
      <c r="AG286" s="72"/>
      <c r="AH286" s="72"/>
      <c r="AI286" s="72"/>
      <c r="AJ286" s="72"/>
      <c r="AK286" s="72"/>
      <c r="AL286" s="72"/>
      <c r="AM286" s="72"/>
      <c r="AN286" s="72"/>
      <c r="AO286" s="72"/>
      <c r="AP286" s="72"/>
      <c r="AQ286" s="72"/>
      <c r="AR286" s="72"/>
      <c r="AS286" s="72"/>
      <c r="AT286" s="72"/>
      <c r="AU286" s="72"/>
      <c r="AV286" s="72"/>
      <c r="AW286" s="72"/>
      <c r="AX286" s="72"/>
      <c r="AY286" s="72"/>
      <c r="AZ286" s="72"/>
      <c r="BA286" s="72"/>
      <c r="BB286" s="72"/>
      <c r="BC286" s="72"/>
      <c r="BD286" s="72"/>
      <c r="BE286" s="72"/>
      <c r="BF286" s="72"/>
      <c r="BG286" s="72"/>
      <c r="BH286" s="72"/>
      <c r="BI286" s="72"/>
      <c r="BJ286" s="72"/>
      <c r="BK286" s="72"/>
      <c r="BL286" s="72"/>
      <c r="BM286" s="72"/>
      <c r="BN286" s="72"/>
      <c r="BO286" s="72"/>
      <c r="BP286" s="72"/>
      <c r="BQ286" s="72"/>
      <c r="BR286" s="72"/>
      <c r="BS286" s="72"/>
      <c r="BT286" s="72"/>
      <c r="BU286" s="72"/>
      <c r="BV286" s="72"/>
      <c r="BW286" s="72"/>
      <c r="BX286" s="72"/>
      <c r="BY286" s="72"/>
      <c r="BZ286" s="72"/>
      <c r="CA286" s="72"/>
      <c r="CB286" s="72"/>
      <c r="CC286" s="72"/>
      <c r="CD286" s="72"/>
      <c r="CE286" s="72"/>
      <c r="CF286" s="72"/>
      <c r="CG286" s="72"/>
      <c r="CH286" s="72"/>
    </row>
    <row r="287" spans="2:86" ht="25.15" hidden="1" customHeight="1">
      <c r="B287" s="143" t="s">
        <v>192</v>
      </c>
      <c r="C287" s="53"/>
      <c r="D287" s="53"/>
      <c r="E287" s="53"/>
      <c r="F287" s="91"/>
      <c r="G287" s="53"/>
      <c r="H287" s="53"/>
      <c r="I287" s="91"/>
      <c r="J287" s="91"/>
      <c r="K287" s="15"/>
      <c r="L287" s="15"/>
      <c r="M287" s="72"/>
      <c r="N287" s="72"/>
      <c r="O287" s="72"/>
      <c r="P287" s="15"/>
      <c r="Q287" s="15"/>
      <c r="R287" s="72"/>
      <c r="S287" s="72"/>
      <c r="T287" s="72"/>
      <c r="U287" s="72"/>
      <c r="V287" s="72"/>
      <c r="W287" s="72"/>
      <c r="X287" s="72"/>
      <c r="Y287" s="72"/>
      <c r="Z287" s="72"/>
      <c r="AA287" s="72"/>
      <c r="AB287" s="72"/>
      <c r="AC287" s="72"/>
      <c r="AD287" s="72"/>
      <c r="AE287" s="72"/>
      <c r="AF287" s="72"/>
      <c r="AG287" s="72"/>
      <c r="AH287" s="72"/>
      <c r="AI287" s="72"/>
      <c r="AJ287" s="72"/>
      <c r="AK287" s="72"/>
      <c r="AL287" s="72"/>
      <c r="AM287" s="72"/>
      <c r="AN287" s="72"/>
      <c r="AO287" s="72"/>
      <c r="AP287" s="72"/>
      <c r="AQ287" s="72"/>
      <c r="AR287" s="72"/>
      <c r="AS287" s="72"/>
      <c r="AT287" s="72"/>
      <c r="AU287" s="72"/>
      <c r="AV287" s="72"/>
      <c r="AW287" s="72"/>
      <c r="AX287" s="72"/>
      <c r="AY287" s="72"/>
      <c r="AZ287" s="72"/>
      <c r="BA287" s="72"/>
      <c r="BB287" s="72"/>
      <c r="BC287" s="72"/>
      <c r="BD287" s="72"/>
      <c r="BE287" s="72"/>
      <c r="BF287" s="72"/>
      <c r="BG287" s="72"/>
      <c r="BH287" s="72"/>
      <c r="BI287" s="72"/>
      <c r="BJ287" s="72"/>
      <c r="BK287" s="72"/>
      <c r="BL287" s="72"/>
      <c r="BM287" s="72"/>
      <c r="BN287" s="72"/>
      <c r="BO287" s="72"/>
      <c r="BP287" s="72"/>
      <c r="BQ287" s="72"/>
      <c r="BR287" s="72"/>
      <c r="BS287" s="72"/>
      <c r="BT287" s="72"/>
      <c r="BU287" s="72"/>
      <c r="BV287" s="72"/>
      <c r="BW287" s="72"/>
      <c r="BX287" s="72"/>
      <c r="BY287" s="72"/>
      <c r="BZ287" s="72"/>
      <c r="CA287" s="72"/>
      <c r="CB287" s="72"/>
      <c r="CC287" s="72"/>
      <c r="CD287" s="72"/>
      <c r="CE287" s="72"/>
      <c r="CF287" s="72"/>
      <c r="CG287" s="72"/>
      <c r="CH287" s="72"/>
    </row>
    <row r="288" spans="2:86" ht="25.15" hidden="1" customHeight="1">
      <c r="B288" s="172"/>
      <c r="C288" s="53"/>
      <c r="D288" s="53"/>
      <c r="E288" s="53"/>
      <c r="F288" s="91"/>
      <c r="G288" s="53"/>
      <c r="H288" s="53"/>
      <c r="I288" s="91"/>
      <c r="J288" s="91"/>
      <c r="K288" s="15"/>
      <c r="L288" s="15"/>
      <c r="M288" s="72"/>
      <c r="N288" s="72"/>
      <c r="O288" s="72"/>
      <c r="P288" s="15"/>
      <c r="Q288" s="15"/>
      <c r="R288" s="72"/>
      <c r="S288" s="72"/>
      <c r="T288" s="72"/>
      <c r="U288" s="72"/>
      <c r="V288" s="72"/>
      <c r="W288" s="72"/>
      <c r="X288" s="72"/>
      <c r="Y288" s="72"/>
      <c r="Z288" s="72"/>
      <c r="AA288" s="72"/>
      <c r="AB288" s="72"/>
      <c r="AC288" s="72"/>
      <c r="AD288" s="72"/>
      <c r="AE288" s="72"/>
      <c r="AF288" s="72"/>
      <c r="AG288" s="72"/>
      <c r="AH288" s="72"/>
      <c r="AI288" s="72"/>
      <c r="AJ288" s="72"/>
      <c r="AK288" s="72"/>
      <c r="AL288" s="72"/>
      <c r="AM288" s="72"/>
      <c r="AN288" s="72"/>
      <c r="AO288" s="72"/>
      <c r="AP288" s="72"/>
      <c r="AQ288" s="72"/>
      <c r="AR288" s="72"/>
      <c r="AS288" s="72"/>
      <c r="AT288" s="72"/>
      <c r="AU288" s="72"/>
      <c r="AV288" s="72"/>
      <c r="AW288" s="72"/>
      <c r="AX288" s="72"/>
      <c r="AY288" s="72"/>
      <c r="AZ288" s="72"/>
      <c r="BA288" s="72"/>
      <c r="BB288" s="72"/>
      <c r="BC288" s="72"/>
      <c r="BD288" s="72"/>
      <c r="BE288" s="72"/>
      <c r="BF288" s="72"/>
      <c r="BG288" s="72"/>
      <c r="BH288" s="72"/>
      <c r="BI288" s="72"/>
      <c r="BJ288" s="72"/>
      <c r="BK288" s="72"/>
      <c r="BL288" s="72"/>
      <c r="BM288" s="72"/>
      <c r="BN288" s="72"/>
      <c r="BO288" s="72"/>
      <c r="BP288" s="72"/>
      <c r="BQ288" s="72"/>
      <c r="BR288" s="72"/>
      <c r="BS288" s="72"/>
      <c r="BT288" s="72"/>
      <c r="BU288" s="72"/>
      <c r="BV288" s="72"/>
      <c r="BW288" s="72"/>
      <c r="BX288" s="72"/>
      <c r="BY288" s="72"/>
      <c r="BZ288" s="72"/>
      <c r="CA288" s="72"/>
      <c r="CB288" s="72"/>
      <c r="CC288" s="72"/>
      <c r="CD288" s="72"/>
      <c r="CE288" s="72"/>
      <c r="CF288" s="72"/>
      <c r="CG288" s="72"/>
      <c r="CH288" s="72"/>
    </row>
    <row r="289" spans="2:86" ht="25.15" hidden="1" customHeight="1">
      <c r="B289" s="172" t="s">
        <v>193</v>
      </c>
      <c r="C289" s="2"/>
      <c r="D289" s="53"/>
      <c r="E289" s="53"/>
      <c r="F289" s="91"/>
      <c r="G289" s="53"/>
      <c r="H289" s="53"/>
      <c r="I289" s="91"/>
      <c r="J289" s="91"/>
      <c r="K289" s="15"/>
      <c r="L289" s="15"/>
      <c r="M289" s="72"/>
      <c r="N289" s="72"/>
      <c r="O289" s="72"/>
      <c r="P289" s="15"/>
      <c r="Q289" s="15"/>
      <c r="R289" s="72"/>
      <c r="S289" s="72"/>
      <c r="T289" s="72"/>
      <c r="U289" s="72"/>
      <c r="V289" s="72"/>
      <c r="W289" s="72"/>
      <c r="X289" s="72"/>
      <c r="Y289" s="72"/>
      <c r="Z289" s="72"/>
      <c r="AA289" s="72"/>
      <c r="AB289" s="72"/>
      <c r="AC289" s="72"/>
      <c r="AD289" s="72"/>
      <c r="AE289" s="72"/>
      <c r="AF289" s="72"/>
      <c r="AG289" s="72"/>
      <c r="AH289" s="72"/>
      <c r="AI289" s="72"/>
      <c r="AJ289" s="72"/>
      <c r="AK289" s="72"/>
      <c r="AL289" s="72"/>
      <c r="AM289" s="72"/>
      <c r="AN289" s="72"/>
      <c r="AO289" s="72"/>
      <c r="AP289" s="72"/>
      <c r="AQ289" s="72"/>
      <c r="AR289" s="72"/>
      <c r="AS289" s="72"/>
      <c r="AT289" s="72"/>
      <c r="AU289" s="72"/>
      <c r="AV289" s="72"/>
      <c r="AW289" s="72"/>
      <c r="AX289" s="72"/>
      <c r="AY289" s="72"/>
      <c r="AZ289" s="72"/>
      <c r="BA289" s="72"/>
      <c r="BB289" s="72"/>
      <c r="BC289" s="72"/>
      <c r="BD289" s="72"/>
      <c r="BE289" s="72"/>
      <c r="BF289" s="72"/>
      <c r="BG289" s="72"/>
      <c r="BH289" s="72"/>
      <c r="BI289" s="72"/>
      <c r="BJ289" s="72"/>
      <c r="BK289" s="72"/>
      <c r="BL289" s="72"/>
      <c r="BM289" s="72"/>
      <c r="BN289" s="72"/>
      <c r="BO289" s="72"/>
      <c r="BP289" s="72"/>
      <c r="BQ289" s="72"/>
      <c r="BR289" s="72"/>
      <c r="BS289" s="72"/>
      <c r="BT289" s="72"/>
      <c r="BU289" s="72"/>
      <c r="BV289" s="72"/>
      <c r="BW289" s="72"/>
      <c r="BX289" s="72"/>
      <c r="BY289" s="72"/>
      <c r="BZ289" s="72"/>
      <c r="CA289" s="72"/>
      <c r="CB289" s="72"/>
      <c r="CC289" s="72"/>
      <c r="CD289" s="72"/>
      <c r="CE289" s="72"/>
      <c r="CF289" s="72"/>
      <c r="CG289" s="72"/>
      <c r="CH289" s="72"/>
    </row>
    <row r="290" spans="2:86" ht="25.15" hidden="1" customHeight="1">
      <c r="B290" s="2" t="s">
        <v>194</v>
      </c>
      <c r="C290" s="2"/>
      <c r="D290" s="53"/>
      <c r="E290" s="53"/>
      <c r="F290" s="91"/>
      <c r="G290" s="53"/>
      <c r="H290" s="53"/>
      <c r="I290" s="91"/>
      <c r="J290" s="91"/>
      <c r="K290" s="15"/>
      <c r="L290" s="15"/>
      <c r="M290" s="72"/>
      <c r="N290" s="72"/>
      <c r="O290" s="72"/>
      <c r="P290" s="15"/>
      <c r="Q290" s="15"/>
      <c r="R290" s="72"/>
      <c r="S290" s="72"/>
      <c r="T290" s="72"/>
      <c r="U290" s="72"/>
      <c r="V290" s="72"/>
      <c r="W290" s="72"/>
      <c r="X290" s="72"/>
      <c r="Y290" s="72"/>
      <c r="Z290" s="72"/>
      <c r="AA290" s="72"/>
      <c r="AB290" s="72"/>
      <c r="AC290" s="72"/>
      <c r="AD290" s="72"/>
      <c r="AE290" s="72"/>
      <c r="AF290" s="72"/>
      <c r="AG290" s="72"/>
      <c r="AH290" s="72"/>
      <c r="AI290" s="72"/>
      <c r="AJ290" s="72"/>
      <c r="AK290" s="72"/>
      <c r="AL290" s="72"/>
      <c r="AM290" s="72"/>
      <c r="AN290" s="72"/>
      <c r="AO290" s="72"/>
      <c r="AP290" s="72"/>
      <c r="AQ290" s="72"/>
      <c r="AR290" s="72"/>
      <c r="AS290" s="72"/>
      <c r="AT290" s="72"/>
      <c r="AU290" s="72"/>
      <c r="AV290" s="72"/>
      <c r="AW290" s="72"/>
      <c r="AX290" s="72"/>
      <c r="AY290" s="72"/>
      <c r="AZ290" s="72"/>
      <c r="BA290" s="72"/>
      <c r="BB290" s="72"/>
      <c r="BC290" s="72"/>
      <c r="BD290" s="72"/>
      <c r="BE290" s="72"/>
      <c r="BF290" s="72"/>
      <c r="BG290" s="72"/>
      <c r="BH290" s="72"/>
      <c r="BI290" s="72"/>
      <c r="BJ290" s="72"/>
      <c r="BK290" s="72"/>
      <c r="BL290" s="72"/>
      <c r="BM290" s="72"/>
      <c r="BN290" s="72"/>
      <c r="BO290" s="72"/>
      <c r="BP290" s="72"/>
      <c r="BQ290" s="72"/>
      <c r="BR290" s="72"/>
      <c r="BS290" s="72"/>
      <c r="BT290" s="72"/>
      <c r="BU290" s="72"/>
      <c r="BV290" s="72"/>
      <c r="BW290" s="72"/>
      <c r="BX290" s="72"/>
      <c r="BY290" s="72"/>
      <c r="BZ290" s="72"/>
      <c r="CA290" s="72"/>
      <c r="CB290" s="72"/>
      <c r="CC290" s="72"/>
      <c r="CD290" s="72"/>
      <c r="CE290" s="72"/>
      <c r="CF290" s="72"/>
      <c r="CG290" s="72"/>
      <c r="CH290" s="72"/>
    </row>
    <row r="291" spans="2:86" ht="25.15" hidden="1" customHeight="1">
      <c r="B291" s="159"/>
      <c r="C291" s="159"/>
      <c r="D291" s="127"/>
      <c r="E291" s="127">
        <v>2019</v>
      </c>
      <c r="F291" s="91"/>
      <c r="G291" s="53"/>
      <c r="H291" s="53"/>
      <c r="I291" s="91"/>
      <c r="J291" s="91"/>
      <c r="K291" s="15"/>
      <c r="L291" s="15"/>
      <c r="M291" s="72"/>
      <c r="N291" s="72"/>
      <c r="O291" s="72"/>
      <c r="P291" s="15"/>
      <c r="Q291" s="15"/>
      <c r="R291" s="72"/>
      <c r="S291" s="72"/>
      <c r="T291" s="72"/>
      <c r="U291" s="72"/>
      <c r="V291" s="72"/>
      <c r="W291" s="72"/>
      <c r="X291" s="72"/>
      <c r="Y291" s="72"/>
      <c r="Z291" s="72"/>
      <c r="AA291" s="72"/>
      <c r="AB291" s="72"/>
      <c r="AC291" s="72"/>
      <c r="AD291" s="72"/>
      <c r="AE291" s="72"/>
      <c r="AF291" s="72"/>
      <c r="AG291" s="72"/>
      <c r="AH291" s="72"/>
      <c r="AI291" s="72"/>
      <c r="AJ291" s="72"/>
      <c r="AK291" s="72"/>
      <c r="AL291" s="72"/>
      <c r="AM291" s="72"/>
      <c r="AN291" s="72"/>
      <c r="AO291" s="72"/>
      <c r="AP291" s="72"/>
      <c r="AQ291" s="72"/>
      <c r="AR291" s="72"/>
      <c r="AS291" s="72"/>
      <c r="AT291" s="72"/>
      <c r="AU291" s="72"/>
      <c r="AV291" s="72"/>
      <c r="AW291" s="72"/>
      <c r="AX291" s="72"/>
      <c r="AY291" s="72"/>
      <c r="AZ291" s="72"/>
      <c r="BA291" s="72"/>
      <c r="BB291" s="72"/>
      <c r="BC291" s="72"/>
      <c r="BD291" s="72"/>
      <c r="BE291" s="72"/>
      <c r="BF291" s="72"/>
      <c r="BG291" s="72"/>
      <c r="BH291" s="72"/>
      <c r="BI291" s="72"/>
      <c r="BJ291" s="72"/>
      <c r="BK291" s="72"/>
      <c r="BL291" s="72"/>
      <c r="BM291" s="72"/>
      <c r="BN291" s="72"/>
      <c r="BO291" s="72"/>
      <c r="BP291" s="72"/>
      <c r="BQ291" s="72"/>
      <c r="BR291" s="72"/>
      <c r="BS291" s="72"/>
      <c r="BT291" s="72"/>
      <c r="BU291" s="72"/>
      <c r="BV291" s="72"/>
      <c r="BW291" s="72"/>
      <c r="BX291" s="72"/>
      <c r="BY291" s="72"/>
      <c r="BZ291" s="72"/>
      <c r="CA291" s="72"/>
      <c r="CB291" s="72"/>
      <c r="CC291" s="72"/>
      <c r="CD291" s="72"/>
      <c r="CE291" s="72"/>
      <c r="CF291" s="72"/>
      <c r="CG291" s="72"/>
      <c r="CH291" s="72"/>
    </row>
    <row r="292" spans="2:86" ht="25.15" hidden="1" customHeight="1">
      <c r="B292" s="160" t="s">
        <v>195</v>
      </c>
      <c r="C292" s="129" t="s">
        <v>196</v>
      </c>
      <c r="D292" s="191"/>
      <c r="E292" s="171">
        <v>0.2044</v>
      </c>
      <c r="F292" s="91"/>
      <c r="G292" s="53"/>
      <c r="H292" s="53"/>
      <c r="I292" s="91"/>
      <c r="J292" s="91"/>
      <c r="K292" s="15"/>
      <c r="L292" s="15"/>
      <c r="M292" s="72"/>
      <c r="N292" s="72"/>
      <c r="O292" s="72"/>
      <c r="P292" s="15"/>
      <c r="Q292" s="15"/>
      <c r="R292" s="72"/>
      <c r="S292" s="72"/>
      <c r="T292" s="72"/>
      <c r="U292" s="72"/>
      <c r="V292" s="72"/>
      <c r="W292" s="72"/>
      <c r="X292" s="72"/>
      <c r="Y292" s="72"/>
      <c r="Z292" s="72"/>
      <c r="AA292" s="72"/>
      <c r="AB292" s="72"/>
      <c r="AC292" s="72"/>
      <c r="AD292" s="72"/>
      <c r="AE292" s="72"/>
      <c r="AF292" s="72"/>
      <c r="AG292" s="72"/>
      <c r="AH292" s="72"/>
      <c r="AI292" s="72"/>
      <c r="AJ292" s="72"/>
      <c r="AK292" s="72"/>
      <c r="AL292" s="72"/>
      <c r="AM292" s="72"/>
      <c r="AN292" s="72"/>
      <c r="AO292" s="72"/>
      <c r="AP292" s="72"/>
      <c r="AQ292" s="72"/>
      <c r="AR292" s="72"/>
      <c r="AS292" s="72"/>
      <c r="AT292" s="72"/>
      <c r="AU292" s="72"/>
      <c r="AV292" s="72"/>
      <c r="AW292" s="72"/>
      <c r="AX292" s="72"/>
      <c r="AY292" s="72"/>
      <c r="AZ292" s="72"/>
      <c r="BA292" s="72"/>
      <c r="BB292" s="72"/>
      <c r="BC292" s="72"/>
      <c r="BD292" s="72"/>
      <c r="BE292" s="72"/>
      <c r="BF292" s="72"/>
      <c r="BG292" s="72"/>
      <c r="BH292" s="72"/>
      <c r="BI292" s="72"/>
      <c r="BJ292" s="72"/>
      <c r="BK292" s="72"/>
      <c r="BL292" s="72"/>
      <c r="BM292" s="72"/>
      <c r="BN292" s="72"/>
      <c r="BO292" s="72"/>
      <c r="BP292" s="72"/>
      <c r="BQ292" s="72"/>
      <c r="BR292" s="72"/>
      <c r="BS292" s="72"/>
      <c r="BT292" s="72"/>
      <c r="BU292" s="72"/>
      <c r="BV292" s="72"/>
      <c r="BW292" s="72"/>
      <c r="BX292" s="72"/>
      <c r="BY292" s="72"/>
      <c r="BZ292" s="72"/>
      <c r="CA292" s="72"/>
      <c r="CB292" s="72"/>
      <c r="CC292" s="72"/>
      <c r="CD292" s="72"/>
      <c r="CE292" s="72"/>
      <c r="CF292" s="72"/>
      <c r="CG292" s="72"/>
      <c r="CH292" s="72"/>
    </row>
    <row r="293" spans="2:86" ht="25.15" hidden="1" customHeight="1">
      <c r="B293" s="143" t="s">
        <v>197</v>
      </c>
      <c r="C293" s="192"/>
      <c r="D293" s="193"/>
      <c r="E293" s="193"/>
      <c r="F293" s="91"/>
      <c r="G293" s="53"/>
      <c r="H293" s="53"/>
      <c r="I293" s="91"/>
      <c r="J293" s="91"/>
      <c r="K293" s="15"/>
      <c r="L293" s="15"/>
      <c r="M293" s="72"/>
      <c r="N293" s="72"/>
      <c r="O293" s="72"/>
      <c r="P293" s="15"/>
      <c r="Q293" s="15"/>
      <c r="R293" s="72"/>
      <c r="S293" s="72"/>
      <c r="T293" s="72"/>
      <c r="U293" s="72"/>
      <c r="V293" s="72"/>
      <c r="W293" s="72"/>
      <c r="X293" s="72"/>
      <c r="Y293" s="72"/>
      <c r="Z293" s="72"/>
      <c r="AA293" s="72"/>
      <c r="AB293" s="72"/>
      <c r="AC293" s="72"/>
      <c r="AD293" s="72"/>
      <c r="AE293" s="72"/>
      <c r="AF293" s="72"/>
      <c r="AG293" s="72"/>
      <c r="AH293" s="72"/>
      <c r="AI293" s="72"/>
      <c r="AJ293" s="72"/>
      <c r="AK293" s="72"/>
      <c r="AL293" s="72"/>
      <c r="AM293" s="72"/>
      <c r="AN293" s="72"/>
      <c r="AO293" s="72"/>
      <c r="AP293" s="72"/>
      <c r="AQ293" s="72"/>
      <c r="AR293" s="72"/>
      <c r="AS293" s="72"/>
      <c r="AT293" s="72"/>
      <c r="AU293" s="72"/>
      <c r="AV293" s="72"/>
      <c r="AW293" s="72"/>
      <c r="AX293" s="72"/>
      <c r="AY293" s="72"/>
      <c r="AZ293" s="72"/>
      <c r="BA293" s="72"/>
      <c r="BB293" s="72"/>
      <c r="BC293" s="72"/>
      <c r="BD293" s="72"/>
      <c r="BE293" s="72"/>
      <c r="BF293" s="72"/>
      <c r="BG293" s="72"/>
      <c r="BH293" s="72"/>
      <c r="BI293" s="72"/>
      <c r="BJ293" s="72"/>
      <c r="BK293" s="72"/>
      <c r="BL293" s="72"/>
      <c r="BM293" s="72"/>
      <c r="BN293" s="72"/>
      <c r="BO293" s="72"/>
      <c r="BP293" s="72"/>
      <c r="BQ293" s="72"/>
      <c r="BR293" s="72"/>
      <c r="BS293" s="72"/>
      <c r="BT293" s="72"/>
      <c r="BU293" s="72"/>
      <c r="BV293" s="72"/>
      <c r="BW293" s="72"/>
      <c r="BX293" s="72"/>
      <c r="BY293" s="72"/>
      <c r="BZ293" s="72"/>
      <c r="CA293" s="72"/>
      <c r="CB293" s="72"/>
      <c r="CC293" s="72"/>
      <c r="CD293" s="72"/>
      <c r="CE293" s="72"/>
      <c r="CF293" s="72"/>
      <c r="CG293" s="72"/>
      <c r="CH293" s="72"/>
    </row>
    <row r="294" spans="2:86" ht="25.15" hidden="1" customHeight="1">
      <c r="B294" s="2" t="s">
        <v>198</v>
      </c>
      <c r="C294" s="192"/>
      <c r="D294" s="193"/>
      <c r="E294" s="193"/>
      <c r="F294" s="91"/>
      <c r="G294" s="53"/>
      <c r="H294" s="53"/>
      <c r="I294" s="91"/>
      <c r="J294" s="91"/>
      <c r="K294" s="15"/>
      <c r="L294" s="15"/>
      <c r="M294" s="72"/>
      <c r="N294" s="72"/>
      <c r="O294" s="72"/>
      <c r="P294" s="15"/>
      <c r="Q294" s="15"/>
      <c r="R294" s="72"/>
      <c r="S294" s="72"/>
      <c r="T294" s="72"/>
      <c r="U294" s="72"/>
      <c r="V294" s="72"/>
      <c r="W294" s="72"/>
      <c r="X294" s="72"/>
      <c r="Y294" s="72"/>
      <c r="Z294" s="72"/>
      <c r="AA294" s="72"/>
      <c r="AB294" s="72"/>
      <c r="AC294" s="72"/>
      <c r="AD294" s="72"/>
      <c r="AE294" s="72"/>
      <c r="AF294" s="72"/>
      <c r="AG294" s="72"/>
      <c r="AH294" s="72"/>
      <c r="AI294" s="72"/>
      <c r="AJ294" s="72"/>
      <c r="AK294" s="72"/>
      <c r="AL294" s="72"/>
      <c r="AM294" s="72"/>
      <c r="AN294" s="72"/>
      <c r="AO294" s="72"/>
      <c r="AP294" s="72"/>
      <c r="AQ294" s="72"/>
      <c r="AR294" s="72"/>
      <c r="AS294" s="72"/>
      <c r="AT294" s="72"/>
      <c r="AU294" s="72"/>
      <c r="AV294" s="72"/>
      <c r="AW294" s="72"/>
      <c r="AX294" s="72"/>
      <c r="AY294" s="72"/>
      <c r="AZ294" s="72"/>
      <c r="BA294" s="72"/>
      <c r="BB294" s="72"/>
      <c r="BC294" s="72"/>
      <c r="BD294" s="72"/>
      <c r="BE294" s="72"/>
      <c r="BF294" s="72"/>
      <c r="BG294" s="72"/>
      <c r="BH294" s="72"/>
      <c r="BI294" s="72"/>
      <c r="BJ294" s="72"/>
      <c r="BK294" s="72"/>
      <c r="BL294" s="72"/>
      <c r="BM294" s="72"/>
      <c r="BN294" s="72"/>
      <c r="BO294" s="72"/>
      <c r="BP294" s="72"/>
      <c r="BQ294" s="72"/>
      <c r="BR294" s="72"/>
      <c r="BS294" s="72"/>
      <c r="BT294" s="72"/>
      <c r="BU294" s="72"/>
      <c r="BV294" s="72"/>
      <c r="BW294" s="72"/>
      <c r="BX294" s="72"/>
      <c r="BY294" s="72"/>
      <c r="BZ294" s="72"/>
      <c r="CA294" s="72"/>
      <c r="CB294" s="72"/>
      <c r="CC294" s="72"/>
      <c r="CD294" s="72"/>
      <c r="CE294" s="72"/>
      <c r="CF294" s="72"/>
      <c r="CG294" s="72"/>
      <c r="CH294" s="72"/>
    </row>
    <row r="295" spans="2:86" ht="25.15" hidden="1" customHeight="1">
      <c r="B295" s="2" t="s">
        <v>199</v>
      </c>
      <c r="C295" s="192"/>
      <c r="D295" s="193"/>
      <c r="E295" s="193"/>
      <c r="F295" s="91"/>
      <c r="G295" s="53"/>
      <c r="H295" s="53"/>
      <c r="I295" s="91"/>
      <c r="J295" s="91"/>
      <c r="K295" s="15"/>
      <c r="L295" s="15"/>
      <c r="M295" s="72"/>
      <c r="N295" s="72"/>
      <c r="O295" s="72"/>
      <c r="P295" s="15"/>
      <c r="Q295" s="15"/>
      <c r="R295" s="72"/>
      <c r="S295" s="72"/>
      <c r="T295" s="72"/>
      <c r="U295" s="72"/>
      <c r="V295" s="72"/>
      <c r="W295" s="72"/>
      <c r="X295" s="72"/>
      <c r="Y295" s="72"/>
      <c r="Z295" s="72"/>
      <c r="AA295" s="72"/>
      <c r="AB295" s="72"/>
      <c r="AC295" s="72"/>
      <c r="AD295" s="72"/>
      <c r="AE295" s="72"/>
      <c r="AF295" s="72"/>
      <c r="AG295" s="72"/>
      <c r="AH295" s="72"/>
      <c r="AI295" s="72"/>
      <c r="AJ295" s="72"/>
      <c r="AK295" s="72"/>
      <c r="AL295" s="72"/>
      <c r="AM295" s="72"/>
      <c r="AN295" s="72"/>
      <c r="AO295" s="72"/>
      <c r="AP295" s="72"/>
      <c r="AQ295" s="72"/>
      <c r="AR295" s="72"/>
      <c r="AS295" s="72"/>
      <c r="AT295" s="72"/>
      <c r="AU295" s="72"/>
      <c r="AV295" s="72"/>
      <c r="AW295" s="72"/>
      <c r="AX295" s="72"/>
      <c r="AY295" s="72"/>
      <c r="AZ295" s="72"/>
      <c r="BA295" s="72"/>
      <c r="BB295" s="72"/>
      <c r="BC295" s="72"/>
      <c r="BD295" s="72"/>
      <c r="BE295" s="72"/>
      <c r="BF295" s="72"/>
      <c r="BG295" s="72"/>
      <c r="BH295" s="72"/>
      <c r="BI295" s="72"/>
      <c r="BJ295" s="72"/>
      <c r="BK295" s="72"/>
      <c r="BL295" s="72"/>
      <c r="BM295" s="72"/>
      <c r="BN295" s="72"/>
      <c r="BO295" s="72"/>
      <c r="BP295" s="72"/>
      <c r="BQ295" s="72"/>
      <c r="BR295" s="72"/>
      <c r="BS295" s="72"/>
      <c r="BT295" s="72"/>
      <c r="BU295" s="72"/>
      <c r="BV295" s="72"/>
      <c r="BW295" s="72"/>
      <c r="BX295" s="72"/>
      <c r="BY295" s="72"/>
      <c r="BZ295" s="72"/>
      <c r="CA295" s="72"/>
      <c r="CB295" s="72"/>
      <c r="CC295" s="72"/>
      <c r="CD295" s="72"/>
      <c r="CE295" s="72"/>
      <c r="CF295" s="72"/>
      <c r="CG295" s="72"/>
      <c r="CH295" s="72"/>
    </row>
    <row r="296" spans="2:86" ht="25.15" hidden="1" customHeight="1">
      <c r="B296" s="2"/>
      <c r="C296" s="192"/>
      <c r="D296" s="193"/>
      <c r="E296" s="193"/>
      <c r="F296" s="91"/>
      <c r="G296" s="53"/>
      <c r="H296" s="53"/>
      <c r="I296" s="91"/>
      <c r="J296" s="91"/>
      <c r="K296" s="15"/>
      <c r="L296" s="15"/>
      <c r="M296" s="72"/>
      <c r="N296" s="72"/>
      <c r="O296" s="72"/>
      <c r="P296" s="15"/>
      <c r="Q296" s="15"/>
      <c r="R296" s="72"/>
      <c r="S296" s="72"/>
      <c r="T296" s="72"/>
      <c r="U296" s="72"/>
      <c r="V296" s="72"/>
      <c r="W296" s="72"/>
      <c r="X296" s="72"/>
      <c r="Y296" s="72"/>
      <c r="Z296" s="72"/>
      <c r="AA296" s="72"/>
      <c r="AB296" s="72"/>
      <c r="AC296" s="72"/>
      <c r="AD296" s="72"/>
      <c r="AE296" s="72"/>
      <c r="AF296" s="72"/>
      <c r="AG296" s="72"/>
      <c r="AH296" s="72"/>
      <c r="AI296" s="72"/>
      <c r="AJ296" s="72"/>
      <c r="AK296" s="72"/>
      <c r="AL296" s="72"/>
      <c r="AM296" s="72"/>
      <c r="AN296" s="72"/>
      <c r="AO296" s="72"/>
      <c r="AP296" s="72"/>
      <c r="AQ296" s="72"/>
      <c r="AR296" s="72"/>
      <c r="AS296" s="72"/>
      <c r="AT296" s="72"/>
      <c r="AU296" s="72"/>
      <c r="AV296" s="72"/>
      <c r="AW296" s="72"/>
      <c r="AX296" s="72"/>
      <c r="AY296" s="72"/>
      <c r="AZ296" s="72"/>
      <c r="BA296" s="72"/>
      <c r="BB296" s="72"/>
      <c r="BC296" s="72"/>
      <c r="BD296" s="72"/>
      <c r="BE296" s="72"/>
      <c r="BF296" s="72"/>
      <c r="BG296" s="72"/>
      <c r="BH296" s="72"/>
      <c r="BI296" s="72"/>
      <c r="BJ296" s="72"/>
      <c r="BK296" s="72"/>
      <c r="BL296" s="72"/>
      <c r="BM296" s="72"/>
      <c r="BN296" s="72"/>
      <c r="BO296" s="72"/>
      <c r="BP296" s="72"/>
      <c r="BQ296" s="72"/>
      <c r="BR296" s="72"/>
      <c r="BS296" s="72"/>
      <c r="BT296" s="72"/>
      <c r="BU296" s="72"/>
      <c r="BV296" s="72"/>
      <c r="BW296" s="72"/>
      <c r="BX296" s="72"/>
      <c r="BY296" s="72"/>
      <c r="BZ296" s="72"/>
      <c r="CA296" s="72"/>
      <c r="CB296" s="72"/>
      <c r="CC296" s="72"/>
      <c r="CD296" s="72"/>
      <c r="CE296" s="72"/>
      <c r="CF296" s="72"/>
      <c r="CG296" s="72"/>
      <c r="CH296" s="72"/>
    </row>
    <row r="297" spans="2:86" ht="25.15" hidden="1" customHeight="1">
      <c r="B297" s="172" t="s">
        <v>200</v>
      </c>
      <c r="C297" s="2"/>
      <c r="D297" s="193"/>
      <c r="E297" s="193"/>
      <c r="F297" s="91"/>
      <c r="G297" s="53"/>
      <c r="H297" s="53"/>
      <c r="I297" s="91"/>
      <c r="J297" s="91"/>
      <c r="K297" s="15"/>
      <c r="L297" s="15"/>
      <c r="M297" s="72"/>
      <c r="N297" s="72"/>
      <c r="O297" s="72"/>
      <c r="P297" s="15"/>
      <c r="Q297" s="15"/>
      <c r="R297" s="72"/>
      <c r="S297" s="72"/>
      <c r="T297" s="72"/>
      <c r="U297" s="72"/>
      <c r="V297" s="72"/>
      <c r="W297" s="72"/>
      <c r="X297" s="72"/>
      <c r="Y297" s="72"/>
      <c r="Z297" s="72"/>
      <c r="AA297" s="72"/>
      <c r="AB297" s="72"/>
      <c r="AC297" s="72"/>
      <c r="AD297" s="72"/>
      <c r="AE297" s="72"/>
      <c r="AF297" s="72"/>
      <c r="AG297" s="72"/>
      <c r="AH297" s="72"/>
      <c r="AI297" s="72"/>
      <c r="AJ297" s="72"/>
      <c r="AK297" s="72"/>
      <c r="AL297" s="72"/>
      <c r="AM297" s="72"/>
      <c r="AN297" s="72"/>
      <c r="AO297" s="72"/>
      <c r="AP297" s="72"/>
      <c r="AQ297" s="72"/>
      <c r="AR297" s="72"/>
      <c r="AS297" s="72"/>
      <c r="AT297" s="72"/>
      <c r="AU297" s="72"/>
      <c r="AV297" s="72"/>
      <c r="AW297" s="72"/>
      <c r="AX297" s="72"/>
      <c r="AY297" s="72"/>
      <c r="AZ297" s="72"/>
      <c r="BA297" s="72"/>
      <c r="BB297" s="72"/>
      <c r="BC297" s="72"/>
      <c r="BD297" s="72"/>
      <c r="BE297" s="72"/>
      <c r="BF297" s="72"/>
      <c r="BG297" s="72"/>
      <c r="BH297" s="72"/>
      <c r="BI297" s="72"/>
      <c r="BJ297" s="72"/>
      <c r="BK297" s="72"/>
      <c r="BL297" s="72"/>
      <c r="BM297" s="72"/>
      <c r="BN297" s="72"/>
      <c r="BO297" s="72"/>
      <c r="BP297" s="72"/>
      <c r="BQ297" s="72"/>
      <c r="BR297" s="72"/>
      <c r="BS297" s="72"/>
      <c r="BT297" s="72"/>
      <c r="BU297" s="72"/>
      <c r="BV297" s="72"/>
      <c r="BW297" s="72"/>
      <c r="BX297" s="72"/>
      <c r="BY297" s="72"/>
      <c r="BZ297" s="72"/>
      <c r="CA297" s="72"/>
      <c r="CB297" s="72"/>
      <c r="CC297" s="72"/>
      <c r="CD297" s="72"/>
      <c r="CE297" s="72"/>
      <c r="CF297" s="72"/>
      <c r="CG297" s="72"/>
      <c r="CH297" s="72"/>
    </row>
    <row r="298" spans="2:86" ht="25.15" hidden="1" customHeight="1">
      <c r="B298" s="2" t="s">
        <v>165</v>
      </c>
      <c r="C298" s="2"/>
      <c r="D298" s="193"/>
      <c r="E298" s="193"/>
      <c r="F298" s="91"/>
      <c r="G298" s="53"/>
      <c r="H298" s="53"/>
      <c r="I298" s="91"/>
      <c r="J298" s="91"/>
      <c r="K298" s="15"/>
      <c r="L298" s="15"/>
      <c r="M298" s="72"/>
      <c r="N298" s="72"/>
      <c r="O298" s="72"/>
      <c r="P298" s="15"/>
      <c r="Q298" s="15"/>
      <c r="R298" s="72"/>
      <c r="S298" s="72"/>
      <c r="T298" s="72"/>
      <c r="U298" s="72"/>
      <c r="V298" s="72"/>
      <c r="W298" s="72"/>
      <c r="X298" s="72"/>
      <c r="Y298" s="72"/>
      <c r="Z298" s="72"/>
      <c r="AA298" s="72"/>
      <c r="AB298" s="72"/>
      <c r="AC298" s="72"/>
      <c r="AD298" s="72"/>
      <c r="AE298" s="72"/>
      <c r="AF298" s="72"/>
      <c r="AG298" s="72"/>
      <c r="AH298" s="72"/>
      <c r="AI298" s="72"/>
      <c r="AJ298" s="72"/>
      <c r="AK298" s="72"/>
      <c r="AL298" s="72"/>
      <c r="AM298" s="72"/>
      <c r="AN298" s="72"/>
      <c r="AO298" s="72"/>
      <c r="AP298" s="72"/>
      <c r="AQ298" s="72"/>
      <c r="AR298" s="72"/>
      <c r="AS298" s="72"/>
      <c r="AT298" s="72"/>
      <c r="AU298" s="72"/>
      <c r="AV298" s="72"/>
      <c r="AW298" s="72"/>
      <c r="AX298" s="72"/>
      <c r="AY298" s="72"/>
      <c r="AZ298" s="72"/>
      <c r="BA298" s="72"/>
      <c r="BB298" s="72"/>
      <c r="BC298" s="72"/>
      <c r="BD298" s="72"/>
      <c r="BE298" s="72"/>
      <c r="BF298" s="72"/>
      <c r="BG298" s="72"/>
      <c r="BH298" s="72"/>
      <c r="BI298" s="72"/>
      <c r="BJ298" s="72"/>
      <c r="BK298" s="72"/>
      <c r="BL298" s="72"/>
      <c r="BM298" s="72"/>
      <c r="BN298" s="72"/>
      <c r="BO298" s="72"/>
      <c r="BP298" s="72"/>
      <c r="BQ298" s="72"/>
      <c r="BR298" s="72"/>
      <c r="BS298" s="72"/>
      <c r="BT298" s="72"/>
      <c r="BU298" s="72"/>
      <c r="BV298" s="72"/>
      <c r="BW298" s="72"/>
      <c r="BX298" s="72"/>
      <c r="BY298" s="72"/>
      <c r="BZ298" s="72"/>
      <c r="CA298" s="72"/>
      <c r="CB298" s="72"/>
      <c r="CC298" s="72"/>
      <c r="CD298" s="72"/>
      <c r="CE298" s="72"/>
      <c r="CF298" s="72"/>
      <c r="CG298" s="72"/>
      <c r="CH298" s="72"/>
    </row>
    <row r="299" spans="2:86" ht="25.15" hidden="1" customHeight="1">
      <c r="B299" s="2" t="s">
        <v>201</v>
      </c>
      <c r="C299" s="2"/>
      <c r="D299" s="193"/>
      <c r="E299" s="193"/>
      <c r="F299" s="91"/>
      <c r="G299" s="53"/>
      <c r="H299" s="53"/>
      <c r="I299" s="91"/>
      <c r="J299" s="91"/>
      <c r="K299" s="15"/>
      <c r="L299" s="15"/>
      <c r="M299" s="72"/>
      <c r="N299" s="72"/>
      <c r="O299" s="72"/>
      <c r="P299" s="15"/>
      <c r="Q299" s="15"/>
      <c r="R299" s="72"/>
      <c r="S299" s="72"/>
      <c r="T299" s="72"/>
      <c r="U299" s="72"/>
      <c r="V299" s="72"/>
      <c r="W299" s="72"/>
      <c r="X299" s="72"/>
      <c r="Y299" s="72"/>
      <c r="Z299" s="72"/>
      <c r="AA299" s="72"/>
      <c r="AB299" s="72"/>
      <c r="AC299" s="72"/>
      <c r="AD299" s="72"/>
      <c r="AE299" s="72"/>
      <c r="AF299" s="72"/>
      <c r="AG299" s="72"/>
      <c r="AH299" s="72"/>
      <c r="AI299" s="72"/>
      <c r="AJ299" s="72"/>
      <c r="AK299" s="72"/>
      <c r="AL299" s="72"/>
      <c r="AM299" s="72"/>
      <c r="AN299" s="72"/>
      <c r="AO299" s="72"/>
      <c r="AP299" s="72"/>
      <c r="AQ299" s="72"/>
      <c r="AR299" s="72"/>
      <c r="AS299" s="72"/>
      <c r="AT299" s="72"/>
      <c r="AU299" s="72"/>
      <c r="AV299" s="72"/>
      <c r="AW299" s="72"/>
      <c r="AX299" s="72"/>
      <c r="AY299" s="72"/>
      <c r="AZ299" s="72"/>
      <c r="BA299" s="72"/>
      <c r="BB299" s="72"/>
      <c r="BC299" s="72"/>
      <c r="BD299" s="72"/>
      <c r="BE299" s="72"/>
      <c r="BF299" s="72"/>
      <c r="BG299" s="72"/>
      <c r="BH299" s="72"/>
      <c r="BI299" s="72"/>
      <c r="BJ299" s="72"/>
      <c r="BK299" s="72"/>
      <c r="BL299" s="72"/>
      <c r="BM299" s="72"/>
      <c r="BN299" s="72"/>
      <c r="BO299" s="72"/>
      <c r="BP299" s="72"/>
      <c r="BQ299" s="72"/>
      <c r="BR299" s="72"/>
      <c r="BS299" s="72"/>
      <c r="BT299" s="72"/>
      <c r="BU299" s="72"/>
      <c r="BV299" s="72"/>
      <c r="BW299" s="72"/>
      <c r="BX299" s="72"/>
      <c r="BY299" s="72"/>
      <c r="BZ299" s="72"/>
      <c r="CA299" s="72"/>
      <c r="CB299" s="72"/>
      <c r="CC299" s="72"/>
      <c r="CD299" s="72"/>
      <c r="CE299" s="72"/>
      <c r="CF299" s="72"/>
      <c r="CG299" s="72"/>
      <c r="CH299" s="72"/>
    </row>
    <row r="300" spans="2:86" ht="25.15" hidden="1" customHeight="1">
      <c r="B300" s="159"/>
      <c r="C300" s="159"/>
      <c r="D300" s="159"/>
      <c r="E300" s="127">
        <v>2019</v>
      </c>
      <c r="F300" s="91"/>
      <c r="G300" s="53"/>
      <c r="H300" s="53"/>
      <c r="I300" s="91"/>
      <c r="J300" s="91"/>
      <c r="K300" s="15"/>
      <c r="L300" s="15"/>
      <c r="M300" s="72"/>
      <c r="N300" s="72"/>
      <c r="O300" s="72"/>
      <c r="P300" s="15"/>
      <c r="Q300" s="15"/>
      <c r="R300" s="72"/>
      <c r="S300" s="72"/>
      <c r="T300" s="72"/>
      <c r="U300" s="72"/>
      <c r="V300" s="72"/>
      <c r="W300" s="72"/>
      <c r="X300" s="72"/>
      <c r="Y300" s="72"/>
      <c r="Z300" s="72"/>
      <c r="AA300" s="72"/>
      <c r="AB300" s="72"/>
      <c r="AC300" s="72"/>
      <c r="AD300" s="72"/>
      <c r="AE300" s="72"/>
      <c r="AF300" s="72"/>
      <c r="AG300" s="72"/>
      <c r="AH300" s="72"/>
      <c r="AI300" s="72"/>
      <c r="AJ300" s="72"/>
      <c r="AK300" s="72"/>
      <c r="AL300" s="72"/>
      <c r="AM300" s="72"/>
      <c r="AN300" s="72"/>
      <c r="AO300" s="72"/>
      <c r="AP300" s="72"/>
      <c r="AQ300" s="72"/>
      <c r="AR300" s="72"/>
      <c r="AS300" s="72"/>
      <c r="AT300" s="72"/>
      <c r="AU300" s="72"/>
      <c r="AV300" s="72"/>
      <c r="AW300" s="72"/>
      <c r="AX300" s="72"/>
      <c r="AY300" s="72"/>
      <c r="AZ300" s="72"/>
      <c r="BA300" s="72"/>
      <c r="BB300" s="72"/>
      <c r="BC300" s="72"/>
      <c r="BD300" s="72"/>
      <c r="BE300" s="72"/>
      <c r="BF300" s="72"/>
      <c r="BG300" s="72"/>
      <c r="BH300" s="72"/>
      <c r="BI300" s="72"/>
      <c r="BJ300" s="72"/>
      <c r="BK300" s="72"/>
      <c r="BL300" s="72"/>
      <c r="BM300" s="72"/>
      <c r="BN300" s="72"/>
      <c r="BO300" s="72"/>
      <c r="BP300" s="72"/>
      <c r="BQ300" s="72"/>
      <c r="BR300" s="72"/>
      <c r="BS300" s="72"/>
      <c r="BT300" s="72"/>
      <c r="BU300" s="72"/>
      <c r="BV300" s="72"/>
      <c r="BW300" s="72"/>
      <c r="BX300" s="72"/>
      <c r="BY300" s="72"/>
      <c r="BZ300" s="72"/>
      <c r="CA300" s="72"/>
      <c r="CB300" s="72"/>
      <c r="CC300" s="72"/>
      <c r="CD300" s="72"/>
      <c r="CE300" s="72"/>
      <c r="CF300" s="72"/>
      <c r="CG300" s="72"/>
      <c r="CH300" s="72"/>
    </row>
    <row r="301" spans="2:86" ht="12" hidden="1" customHeight="1">
      <c r="B301" s="160" t="s">
        <v>202</v>
      </c>
      <c r="C301" s="176" t="s">
        <v>167</v>
      </c>
      <c r="D301" s="194"/>
      <c r="E301" s="191">
        <f>D241</f>
        <v>0.811009645589712</v>
      </c>
      <c r="F301" s="91"/>
      <c r="G301" s="53"/>
      <c r="H301" s="53"/>
      <c r="I301" s="91"/>
      <c r="J301" s="91"/>
      <c r="K301" s="15"/>
      <c r="L301" s="15"/>
      <c r="M301" s="72"/>
      <c r="N301" s="72"/>
      <c r="O301" s="72"/>
      <c r="P301" s="15"/>
      <c r="Q301" s="15"/>
      <c r="R301" s="72"/>
      <c r="S301" s="72"/>
      <c r="T301" s="72"/>
      <c r="U301" s="72"/>
      <c r="V301" s="72"/>
      <c r="W301" s="72"/>
      <c r="X301" s="72"/>
      <c r="Y301" s="72"/>
      <c r="Z301" s="72"/>
      <c r="AA301" s="72"/>
      <c r="AB301" s="72"/>
      <c r="AC301" s="72"/>
      <c r="AD301" s="72"/>
      <c r="AE301" s="72"/>
      <c r="AF301" s="72"/>
      <c r="AG301" s="72"/>
      <c r="AH301" s="72"/>
      <c r="AI301" s="72"/>
      <c r="AJ301" s="72"/>
      <c r="AK301" s="72"/>
      <c r="AL301" s="72"/>
      <c r="AM301" s="72"/>
      <c r="AN301" s="72"/>
      <c r="AO301" s="72"/>
      <c r="AP301" s="72"/>
      <c r="AQ301" s="72"/>
      <c r="AR301" s="72"/>
      <c r="AS301" s="72"/>
      <c r="AT301" s="72"/>
      <c r="AU301" s="72"/>
      <c r="AV301" s="72"/>
      <c r="AW301" s="72"/>
      <c r="AX301" s="72"/>
      <c r="AY301" s="72"/>
      <c r="AZ301" s="72"/>
      <c r="BA301" s="72"/>
      <c r="BB301" s="72"/>
      <c r="BC301" s="72"/>
      <c r="BD301" s="72"/>
      <c r="BE301" s="72"/>
      <c r="BF301" s="72"/>
      <c r="BG301" s="72"/>
      <c r="BH301" s="72"/>
      <c r="BI301" s="72"/>
      <c r="BJ301" s="72"/>
      <c r="BK301" s="72"/>
      <c r="BL301" s="72"/>
      <c r="BM301" s="72"/>
      <c r="BN301" s="72"/>
      <c r="BO301" s="72"/>
      <c r="BP301" s="72"/>
      <c r="BQ301" s="72"/>
      <c r="BR301" s="72"/>
      <c r="BS301" s="72"/>
      <c r="BT301" s="72"/>
      <c r="BU301" s="72"/>
      <c r="BV301" s="72"/>
      <c r="BW301" s="72"/>
      <c r="BX301" s="72"/>
      <c r="BY301" s="72"/>
      <c r="BZ301" s="72"/>
      <c r="CA301" s="72"/>
      <c r="CB301" s="72"/>
      <c r="CC301" s="72"/>
      <c r="CD301" s="72"/>
      <c r="CE301" s="72"/>
      <c r="CF301" s="72"/>
      <c r="CG301" s="72"/>
      <c r="CH301" s="72"/>
    </row>
    <row r="302" spans="2:86" ht="25.15" hidden="1" customHeight="1">
      <c r="B302" s="72"/>
      <c r="C302" s="72"/>
      <c r="D302" s="72"/>
      <c r="E302" s="72"/>
      <c r="F302" s="72"/>
      <c r="G302" s="72"/>
      <c r="H302" s="72"/>
      <c r="I302" s="72"/>
      <c r="J302" s="15"/>
      <c r="K302" s="15"/>
      <c r="L302" s="15"/>
      <c r="M302" s="15"/>
      <c r="N302" s="72"/>
      <c r="O302" s="72"/>
      <c r="P302" s="72"/>
      <c r="Q302" s="72"/>
      <c r="R302" s="72"/>
      <c r="S302" s="72"/>
      <c r="T302" s="72"/>
      <c r="U302" s="72"/>
      <c r="V302" s="72"/>
      <c r="W302" s="72"/>
      <c r="X302" s="72"/>
      <c r="Y302" s="72"/>
      <c r="Z302" s="72"/>
      <c r="AA302" s="72"/>
      <c r="AB302" s="72"/>
      <c r="AC302" s="72"/>
      <c r="AD302" s="72"/>
      <c r="AE302" s="72"/>
      <c r="AF302" s="72"/>
      <c r="AG302" s="72"/>
      <c r="AH302" s="72"/>
      <c r="AI302" s="72"/>
      <c r="AJ302" s="72"/>
      <c r="AK302" s="72"/>
      <c r="AL302" s="72"/>
      <c r="AM302" s="72"/>
      <c r="AN302" s="72"/>
      <c r="AO302" s="72"/>
      <c r="AP302" s="72"/>
      <c r="AQ302" s="72"/>
      <c r="AR302" s="72"/>
      <c r="AS302" s="72"/>
      <c r="AT302" s="72"/>
      <c r="AU302" s="72"/>
      <c r="AV302" s="72"/>
      <c r="AW302" s="72"/>
      <c r="AX302" s="72"/>
      <c r="AY302" s="72"/>
      <c r="AZ302" s="72"/>
      <c r="BA302" s="72"/>
      <c r="BB302" s="72"/>
      <c r="BC302" s="72"/>
      <c r="BD302" s="72"/>
      <c r="BE302" s="72"/>
      <c r="BF302" s="72"/>
      <c r="BG302" s="72"/>
      <c r="BH302" s="72"/>
      <c r="BI302" s="72"/>
      <c r="BJ302" s="72"/>
      <c r="BK302" s="72"/>
      <c r="BL302" s="72"/>
      <c r="BM302" s="72"/>
      <c r="BN302" s="72"/>
      <c r="BO302" s="72"/>
      <c r="BP302" s="72"/>
      <c r="BQ302" s="72"/>
      <c r="BR302" s="72"/>
      <c r="BS302" s="72"/>
      <c r="BT302" s="72"/>
      <c r="BU302" s="72"/>
      <c r="BV302" s="72"/>
      <c r="BW302" s="72"/>
      <c r="BX302" s="72"/>
      <c r="BY302" s="72"/>
      <c r="BZ302" s="72"/>
      <c r="CA302" s="72"/>
      <c r="CB302" s="72"/>
      <c r="CC302" s="72"/>
      <c r="CD302" s="72"/>
      <c r="CE302" s="72"/>
      <c r="CF302" s="72"/>
      <c r="CG302" s="72"/>
      <c r="CH302" s="72"/>
    </row>
    <row r="303" spans="2:86" ht="25.15" hidden="1" customHeight="1">
      <c r="B303" s="172" t="s">
        <v>203</v>
      </c>
      <c r="C303" s="2"/>
      <c r="D303" s="72"/>
      <c r="E303" s="72"/>
      <c r="F303" s="72"/>
      <c r="G303" s="72"/>
      <c r="H303" s="72"/>
      <c r="I303" s="72"/>
      <c r="J303" s="15"/>
      <c r="K303" s="15"/>
      <c r="L303" s="15"/>
      <c r="M303" s="15"/>
      <c r="N303" s="72"/>
      <c r="O303" s="72"/>
      <c r="P303" s="72"/>
      <c r="Q303" s="72"/>
      <c r="R303" s="72"/>
      <c r="S303" s="72"/>
      <c r="T303" s="72"/>
      <c r="U303" s="72"/>
      <c r="V303" s="72"/>
      <c r="W303" s="72"/>
      <c r="X303" s="72"/>
      <c r="Y303" s="72"/>
      <c r="Z303" s="72"/>
      <c r="AA303" s="72"/>
      <c r="AB303" s="72"/>
      <c r="AC303" s="72"/>
      <c r="AD303" s="72"/>
      <c r="AE303" s="72"/>
      <c r="AF303" s="72"/>
      <c r="AG303" s="72"/>
      <c r="AH303" s="72"/>
      <c r="AI303" s="72"/>
      <c r="AJ303" s="72"/>
      <c r="AK303" s="72"/>
      <c r="AL303" s="72"/>
      <c r="AM303" s="72"/>
      <c r="AN303" s="72"/>
      <c r="AO303" s="72"/>
      <c r="AP303" s="72"/>
      <c r="AQ303" s="72"/>
      <c r="AR303" s="72"/>
      <c r="AS303" s="72"/>
      <c r="AT303" s="72"/>
      <c r="AU303" s="72"/>
      <c r="AV303" s="72"/>
      <c r="AW303" s="72"/>
      <c r="AX303" s="72"/>
      <c r="AY303" s="72"/>
      <c r="AZ303" s="72"/>
      <c r="BA303" s="72"/>
      <c r="BB303" s="72"/>
      <c r="BC303" s="72"/>
      <c r="BD303" s="72"/>
      <c r="BE303" s="72"/>
      <c r="BF303" s="72"/>
      <c r="BG303" s="72"/>
      <c r="BH303" s="72"/>
      <c r="BI303" s="72"/>
      <c r="BJ303" s="72"/>
      <c r="BK303" s="72"/>
      <c r="BL303" s="72"/>
      <c r="BM303" s="72"/>
      <c r="BN303" s="72"/>
      <c r="BO303" s="72"/>
      <c r="BP303" s="72"/>
      <c r="BQ303" s="72"/>
      <c r="BR303" s="72"/>
      <c r="BS303" s="72"/>
      <c r="BT303" s="72"/>
      <c r="BU303" s="72"/>
      <c r="BV303" s="72"/>
      <c r="BW303" s="72"/>
      <c r="BX303" s="72"/>
      <c r="BY303" s="72"/>
      <c r="BZ303" s="72"/>
      <c r="CA303" s="72"/>
      <c r="CB303" s="72"/>
      <c r="CC303" s="72"/>
      <c r="CD303" s="72"/>
      <c r="CE303" s="72"/>
      <c r="CF303" s="72"/>
      <c r="CG303" s="72"/>
      <c r="CH303" s="72"/>
    </row>
    <row r="304" spans="2:86" ht="25.15" hidden="1" customHeight="1">
      <c r="B304" s="2" t="s">
        <v>204</v>
      </c>
      <c r="C304" s="2"/>
      <c r="D304" s="72"/>
      <c r="E304" s="72"/>
      <c r="F304" s="72"/>
      <c r="G304" s="72"/>
      <c r="H304" s="72"/>
      <c r="I304" s="72"/>
      <c r="J304" s="15"/>
      <c r="K304" s="15"/>
      <c r="L304" s="15"/>
      <c r="M304" s="15"/>
      <c r="N304" s="72"/>
      <c r="O304" s="72"/>
      <c r="P304" s="72"/>
      <c r="Q304" s="72"/>
      <c r="R304" s="72"/>
      <c r="S304" s="72"/>
      <c r="T304" s="72"/>
      <c r="U304" s="72"/>
      <c r="V304" s="72"/>
      <c r="W304" s="72"/>
      <c r="X304" s="72"/>
      <c r="Y304" s="72"/>
      <c r="Z304" s="72"/>
      <c r="AA304" s="72"/>
      <c r="AB304" s="72"/>
      <c r="AC304" s="72"/>
      <c r="AD304" s="72"/>
      <c r="AE304" s="72"/>
      <c r="AF304" s="72"/>
      <c r="AG304" s="72"/>
      <c r="AH304" s="72"/>
      <c r="AI304" s="72"/>
      <c r="AJ304" s="72"/>
      <c r="AK304" s="72"/>
      <c r="AL304" s="72"/>
      <c r="AM304" s="72"/>
      <c r="AN304" s="72"/>
      <c r="AO304" s="72"/>
      <c r="AP304" s="72"/>
      <c r="AQ304" s="72"/>
      <c r="AR304" s="72"/>
      <c r="AS304" s="72"/>
      <c r="AT304" s="72"/>
      <c r="AU304" s="72"/>
      <c r="AV304" s="72"/>
      <c r="AW304" s="72"/>
      <c r="AX304" s="72"/>
      <c r="AY304" s="72"/>
      <c r="AZ304" s="72"/>
      <c r="BA304" s="72"/>
      <c r="BB304" s="72"/>
      <c r="BC304" s="72"/>
      <c r="BD304" s="72"/>
      <c r="BE304" s="72"/>
      <c r="BF304" s="72"/>
      <c r="BG304" s="72"/>
      <c r="BH304" s="72"/>
      <c r="BI304" s="72"/>
      <c r="BJ304" s="72"/>
      <c r="BK304" s="72"/>
      <c r="BL304" s="72"/>
      <c r="BM304" s="72"/>
      <c r="BN304" s="72"/>
      <c r="BO304" s="72"/>
      <c r="BP304" s="72"/>
      <c r="BQ304" s="72"/>
      <c r="BR304" s="72"/>
      <c r="BS304" s="72"/>
      <c r="BT304" s="72"/>
      <c r="BU304" s="72"/>
      <c r="BV304" s="72"/>
      <c r="BW304" s="72"/>
      <c r="BX304" s="72"/>
      <c r="BY304" s="72"/>
      <c r="BZ304" s="72"/>
      <c r="CA304" s="72"/>
      <c r="CB304" s="72"/>
      <c r="CC304" s="72"/>
      <c r="CD304" s="72"/>
      <c r="CE304" s="72"/>
      <c r="CF304" s="72"/>
      <c r="CG304" s="72"/>
      <c r="CH304" s="72"/>
    </row>
    <row r="305" spans="1:86" ht="25.15" hidden="1" customHeight="1">
      <c r="B305" s="2" t="s">
        <v>205</v>
      </c>
      <c r="C305" s="2"/>
      <c r="D305" s="72"/>
      <c r="E305" s="72"/>
      <c r="F305" s="72"/>
      <c r="G305" s="72"/>
      <c r="H305" s="72"/>
      <c r="I305" s="72"/>
      <c r="J305" s="15"/>
      <c r="K305" s="15"/>
      <c r="L305" s="15"/>
      <c r="M305" s="15"/>
      <c r="N305" s="72"/>
      <c r="O305" s="72"/>
      <c r="P305" s="72"/>
      <c r="Q305" s="72"/>
      <c r="R305" s="72"/>
      <c r="S305" s="72"/>
      <c r="T305" s="72"/>
      <c r="U305" s="72"/>
      <c r="V305" s="72"/>
      <c r="W305" s="72"/>
      <c r="X305" s="72"/>
      <c r="Y305" s="72"/>
      <c r="Z305" s="72"/>
      <c r="AA305" s="72"/>
      <c r="AB305" s="72"/>
      <c r="AC305" s="72"/>
      <c r="AD305" s="72"/>
      <c r="AE305" s="72"/>
      <c r="AF305" s="72"/>
      <c r="AG305" s="72"/>
      <c r="AH305" s="72"/>
      <c r="AI305" s="72"/>
      <c r="AJ305" s="72"/>
      <c r="AK305" s="72"/>
      <c r="AL305" s="72"/>
      <c r="AM305" s="72"/>
      <c r="AN305" s="72"/>
      <c r="AO305" s="72"/>
      <c r="AP305" s="72"/>
      <c r="AQ305" s="72"/>
      <c r="AR305" s="72"/>
      <c r="AS305" s="72"/>
      <c r="AT305" s="72"/>
      <c r="AU305" s="72"/>
      <c r="AV305" s="72"/>
      <c r="AW305" s="72"/>
      <c r="AX305" s="72"/>
      <c r="AY305" s="72"/>
      <c r="AZ305" s="72"/>
      <c r="BA305" s="72"/>
      <c r="BB305" s="72"/>
      <c r="BC305" s="72"/>
      <c r="BD305" s="72"/>
      <c r="BE305" s="72"/>
      <c r="BF305" s="72"/>
      <c r="BG305" s="72"/>
      <c r="BH305" s="72"/>
      <c r="BI305" s="72"/>
      <c r="BJ305" s="72"/>
      <c r="BK305" s="72"/>
      <c r="BL305" s="72"/>
      <c r="BM305" s="72"/>
      <c r="BN305" s="72"/>
      <c r="BO305" s="72"/>
      <c r="BP305" s="72"/>
      <c r="BQ305" s="72"/>
      <c r="BR305" s="72"/>
      <c r="BS305" s="72"/>
      <c r="BT305" s="72"/>
      <c r="BU305" s="72"/>
      <c r="BV305" s="72"/>
      <c r="BW305" s="72"/>
      <c r="BX305" s="72"/>
      <c r="BY305" s="72"/>
      <c r="BZ305" s="72"/>
      <c r="CA305" s="72"/>
      <c r="CB305" s="72"/>
      <c r="CC305" s="72"/>
      <c r="CD305" s="72"/>
      <c r="CE305" s="72"/>
      <c r="CF305" s="72"/>
      <c r="CG305" s="72"/>
      <c r="CH305" s="72"/>
    </row>
    <row r="306" spans="1:86" ht="25.15" hidden="1" customHeight="1">
      <c r="B306" s="430" t="s">
        <v>206</v>
      </c>
      <c r="C306" s="195" t="s">
        <v>110</v>
      </c>
      <c r="D306" s="196">
        <v>2020</v>
      </c>
      <c r="E306" s="196">
        <f t="shared" ref="E306:AS306" si="81">D306+1</f>
        <v>2021</v>
      </c>
      <c r="F306" s="196">
        <f t="shared" si="81"/>
        <v>2022</v>
      </c>
      <c r="G306" s="196">
        <f t="shared" si="81"/>
        <v>2023</v>
      </c>
      <c r="H306" s="196">
        <f t="shared" si="81"/>
        <v>2024</v>
      </c>
      <c r="I306" s="196">
        <f t="shared" si="81"/>
        <v>2025</v>
      </c>
      <c r="J306" s="196">
        <f t="shared" si="81"/>
        <v>2026</v>
      </c>
      <c r="K306" s="196">
        <f t="shared" si="81"/>
        <v>2027</v>
      </c>
      <c r="L306" s="196">
        <f t="shared" si="81"/>
        <v>2028</v>
      </c>
      <c r="M306" s="196">
        <f t="shared" si="81"/>
        <v>2029</v>
      </c>
      <c r="N306" s="196">
        <f t="shared" si="81"/>
        <v>2030</v>
      </c>
      <c r="O306" s="196">
        <f t="shared" si="81"/>
        <v>2031</v>
      </c>
      <c r="P306" s="196">
        <f t="shared" si="81"/>
        <v>2032</v>
      </c>
      <c r="Q306" s="196">
        <f t="shared" si="81"/>
        <v>2033</v>
      </c>
      <c r="R306" s="196">
        <f t="shared" si="81"/>
        <v>2034</v>
      </c>
      <c r="S306" s="196">
        <f t="shared" si="81"/>
        <v>2035</v>
      </c>
      <c r="T306" s="196">
        <f t="shared" si="81"/>
        <v>2036</v>
      </c>
      <c r="U306" s="196">
        <f>T306+1</f>
        <v>2037</v>
      </c>
      <c r="V306" s="196">
        <f t="shared" si="81"/>
        <v>2038</v>
      </c>
      <c r="W306" s="196">
        <f t="shared" si="81"/>
        <v>2039</v>
      </c>
      <c r="X306" s="196">
        <f t="shared" si="81"/>
        <v>2040</v>
      </c>
      <c r="Y306" s="196">
        <f t="shared" si="81"/>
        <v>2041</v>
      </c>
      <c r="Z306" s="196">
        <f t="shared" si="81"/>
        <v>2042</v>
      </c>
      <c r="AA306" s="196">
        <f t="shared" si="81"/>
        <v>2043</v>
      </c>
      <c r="AB306" s="196">
        <f t="shared" si="81"/>
        <v>2044</v>
      </c>
      <c r="AC306" s="196">
        <f t="shared" si="81"/>
        <v>2045</v>
      </c>
      <c r="AD306" s="196">
        <f t="shared" si="81"/>
        <v>2046</v>
      </c>
      <c r="AE306" s="196">
        <f t="shared" si="81"/>
        <v>2047</v>
      </c>
      <c r="AF306" s="196">
        <f t="shared" si="81"/>
        <v>2048</v>
      </c>
      <c r="AG306" s="196">
        <f t="shared" si="81"/>
        <v>2049</v>
      </c>
      <c r="AH306" s="196">
        <f t="shared" si="81"/>
        <v>2050</v>
      </c>
      <c r="AI306" s="196">
        <f t="shared" si="81"/>
        <v>2051</v>
      </c>
      <c r="AJ306" s="196">
        <f t="shared" si="81"/>
        <v>2052</v>
      </c>
      <c r="AK306" s="196">
        <f t="shared" si="81"/>
        <v>2053</v>
      </c>
      <c r="AL306" s="196">
        <f t="shared" si="81"/>
        <v>2054</v>
      </c>
      <c r="AM306" s="196">
        <f t="shared" si="81"/>
        <v>2055</v>
      </c>
      <c r="AN306" s="196">
        <f t="shared" si="81"/>
        <v>2056</v>
      </c>
      <c r="AO306" s="196">
        <f t="shared" si="81"/>
        <v>2057</v>
      </c>
      <c r="AP306" s="196">
        <f t="shared" si="81"/>
        <v>2058</v>
      </c>
      <c r="AQ306" s="196">
        <f t="shared" si="81"/>
        <v>2059</v>
      </c>
      <c r="AR306" s="196">
        <f t="shared" si="81"/>
        <v>2060</v>
      </c>
      <c r="AS306" s="196">
        <f t="shared" si="81"/>
        <v>2061</v>
      </c>
      <c r="AT306" s="2"/>
      <c r="AU306" s="2"/>
      <c r="AV306" s="2"/>
      <c r="AW306" s="2"/>
      <c r="AX306" s="72"/>
      <c r="AY306" s="72"/>
      <c r="AZ306" s="72"/>
      <c r="BA306" s="72"/>
      <c r="BB306" s="72"/>
      <c r="BC306" s="72"/>
      <c r="BD306" s="72"/>
      <c r="BE306" s="72"/>
      <c r="BF306" s="72"/>
      <c r="BG306" s="72"/>
      <c r="BH306" s="72"/>
      <c r="BI306" s="72"/>
      <c r="BJ306" s="72"/>
      <c r="BK306" s="72"/>
      <c r="BL306" s="72"/>
      <c r="BM306" s="72"/>
      <c r="BN306" s="72"/>
      <c r="BO306" s="72"/>
      <c r="BP306" s="72"/>
      <c r="BQ306" s="72"/>
      <c r="BR306" s="72"/>
      <c r="BS306" s="72"/>
      <c r="BT306" s="72"/>
      <c r="BU306" s="72"/>
      <c r="BV306" s="72"/>
      <c r="BW306" s="72"/>
      <c r="BX306" s="72"/>
      <c r="BY306" s="72"/>
      <c r="BZ306" s="72"/>
      <c r="CA306" s="72"/>
      <c r="CB306" s="72"/>
      <c r="CC306" s="72"/>
      <c r="CD306" s="72"/>
      <c r="CE306" s="72"/>
      <c r="CF306" s="72"/>
      <c r="CG306" s="72"/>
      <c r="CH306" s="72"/>
    </row>
    <row r="307" spans="1:86" ht="25.15" hidden="1" customHeight="1">
      <c r="B307" s="431"/>
      <c r="C307" s="197" t="s">
        <v>207</v>
      </c>
      <c r="D307" s="198">
        <v>43830</v>
      </c>
      <c r="E307" s="198">
        <f t="shared" ref="E307:AS307" si="82">DATE(YEAR(D307+1),12,31)</f>
        <v>44196</v>
      </c>
      <c r="F307" s="198">
        <f t="shared" si="82"/>
        <v>44561</v>
      </c>
      <c r="G307" s="198">
        <f t="shared" si="82"/>
        <v>44926</v>
      </c>
      <c r="H307" s="198">
        <f t="shared" si="82"/>
        <v>45291</v>
      </c>
      <c r="I307" s="198">
        <f t="shared" si="82"/>
        <v>45657</v>
      </c>
      <c r="J307" s="198">
        <f t="shared" si="82"/>
        <v>46022</v>
      </c>
      <c r="K307" s="198">
        <f t="shared" si="82"/>
        <v>46387</v>
      </c>
      <c r="L307" s="198">
        <f t="shared" si="82"/>
        <v>46752</v>
      </c>
      <c r="M307" s="198">
        <f t="shared" si="82"/>
        <v>47118</v>
      </c>
      <c r="N307" s="198">
        <f t="shared" si="82"/>
        <v>47483</v>
      </c>
      <c r="O307" s="198">
        <f t="shared" si="82"/>
        <v>47848</v>
      </c>
      <c r="P307" s="198">
        <f t="shared" si="82"/>
        <v>48213</v>
      </c>
      <c r="Q307" s="198">
        <f t="shared" si="82"/>
        <v>48579</v>
      </c>
      <c r="R307" s="198">
        <f t="shared" si="82"/>
        <v>48944</v>
      </c>
      <c r="S307" s="198">
        <f t="shared" si="82"/>
        <v>49309</v>
      </c>
      <c r="T307" s="198">
        <f t="shared" si="82"/>
        <v>49674</v>
      </c>
      <c r="U307" s="198">
        <f>DATE(YEAR(T307+1),12,31)</f>
        <v>50040</v>
      </c>
      <c r="V307" s="198">
        <f t="shared" si="82"/>
        <v>50405</v>
      </c>
      <c r="W307" s="198">
        <f t="shared" si="82"/>
        <v>50770</v>
      </c>
      <c r="X307" s="198">
        <f t="shared" si="82"/>
        <v>51135</v>
      </c>
      <c r="Y307" s="198">
        <f t="shared" si="82"/>
        <v>51501</v>
      </c>
      <c r="Z307" s="198">
        <f t="shared" si="82"/>
        <v>51866</v>
      </c>
      <c r="AA307" s="198">
        <f t="shared" si="82"/>
        <v>52231</v>
      </c>
      <c r="AB307" s="198">
        <f t="shared" si="82"/>
        <v>52596</v>
      </c>
      <c r="AC307" s="198">
        <f t="shared" si="82"/>
        <v>52962</v>
      </c>
      <c r="AD307" s="198">
        <f t="shared" si="82"/>
        <v>53327</v>
      </c>
      <c r="AE307" s="198">
        <f t="shared" si="82"/>
        <v>53692</v>
      </c>
      <c r="AF307" s="198">
        <f t="shared" si="82"/>
        <v>54057</v>
      </c>
      <c r="AG307" s="198">
        <f t="shared" si="82"/>
        <v>54423</v>
      </c>
      <c r="AH307" s="198">
        <f t="shared" si="82"/>
        <v>54788</v>
      </c>
      <c r="AI307" s="198">
        <f t="shared" si="82"/>
        <v>55153</v>
      </c>
      <c r="AJ307" s="198">
        <f t="shared" si="82"/>
        <v>55518</v>
      </c>
      <c r="AK307" s="198">
        <f t="shared" si="82"/>
        <v>55884</v>
      </c>
      <c r="AL307" s="198">
        <f t="shared" si="82"/>
        <v>56249</v>
      </c>
      <c r="AM307" s="198">
        <f t="shared" si="82"/>
        <v>56614</v>
      </c>
      <c r="AN307" s="198">
        <f t="shared" si="82"/>
        <v>56979</v>
      </c>
      <c r="AO307" s="198">
        <f t="shared" si="82"/>
        <v>57345</v>
      </c>
      <c r="AP307" s="198">
        <f t="shared" si="82"/>
        <v>57710</v>
      </c>
      <c r="AQ307" s="198">
        <f t="shared" si="82"/>
        <v>58075</v>
      </c>
      <c r="AR307" s="198">
        <f t="shared" si="82"/>
        <v>58440</v>
      </c>
      <c r="AS307" s="198">
        <f t="shared" si="82"/>
        <v>58806</v>
      </c>
      <c r="AT307" s="2"/>
      <c r="AU307" s="2"/>
      <c r="AV307" s="2"/>
      <c r="AW307" s="2"/>
      <c r="AX307" s="72"/>
      <c r="AY307" s="72"/>
      <c r="AZ307" s="72"/>
      <c r="BA307" s="72"/>
      <c r="BB307" s="72"/>
      <c r="BC307" s="72"/>
      <c r="BD307" s="72"/>
      <c r="BE307" s="72"/>
      <c r="BF307" s="72"/>
      <c r="BG307" s="72"/>
      <c r="BH307" s="72"/>
      <c r="BI307" s="72"/>
      <c r="BJ307" s="72"/>
      <c r="BK307" s="72"/>
      <c r="BL307" s="72"/>
      <c r="BM307" s="72"/>
      <c r="BN307" s="72"/>
      <c r="BO307" s="72"/>
      <c r="BP307" s="72"/>
      <c r="BQ307" s="72"/>
      <c r="BR307" s="72"/>
      <c r="BS307" s="72"/>
      <c r="BT307" s="72"/>
      <c r="BU307" s="72"/>
      <c r="BV307" s="72"/>
      <c r="BW307" s="72"/>
      <c r="BX307" s="72"/>
      <c r="BY307" s="72"/>
      <c r="BZ307" s="72"/>
      <c r="CA307" s="72"/>
      <c r="CB307" s="72"/>
      <c r="CC307" s="72"/>
      <c r="CD307" s="72"/>
      <c r="CE307" s="72"/>
      <c r="CF307" s="72"/>
      <c r="CG307" s="72"/>
      <c r="CH307" s="72"/>
    </row>
    <row r="308" spans="1:86" ht="25.15" hidden="1" customHeight="1">
      <c r="B308" s="199" t="s">
        <v>208</v>
      </c>
      <c r="C308" s="200" t="s">
        <v>209</v>
      </c>
      <c r="D308" s="201">
        <f>($E$301+(E$292*$E282)*$G$313*$C$313)</f>
        <v>0.85870297892304537</v>
      </c>
      <c r="E308" s="201">
        <f t="shared" ref="E308:AS308" si="83">$D308*D214</f>
        <v>0.88789888020642893</v>
      </c>
      <c r="F308" s="201">
        <f t="shared" si="83"/>
        <v>0.93318172309695668</v>
      </c>
      <c r="G308" s="201">
        <f t="shared" si="83"/>
        <v>1.0675598912229185</v>
      </c>
      <c r="H308" s="201">
        <f t="shared" si="83"/>
        <v>1.0675598912229185</v>
      </c>
      <c r="I308" s="201">
        <f t="shared" si="83"/>
        <v>1.0675598912229185</v>
      </c>
      <c r="J308" s="201">
        <f t="shared" si="83"/>
        <v>1.0675598912229185</v>
      </c>
      <c r="K308" s="201">
        <f t="shared" si="83"/>
        <v>1.0675598912229185</v>
      </c>
      <c r="L308" s="201">
        <f t="shared" si="83"/>
        <v>1.0675598912229185</v>
      </c>
      <c r="M308" s="201">
        <f t="shared" si="83"/>
        <v>1.0675598912229185</v>
      </c>
      <c r="N308" s="201">
        <f t="shared" si="83"/>
        <v>1.0675598912229185</v>
      </c>
      <c r="O308" s="201">
        <f t="shared" si="83"/>
        <v>1.0675598912229185</v>
      </c>
      <c r="P308" s="201">
        <f t="shared" si="83"/>
        <v>1.0675598912229185</v>
      </c>
      <c r="Q308" s="201">
        <f t="shared" si="83"/>
        <v>1.0675598912229185</v>
      </c>
      <c r="R308" s="201">
        <f t="shared" si="83"/>
        <v>1.0675598912229185</v>
      </c>
      <c r="S308" s="201">
        <f t="shared" si="83"/>
        <v>1.0675598912229185</v>
      </c>
      <c r="T308" s="201">
        <f t="shared" si="83"/>
        <v>1.0675598912229185</v>
      </c>
      <c r="U308" s="201">
        <f>$D308*T214</f>
        <v>1.0675598912229185</v>
      </c>
      <c r="V308" s="201">
        <f t="shared" si="83"/>
        <v>1.0675598912229185</v>
      </c>
      <c r="W308" s="201">
        <f t="shared" si="83"/>
        <v>1.0675598912229185</v>
      </c>
      <c r="X308" s="201">
        <f t="shared" si="83"/>
        <v>1.0675598912229185</v>
      </c>
      <c r="Y308" s="201">
        <f t="shared" si="83"/>
        <v>1.0675598912229185</v>
      </c>
      <c r="Z308" s="201">
        <f t="shared" si="83"/>
        <v>1.0675598912229185</v>
      </c>
      <c r="AA308" s="201">
        <f t="shared" si="83"/>
        <v>1.0675598912229185</v>
      </c>
      <c r="AB308" s="201">
        <f t="shared" si="83"/>
        <v>1.0675598912229185</v>
      </c>
      <c r="AC308" s="201">
        <f t="shared" si="83"/>
        <v>1.0675598912229185</v>
      </c>
      <c r="AD308" s="201">
        <f t="shared" si="83"/>
        <v>1.0675598912229185</v>
      </c>
      <c r="AE308" s="201">
        <f t="shared" si="83"/>
        <v>1.0675598912229185</v>
      </c>
      <c r="AF308" s="201">
        <f t="shared" si="83"/>
        <v>1.0675598912229185</v>
      </c>
      <c r="AG308" s="201">
        <f t="shared" si="83"/>
        <v>1.0675598912229185</v>
      </c>
      <c r="AH308" s="201">
        <f t="shared" si="83"/>
        <v>1.0675598912229185</v>
      </c>
      <c r="AI308" s="201">
        <f t="shared" si="83"/>
        <v>1.0675598912229185</v>
      </c>
      <c r="AJ308" s="201">
        <f t="shared" si="83"/>
        <v>1.0675598912229185</v>
      </c>
      <c r="AK308" s="201">
        <f t="shared" si="83"/>
        <v>1.0675598912229185</v>
      </c>
      <c r="AL308" s="201">
        <f t="shared" si="83"/>
        <v>1.0675598912229185</v>
      </c>
      <c r="AM308" s="201">
        <f t="shared" si="83"/>
        <v>1.0675598912229185</v>
      </c>
      <c r="AN308" s="201">
        <f t="shared" si="83"/>
        <v>1.0675598912229185</v>
      </c>
      <c r="AO308" s="201">
        <f t="shared" si="83"/>
        <v>1.0675598912229185</v>
      </c>
      <c r="AP308" s="201">
        <f t="shared" si="83"/>
        <v>1.0675598912229185</v>
      </c>
      <c r="AQ308" s="201">
        <f t="shared" si="83"/>
        <v>1.0675598912229185</v>
      </c>
      <c r="AR308" s="201">
        <f t="shared" si="83"/>
        <v>1.0675598912229185</v>
      </c>
      <c r="AS308" s="201">
        <f t="shared" si="83"/>
        <v>1.0675598912229185</v>
      </c>
      <c r="AT308" s="2"/>
      <c r="AU308" s="2"/>
      <c r="AV308" s="2"/>
      <c r="AW308" s="2"/>
      <c r="AX308" s="72"/>
      <c r="AY308" s="72"/>
      <c r="AZ308" s="72"/>
      <c r="BA308" s="72"/>
      <c r="BB308" s="72"/>
      <c r="BC308" s="72"/>
      <c r="BD308" s="72"/>
      <c r="BE308" s="72"/>
      <c r="BF308" s="72"/>
      <c r="BG308" s="72"/>
      <c r="BH308" s="72"/>
      <c r="BI308" s="72"/>
      <c r="BJ308" s="72"/>
      <c r="BK308" s="72"/>
      <c r="BL308" s="72"/>
      <c r="BM308" s="72"/>
      <c r="BN308" s="72"/>
      <c r="BO308" s="72"/>
      <c r="BP308" s="72"/>
      <c r="BQ308" s="72"/>
      <c r="BR308" s="72"/>
      <c r="BS308" s="72"/>
      <c r="BT308" s="72"/>
      <c r="BU308" s="72"/>
      <c r="BV308" s="72"/>
      <c r="BW308" s="72"/>
      <c r="BX308" s="72"/>
      <c r="BY308" s="72"/>
      <c r="BZ308" s="72"/>
      <c r="CA308" s="72"/>
      <c r="CB308" s="72"/>
      <c r="CC308" s="72"/>
      <c r="CD308" s="72"/>
      <c r="CE308" s="72"/>
      <c r="CF308" s="72"/>
      <c r="CG308" s="72"/>
      <c r="CH308" s="72"/>
    </row>
    <row r="309" spans="1:86" ht="25.15" hidden="1" customHeight="1">
      <c r="B309" s="72"/>
      <c r="C309" s="72"/>
      <c r="D309" s="72"/>
      <c r="E309" s="72"/>
      <c r="F309" s="72"/>
      <c r="G309" s="72"/>
      <c r="H309" s="72"/>
      <c r="I309" s="72"/>
      <c r="J309" s="15"/>
      <c r="K309" s="15"/>
      <c r="L309" s="15"/>
      <c r="M309" s="15"/>
      <c r="N309" s="72"/>
      <c r="O309" s="72"/>
      <c r="P309" s="72"/>
      <c r="Q309" s="72"/>
      <c r="R309" s="72"/>
      <c r="S309" s="72"/>
      <c r="T309" s="72"/>
      <c r="U309" s="72"/>
      <c r="V309" s="72"/>
      <c r="W309" s="72"/>
      <c r="X309" s="72"/>
      <c r="Y309" s="72"/>
      <c r="Z309" s="72"/>
      <c r="AA309" s="72"/>
      <c r="AB309" s="72"/>
      <c r="AC309" s="72"/>
      <c r="AD309" s="72"/>
      <c r="AE309" s="72"/>
      <c r="AF309" s="72"/>
      <c r="AG309" s="72"/>
      <c r="AH309" s="72"/>
      <c r="AI309" s="72"/>
      <c r="AJ309" s="72"/>
      <c r="AK309" s="72"/>
      <c r="AL309" s="72"/>
      <c r="AM309" s="72"/>
      <c r="AN309" s="72"/>
      <c r="AO309" s="72"/>
      <c r="AP309" s="72"/>
      <c r="AQ309" s="72"/>
      <c r="AR309" s="72"/>
      <c r="AS309" s="72"/>
      <c r="AT309" s="72"/>
      <c r="AU309" s="72"/>
      <c r="AV309" s="72"/>
      <c r="AW309" s="72"/>
      <c r="AX309" s="72"/>
      <c r="AY309" s="72"/>
      <c r="AZ309" s="72"/>
      <c r="BA309" s="72"/>
      <c r="BB309" s="72"/>
      <c r="BC309" s="72"/>
      <c r="BD309" s="72"/>
      <c r="BE309" s="72"/>
      <c r="BF309" s="72"/>
      <c r="BG309" s="72"/>
      <c r="BH309" s="72"/>
      <c r="BI309" s="72"/>
      <c r="BJ309" s="72"/>
      <c r="BK309" s="72"/>
      <c r="BL309" s="72"/>
      <c r="BM309" s="72"/>
      <c r="BN309" s="72"/>
      <c r="BO309" s="72"/>
      <c r="BP309" s="72"/>
      <c r="BQ309" s="72"/>
      <c r="BR309" s="72"/>
      <c r="BS309" s="72"/>
      <c r="BT309" s="72"/>
      <c r="BU309" s="72"/>
      <c r="BV309" s="72"/>
      <c r="BW309" s="72"/>
      <c r="BX309" s="72"/>
      <c r="BY309" s="72"/>
      <c r="BZ309" s="72"/>
      <c r="CA309" s="72"/>
      <c r="CB309" s="72"/>
      <c r="CC309" s="72"/>
      <c r="CD309" s="72"/>
      <c r="CE309" s="72"/>
      <c r="CF309" s="72"/>
      <c r="CG309" s="72"/>
      <c r="CH309" s="72"/>
    </row>
    <row r="310" spans="1:86" ht="25.15" hidden="1" customHeight="1">
      <c r="B310" s="172" t="s">
        <v>210</v>
      </c>
      <c r="C310" s="53"/>
      <c r="D310" s="53"/>
      <c r="E310" s="53"/>
      <c r="F310" s="91"/>
      <c r="G310" s="53"/>
      <c r="H310" s="53"/>
      <c r="I310" s="91"/>
      <c r="J310" s="91"/>
      <c r="K310" s="15"/>
      <c r="L310" s="15"/>
      <c r="M310" s="72"/>
      <c r="N310" s="72"/>
      <c r="O310" s="72"/>
      <c r="P310" s="15"/>
      <c r="Q310" s="15"/>
      <c r="R310" s="72"/>
      <c r="S310" s="72"/>
      <c r="T310" s="72"/>
      <c r="U310" s="72"/>
      <c r="V310" s="72"/>
      <c r="W310" s="72"/>
      <c r="X310" s="72"/>
      <c r="Y310" s="72"/>
      <c r="Z310" s="72"/>
      <c r="AA310" s="72"/>
      <c r="AB310" s="72"/>
      <c r="AC310" s="72"/>
      <c r="AD310" s="72"/>
      <c r="AE310" s="72"/>
      <c r="AF310" s="72"/>
      <c r="AG310" s="72"/>
      <c r="AH310" s="72"/>
      <c r="AI310" s="72"/>
      <c r="AJ310" s="72"/>
      <c r="AK310" s="72"/>
      <c r="AL310" s="72"/>
      <c r="AM310" s="72"/>
      <c r="AN310" s="72"/>
      <c r="AO310" s="72"/>
      <c r="AP310" s="72"/>
      <c r="AQ310" s="72"/>
      <c r="AR310" s="72"/>
      <c r="AS310" s="72"/>
      <c r="AT310" s="72"/>
      <c r="AU310" s="72"/>
      <c r="AV310" s="72"/>
      <c r="AW310" s="72"/>
      <c r="AX310" s="72"/>
      <c r="AY310" s="72"/>
      <c r="AZ310" s="72"/>
      <c r="BA310" s="72"/>
      <c r="BB310" s="72"/>
      <c r="BC310" s="72"/>
      <c r="BD310" s="72"/>
      <c r="BE310" s="72"/>
      <c r="BF310" s="72"/>
      <c r="BG310" s="72"/>
      <c r="BH310" s="72"/>
      <c r="BI310" s="72"/>
      <c r="BJ310" s="72"/>
      <c r="BK310" s="72"/>
      <c r="BL310" s="72"/>
      <c r="BM310" s="72"/>
      <c r="BN310" s="72"/>
      <c r="BO310" s="72"/>
      <c r="BP310" s="72"/>
      <c r="BQ310" s="72"/>
      <c r="BR310" s="72"/>
      <c r="BS310" s="72"/>
      <c r="BT310" s="72"/>
      <c r="BU310" s="72"/>
      <c r="BV310" s="72"/>
      <c r="BW310" s="72"/>
      <c r="BX310" s="72"/>
      <c r="BY310" s="72"/>
      <c r="BZ310" s="72"/>
      <c r="CA310" s="72"/>
      <c r="CB310" s="72"/>
      <c r="CC310" s="72"/>
      <c r="CD310" s="72"/>
      <c r="CE310" s="72"/>
      <c r="CF310" s="72"/>
      <c r="CG310" s="72"/>
      <c r="CH310" s="72"/>
    </row>
    <row r="311" spans="1:86" ht="25.15" hidden="1" customHeight="1">
      <c r="B311" s="432" t="s">
        <v>131</v>
      </c>
      <c r="C311" s="433"/>
      <c r="D311" s="434"/>
      <c r="E311" s="2"/>
      <c r="F311" s="432" t="s">
        <v>211</v>
      </c>
      <c r="G311" s="433"/>
      <c r="H311" s="434"/>
      <c r="I311" s="438" t="str">
        <f>E197</f>
        <v>* mnożniki należy stosować do łącznych VOC (nie tylko do kosztów zużycia paliwa lub energii elektrycznej)</v>
      </c>
      <c r="J311" s="91"/>
      <c r="K311" s="15"/>
      <c r="L311" s="15"/>
      <c r="M311" s="72"/>
      <c r="N311" s="72"/>
      <c r="O311" s="72"/>
      <c r="P311" s="15"/>
      <c r="Q311" s="15"/>
      <c r="R311" s="72"/>
      <c r="S311" s="72"/>
      <c r="T311" s="72"/>
      <c r="U311" s="72"/>
      <c r="V311" s="72"/>
      <c r="W311" s="72"/>
      <c r="X311" s="72"/>
      <c r="Y311" s="72"/>
      <c r="Z311" s="72"/>
      <c r="AA311" s="72"/>
      <c r="AB311" s="72"/>
      <c r="AC311" s="72"/>
      <c r="AD311" s="72"/>
      <c r="AE311" s="72"/>
      <c r="AF311" s="72"/>
      <c r="AG311" s="72"/>
      <c r="AH311" s="72"/>
      <c r="AI311" s="72"/>
      <c r="AJ311" s="72"/>
      <c r="AK311" s="72"/>
      <c r="AL311" s="72"/>
      <c r="AM311" s="72"/>
      <c r="AN311" s="72"/>
      <c r="AO311" s="72"/>
      <c r="AP311" s="72"/>
      <c r="AQ311" s="72"/>
      <c r="AR311" s="72"/>
      <c r="AS311" s="72"/>
      <c r="AT311" s="72"/>
      <c r="AU311" s="72"/>
      <c r="AV311" s="72"/>
      <c r="AW311" s="72"/>
      <c r="AX311" s="72"/>
      <c r="AY311" s="72"/>
      <c r="AZ311" s="72"/>
      <c r="BA311" s="72"/>
      <c r="BB311" s="72"/>
      <c r="BC311" s="72"/>
      <c r="BD311" s="72"/>
      <c r="BE311" s="72"/>
      <c r="BF311" s="72"/>
      <c r="BG311" s="72"/>
      <c r="BH311" s="72"/>
      <c r="BI311" s="72"/>
      <c r="BJ311" s="72"/>
      <c r="BK311" s="72"/>
      <c r="BL311" s="72"/>
      <c r="BM311" s="72"/>
      <c r="BN311" s="72"/>
      <c r="BO311" s="72"/>
      <c r="BP311" s="72"/>
      <c r="BQ311" s="72"/>
      <c r="BR311" s="72"/>
      <c r="BS311" s="72"/>
      <c r="BT311" s="72"/>
      <c r="BU311" s="72"/>
      <c r="BV311" s="72"/>
      <c r="BW311" s="72"/>
      <c r="BX311" s="72"/>
      <c r="BY311" s="72"/>
      <c r="BZ311" s="72"/>
      <c r="CA311" s="72"/>
      <c r="CB311" s="72"/>
      <c r="CC311" s="72"/>
      <c r="CD311" s="72"/>
      <c r="CE311" s="72"/>
      <c r="CF311" s="72"/>
      <c r="CG311" s="72"/>
      <c r="CH311" s="72"/>
    </row>
    <row r="312" spans="1:86" ht="25.15" hidden="1" customHeight="1">
      <c r="B312" s="145" t="s">
        <v>133</v>
      </c>
      <c r="C312" s="141" t="s">
        <v>47</v>
      </c>
      <c r="D312" s="202" t="s">
        <v>212</v>
      </c>
      <c r="E312" s="2"/>
      <c r="F312" s="67" t="s">
        <v>213</v>
      </c>
      <c r="G312" s="141" t="s">
        <v>47</v>
      </c>
      <c r="H312" s="202" t="s">
        <v>212</v>
      </c>
      <c r="I312" s="438"/>
      <c r="J312" s="91"/>
      <c r="K312" s="15"/>
      <c r="L312" s="15"/>
      <c r="M312" s="72"/>
      <c r="N312" s="72"/>
      <c r="O312" s="72"/>
      <c r="P312" s="15"/>
      <c r="Q312" s="15"/>
      <c r="R312" s="72"/>
      <c r="S312" s="72"/>
      <c r="T312" s="72"/>
      <c r="U312" s="72"/>
      <c r="V312" s="72"/>
      <c r="W312" s="72"/>
      <c r="X312" s="72"/>
      <c r="Y312" s="72"/>
      <c r="Z312" s="72"/>
      <c r="AA312" s="72"/>
      <c r="AB312" s="72"/>
      <c r="AC312" s="72"/>
      <c r="AD312" s="72"/>
      <c r="AE312" s="72"/>
      <c r="AF312" s="72"/>
      <c r="AG312" s="72"/>
      <c r="AH312" s="72"/>
      <c r="AI312" s="72"/>
      <c r="AJ312" s="72"/>
      <c r="AK312" s="72"/>
      <c r="AL312" s="72"/>
      <c r="AM312" s="72"/>
      <c r="AN312" s="72"/>
      <c r="AO312" s="72"/>
      <c r="AP312" s="72"/>
      <c r="AQ312" s="72"/>
      <c r="AR312" s="72"/>
      <c r="AS312" s="72"/>
      <c r="AT312" s="72"/>
      <c r="AU312" s="72"/>
      <c r="AV312" s="72"/>
      <c r="AW312" s="72"/>
      <c r="AX312" s="72"/>
      <c r="AY312" s="72"/>
      <c r="AZ312" s="72"/>
      <c r="BA312" s="72"/>
      <c r="BB312" s="72"/>
      <c r="BC312" s="72"/>
      <c r="BD312" s="72"/>
      <c r="BE312" s="72"/>
      <c r="BF312" s="72"/>
      <c r="BG312" s="72"/>
      <c r="BH312" s="72"/>
      <c r="BI312" s="72"/>
      <c r="BJ312" s="72"/>
      <c r="BK312" s="72"/>
      <c r="BL312" s="72"/>
      <c r="BM312" s="72"/>
      <c r="BN312" s="72"/>
      <c r="BO312" s="72"/>
      <c r="BP312" s="72"/>
      <c r="BQ312" s="72"/>
      <c r="BR312" s="72"/>
      <c r="BS312" s="72"/>
      <c r="BT312" s="72"/>
      <c r="BU312" s="72"/>
      <c r="BV312" s="72"/>
      <c r="BW312" s="72"/>
      <c r="BX312" s="72"/>
      <c r="BY312" s="72"/>
      <c r="BZ312" s="72"/>
      <c r="CA312" s="72"/>
      <c r="CB312" s="72"/>
      <c r="CC312" s="72"/>
      <c r="CD312" s="72"/>
      <c r="CE312" s="72"/>
      <c r="CF312" s="72"/>
      <c r="CG312" s="72"/>
      <c r="CH312" s="72"/>
    </row>
    <row r="313" spans="1:86" ht="25.15" hidden="1" customHeight="1">
      <c r="B313" s="146" t="s">
        <v>134</v>
      </c>
      <c r="C313" s="203">
        <f>C195</f>
        <v>1</v>
      </c>
      <c r="D313" s="203">
        <f>D195</f>
        <v>1</v>
      </c>
      <c r="E313" s="2"/>
      <c r="F313" s="204" t="s">
        <v>214</v>
      </c>
      <c r="G313" s="205">
        <v>1</v>
      </c>
      <c r="H313" s="205">
        <v>1</v>
      </c>
      <c r="I313" s="438"/>
      <c r="J313" s="91"/>
      <c r="K313" s="15"/>
      <c r="L313" s="15"/>
      <c r="M313" s="72"/>
      <c r="N313" s="72"/>
      <c r="O313" s="72"/>
      <c r="P313" s="15"/>
      <c r="Q313" s="15"/>
      <c r="R313" s="72"/>
      <c r="S313" s="72"/>
      <c r="T313" s="72"/>
      <c r="U313" s="72"/>
      <c r="V313" s="72"/>
      <c r="W313" s="72"/>
      <c r="X313" s="72"/>
      <c r="Y313" s="72"/>
      <c r="Z313" s="72"/>
      <c r="AA313" s="72"/>
      <c r="AB313" s="72"/>
      <c r="AC313" s="72"/>
      <c r="AD313" s="72"/>
      <c r="AE313" s="72"/>
      <c r="AF313" s="72"/>
      <c r="AG313" s="72"/>
      <c r="AH313" s="72"/>
      <c r="AI313" s="72"/>
      <c r="AJ313" s="72"/>
      <c r="AK313" s="72"/>
      <c r="AL313" s="72"/>
      <c r="AM313" s="72"/>
      <c r="AN313" s="72"/>
      <c r="AO313" s="72"/>
      <c r="AP313" s="72"/>
      <c r="AQ313" s="72"/>
      <c r="AR313" s="72"/>
      <c r="AS313" s="72"/>
      <c r="AT313" s="72"/>
      <c r="AU313" s="72"/>
      <c r="AV313" s="72"/>
      <c r="AW313" s="72"/>
      <c r="AX313" s="72"/>
      <c r="AY313" s="72"/>
      <c r="AZ313" s="72"/>
      <c r="BA313" s="72"/>
      <c r="BB313" s="72"/>
      <c r="BC313" s="72"/>
      <c r="BD313" s="72"/>
      <c r="BE313" s="72"/>
      <c r="BF313" s="72"/>
      <c r="BG313" s="72"/>
      <c r="BH313" s="72"/>
      <c r="BI313" s="72"/>
      <c r="BJ313" s="72"/>
      <c r="BK313" s="72"/>
      <c r="BL313" s="72"/>
      <c r="BM313" s="72"/>
      <c r="BN313" s="72"/>
      <c r="BO313" s="72"/>
      <c r="BP313" s="72"/>
      <c r="BQ313" s="72"/>
      <c r="BR313" s="72"/>
      <c r="BS313" s="72"/>
      <c r="BT313" s="72"/>
      <c r="BU313" s="72"/>
      <c r="BV313" s="72"/>
      <c r="BW313" s="72"/>
      <c r="BX313" s="72"/>
      <c r="BY313" s="72"/>
      <c r="BZ313" s="72"/>
      <c r="CA313" s="72"/>
      <c r="CB313" s="72"/>
      <c r="CC313" s="72"/>
      <c r="CD313" s="72"/>
      <c r="CE313" s="72"/>
      <c r="CF313" s="72"/>
      <c r="CG313" s="72"/>
      <c r="CH313" s="72"/>
    </row>
    <row r="314" spans="1:86" ht="25.15" hidden="1" customHeight="1">
      <c r="B314" s="146" t="s">
        <v>135</v>
      </c>
      <c r="C314" s="206">
        <f>C196</f>
        <v>1.0316643084185093</v>
      </c>
      <c r="D314" s="206">
        <f>D196</f>
        <v>1.1996070463245994</v>
      </c>
      <c r="E314" s="2"/>
      <c r="F314" s="204" t="s">
        <v>215</v>
      </c>
      <c r="G314" s="207">
        <f>AVERAGE(K251:K257)</f>
        <v>1.16875</v>
      </c>
      <c r="H314" s="207">
        <f>AVERAGE(L251:L257)</f>
        <v>1.1875</v>
      </c>
      <c r="I314" s="438"/>
      <c r="J314" s="91"/>
      <c r="K314" s="15"/>
      <c r="L314" s="15"/>
      <c r="M314" s="72"/>
      <c r="N314" s="72"/>
      <c r="O314" s="72"/>
      <c r="P314" s="15"/>
      <c r="Q314" s="15"/>
      <c r="R314" s="72"/>
      <c r="S314" s="72"/>
      <c r="T314" s="72"/>
      <c r="U314" s="72"/>
      <c r="V314" s="72"/>
      <c r="W314" s="72"/>
      <c r="X314" s="72"/>
      <c r="Y314" s="72"/>
      <c r="Z314" s="72"/>
      <c r="AA314" s="72"/>
      <c r="AB314" s="72"/>
      <c r="AC314" s="72"/>
      <c r="AD314" s="72"/>
      <c r="AE314" s="72"/>
      <c r="AF314" s="72"/>
      <c r="AG314" s="72"/>
      <c r="AH314" s="72"/>
      <c r="AI314" s="72"/>
      <c r="AJ314" s="72"/>
      <c r="AK314" s="72"/>
      <c r="AL314" s="72"/>
      <c r="AM314" s="72"/>
      <c r="AN314" s="72"/>
      <c r="AO314" s="72"/>
      <c r="AP314" s="72"/>
      <c r="AQ314" s="72"/>
      <c r="AR314" s="72"/>
      <c r="AS314" s="72"/>
      <c r="AT314" s="72"/>
      <c r="AU314" s="72"/>
      <c r="AV314" s="72"/>
      <c r="AW314" s="72"/>
      <c r="AX314" s="72"/>
      <c r="AY314" s="72"/>
      <c r="AZ314" s="72"/>
      <c r="BA314" s="72"/>
      <c r="BB314" s="72"/>
      <c r="BC314" s="72"/>
      <c r="BD314" s="72"/>
      <c r="BE314" s="72"/>
      <c r="BF314" s="72"/>
      <c r="BG314" s="72"/>
      <c r="BH314" s="72"/>
      <c r="BI314" s="72"/>
      <c r="BJ314" s="72"/>
      <c r="BK314" s="72"/>
      <c r="BL314" s="72"/>
      <c r="BM314" s="72"/>
      <c r="BN314" s="72"/>
      <c r="BO314" s="72"/>
      <c r="BP314" s="72"/>
      <c r="BQ314" s="72"/>
      <c r="BR314" s="72"/>
      <c r="BS314" s="72"/>
      <c r="BT314" s="72"/>
      <c r="BU314" s="72"/>
      <c r="BV314" s="72"/>
      <c r="BW314" s="72"/>
      <c r="BX314" s="72"/>
      <c r="BY314" s="72"/>
      <c r="BZ314" s="72"/>
      <c r="CA314" s="72"/>
      <c r="CB314" s="72"/>
      <c r="CC314" s="72"/>
      <c r="CD314" s="72"/>
      <c r="CE314" s="72"/>
      <c r="CF314" s="72"/>
      <c r="CG314" s="72"/>
      <c r="CH314" s="72"/>
    </row>
    <row r="315" spans="1:86" ht="25.15" hidden="1" customHeight="1">
      <c r="B315" s="143"/>
      <c r="C315" s="2"/>
      <c r="D315" s="2"/>
      <c r="E315" s="2"/>
      <c r="F315" s="24" t="s">
        <v>128</v>
      </c>
      <c r="G315" s="2"/>
      <c r="H315" s="2"/>
      <c r="I315" s="91"/>
      <c r="J315" s="91"/>
      <c r="K315" s="15"/>
      <c r="L315" s="15"/>
      <c r="M315" s="72"/>
      <c r="N315" s="72"/>
      <c r="O315" s="72"/>
      <c r="P315" s="15"/>
      <c r="Q315" s="15"/>
      <c r="R315" s="72"/>
      <c r="S315" s="72"/>
      <c r="T315" s="72"/>
      <c r="U315" s="72"/>
      <c r="V315" s="72"/>
      <c r="W315" s="72"/>
      <c r="X315" s="72"/>
      <c r="Y315" s="72"/>
      <c r="Z315" s="72"/>
      <c r="AA315" s="72"/>
      <c r="AB315" s="72"/>
      <c r="AC315" s="72"/>
      <c r="AD315" s="72"/>
      <c r="AE315" s="72"/>
      <c r="AF315" s="72"/>
      <c r="AG315" s="72"/>
      <c r="AH315" s="72"/>
      <c r="AI315" s="72"/>
      <c r="AJ315" s="72"/>
      <c r="AK315" s="72"/>
      <c r="AL315" s="72"/>
      <c r="AM315" s="72"/>
      <c r="AN315" s="72"/>
      <c r="AO315" s="72"/>
      <c r="AP315" s="72"/>
      <c r="AQ315" s="72"/>
      <c r="AR315" s="72"/>
      <c r="AS315" s="72"/>
      <c r="AT315" s="72"/>
      <c r="AU315" s="72"/>
      <c r="AV315" s="72"/>
      <c r="AW315" s="72"/>
      <c r="AX315" s="72"/>
      <c r="AY315" s="72"/>
      <c r="AZ315" s="72"/>
      <c r="BA315" s="72"/>
      <c r="BB315" s="72"/>
      <c r="BC315" s="72"/>
      <c r="BD315" s="72"/>
      <c r="BE315" s="72"/>
      <c r="BF315" s="72"/>
      <c r="BG315" s="72"/>
      <c r="BH315" s="72"/>
      <c r="BI315" s="72"/>
      <c r="BJ315" s="72"/>
      <c r="BK315" s="72"/>
      <c r="BL315" s="72"/>
      <c r="BM315" s="72"/>
      <c r="BN315" s="72"/>
      <c r="BO315" s="72"/>
      <c r="BP315" s="72"/>
      <c r="BQ315" s="72"/>
      <c r="BR315" s="72"/>
      <c r="BS315" s="72"/>
      <c r="BT315" s="72"/>
      <c r="BU315" s="72"/>
      <c r="BV315" s="72"/>
      <c r="BW315" s="72"/>
      <c r="BX315" s="72"/>
      <c r="BY315" s="72"/>
      <c r="BZ315" s="72"/>
      <c r="CA315" s="72"/>
      <c r="CB315" s="72"/>
      <c r="CC315" s="72"/>
      <c r="CD315" s="72"/>
      <c r="CE315" s="72"/>
      <c r="CF315" s="72"/>
      <c r="CG315" s="72"/>
      <c r="CH315" s="72"/>
    </row>
    <row r="316" spans="1:86" ht="25.15" hidden="1" customHeight="1">
      <c r="B316" s="72"/>
      <c r="C316" s="72"/>
      <c r="D316" s="72"/>
      <c r="E316" s="72"/>
      <c r="F316" s="72"/>
      <c r="G316" s="72"/>
      <c r="H316" s="72"/>
      <c r="I316" s="72"/>
      <c r="J316" s="15"/>
      <c r="K316" s="15"/>
      <c r="L316" s="15"/>
      <c r="M316" s="15"/>
      <c r="N316" s="72"/>
      <c r="O316" s="72"/>
      <c r="P316" s="72"/>
      <c r="Q316" s="72"/>
      <c r="R316" s="72"/>
      <c r="S316" s="72"/>
      <c r="T316" s="72"/>
      <c r="U316" s="72"/>
      <c r="V316" s="72"/>
      <c r="W316" s="72"/>
      <c r="X316" s="72"/>
      <c r="Y316" s="72"/>
      <c r="Z316" s="72"/>
      <c r="AA316" s="72"/>
      <c r="AB316" s="72"/>
      <c r="AC316" s="72"/>
      <c r="AD316" s="72"/>
      <c r="AE316" s="72"/>
      <c r="AF316" s="72"/>
      <c r="AG316" s="72"/>
      <c r="AH316" s="72"/>
      <c r="AI316" s="72"/>
      <c r="AJ316" s="72"/>
      <c r="AK316" s="72"/>
      <c r="AL316" s="72"/>
      <c r="AM316" s="72"/>
      <c r="AN316" s="72"/>
      <c r="AO316" s="72"/>
      <c r="AP316" s="72"/>
      <c r="AQ316" s="72"/>
      <c r="AR316" s="72"/>
      <c r="AS316" s="72"/>
      <c r="AT316" s="72"/>
      <c r="AU316" s="72"/>
      <c r="AV316" s="72"/>
      <c r="AW316" s="72"/>
      <c r="AX316" s="72"/>
      <c r="AY316" s="72"/>
      <c r="AZ316" s="72"/>
      <c r="BA316" s="72"/>
      <c r="BB316" s="72"/>
      <c r="BC316" s="72"/>
      <c r="BD316" s="72"/>
      <c r="BE316" s="72"/>
      <c r="BF316" s="72"/>
      <c r="BG316" s="72"/>
      <c r="BH316" s="72"/>
      <c r="BI316" s="72"/>
      <c r="BJ316" s="72"/>
      <c r="BK316" s="72"/>
      <c r="BL316" s="72"/>
      <c r="BM316" s="72"/>
      <c r="BN316" s="72"/>
      <c r="BO316" s="72"/>
      <c r="BP316" s="72"/>
      <c r="BQ316" s="72"/>
      <c r="BR316" s="72"/>
      <c r="BS316" s="72"/>
      <c r="BT316" s="72"/>
      <c r="BU316" s="72"/>
      <c r="BV316" s="72"/>
      <c r="BW316" s="72"/>
      <c r="BX316" s="72"/>
      <c r="BY316" s="72"/>
      <c r="BZ316" s="72"/>
      <c r="CA316" s="72"/>
      <c r="CB316" s="72"/>
      <c r="CC316" s="72"/>
      <c r="CD316" s="72"/>
      <c r="CE316" s="72"/>
      <c r="CF316" s="72"/>
      <c r="CG316" s="72"/>
      <c r="CH316" s="72"/>
    </row>
    <row r="317" spans="1:86" ht="25.15" customHeight="1">
      <c r="B317" s="72"/>
      <c r="C317" s="72"/>
      <c r="D317" s="72"/>
      <c r="E317" s="72"/>
      <c r="F317" s="72"/>
      <c r="G317" s="72"/>
      <c r="H317" s="72"/>
      <c r="I317" s="72"/>
      <c r="J317" s="15"/>
      <c r="K317" s="15"/>
      <c r="L317" s="15"/>
      <c r="M317" s="15"/>
      <c r="N317" s="72"/>
      <c r="O317" s="72"/>
      <c r="P317" s="72"/>
      <c r="Q317" s="72"/>
      <c r="R317" s="72"/>
      <c r="S317" s="72"/>
      <c r="T317" s="72"/>
      <c r="U317" s="72"/>
      <c r="V317" s="72"/>
      <c r="W317" s="72"/>
      <c r="X317" s="72"/>
      <c r="Y317" s="72"/>
      <c r="Z317" s="72"/>
      <c r="AA317" s="72"/>
      <c r="AB317" s="72"/>
      <c r="AC317" s="72"/>
      <c r="AD317" s="72"/>
      <c r="AE317" s="72"/>
      <c r="AF317" s="72"/>
      <c r="AG317" s="72"/>
      <c r="AH317" s="72"/>
      <c r="AI317" s="72"/>
      <c r="AJ317" s="72"/>
      <c r="AK317" s="72"/>
      <c r="AL317" s="72"/>
      <c r="AM317" s="72"/>
      <c r="AN317" s="72"/>
      <c r="AO317" s="72"/>
      <c r="AP317" s="72"/>
      <c r="AQ317" s="72"/>
      <c r="AR317" s="72"/>
      <c r="AS317" s="72"/>
      <c r="AT317" s="72"/>
      <c r="AU317" s="72"/>
      <c r="AV317" s="72"/>
      <c r="AW317" s="72"/>
      <c r="AX317" s="72"/>
      <c r="AY317" s="72"/>
      <c r="AZ317" s="72"/>
      <c r="BA317" s="72"/>
      <c r="BB317" s="72"/>
      <c r="BC317" s="72"/>
      <c r="BD317" s="72"/>
      <c r="BE317" s="72"/>
      <c r="BF317" s="72"/>
      <c r="BG317" s="72"/>
      <c r="BH317" s="72"/>
      <c r="BI317" s="72"/>
      <c r="BJ317" s="72"/>
      <c r="BK317" s="72"/>
      <c r="BL317" s="72"/>
      <c r="BM317" s="72"/>
      <c r="BN317" s="72"/>
      <c r="BO317" s="72"/>
      <c r="BP317" s="72"/>
      <c r="BQ317" s="72"/>
      <c r="BR317" s="72"/>
      <c r="BS317" s="72"/>
      <c r="BT317" s="72"/>
      <c r="BU317" s="72"/>
      <c r="BV317" s="72"/>
      <c r="BW317" s="72"/>
      <c r="BX317" s="72"/>
      <c r="BY317" s="72"/>
      <c r="BZ317" s="72"/>
      <c r="CA317" s="72"/>
      <c r="CB317" s="72"/>
      <c r="CC317" s="72"/>
      <c r="CD317" s="72"/>
      <c r="CE317" s="72"/>
      <c r="CF317" s="72"/>
      <c r="CG317" s="72"/>
      <c r="CH317" s="72"/>
    </row>
    <row r="318" spans="1:86" ht="25.15" customHeight="1">
      <c r="A318" s="391" t="s">
        <v>421</v>
      </c>
      <c r="B318" s="266" t="s">
        <v>415</v>
      </c>
      <c r="C318" s="132"/>
      <c r="D318" s="132"/>
      <c r="E318" s="132"/>
      <c r="F318" s="132"/>
      <c r="G318" s="132"/>
      <c r="H318" s="132"/>
      <c r="I318" s="132"/>
      <c r="J318" s="208"/>
      <c r="K318" s="15"/>
      <c r="L318" s="15"/>
      <c r="M318" s="15"/>
      <c r="N318" s="72"/>
      <c r="O318" s="72"/>
      <c r="P318" s="72"/>
      <c r="Q318" s="72"/>
      <c r="R318" s="72"/>
      <c r="S318" s="72"/>
      <c r="T318" s="72"/>
      <c r="U318" s="72"/>
      <c r="V318" s="72"/>
      <c r="W318" s="72"/>
      <c r="X318" s="72"/>
      <c r="Y318" s="72"/>
      <c r="Z318" s="72"/>
      <c r="AA318" s="72"/>
      <c r="AB318" s="72"/>
      <c r="AC318" s="72"/>
      <c r="AD318" s="72"/>
      <c r="AE318" s="72"/>
      <c r="AF318" s="72"/>
      <c r="AG318" s="72"/>
      <c r="AH318" s="72"/>
      <c r="AI318" s="72"/>
      <c r="AJ318" s="72"/>
      <c r="AK318" s="72"/>
      <c r="AL318" s="72"/>
      <c r="AM318" s="72"/>
      <c r="AN318" s="72"/>
      <c r="AO318" s="72"/>
      <c r="AP318" s="72"/>
      <c r="AQ318" s="72"/>
      <c r="AR318" s="72"/>
      <c r="AS318" s="72"/>
      <c r="AT318" s="72"/>
      <c r="AU318" s="72"/>
      <c r="AV318" s="72"/>
      <c r="AW318" s="72"/>
      <c r="AX318" s="72"/>
      <c r="AY318" s="72"/>
      <c r="AZ318" s="72"/>
      <c r="BA318" s="72"/>
      <c r="BB318" s="72"/>
      <c r="BC318" s="72"/>
      <c r="BD318" s="72"/>
      <c r="BE318" s="72"/>
      <c r="BF318" s="72"/>
      <c r="BG318" s="72"/>
      <c r="BH318" s="72"/>
      <c r="BI318" s="72"/>
      <c r="BJ318" s="72"/>
      <c r="BK318" s="72"/>
      <c r="BL318" s="72"/>
      <c r="BM318" s="72"/>
      <c r="BN318" s="72"/>
      <c r="BO318" s="72"/>
      <c r="BP318" s="72"/>
      <c r="BQ318" s="72"/>
      <c r="BR318" s="72"/>
      <c r="BS318" s="72"/>
      <c r="BT318" s="72"/>
      <c r="BU318" s="72"/>
      <c r="BV318" s="72"/>
      <c r="BW318" s="72"/>
      <c r="BX318" s="72"/>
      <c r="BY318" s="72"/>
      <c r="BZ318" s="72"/>
      <c r="CA318" s="72"/>
      <c r="CB318" s="72"/>
      <c r="CC318" s="72"/>
      <c r="CD318" s="72"/>
      <c r="CE318" s="72"/>
      <c r="CF318" s="72"/>
      <c r="CG318" s="72"/>
      <c r="CH318" s="72"/>
    </row>
    <row r="319" spans="1:86" ht="25.15" customHeight="1">
      <c r="B319" s="148"/>
      <c r="C319" s="72"/>
      <c r="D319" s="72"/>
      <c r="E319" s="72"/>
      <c r="F319" s="72"/>
      <c r="G319" s="72"/>
      <c r="H319" s="72"/>
      <c r="I319" s="72"/>
      <c r="J319" s="15"/>
      <c r="K319" s="15"/>
      <c r="L319" s="15"/>
      <c r="M319" s="15"/>
      <c r="N319" s="72"/>
      <c r="O319" s="72"/>
      <c r="P319" s="72"/>
      <c r="Q319" s="72"/>
      <c r="R319" s="72"/>
      <c r="S319" s="72"/>
      <c r="T319" s="72"/>
      <c r="U319" s="72"/>
      <c r="V319" s="72"/>
      <c r="W319" s="72"/>
      <c r="X319" s="72"/>
      <c r="Y319" s="72"/>
      <c r="Z319" s="72"/>
      <c r="AA319" s="72"/>
      <c r="AB319" s="72"/>
      <c r="AC319" s="72"/>
      <c r="AD319" s="72"/>
      <c r="AE319" s="72"/>
      <c r="AF319" s="72"/>
      <c r="AG319" s="72"/>
      <c r="AH319" s="72"/>
      <c r="AI319" s="72"/>
      <c r="AJ319" s="72"/>
      <c r="AK319" s="72"/>
      <c r="AL319" s="72"/>
      <c r="AM319" s="72"/>
      <c r="AN319" s="72"/>
      <c r="AO319" s="72"/>
      <c r="AP319" s="72"/>
      <c r="AQ319" s="72"/>
      <c r="AR319" s="72"/>
      <c r="AS319" s="72"/>
      <c r="AT319" s="72"/>
      <c r="AU319" s="72"/>
      <c r="AV319" s="72"/>
      <c r="AW319" s="72"/>
      <c r="AX319" s="72"/>
      <c r="AY319" s="72"/>
      <c r="AZ319" s="72"/>
      <c r="BA319" s="72"/>
      <c r="BB319" s="72"/>
      <c r="BC319" s="72"/>
      <c r="BD319" s="72"/>
      <c r="BE319" s="72"/>
      <c r="BF319" s="72"/>
      <c r="BG319" s="72"/>
      <c r="BH319" s="72"/>
      <c r="BI319" s="72"/>
      <c r="BJ319" s="72"/>
      <c r="BK319" s="72"/>
      <c r="BL319" s="72"/>
      <c r="BM319" s="72"/>
      <c r="BN319" s="72"/>
      <c r="BO319" s="72"/>
      <c r="BP319" s="72"/>
      <c r="BQ319" s="72"/>
      <c r="BR319" s="72"/>
      <c r="BS319" s="72"/>
      <c r="BT319" s="72"/>
      <c r="BU319" s="72"/>
      <c r="BV319" s="72"/>
      <c r="BW319" s="72"/>
      <c r="BX319" s="72"/>
      <c r="BY319" s="72"/>
      <c r="BZ319" s="72"/>
      <c r="CA319" s="72"/>
      <c r="CB319" s="72"/>
      <c r="CC319" s="72"/>
      <c r="CD319" s="72"/>
      <c r="CE319" s="72"/>
      <c r="CF319" s="72"/>
      <c r="CG319" s="72"/>
      <c r="CH319" s="72"/>
    </row>
    <row r="320" spans="1:86" ht="25.15" customHeight="1">
      <c r="B320" s="209" t="s">
        <v>397</v>
      </c>
      <c r="C320" s="72"/>
      <c r="D320" s="72"/>
      <c r="E320" s="72"/>
      <c r="F320" s="72"/>
      <c r="G320" s="72"/>
      <c r="H320" s="72"/>
      <c r="I320" s="72"/>
      <c r="J320" s="15"/>
      <c r="K320" s="15"/>
      <c r="L320" s="15"/>
      <c r="M320" s="15"/>
      <c r="N320" s="72"/>
      <c r="O320" s="72"/>
      <c r="P320" s="72"/>
      <c r="Q320" s="72"/>
      <c r="R320" s="72"/>
      <c r="S320" s="72"/>
      <c r="T320" s="72"/>
      <c r="U320" s="72"/>
      <c r="V320" s="72"/>
      <c r="W320" s="72"/>
      <c r="X320" s="72"/>
      <c r="Y320" s="72"/>
      <c r="Z320" s="72"/>
      <c r="AA320" s="72"/>
      <c r="AB320" s="72"/>
      <c r="AC320" s="72"/>
      <c r="AD320" s="72"/>
      <c r="AE320" s="72"/>
      <c r="AF320" s="72"/>
      <c r="AG320" s="72"/>
      <c r="AH320" s="72"/>
      <c r="AI320" s="72"/>
      <c r="AJ320" s="72"/>
      <c r="AK320" s="72"/>
      <c r="AL320" s="72"/>
      <c r="AM320" s="72"/>
      <c r="AN320" s="72"/>
      <c r="AO320" s="72"/>
      <c r="AP320" s="72"/>
      <c r="AQ320" s="72"/>
      <c r="AR320" s="72"/>
      <c r="AS320" s="72"/>
      <c r="AT320" s="72"/>
      <c r="AU320" s="72"/>
      <c r="AV320" s="72"/>
      <c r="AW320" s="72"/>
      <c r="AX320" s="72"/>
      <c r="AY320" s="72"/>
      <c r="AZ320" s="72"/>
      <c r="BA320" s="72"/>
      <c r="BB320" s="72"/>
      <c r="BC320" s="72"/>
      <c r="BD320" s="72"/>
      <c r="BE320" s="72"/>
      <c r="BF320" s="72"/>
      <c r="BG320" s="72"/>
      <c r="BH320" s="72"/>
      <c r="BI320" s="72"/>
      <c r="BJ320" s="72"/>
      <c r="BK320" s="72"/>
      <c r="BL320" s="72"/>
      <c r="BM320" s="72"/>
      <c r="BN320" s="72"/>
      <c r="BO320" s="72"/>
      <c r="BP320" s="72"/>
      <c r="BQ320" s="72"/>
      <c r="BR320" s="72"/>
      <c r="BS320" s="72"/>
      <c r="BT320" s="72"/>
      <c r="BU320" s="72"/>
      <c r="BV320" s="72"/>
      <c r="BW320" s="72"/>
      <c r="BX320" s="72"/>
      <c r="BY320" s="72"/>
      <c r="BZ320" s="72"/>
      <c r="CA320" s="72"/>
      <c r="CB320" s="72"/>
      <c r="CC320" s="72"/>
      <c r="CD320" s="72"/>
      <c r="CE320" s="72"/>
      <c r="CF320" s="72"/>
      <c r="CG320" s="72"/>
      <c r="CH320" s="72"/>
    </row>
    <row r="321" spans="1:141" ht="25.15" customHeight="1">
      <c r="A321" s="548" t="s">
        <v>216</v>
      </c>
      <c r="B321" s="436" t="s">
        <v>398</v>
      </c>
      <c r="C321" s="436"/>
      <c r="D321" s="436"/>
      <c r="E321" s="436"/>
      <c r="F321" s="436"/>
      <c r="G321" s="436"/>
      <c r="H321" s="436"/>
      <c r="I321" s="436"/>
      <c r="J321" s="370"/>
      <c r="K321" s="72"/>
      <c r="L321" s="435" t="s">
        <v>399</v>
      </c>
      <c r="M321" s="435"/>
      <c r="N321" s="435"/>
      <c r="O321" s="435"/>
      <c r="P321" s="435"/>
      <c r="Q321" s="435"/>
      <c r="R321" s="435"/>
      <c r="S321" s="435"/>
      <c r="T321" s="435"/>
      <c r="U321" s="435"/>
      <c r="V321" s="435"/>
      <c r="W321" s="435"/>
      <c r="X321" s="435"/>
      <c r="Y321" s="435"/>
      <c r="AW321" s="72"/>
      <c r="AX321" s="72"/>
      <c r="AY321" s="72"/>
      <c r="AZ321" s="72"/>
      <c r="BA321" s="72"/>
      <c r="BB321" s="72"/>
      <c r="BC321" s="72"/>
      <c r="BD321" s="72"/>
      <c r="BE321" s="72"/>
      <c r="BF321" s="72"/>
      <c r="BG321" s="72"/>
      <c r="BH321" s="72"/>
      <c r="BI321" s="72"/>
      <c r="BJ321" s="72"/>
      <c r="BK321" s="72"/>
      <c r="BL321" s="72"/>
      <c r="BM321" s="72"/>
      <c r="BN321" s="72"/>
      <c r="BO321" s="72"/>
      <c r="BP321" s="72"/>
      <c r="BQ321" s="72"/>
      <c r="BR321" s="72"/>
      <c r="BS321" s="72"/>
      <c r="BT321" s="72"/>
      <c r="BU321" s="72"/>
      <c r="BV321" s="72"/>
      <c r="BW321" s="72"/>
      <c r="BX321" s="72"/>
      <c r="BY321" s="72"/>
      <c r="BZ321" s="72"/>
      <c r="CA321" s="72"/>
      <c r="CB321" s="72"/>
      <c r="CC321" s="72"/>
      <c r="CD321" s="72"/>
      <c r="CE321" s="72"/>
      <c r="CF321" s="72"/>
      <c r="CG321" s="72"/>
      <c r="CH321" s="72"/>
    </row>
    <row r="322" spans="1:141" ht="25.15" customHeight="1">
      <c r="A322" s="549"/>
      <c r="B322" s="436" t="s">
        <v>300</v>
      </c>
      <c r="C322" s="437" t="s">
        <v>207</v>
      </c>
      <c r="D322" s="436" t="s">
        <v>8</v>
      </c>
      <c r="E322" s="436"/>
      <c r="F322" s="436"/>
      <c r="G322" s="436"/>
      <c r="H322" s="436"/>
      <c r="I322" s="436"/>
      <c r="K322" s="551" t="s">
        <v>300</v>
      </c>
      <c r="L322" s="435" t="s">
        <v>8</v>
      </c>
      <c r="M322" s="435"/>
      <c r="N322" s="435"/>
      <c r="O322" s="435"/>
      <c r="P322" s="435"/>
      <c r="Q322" s="435"/>
      <c r="R322" s="435"/>
      <c r="S322" s="435"/>
      <c r="T322" s="435"/>
      <c r="U322" s="435"/>
      <c r="V322" s="435"/>
      <c r="W322" s="435"/>
      <c r="X322" s="435"/>
      <c r="Y322" s="435"/>
      <c r="AW322" s="72"/>
      <c r="AX322" s="72"/>
      <c r="AY322" s="72"/>
      <c r="AZ322" s="72"/>
      <c r="BA322" s="72"/>
      <c r="BB322" s="72"/>
      <c r="BC322" s="72"/>
      <c r="BD322" s="72"/>
      <c r="BE322" s="72"/>
      <c r="BF322" s="72"/>
      <c r="BG322" s="72"/>
      <c r="BH322" s="72"/>
      <c r="BI322" s="72"/>
      <c r="BJ322" s="72"/>
      <c r="BK322" s="72"/>
      <c r="BL322" s="72"/>
      <c r="BM322" s="72"/>
      <c r="BN322" s="72"/>
      <c r="BO322" s="72"/>
      <c r="BP322" s="72"/>
      <c r="BQ322" s="72"/>
      <c r="BR322" s="72"/>
      <c r="BS322" s="72"/>
      <c r="BT322" s="72"/>
      <c r="BU322" s="72"/>
      <c r="BV322" s="72"/>
      <c r="BW322" s="72"/>
      <c r="BX322" s="72"/>
      <c r="BY322" s="72"/>
      <c r="BZ322" s="72"/>
      <c r="CA322" s="72"/>
      <c r="CB322" s="72"/>
      <c r="CC322" s="72"/>
      <c r="CD322" s="72"/>
      <c r="CE322" s="72"/>
      <c r="CF322" s="72"/>
      <c r="CG322" s="72"/>
      <c r="CH322" s="72"/>
    </row>
    <row r="323" spans="1:141" ht="25.15" customHeight="1">
      <c r="A323" s="549"/>
      <c r="B323" s="436"/>
      <c r="C323" s="437">
        <v>43830</v>
      </c>
      <c r="D323" s="368" t="s">
        <v>9</v>
      </c>
      <c r="E323" s="368" t="s">
        <v>10</v>
      </c>
      <c r="F323" s="368" t="s">
        <v>1</v>
      </c>
      <c r="G323" s="368" t="s">
        <v>2</v>
      </c>
      <c r="H323" s="368" t="s">
        <v>3</v>
      </c>
      <c r="I323" s="368" t="s">
        <v>39</v>
      </c>
      <c r="K323" s="435"/>
      <c r="L323" s="361" t="s">
        <v>25</v>
      </c>
      <c r="M323" s="361" t="s">
        <v>26</v>
      </c>
      <c r="N323" s="361" t="s">
        <v>27</v>
      </c>
      <c r="O323" s="361" t="s">
        <v>28</v>
      </c>
      <c r="P323" s="361" t="s">
        <v>29</v>
      </c>
      <c r="Q323" s="361" t="s">
        <v>30</v>
      </c>
      <c r="R323" s="361" t="s">
        <v>31</v>
      </c>
      <c r="S323" s="361" t="s">
        <v>32</v>
      </c>
      <c r="T323" s="361" t="s">
        <v>33</v>
      </c>
      <c r="U323" s="361" t="s">
        <v>34</v>
      </c>
      <c r="V323" s="361" t="s">
        <v>35</v>
      </c>
      <c r="W323" s="361" t="s">
        <v>36</v>
      </c>
      <c r="X323" s="361" t="s">
        <v>37</v>
      </c>
      <c r="Y323" s="361" t="s">
        <v>38</v>
      </c>
      <c r="BC323" s="72"/>
      <c r="BD323" s="72"/>
      <c r="BE323" s="72"/>
      <c r="BF323" s="72"/>
      <c r="BG323" s="72"/>
      <c r="BH323" s="72"/>
      <c r="BI323" s="72"/>
      <c r="BJ323" s="72"/>
      <c r="BK323" s="72"/>
      <c r="BL323" s="72"/>
      <c r="BM323" s="72"/>
      <c r="BN323" s="72"/>
      <c r="BO323" s="72"/>
      <c r="BP323" s="72"/>
      <c r="BQ323" s="72"/>
      <c r="BR323" s="72"/>
      <c r="BS323" s="72"/>
      <c r="BT323" s="72"/>
      <c r="BU323" s="72"/>
      <c r="BV323" s="72"/>
      <c r="BW323" s="72"/>
      <c r="BX323" s="72"/>
      <c r="BY323" s="72"/>
      <c r="BZ323" s="72"/>
      <c r="CA323" s="72"/>
      <c r="CB323" s="72"/>
      <c r="CC323" s="72"/>
      <c r="CD323" s="72"/>
      <c r="CE323" s="72"/>
      <c r="CF323" s="72"/>
      <c r="CG323" s="72"/>
      <c r="CH323" s="72"/>
      <c r="CI323" s="72"/>
      <c r="EK323" s="71"/>
    </row>
    <row r="324" spans="1:141" ht="25.15" customHeight="1">
      <c r="A324" s="549"/>
      <c r="B324" s="369">
        <v>2020</v>
      </c>
      <c r="C324" s="397">
        <v>43830</v>
      </c>
      <c r="D324" s="210">
        <f t="shared" ref="D324:D365" si="84">AVERAGE(L324:N324)</f>
        <v>1.2282687955779199</v>
      </c>
      <c r="E324" s="210">
        <f t="shared" ref="E324:E365" si="85">AVERAGE(O324:P324)</f>
        <v>1.0253067143933672</v>
      </c>
      <c r="F324" s="210">
        <f t="shared" ref="F324:F365" si="86">AVERAGE(Q324:R324)</f>
        <v>0.97645759105944041</v>
      </c>
      <c r="G324" s="210">
        <f t="shared" ref="G324:G365" si="87">AVERAGE(S324:T324)</f>
        <v>0.95971370087812025</v>
      </c>
      <c r="H324" s="210">
        <f t="shared" ref="H324:H365" si="88">AVERAGE(U324:V324)</f>
        <v>0.96489227201607064</v>
      </c>
      <c r="I324" s="210">
        <f t="shared" ref="I324:I365" si="89">AVERAGE(W324:Y324)</f>
        <v>0.99607454000255446</v>
      </c>
      <c r="K324" s="128">
        <v>2020</v>
      </c>
      <c r="L324" s="29">
        <f>($C247*$C$195*C$214)*D$219+D$308*D$222</f>
        <v>1.4024734817481062</v>
      </c>
      <c r="M324" s="29">
        <f>($C248*$C$195*C$214)*D$219+D$308*D$222</f>
        <v>1.1857340974861921</v>
      </c>
      <c r="N324" s="29">
        <f>($C249*$C$195*C$214)*D$219+D$308*D$222</f>
        <v>1.0965988074994615</v>
      </c>
      <c r="O324" s="29">
        <f>($C250*$C$195*C$214)*D$219+D$308*D$222</f>
        <v>1.0430131014127209</v>
      </c>
      <c r="P324" s="29">
        <f>($C251*$C$195*C$214)*D$219+D$308*D$222</f>
        <v>1.0076003273740133</v>
      </c>
      <c r="Q324" s="29">
        <f>($C252*$C$195*C$214)*D$219+D$308*D$222</f>
        <v>0.98395245074446291</v>
      </c>
      <c r="R324" s="29">
        <f>($C253*$C$195*C$214)*D$219+D$308*D$222</f>
        <v>0.96896273137441791</v>
      </c>
      <c r="S324" s="29">
        <f>($C254*$C$195*C$214)*D$219+D$308*D$222</f>
        <v>0.96086823805271093</v>
      </c>
      <c r="T324" s="29">
        <f>($C255*$C$195*C$214)*D$219+D$308*D$222</f>
        <v>0.95855916370352945</v>
      </c>
      <c r="U324" s="29">
        <f>($C256*$C$195*C$214)*D$219+D$308*D$222</f>
        <v>0.96128320948762747</v>
      </c>
      <c r="V324" s="29">
        <f>($C257*$C$195*C$214)*D$219+D$308*D$222</f>
        <v>0.9685013345445137</v>
      </c>
      <c r="W324" s="29">
        <f>($C258*$C$195*C$214)*D$219+D$308*D$222</f>
        <v>0.97981029308481593</v>
      </c>
      <c r="X324" s="29">
        <f>($C259*$C$195*C$214)*D$219+D$308*D$222</f>
        <v>0.99489786926169388</v>
      </c>
      <c r="Y324" s="29">
        <f>($C260*$C$195*C$214)*D$219+D$308*D$222</f>
        <v>1.013515457661154</v>
      </c>
      <c r="BC324" s="72"/>
      <c r="BD324" s="72"/>
      <c r="BE324" s="72"/>
      <c r="BF324" s="72"/>
      <c r="BG324" s="72"/>
      <c r="BH324" s="72"/>
      <c r="BI324" s="72"/>
      <c r="BJ324" s="72"/>
      <c r="BK324" s="72"/>
      <c r="BL324" s="72"/>
      <c r="BM324" s="72"/>
      <c r="BN324" s="72"/>
      <c r="BO324" s="72"/>
      <c r="BP324" s="72"/>
      <c r="BQ324" s="72"/>
      <c r="BR324" s="72"/>
      <c r="BS324" s="72"/>
      <c r="BT324" s="72"/>
      <c r="BU324" s="72"/>
      <c r="BV324" s="72"/>
      <c r="BW324" s="72"/>
      <c r="BX324" s="72"/>
      <c r="BY324" s="72"/>
      <c r="BZ324" s="72"/>
      <c r="CA324" s="72"/>
      <c r="CB324" s="72"/>
      <c r="CC324" s="72"/>
      <c r="CD324" s="72"/>
      <c r="CE324" s="72"/>
      <c r="CF324" s="72"/>
      <c r="CG324" s="72"/>
      <c r="CH324" s="72"/>
      <c r="CI324" s="72"/>
      <c r="EK324" s="71"/>
    </row>
    <row r="325" spans="1:141" ht="25.15" customHeight="1">
      <c r="A325" s="549"/>
      <c r="B325" s="369">
        <f>B324+1</f>
        <v>2021</v>
      </c>
      <c r="C325" s="397">
        <f>DATE(YEAR(C324+1),12,31)</f>
        <v>44196</v>
      </c>
      <c r="D325" s="210">
        <f t="shared" si="84"/>
        <v>1.2673009269142523</v>
      </c>
      <c r="E325" s="210">
        <f t="shared" si="85"/>
        <v>1.0589368804163846</v>
      </c>
      <c r="F325" s="210">
        <f t="shared" si="86"/>
        <v>1.0087876064912951</v>
      </c>
      <c r="G325" s="210">
        <f t="shared" si="87"/>
        <v>0.99159806698749287</v>
      </c>
      <c r="H325" s="210">
        <f t="shared" si="88"/>
        <v>0.99691446910104453</v>
      </c>
      <c r="I325" s="210">
        <f t="shared" si="89"/>
        <v>1.0289266730493121</v>
      </c>
      <c r="K325" s="128">
        <f>K324+1</f>
        <v>2021</v>
      </c>
      <c r="L325" s="29">
        <f>($C247*$C$195*D$214)*E$219+E$308*E$222</f>
        <v>1.4461421819775833</v>
      </c>
      <c r="M325" s="29">
        <f>($C248*$C$195*D$214)*E$219+E$308*E$222</f>
        <v>1.2236341406888058</v>
      </c>
      <c r="N325" s="29">
        <f>($C249*$C$195*D$214)*E$219+E$308*E$222</f>
        <v>1.1321264580763672</v>
      </c>
      <c r="O325" s="29">
        <f>($C250*$C$195*D$214)*E$219+E$308*E$222</f>
        <v>1.0771145342257931</v>
      </c>
      <c r="P325" s="29">
        <f>($C251*$C$195*D$214)*E$219+E$308*E$222</f>
        <v>1.0407592266069761</v>
      </c>
      <c r="Q325" s="29">
        <f>($C252*$C$195*D$214)*E$219+E$308*E$222</f>
        <v>1.0164819466497654</v>
      </c>
      <c r="R325" s="29">
        <f>($C253*$C$195*D$214)*E$219+E$308*E$222</f>
        <v>1.0010932663328247</v>
      </c>
      <c r="S325" s="29">
        <f>($C254*$C$195*D$214)*E$219+E$308*E$222</f>
        <v>0.99278333290576659</v>
      </c>
      <c r="T325" s="29">
        <f>($C255*$C$195*D$214)*E$219+E$308*E$222</f>
        <v>0.99041280106921914</v>
      </c>
      <c r="U325" s="29">
        <f>($C256*$C$195*D$214)*E$219+E$308*E$222</f>
        <v>0.99320934907024216</v>
      </c>
      <c r="V325" s="29">
        <f>($C257*$C$195*D$214)*E$219+E$308*E$222</f>
        <v>1.000619589131847</v>
      </c>
      <c r="W325" s="29">
        <f>($C258*$C$195*D$214)*E$219+E$308*E$222</f>
        <v>1.0122295428206414</v>
      </c>
      <c r="X325" s="29">
        <f>($C259*$C$195*D$214)*E$219+E$308*E$222</f>
        <v>1.0277186844657773</v>
      </c>
      <c r="Y325" s="29">
        <f>($C260*$C$195*D$214)*E$219+E$308*E$222</f>
        <v>1.0468317918615173</v>
      </c>
      <c r="BC325" s="72"/>
      <c r="BD325" s="72"/>
      <c r="BE325" s="72"/>
      <c r="BF325" s="72"/>
      <c r="BG325" s="72"/>
      <c r="BH325" s="72"/>
      <c r="BI325" s="72"/>
      <c r="BJ325" s="72"/>
      <c r="BK325" s="72"/>
      <c r="BL325" s="72"/>
      <c r="BM325" s="72"/>
      <c r="BN325" s="72"/>
      <c r="BO325" s="72"/>
      <c r="BP325" s="72"/>
      <c r="BQ325" s="72"/>
      <c r="BR325" s="72"/>
      <c r="BS325" s="72"/>
      <c r="BT325" s="72"/>
      <c r="BU325" s="72"/>
      <c r="BV325" s="72"/>
      <c r="BW325" s="72"/>
      <c r="BX325" s="72"/>
      <c r="BY325" s="72"/>
      <c r="BZ325" s="72"/>
      <c r="CA325" s="72"/>
      <c r="CB325" s="72"/>
      <c r="CC325" s="72"/>
      <c r="CD325" s="72"/>
      <c r="CE325" s="72"/>
      <c r="CF325" s="72"/>
      <c r="CG325" s="72"/>
      <c r="CH325" s="72"/>
      <c r="CI325" s="72"/>
      <c r="EK325" s="71"/>
    </row>
    <row r="326" spans="1:141" ht="25.15" customHeight="1">
      <c r="A326" s="549"/>
      <c r="B326" s="369">
        <f t="shared" ref="B326:B365" si="90">B325+1</f>
        <v>2022</v>
      </c>
      <c r="C326" s="397">
        <f t="shared" ref="C326:C365" si="91">DATE(YEAR(C325+1),12,31)</f>
        <v>44561</v>
      </c>
      <c r="D326" s="210">
        <f t="shared" si="84"/>
        <v>1.3290650870801823</v>
      </c>
      <c r="E326" s="210">
        <f t="shared" si="85"/>
        <v>1.1116496556756785</v>
      </c>
      <c r="F326" s="210">
        <f t="shared" si="86"/>
        <v>1.0593218850823121</v>
      </c>
      <c r="G326" s="210">
        <f t="shared" si="87"/>
        <v>1.0413856277976268</v>
      </c>
      <c r="H326" s="210">
        <f t="shared" si="88"/>
        <v>1.046932975713283</v>
      </c>
      <c r="I326" s="210">
        <f t="shared" si="89"/>
        <v>1.0803357975945176</v>
      </c>
      <c r="K326" s="128">
        <f t="shared" ref="K326:K365" si="92">K325+1</f>
        <v>2022</v>
      </c>
      <c r="L326" s="29">
        <f>($C247*$C$195*E$214)*F$219+F$308*F$222</f>
        <v>1.5156752498028334</v>
      </c>
      <c r="M326" s="29">
        <f>($C248*$C$195*E$214)*F$219+F$308*F$222</f>
        <v>1.2835014050303102</v>
      </c>
      <c r="N326" s="29">
        <f>($C249*$C$195*E$214)*F$219+F$308*F$222</f>
        <v>1.1880186064074041</v>
      </c>
      <c r="O326" s="29">
        <f>($C250*$C$195*E$214)*F$219+F$308*F$222</f>
        <v>1.130616951191965</v>
      </c>
      <c r="P326" s="29">
        <f>($C251*$C$195*E$214)*F$219+F$308*F$222</f>
        <v>1.0926823601593922</v>
      </c>
      <c r="Q326" s="29">
        <f>($C252*$C$195*E$214)*F$219+F$308*F$222</f>
        <v>1.0673504692504736</v>
      </c>
      <c r="R326" s="29">
        <f>($C253*$C$195*E$214)*F$219+F$308*F$222</f>
        <v>1.0512933009141507</v>
      </c>
      <c r="S326" s="29">
        <f>($C254*$C$195*E$214)*F$219+F$308*F$222</f>
        <v>1.0426223819559464</v>
      </c>
      <c r="T326" s="29">
        <f>($C255*$C$195*E$214)*F$219+F$308*F$222</f>
        <v>1.0401488736393072</v>
      </c>
      <c r="U326" s="29">
        <f>($C256*$C$195*E$214)*F$219+F$308*F$222</f>
        <v>1.0430669043663214</v>
      </c>
      <c r="V326" s="29">
        <f>($C257*$C$195*E$214)*F$219+F$308*F$222</f>
        <v>1.0507990470602446</v>
      </c>
      <c r="W326" s="29">
        <f>($C258*$C$195*E$214)*F$219+F$308*F$222</f>
        <v>1.0629133399637536</v>
      </c>
      <c r="X326" s="29">
        <f>($C259*$C$195*E$214)*F$219+F$308*F$222</f>
        <v>1.079075333692826</v>
      </c>
      <c r="Y326" s="29">
        <f>($C260*$C$195*E$214)*F$219+F$308*F$222</f>
        <v>1.0990187191269729</v>
      </c>
      <c r="BC326" s="72"/>
      <c r="BD326" s="72"/>
      <c r="BE326" s="72"/>
      <c r="BF326" s="72"/>
      <c r="BG326" s="72"/>
      <c r="BH326" s="72"/>
      <c r="BI326" s="72"/>
      <c r="BJ326" s="72"/>
      <c r="BK326" s="72"/>
      <c r="BL326" s="72"/>
      <c r="BM326" s="72"/>
      <c r="BN326" s="72"/>
      <c r="BO326" s="72"/>
      <c r="BP326" s="72"/>
      <c r="BQ326" s="72"/>
      <c r="BR326" s="72"/>
      <c r="BS326" s="72"/>
      <c r="BT326" s="72"/>
      <c r="BU326" s="72"/>
      <c r="BV326" s="72"/>
      <c r="BW326" s="72"/>
      <c r="BX326" s="72"/>
      <c r="BY326" s="72"/>
      <c r="BZ326" s="72"/>
      <c r="CA326" s="72"/>
      <c r="CB326" s="72"/>
      <c r="CC326" s="72"/>
      <c r="CD326" s="72"/>
      <c r="CE326" s="72"/>
      <c r="CF326" s="72"/>
      <c r="CG326" s="72"/>
      <c r="CH326" s="72"/>
      <c r="CI326" s="72"/>
      <c r="EK326" s="71"/>
    </row>
    <row r="327" spans="1:141" ht="25.15" customHeight="1">
      <c r="A327" s="549"/>
      <c r="B327" s="369">
        <f t="shared" si="90"/>
        <v>2023</v>
      </c>
      <c r="C327" s="397">
        <f t="shared" si="91"/>
        <v>44926</v>
      </c>
      <c r="D327" s="210">
        <f t="shared" si="84"/>
        <v>1.5171692535696686</v>
      </c>
      <c r="E327" s="210">
        <f t="shared" si="85"/>
        <v>1.2702480076385956</v>
      </c>
      <c r="F327" s="210">
        <f t="shared" si="86"/>
        <v>1.2108187471291609</v>
      </c>
      <c r="G327" s="210">
        <f t="shared" si="87"/>
        <v>1.1904483301469599</v>
      </c>
      <c r="H327" s="210">
        <f t="shared" si="88"/>
        <v>1.1967485179951654</v>
      </c>
      <c r="I327" s="210">
        <f t="shared" si="89"/>
        <v>1.2346844931154541</v>
      </c>
      <c r="K327" s="128">
        <f t="shared" si="92"/>
        <v>2023</v>
      </c>
      <c r="L327" s="29">
        <f>($C247*$C$195*F$214)*G$219+G$308*G$222</f>
        <v>1.7291045959012279</v>
      </c>
      <c r="M327" s="29">
        <f>($C248*$C$195*F$214)*G$219+G$308*G$222</f>
        <v>1.4654220474570085</v>
      </c>
      <c r="N327" s="29">
        <f>($C249*$C$195*F$214)*G$219+G$308*G$222</f>
        <v>1.3569811173507689</v>
      </c>
      <c r="O327" s="29">
        <f>($C250*$C$195*F$214)*G$219+G$308*G$222</f>
        <v>1.2917893867880392</v>
      </c>
      <c r="P327" s="29">
        <f>($C251*$C$195*F$214)*G$219+G$308*G$222</f>
        <v>1.2487066284891519</v>
      </c>
      <c r="Q327" s="29">
        <f>($C252*$C$195*F$214)*G$219+G$308*G$222</f>
        <v>1.2199369039824182</v>
      </c>
      <c r="R327" s="29">
        <f>($C253*$C$195*F$214)*G$219+G$308*G$222</f>
        <v>1.2017005902759035</v>
      </c>
      <c r="S327" s="29">
        <f>($C254*$C$195*F$214)*G$219+G$308*G$222</f>
        <v>1.1918529262959543</v>
      </c>
      <c r="T327" s="29">
        <f>($C255*$C$195*F$214)*G$219+G$308*G$222</f>
        <v>1.1890437339979658</v>
      </c>
      <c r="U327" s="29">
        <f>($C256*$C$195*F$214)*G$219+G$308*G$222</f>
        <v>1.1923577755916324</v>
      </c>
      <c r="V327" s="29">
        <f>($C257*$C$195*F$214)*G$219+G$308*G$222</f>
        <v>1.2011392603986983</v>
      </c>
      <c r="W327" s="29">
        <f>($C258*$C$195*F$214)*G$219+G$308*G$222</f>
        <v>1.2148976044039272</v>
      </c>
      <c r="X327" s="29">
        <f>($C259*$C$195*F$214)*G$219+G$308*G$222</f>
        <v>1.2332529695338657</v>
      </c>
      <c r="Y327" s="29">
        <f>($C260*$C$195*F$214)*G$219+G$308*G$222</f>
        <v>1.2559029054085697</v>
      </c>
      <c r="BC327" s="72"/>
      <c r="BD327" s="72"/>
      <c r="BE327" s="72"/>
      <c r="BF327" s="72"/>
      <c r="BG327" s="72"/>
      <c r="BH327" s="72"/>
      <c r="BI327" s="72"/>
      <c r="BJ327" s="72"/>
      <c r="BK327" s="72"/>
      <c r="BL327" s="72"/>
      <c r="BM327" s="72"/>
      <c r="BN327" s="72"/>
      <c r="BO327" s="72"/>
      <c r="BP327" s="72"/>
      <c r="BQ327" s="72"/>
      <c r="BR327" s="72"/>
      <c r="BS327" s="72"/>
      <c r="BT327" s="72"/>
      <c r="BU327" s="72"/>
      <c r="BV327" s="72"/>
      <c r="BW327" s="72"/>
      <c r="BX327" s="72"/>
      <c r="BY327" s="72"/>
      <c r="BZ327" s="72"/>
      <c r="CA327" s="72"/>
      <c r="CB327" s="72"/>
      <c r="CC327" s="72"/>
      <c r="CD327" s="72"/>
      <c r="CE327" s="72"/>
      <c r="CF327" s="72"/>
      <c r="CG327" s="72"/>
      <c r="CH327" s="72"/>
      <c r="CI327" s="72"/>
      <c r="EK327" s="71"/>
    </row>
    <row r="328" spans="1:141" ht="25.15" customHeight="1">
      <c r="A328" s="549"/>
      <c r="B328" s="369">
        <f t="shared" si="90"/>
        <v>2024</v>
      </c>
      <c r="C328" s="397">
        <f t="shared" si="91"/>
        <v>45291</v>
      </c>
      <c r="D328" s="210">
        <f t="shared" si="84"/>
        <v>1.5138880475196081</v>
      </c>
      <c r="E328" s="210">
        <f t="shared" si="85"/>
        <v>1.2687688091842149</v>
      </c>
      <c r="F328" s="210">
        <f t="shared" si="86"/>
        <v>1.2097732577241564</v>
      </c>
      <c r="G328" s="210">
        <f t="shared" si="87"/>
        <v>1.1895515020934351</v>
      </c>
      <c r="H328" s="210">
        <f t="shared" si="88"/>
        <v>1.195805711774335</v>
      </c>
      <c r="I328" s="210">
        <f t="shared" si="89"/>
        <v>1.2334648337827805</v>
      </c>
      <c r="K328" s="128">
        <f t="shared" si="92"/>
        <v>2024</v>
      </c>
      <c r="L328" s="29">
        <f>($C247*$C$195*G$214)*H$219+H$308*H$222</f>
        <v>1.7242767060280142</v>
      </c>
      <c r="M328" s="29">
        <f>($C248*$C$195*G$214)*H$219+H$308*H$222</f>
        <v>1.462518487559342</v>
      </c>
      <c r="N328" s="29">
        <f>($C249*$C$195*G$214)*H$219+H$308*H$222</f>
        <v>1.3548689489714678</v>
      </c>
      <c r="O328" s="29">
        <f>($C250*$C$195*G$214)*H$219+H$308*H$222</f>
        <v>1.2901529814124704</v>
      </c>
      <c r="P328" s="29">
        <f>($C251*$C$195*G$214)*H$219+H$308*H$222</f>
        <v>1.2473846369559591</v>
      </c>
      <c r="Q328" s="29">
        <f>($C252*$C$195*G$214)*H$219+H$308*H$222</f>
        <v>1.2188248711422947</v>
      </c>
      <c r="R328" s="29">
        <f>($C253*$C$195*G$214)*H$219+H$308*H$222</f>
        <v>1.2007216443060182</v>
      </c>
      <c r="S328" s="29">
        <f>($C254*$C$195*G$214)*H$219+H$308*H$222</f>
        <v>1.1909458476343062</v>
      </c>
      <c r="T328" s="29">
        <f>($C255*$C$195*G$214)*H$219+H$308*H$222</f>
        <v>1.1881571565525642</v>
      </c>
      <c r="U328" s="29">
        <f>($C256*$C$195*G$214)*H$219+H$308*H$222</f>
        <v>1.1914470125881931</v>
      </c>
      <c r="V328" s="29">
        <f>($C257*$C$195*G$214)*H$219+H$308*H$222</f>
        <v>1.200164410960477</v>
      </c>
      <c r="W328" s="29">
        <f>($C258*$C$195*G$214)*H$219+H$308*H$222</f>
        <v>1.2138223478893204</v>
      </c>
      <c r="X328" s="29">
        <f>($C259*$C$195*G$214)*H$219+H$308*H$222</f>
        <v>1.2320437573231382</v>
      </c>
      <c r="Y328" s="29">
        <f>($C260*$C$195*G$214)*H$219+H$308*H$222</f>
        <v>1.2545283961358826</v>
      </c>
      <c r="BC328" s="72"/>
      <c r="BD328" s="72"/>
      <c r="BE328" s="72"/>
      <c r="BF328" s="72"/>
      <c r="BG328" s="72"/>
      <c r="BH328" s="72"/>
      <c r="BI328" s="72"/>
      <c r="BJ328" s="72"/>
      <c r="BK328" s="72"/>
      <c r="BL328" s="72"/>
      <c r="BM328" s="72"/>
      <c r="BN328" s="72"/>
      <c r="BO328" s="72"/>
      <c r="BP328" s="72"/>
      <c r="BQ328" s="72"/>
      <c r="BR328" s="72"/>
      <c r="BS328" s="72"/>
      <c r="BT328" s="72"/>
      <c r="BU328" s="72"/>
      <c r="BV328" s="72"/>
      <c r="BW328" s="72"/>
      <c r="BX328" s="72"/>
      <c r="BY328" s="72"/>
      <c r="BZ328" s="72"/>
      <c r="CA328" s="72"/>
      <c r="CB328" s="72"/>
      <c r="CC328" s="72"/>
      <c r="CD328" s="72"/>
      <c r="CE328" s="72"/>
      <c r="CF328" s="72"/>
      <c r="CG328" s="72"/>
      <c r="CH328" s="72"/>
      <c r="CI328" s="72"/>
      <c r="EK328" s="71"/>
    </row>
    <row r="329" spans="1:141" ht="25.15" customHeight="1">
      <c r="A329" s="549"/>
      <c r="B329" s="369">
        <f t="shared" si="90"/>
        <v>2025</v>
      </c>
      <c r="C329" s="397">
        <f t="shared" si="91"/>
        <v>45657</v>
      </c>
      <c r="D329" s="210">
        <f t="shared" si="84"/>
        <v>1.5106068414695475</v>
      </c>
      <c r="E329" s="210">
        <f t="shared" si="85"/>
        <v>1.2672896107298339</v>
      </c>
      <c r="F329" s="210">
        <f t="shared" si="86"/>
        <v>1.2087277683191522</v>
      </c>
      <c r="G329" s="210">
        <f t="shared" si="87"/>
        <v>1.1886546740399102</v>
      </c>
      <c r="H329" s="210">
        <f t="shared" si="88"/>
        <v>1.1948629055535047</v>
      </c>
      <c r="I329" s="210">
        <f t="shared" si="89"/>
        <v>1.2322451744501066</v>
      </c>
      <c r="K329" s="128">
        <f t="shared" si="92"/>
        <v>2025</v>
      </c>
      <c r="L329" s="29">
        <f>($C247*$C$195*H$214)*I$219+I$308*I$222</f>
        <v>1.7194488161548005</v>
      </c>
      <c r="M329" s="29">
        <f>($C248*$C$195*H$214)*I$219+I$308*I$222</f>
        <v>1.4596149276616757</v>
      </c>
      <c r="N329" s="29">
        <f>($C249*$C$195*H$214)*I$219+I$308*I$222</f>
        <v>1.3527567805921665</v>
      </c>
      <c r="O329" s="29">
        <f>($C250*$C$195*H$214)*I$219+I$308*I$222</f>
        <v>1.2885165760369017</v>
      </c>
      <c r="P329" s="29">
        <f>($C251*$C$195*H$214)*I$219+I$308*I$222</f>
        <v>1.2460626454227661</v>
      </c>
      <c r="Q329" s="29">
        <f>($C252*$C$195*H$214)*I$219+I$308*I$222</f>
        <v>1.2177128383021711</v>
      </c>
      <c r="R329" s="29">
        <f>($C253*$C$195*H$214)*I$219+I$308*I$222</f>
        <v>1.1997426983361332</v>
      </c>
      <c r="S329" s="29">
        <f>($C254*$C$195*H$214)*I$219+I$308*I$222</f>
        <v>1.1900387689726579</v>
      </c>
      <c r="T329" s="29">
        <f>($C255*$C$195*H$214)*I$219+I$308*I$222</f>
        <v>1.1872705791071623</v>
      </c>
      <c r="U329" s="29">
        <f>($C256*$C$195*H$214)*I$219+I$308*I$222</f>
        <v>1.1905362495847538</v>
      </c>
      <c r="V329" s="29">
        <f>($C257*$C$195*H$214)*I$219+I$308*I$222</f>
        <v>1.1991895615222556</v>
      </c>
      <c r="W329" s="29">
        <f>($C258*$C$195*H$214)*I$219+I$308*I$222</f>
        <v>1.2127470913747136</v>
      </c>
      <c r="X329" s="29">
        <f>($C259*$C$195*H$214)*I$219+I$308*I$222</f>
        <v>1.230834545112411</v>
      </c>
      <c r="Y329" s="29">
        <f>($C260*$C$195*H$214)*I$219+I$308*I$222</f>
        <v>1.2531538868631955</v>
      </c>
      <c r="BC329" s="72"/>
      <c r="BD329" s="72"/>
      <c r="BE329" s="72"/>
      <c r="BF329" s="72"/>
      <c r="BG329" s="72"/>
      <c r="BH329" s="72"/>
      <c r="BI329" s="72"/>
      <c r="BJ329" s="72"/>
      <c r="BK329" s="72"/>
      <c r="BL329" s="72"/>
      <c r="BM329" s="72"/>
      <c r="BN329" s="72"/>
      <c r="BO329" s="72"/>
      <c r="BP329" s="72"/>
      <c r="BQ329" s="72"/>
      <c r="BR329" s="72"/>
      <c r="BS329" s="72"/>
      <c r="BT329" s="72"/>
      <c r="BU329" s="72"/>
      <c r="BV329" s="72"/>
      <c r="BW329" s="72"/>
      <c r="BX329" s="72"/>
      <c r="BY329" s="72"/>
      <c r="BZ329" s="72"/>
      <c r="CA329" s="72"/>
      <c r="CB329" s="72"/>
      <c r="CC329" s="72"/>
      <c r="CD329" s="72"/>
      <c r="CE329" s="72"/>
      <c r="CF329" s="72"/>
      <c r="CG329" s="72"/>
      <c r="CH329" s="72"/>
      <c r="CI329" s="72"/>
      <c r="EK329" s="71"/>
    </row>
    <row r="330" spans="1:141" ht="25.15" customHeight="1">
      <c r="A330" s="549"/>
      <c r="B330" s="369">
        <f t="shared" si="90"/>
        <v>2026</v>
      </c>
      <c r="C330" s="397">
        <f t="shared" si="91"/>
        <v>46022</v>
      </c>
      <c r="D330" s="210">
        <f t="shared" si="84"/>
        <v>1.5073256354194868</v>
      </c>
      <c r="E330" s="210">
        <f t="shared" si="85"/>
        <v>1.265810412275453</v>
      </c>
      <c r="F330" s="210">
        <f t="shared" si="86"/>
        <v>1.2076822789141477</v>
      </c>
      <c r="G330" s="210">
        <f t="shared" si="87"/>
        <v>1.1877578459863851</v>
      </c>
      <c r="H330" s="210">
        <f t="shared" si="88"/>
        <v>1.1939200993326742</v>
      </c>
      <c r="I330" s="210">
        <f t="shared" si="89"/>
        <v>1.2310255151174327</v>
      </c>
      <c r="K330" s="128">
        <f t="shared" si="92"/>
        <v>2026</v>
      </c>
      <c r="L330" s="29">
        <f>($C247*$C$195*I$214)*J$219+J$308*J$222</f>
        <v>1.7146209262815868</v>
      </c>
      <c r="M330" s="29">
        <f>($C248*$C$195*I$214)*J$219+J$308*J$222</f>
        <v>1.4567113677640091</v>
      </c>
      <c r="N330" s="29">
        <f>($C249*$C$195*I$214)*J$219+J$308*J$222</f>
        <v>1.350644612212865</v>
      </c>
      <c r="O330" s="29">
        <f>($C250*$C$195*I$214)*J$219+J$308*J$222</f>
        <v>1.2868801706613329</v>
      </c>
      <c r="P330" s="29">
        <f>($C251*$C$195*I$214)*J$219+J$308*J$222</f>
        <v>1.2447406538895731</v>
      </c>
      <c r="Q330" s="29">
        <f>($C252*$C$195*I$214)*J$219+J$308*J$222</f>
        <v>1.2166008054620474</v>
      </c>
      <c r="R330" s="29">
        <f>($C253*$C$195*I$214)*J$219+J$308*J$222</f>
        <v>1.198763752366248</v>
      </c>
      <c r="S330" s="29">
        <f>($C254*$C$195*I$214)*J$219+J$308*J$222</f>
        <v>1.1891316903110096</v>
      </c>
      <c r="T330" s="29">
        <f>($C255*$C$195*I$214)*J$219+J$308*J$222</f>
        <v>1.1863840016617606</v>
      </c>
      <c r="U330" s="29">
        <f>($C256*$C$195*I$214)*J$219+J$308*J$222</f>
        <v>1.1896254865813143</v>
      </c>
      <c r="V330" s="29">
        <f>($C257*$C$195*I$214)*J$219+J$308*J$222</f>
        <v>1.1982147120840341</v>
      </c>
      <c r="W330" s="29">
        <f>($C258*$C$195*I$214)*J$219+J$308*J$222</f>
        <v>1.2116718348601065</v>
      </c>
      <c r="X330" s="29">
        <f>($C259*$C$195*I$214)*J$219+J$308*J$222</f>
        <v>1.2296253329016835</v>
      </c>
      <c r="Y330" s="29">
        <f>($C260*$C$195*I$214)*J$219+J$308*J$222</f>
        <v>1.2517793775905082</v>
      </c>
      <c r="BC330" s="72"/>
      <c r="BD330" s="72"/>
      <c r="BE330" s="72"/>
      <c r="BF330" s="72"/>
      <c r="BG330" s="72"/>
      <c r="BH330" s="72"/>
      <c r="BI330" s="72"/>
      <c r="BJ330" s="72"/>
      <c r="BK330" s="72"/>
      <c r="BL330" s="72"/>
      <c r="BM330" s="72"/>
      <c r="BN330" s="72"/>
      <c r="BO330" s="72"/>
      <c r="BP330" s="72"/>
      <c r="BQ330" s="72"/>
      <c r="BR330" s="72"/>
      <c r="BS330" s="72"/>
      <c r="BT330" s="72"/>
      <c r="BU330" s="72"/>
      <c r="BV330" s="72"/>
      <c r="BW330" s="72"/>
      <c r="BX330" s="72"/>
      <c r="BY330" s="72"/>
      <c r="BZ330" s="72"/>
      <c r="CA330" s="72"/>
      <c r="CB330" s="72"/>
      <c r="CC330" s="72"/>
      <c r="CD330" s="72"/>
      <c r="CE330" s="72"/>
      <c r="CF330" s="72"/>
      <c r="CG330" s="72"/>
      <c r="CH330" s="72"/>
      <c r="CI330" s="72"/>
      <c r="EK330" s="71"/>
    </row>
    <row r="331" spans="1:141" ht="25.15" customHeight="1">
      <c r="A331" s="549"/>
      <c r="B331" s="369">
        <f t="shared" si="90"/>
        <v>2027</v>
      </c>
      <c r="C331" s="397">
        <f t="shared" si="91"/>
        <v>46387</v>
      </c>
      <c r="D331" s="210">
        <f t="shared" si="84"/>
        <v>1.5040444293694264</v>
      </c>
      <c r="E331" s="210">
        <f t="shared" si="85"/>
        <v>1.2643312138210721</v>
      </c>
      <c r="F331" s="210">
        <f t="shared" si="86"/>
        <v>1.2066367895091434</v>
      </c>
      <c r="G331" s="210">
        <f t="shared" si="87"/>
        <v>1.18686101793286</v>
      </c>
      <c r="H331" s="210">
        <f t="shared" si="88"/>
        <v>1.1929772931118436</v>
      </c>
      <c r="I331" s="210">
        <f t="shared" si="89"/>
        <v>1.2298058557847591</v>
      </c>
      <c r="K331" s="128">
        <f t="shared" si="92"/>
        <v>2027</v>
      </c>
      <c r="L331" s="29">
        <f>($C247*$C$195*J$214)*K$219+K$308*K$222</f>
        <v>1.7097930364083729</v>
      </c>
      <c r="M331" s="29">
        <f>($C248*$C$195*J$214)*K$219+K$308*K$222</f>
        <v>1.4538078078663426</v>
      </c>
      <c r="N331" s="29">
        <f>($C249*$C$195*J$214)*K$219+K$308*K$222</f>
        <v>1.3485324438335637</v>
      </c>
      <c r="O331" s="29">
        <f>($C250*$C$195*J$214)*K$219+K$308*K$222</f>
        <v>1.285243765285764</v>
      </c>
      <c r="P331" s="29">
        <f>($C251*$C$195*J$214)*K$219+K$308*K$222</f>
        <v>1.2434186623563801</v>
      </c>
      <c r="Q331" s="29">
        <f>($C252*$C$195*J$214)*K$219+K$308*K$222</f>
        <v>1.2154887726219239</v>
      </c>
      <c r="R331" s="29">
        <f>($C253*$C$195*J$214)*K$219+K$308*K$222</f>
        <v>1.1977848063963628</v>
      </c>
      <c r="S331" s="29">
        <f>($C254*$C$195*J$214)*K$219+K$308*K$222</f>
        <v>1.1882246116493611</v>
      </c>
      <c r="T331" s="29">
        <f>($C255*$C$195*J$214)*K$219+K$308*K$222</f>
        <v>1.1854974242163587</v>
      </c>
      <c r="U331" s="29">
        <f>($C256*$C$195*J$214)*K$219+K$308*K$222</f>
        <v>1.188714723577875</v>
      </c>
      <c r="V331" s="29">
        <f>($C257*$C$195*J$214)*K$219+K$308*K$222</f>
        <v>1.1972398626458125</v>
      </c>
      <c r="W331" s="29">
        <f>($C258*$C$195*J$214)*K$219+K$308*K$222</f>
        <v>1.2105965783454997</v>
      </c>
      <c r="X331" s="29">
        <f>($C259*$C$195*J$214)*K$219+K$308*K$222</f>
        <v>1.2284161206909561</v>
      </c>
      <c r="Y331" s="29">
        <f>($C260*$C$195*J$214)*K$219+K$308*K$222</f>
        <v>1.250404868317821</v>
      </c>
      <c r="BC331" s="72"/>
      <c r="BD331" s="72"/>
      <c r="BE331" s="72"/>
      <c r="BF331" s="72"/>
      <c r="BG331" s="72"/>
      <c r="BH331" s="72"/>
      <c r="BI331" s="72"/>
      <c r="BJ331" s="72"/>
      <c r="BK331" s="72"/>
      <c r="BL331" s="72"/>
      <c r="BM331" s="72"/>
      <c r="BN331" s="72"/>
      <c r="BO331" s="72"/>
      <c r="BP331" s="72"/>
      <c r="BQ331" s="72"/>
      <c r="BR331" s="72"/>
      <c r="BS331" s="72"/>
      <c r="BT331" s="72"/>
      <c r="BU331" s="72"/>
      <c r="BV331" s="72"/>
      <c r="BW331" s="72"/>
      <c r="BX331" s="72"/>
      <c r="BY331" s="72"/>
      <c r="BZ331" s="72"/>
      <c r="CA331" s="72"/>
      <c r="CB331" s="72"/>
      <c r="CC331" s="72"/>
      <c r="CD331" s="72"/>
      <c r="CE331" s="72"/>
      <c r="CF331" s="72"/>
      <c r="CG331" s="72"/>
      <c r="CH331" s="72"/>
      <c r="CI331" s="72"/>
      <c r="EK331" s="71"/>
    </row>
    <row r="332" spans="1:141" ht="25.15" customHeight="1">
      <c r="A332" s="549"/>
      <c r="B332" s="369">
        <f t="shared" si="90"/>
        <v>2028</v>
      </c>
      <c r="C332" s="397">
        <f t="shared" si="91"/>
        <v>46752</v>
      </c>
      <c r="D332" s="210">
        <f t="shared" si="84"/>
        <v>1.500763223319366</v>
      </c>
      <c r="E332" s="210">
        <f t="shared" si="85"/>
        <v>1.2628520153666911</v>
      </c>
      <c r="F332" s="210">
        <f t="shared" si="86"/>
        <v>1.205591300104139</v>
      </c>
      <c r="G332" s="210">
        <f t="shared" si="87"/>
        <v>1.1859641898793352</v>
      </c>
      <c r="H332" s="210">
        <f t="shared" si="88"/>
        <v>1.1920344868910133</v>
      </c>
      <c r="I332" s="210">
        <f t="shared" si="89"/>
        <v>1.2285861964520852</v>
      </c>
      <c r="K332" s="128">
        <f t="shared" si="92"/>
        <v>2028</v>
      </c>
      <c r="L332" s="29">
        <f>($C247*$C$195*K$214)*L$219+L$308*L$222</f>
        <v>1.7049651465351594</v>
      </c>
      <c r="M332" s="29">
        <f>($C248*$C$195*K$214)*L$219+L$308*L$222</f>
        <v>1.4509042479686762</v>
      </c>
      <c r="N332" s="29">
        <f>($C249*$C$195*K$214)*L$219+L$308*L$222</f>
        <v>1.3464202754542625</v>
      </c>
      <c r="O332" s="29">
        <f>($C250*$C$195*K$214)*L$219+L$308*L$222</f>
        <v>1.2836073599101951</v>
      </c>
      <c r="P332" s="29">
        <f>($C251*$C$195*K$214)*L$219+L$308*L$222</f>
        <v>1.2420966708231873</v>
      </c>
      <c r="Q332" s="29">
        <f>($C252*$C$195*K$214)*L$219+L$308*L$222</f>
        <v>1.2143767397818004</v>
      </c>
      <c r="R332" s="29">
        <f>($C253*$C$195*K$214)*L$219+L$308*L$222</f>
        <v>1.1968058604264775</v>
      </c>
      <c r="S332" s="29">
        <f>($C254*$C$195*K$214)*L$219+L$308*L$222</f>
        <v>1.187317532987713</v>
      </c>
      <c r="T332" s="29">
        <f>($C255*$C$195*K$214)*L$219+L$308*L$222</f>
        <v>1.1846108467709571</v>
      </c>
      <c r="U332" s="29">
        <f>($C256*$C$195*K$214)*L$219+L$308*L$222</f>
        <v>1.1878039605744357</v>
      </c>
      <c r="V332" s="29">
        <f>($C257*$C$195*K$214)*L$219+L$308*L$222</f>
        <v>1.1962650132075912</v>
      </c>
      <c r="W332" s="29">
        <f>($C258*$C$195*K$214)*L$219+L$308*L$222</f>
        <v>1.2095213218308927</v>
      </c>
      <c r="X332" s="29">
        <f>($C259*$C$195*K$214)*L$219+L$308*L$222</f>
        <v>1.2272069084802288</v>
      </c>
      <c r="Y332" s="29">
        <f>($C260*$C$195*K$214)*L$219+L$308*L$222</f>
        <v>1.2490303590451339</v>
      </c>
      <c r="BC332" s="72"/>
      <c r="BD332" s="72"/>
      <c r="BE332" s="72"/>
      <c r="BF332" s="72"/>
      <c r="BG332" s="72"/>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row>
    <row r="333" spans="1:141" ht="25.15" customHeight="1">
      <c r="A333" s="549"/>
      <c r="B333" s="369">
        <f t="shared" si="90"/>
        <v>2029</v>
      </c>
      <c r="C333" s="397">
        <f t="shared" si="91"/>
        <v>47118</v>
      </c>
      <c r="D333" s="210">
        <f t="shared" si="84"/>
        <v>1.4974820172693057</v>
      </c>
      <c r="E333" s="210">
        <f t="shared" si="85"/>
        <v>1.2613728169123104</v>
      </c>
      <c r="F333" s="210">
        <f t="shared" si="86"/>
        <v>1.2045458106991345</v>
      </c>
      <c r="G333" s="210">
        <f t="shared" si="87"/>
        <v>1.1850673618258101</v>
      </c>
      <c r="H333" s="210">
        <f t="shared" si="88"/>
        <v>1.191091680670183</v>
      </c>
      <c r="I333" s="210">
        <f t="shared" si="89"/>
        <v>1.2273665371194113</v>
      </c>
      <c r="K333" s="128">
        <f t="shared" si="92"/>
        <v>2029</v>
      </c>
      <c r="L333" s="29">
        <f>($C247*$C$195*L$214)*M$219+M$308*M$222</f>
        <v>1.7001372566619457</v>
      </c>
      <c r="M333" s="29">
        <f>($C248*$C$195*L$214)*M$219+M$308*M$222</f>
        <v>1.4480006880710099</v>
      </c>
      <c r="N333" s="29">
        <f>($C249*$C$195*L$214)*M$219+M$308*M$222</f>
        <v>1.3443081070749612</v>
      </c>
      <c r="O333" s="29">
        <f>($C250*$C$195*L$214)*M$219+M$308*M$222</f>
        <v>1.2819709545346265</v>
      </c>
      <c r="P333" s="29">
        <f>($C251*$C$195*L$214)*M$219+M$308*M$222</f>
        <v>1.2407746792899943</v>
      </c>
      <c r="Q333" s="29">
        <f>($C252*$C$195*L$214)*M$219+M$308*M$222</f>
        <v>1.2132647069416767</v>
      </c>
      <c r="R333" s="29">
        <f>($C253*$C$195*L$214)*M$219+M$308*M$222</f>
        <v>1.1958269144565925</v>
      </c>
      <c r="S333" s="29">
        <f>($C254*$C$195*L$214)*M$219+M$308*M$222</f>
        <v>1.1864104543260647</v>
      </c>
      <c r="T333" s="29">
        <f>($C255*$C$195*L$214)*M$219+M$308*M$222</f>
        <v>1.1837242693255554</v>
      </c>
      <c r="U333" s="29">
        <f>($C256*$C$195*L$214)*M$219+M$308*M$222</f>
        <v>1.1868931975709964</v>
      </c>
      <c r="V333" s="29">
        <f>($C257*$C$195*L$214)*M$219+M$308*M$222</f>
        <v>1.1952901637693698</v>
      </c>
      <c r="W333" s="29">
        <f>($C258*$C$195*L$214)*M$219+M$308*M$222</f>
        <v>1.2084460653162858</v>
      </c>
      <c r="X333" s="29">
        <f>($C259*$C$195*L$214)*M$219+M$308*M$222</f>
        <v>1.2259976962695016</v>
      </c>
      <c r="Y333" s="29">
        <f>($C260*$C$195*L$214)*M$219+M$308*M$222</f>
        <v>1.2476558497724466</v>
      </c>
      <c r="BC333" s="72"/>
      <c r="BD333" s="72"/>
      <c r="BE333" s="72"/>
      <c r="BF333" s="72"/>
      <c r="BG333" s="72"/>
      <c r="BH333" s="72"/>
      <c r="BI333" s="72"/>
      <c r="BJ333" s="72"/>
      <c r="BK333" s="72"/>
      <c r="BL333" s="72"/>
      <c r="BM333" s="72"/>
      <c r="BN333" s="72"/>
      <c r="BO333" s="72"/>
      <c r="BP333" s="72"/>
      <c r="BQ333" s="72"/>
      <c r="BR333" s="72"/>
      <c r="BS333" s="72"/>
      <c r="BT333" s="72"/>
      <c r="BU333" s="72"/>
      <c r="BV333" s="72"/>
      <c r="BW333" s="72"/>
      <c r="BX333" s="72"/>
      <c r="BY333" s="72"/>
      <c r="BZ333" s="72"/>
      <c r="CA333" s="72"/>
      <c r="CB333" s="72"/>
      <c r="CC333" s="72"/>
      <c r="CD333" s="72"/>
      <c r="CE333" s="72"/>
      <c r="CF333" s="72"/>
      <c r="CG333" s="72"/>
      <c r="CH333" s="72"/>
      <c r="CI333" s="72"/>
      <c r="EK333" s="71"/>
    </row>
    <row r="334" spans="1:141" ht="25.15" customHeight="1">
      <c r="A334" s="549"/>
      <c r="B334" s="369">
        <f t="shared" si="90"/>
        <v>2030</v>
      </c>
      <c r="C334" s="397">
        <f t="shared" si="91"/>
        <v>47483</v>
      </c>
      <c r="D334" s="210">
        <f t="shared" si="84"/>
        <v>1.4942008112192446</v>
      </c>
      <c r="E334" s="210">
        <f t="shared" si="85"/>
        <v>1.2598936184579292</v>
      </c>
      <c r="F334" s="210">
        <f t="shared" si="86"/>
        <v>1.20350032129413</v>
      </c>
      <c r="G334" s="210">
        <f t="shared" si="87"/>
        <v>1.184170533772285</v>
      </c>
      <c r="H334" s="210">
        <f t="shared" si="88"/>
        <v>1.1901488744493522</v>
      </c>
      <c r="I334" s="210">
        <f t="shared" si="89"/>
        <v>1.2261468777867373</v>
      </c>
      <c r="K334" s="128">
        <f t="shared" si="92"/>
        <v>2030</v>
      </c>
      <c r="L334" s="29">
        <f>($C247*$C$195*M$214)*N$219+N$308*N$222</f>
        <v>1.6953093667887316</v>
      </c>
      <c r="M334" s="29">
        <f>($C248*$C$195*M$214)*N$219+N$308*N$222</f>
        <v>1.4450971281733431</v>
      </c>
      <c r="N334" s="29">
        <f>($C249*$C$195*M$214)*N$219+N$308*N$222</f>
        <v>1.3421959386956597</v>
      </c>
      <c r="O334" s="29">
        <f>($C250*$C$195*M$214)*N$219+N$308*N$222</f>
        <v>1.2803345491590574</v>
      </c>
      <c r="P334" s="29">
        <f>($C251*$C$195*M$214)*N$219+N$308*N$222</f>
        <v>1.2394526877568011</v>
      </c>
      <c r="Q334" s="29">
        <f>($C252*$C$195*M$214)*N$219+N$308*N$222</f>
        <v>1.2121526741015529</v>
      </c>
      <c r="R334" s="29">
        <f>($C253*$C$195*M$214)*N$219+N$308*N$222</f>
        <v>1.194847968486707</v>
      </c>
      <c r="S334" s="29">
        <f>($C254*$C$195*M$214)*N$219+N$308*N$222</f>
        <v>1.1855033756644162</v>
      </c>
      <c r="T334" s="29">
        <f>($C255*$C$195*M$214)*N$219+N$308*N$222</f>
        <v>1.1828376918801535</v>
      </c>
      <c r="U334" s="29">
        <f>($C256*$C$195*M$214)*N$219+N$308*N$222</f>
        <v>1.1859824345675567</v>
      </c>
      <c r="V334" s="29">
        <f>($C257*$C$195*M$214)*N$219+N$308*N$222</f>
        <v>1.194315314331148</v>
      </c>
      <c r="W334" s="29">
        <f>($C258*$C$195*M$214)*N$219+N$308*N$222</f>
        <v>1.2073708088016788</v>
      </c>
      <c r="X334" s="29">
        <f>($C259*$C$195*M$214)*N$219+N$308*N$222</f>
        <v>1.2247884840587739</v>
      </c>
      <c r="Y334" s="29">
        <f>($C260*$C$195*M$214)*N$219+N$308*N$222</f>
        <v>1.2462813404997592</v>
      </c>
      <c r="BC334" s="72"/>
      <c r="BD334" s="72"/>
      <c r="BE334" s="72"/>
      <c r="BF334" s="72"/>
      <c r="BG334" s="72"/>
      <c r="BH334" s="72"/>
      <c r="BI334" s="72"/>
      <c r="BJ334" s="72"/>
      <c r="BK334" s="72"/>
      <c r="BL334" s="72"/>
      <c r="BM334" s="72"/>
      <c r="BN334" s="72"/>
      <c r="BO334" s="72"/>
      <c r="BP334" s="72"/>
      <c r="BQ334" s="72"/>
      <c r="BR334" s="72"/>
      <c r="BS334" s="72"/>
      <c r="BT334" s="72"/>
      <c r="BU334" s="72"/>
      <c r="BV334" s="72"/>
      <c r="BW334" s="72"/>
      <c r="BX334" s="72"/>
      <c r="BY334" s="72"/>
      <c r="BZ334" s="72"/>
      <c r="CA334" s="72"/>
      <c r="CB334" s="72"/>
      <c r="CC334" s="72"/>
      <c r="CD334" s="72"/>
      <c r="CE334" s="72"/>
      <c r="CF334" s="72"/>
      <c r="CG334" s="72"/>
      <c r="CH334" s="72"/>
      <c r="CI334" s="72"/>
      <c r="EK334" s="71"/>
    </row>
    <row r="335" spans="1:141" ht="25.15" customHeight="1">
      <c r="A335" s="549"/>
      <c r="B335" s="369">
        <f t="shared" si="90"/>
        <v>2031</v>
      </c>
      <c r="C335" s="397">
        <f t="shared" si="91"/>
        <v>47848</v>
      </c>
      <c r="D335" s="210">
        <f t="shared" si="84"/>
        <v>1.4883472237594255</v>
      </c>
      <c r="E335" s="210">
        <f t="shared" si="85"/>
        <v>1.2572547663434794</v>
      </c>
      <c r="F335" s="210">
        <f t="shared" si="86"/>
        <v>1.2016351950030228</v>
      </c>
      <c r="G335" s="210">
        <f t="shared" si="87"/>
        <v>1.1825706155203874</v>
      </c>
      <c r="H335" s="210">
        <f t="shared" si="88"/>
        <v>1.1884669323259096</v>
      </c>
      <c r="I335" s="210">
        <f t="shared" si="89"/>
        <v>1.2239710368105634</v>
      </c>
      <c r="K335" s="128">
        <f t="shared" si="92"/>
        <v>2031</v>
      </c>
      <c r="L335" s="29">
        <f>($C247*$C$195*N$214)*O$219+O$308*O$222</f>
        <v>1.6866965350469665</v>
      </c>
      <c r="M335" s="29">
        <f>($C248*$C$195*N$214)*O$219+O$308*O$222</f>
        <v>1.43991725176616</v>
      </c>
      <c r="N335" s="29">
        <f>($C249*$C$195*N$214)*O$219+O$308*O$222</f>
        <v>1.3384278844651498</v>
      </c>
      <c r="O335" s="29">
        <f>($C250*$C$195*N$214)*O$219+O$308*O$222</f>
        <v>1.277415243928155</v>
      </c>
      <c r="P335" s="29">
        <f>($C251*$C$195*N$214)*O$219+O$308*O$222</f>
        <v>1.2370942887588039</v>
      </c>
      <c r="Q335" s="29">
        <f>($C252*$C$195*N$214)*O$219+O$308*O$222</f>
        <v>1.2101688360284351</v>
      </c>
      <c r="R335" s="29">
        <f>($C253*$C$195*N$214)*O$219+O$308*O$222</f>
        <v>1.1931015539776106</v>
      </c>
      <c r="S335" s="29">
        <f>($C254*$C$195*N$214)*O$219+O$308*O$222</f>
        <v>1.1838851705904629</v>
      </c>
      <c r="T335" s="29">
        <f>($C255*$C$195*N$214)*O$219+O$308*O$222</f>
        <v>1.181256060450312</v>
      </c>
      <c r="U335" s="29">
        <f>($C256*$C$195*N$214)*O$219+O$308*O$222</f>
        <v>1.1843576567223186</v>
      </c>
      <c r="V335" s="29">
        <f>($C257*$C$195*N$214)*O$219+O$308*O$222</f>
        <v>1.1925762079295006</v>
      </c>
      <c r="W335" s="29">
        <f>($C258*$C$195*N$214)*O$219+O$308*O$222</f>
        <v>1.2054525787502999</v>
      </c>
      <c r="X335" s="29">
        <f>($C259*$C$195*N$214)*O$219+O$308*O$222</f>
        <v>1.2226312804802779</v>
      </c>
      <c r="Y335" s="29">
        <f>($C260*$C$195*N$214)*O$219+O$308*O$222</f>
        <v>1.2438292512011129</v>
      </c>
      <c r="BC335" s="72"/>
      <c r="BD335" s="72"/>
      <c r="BE335" s="72"/>
      <c r="BF335" s="72"/>
      <c r="BG335" s="72"/>
      <c r="BH335" s="72"/>
      <c r="BI335" s="72"/>
      <c r="BJ335" s="72"/>
      <c r="BK335" s="72"/>
      <c r="BL335" s="72"/>
      <c r="BM335" s="72"/>
      <c r="BN335" s="72"/>
      <c r="BO335" s="72"/>
      <c r="BP335" s="72"/>
      <c r="BQ335" s="72"/>
      <c r="BR335" s="72"/>
      <c r="BS335" s="72"/>
      <c r="BT335" s="72"/>
      <c r="BU335" s="72"/>
      <c r="BV335" s="72"/>
      <c r="BW335" s="72"/>
      <c r="BX335" s="72"/>
      <c r="BY335" s="72"/>
      <c r="BZ335" s="72"/>
      <c r="CA335" s="72"/>
      <c r="CB335" s="72"/>
      <c r="CC335" s="72"/>
      <c r="CD335" s="72"/>
      <c r="CE335" s="72"/>
      <c r="CF335" s="72"/>
      <c r="CG335" s="72"/>
      <c r="CH335" s="72"/>
      <c r="CI335" s="72"/>
      <c r="EK335" s="71"/>
    </row>
    <row r="336" spans="1:141" ht="25.15" customHeight="1">
      <c r="A336" s="549"/>
      <c r="B336" s="369">
        <f t="shared" si="90"/>
        <v>2032</v>
      </c>
      <c r="C336" s="397">
        <f t="shared" si="91"/>
        <v>48213</v>
      </c>
      <c r="D336" s="210">
        <f t="shared" si="84"/>
        <v>1.4824936362996057</v>
      </c>
      <c r="E336" s="210">
        <f t="shared" si="85"/>
        <v>1.2546159142290292</v>
      </c>
      <c r="F336" s="210">
        <f t="shared" si="86"/>
        <v>1.1997700687119155</v>
      </c>
      <c r="G336" s="210">
        <f t="shared" si="87"/>
        <v>1.1809706972684899</v>
      </c>
      <c r="H336" s="210">
        <f t="shared" si="88"/>
        <v>1.1867849902024665</v>
      </c>
      <c r="I336" s="210">
        <f t="shared" si="89"/>
        <v>1.2217951958343896</v>
      </c>
      <c r="K336" s="128">
        <f t="shared" si="92"/>
        <v>2032</v>
      </c>
      <c r="L336" s="29">
        <f>($C247*$C$195*O$214)*P$219+P$308*P$222</f>
        <v>1.6780837033052012</v>
      </c>
      <c r="M336" s="29">
        <f>($C248*$C$195*O$214)*P$219+P$308*P$222</f>
        <v>1.4347373753589767</v>
      </c>
      <c r="N336" s="29">
        <f>($C249*$C$195*O$214)*P$219+P$308*P$222</f>
        <v>1.3346598302346397</v>
      </c>
      <c r="O336" s="29">
        <f>($C250*$C$195*O$214)*P$219+P$308*P$222</f>
        <v>1.2744959386972523</v>
      </c>
      <c r="P336" s="29">
        <f>($C251*$C$195*O$214)*P$219+P$308*P$222</f>
        <v>1.2347358897608063</v>
      </c>
      <c r="Q336" s="29">
        <f>($C252*$C$195*O$214)*P$219+P$308*P$222</f>
        <v>1.208184997955317</v>
      </c>
      <c r="R336" s="29">
        <f>($C253*$C$195*O$214)*P$219+P$308*P$222</f>
        <v>1.191355139468514</v>
      </c>
      <c r="S336" s="29">
        <f>($C254*$C$195*O$214)*P$219+P$308*P$222</f>
        <v>1.1822669655165097</v>
      </c>
      <c r="T336" s="29">
        <f>($C255*$C$195*O$214)*P$219+P$308*P$222</f>
        <v>1.1796744290204701</v>
      </c>
      <c r="U336" s="29">
        <f>($C256*$C$195*O$214)*P$219+P$308*P$222</f>
        <v>1.1827328788770801</v>
      </c>
      <c r="V336" s="29">
        <f>($C257*$C$195*O$214)*P$219+P$308*P$222</f>
        <v>1.1908371015278527</v>
      </c>
      <c r="W336" s="29">
        <f>($C258*$C$195*O$214)*P$219+P$308*P$222</f>
        <v>1.203534348698921</v>
      </c>
      <c r="X336" s="29">
        <f>($C259*$C$195*O$214)*P$219+P$308*P$222</f>
        <v>1.2204740769017814</v>
      </c>
      <c r="Y336" s="29">
        <f>($C260*$C$195*O$214)*P$219+P$308*P$222</f>
        <v>1.2413771619024663</v>
      </c>
      <c r="BC336" s="72"/>
      <c r="BD336" s="72"/>
      <c r="BE336" s="72"/>
      <c r="BF336" s="72"/>
      <c r="BG336" s="72"/>
      <c r="BH336" s="72"/>
      <c r="BI336" s="72"/>
      <c r="BJ336" s="72"/>
      <c r="BK336" s="72"/>
      <c r="BL336" s="72"/>
      <c r="BM336" s="72"/>
      <c r="BN336" s="72"/>
      <c r="BO336" s="72"/>
      <c r="BP336" s="72"/>
      <c r="BQ336" s="72"/>
      <c r="BR336" s="72"/>
      <c r="BS336" s="72"/>
      <c r="BT336" s="72"/>
      <c r="BU336" s="72"/>
      <c r="BV336" s="72"/>
      <c r="BW336" s="72"/>
      <c r="BX336" s="72"/>
      <c r="BY336" s="72"/>
      <c r="BZ336" s="72"/>
      <c r="CA336" s="72"/>
      <c r="CB336" s="72"/>
      <c r="CC336" s="72"/>
      <c r="CD336" s="72"/>
      <c r="CE336" s="72"/>
      <c r="CF336" s="72"/>
      <c r="CG336" s="72"/>
      <c r="CH336" s="72"/>
      <c r="CI336" s="72"/>
      <c r="EK336" s="71"/>
    </row>
    <row r="337" spans="1:141" ht="25.15" customHeight="1">
      <c r="A337" s="549"/>
      <c r="B337" s="369">
        <f t="shared" si="90"/>
        <v>2033</v>
      </c>
      <c r="C337" s="397">
        <f t="shared" si="91"/>
        <v>48579</v>
      </c>
      <c r="D337" s="210">
        <f t="shared" si="84"/>
        <v>1.4766400488397862</v>
      </c>
      <c r="E337" s="210">
        <f t="shared" si="85"/>
        <v>1.2519770621145789</v>
      </c>
      <c r="F337" s="210">
        <f t="shared" si="86"/>
        <v>1.1979049424208081</v>
      </c>
      <c r="G337" s="210">
        <f t="shared" si="87"/>
        <v>1.1793707790165922</v>
      </c>
      <c r="H337" s="210">
        <f t="shared" si="88"/>
        <v>1.1851030480790234</v>
      </c>
      <c r="I337" s="210">
        <f t="shared" si="89"/>
        <v>1.2196193548582155</v>
      </c>
      <c r="K337" s="128">
        <f t="shared" si="92"/>
        <v>2033</v>
      </c>
      <c r="L337" s="29">
        <f>($C247*$C$195*P$214)*Q$219+Q$308*Q$222</f>
        <v>1.6694708715634357</v>
      </c>
      <c r="M337" s="29">
        <f>($C248*$C$195*P$214)*Q$219+Q$308*Q$222</f>
        <v>1.4295574989517934</v>
      </c>
      <c r="N337" s="29">
        <f>($C249*$C$195*P$214)*Q$219+Q$308*Q$222</f>
        <v>1.3308917760041297</v>
      </c>
      <c r="O337" s="29">
        <f>($C250*$C$195*P$214)*Q$219+Q$308*Q$222</f>
        <v>1.2715766334663494</v>
      </c>
      <c r="P337" s="29">
        <f>($C251*$C$195*P$214)*Q$219+Q$308*Q$222</f>
        <v>1.2323774907628087</v>
      </c>
      <c r="Q337" s="29">
        <f>($C252*$C$195*P$214)*Q$219+Q$308*Q$222</f>
        <v>1.2062011598821989</v>
      </c>
      <c r="R337" s="29">
        <f>($C253*$C$195*P$214)*Q$219+Q$308*Q$222</f>
        <v>1.1896087249594174</v>
      </c>
      <c r="S337" s="29">
        <f>($C254*$C$195*P$214)*Q$219+Q$308*Q$222</f>
        <v>1.1806487604425562</v>
      </c>
      <c r="T337" s="29">
        <f>($C255*$C$195*P$214)*Q$219+Q$308*Q$222</f>
        <v>1.1780927975906283</v>
      </c>
      <c r="U337" s="29">
        <f>($C256*$C$195*P$214)*Q$219+Q$308*Q$222</f>
        <v>1.1811081010318418</v>
      </c>
      <c r="V337" s="29">
        <f>($C257*$C$195*P$214)*Q$219+Q$308*Q$222</f>
        <v>1.1890979951262051</v>
      </c>
      <c r="W337" s="29">
        <f>($C258*$C$195*P$214)*Q$219+Q$308*Q$222</f>
        <v>1.201616118647542</v>
      </c>
      <c r="X337" s="29">
        <f>($C259*$C$195*P$214)*Q$219+Q$308*Q$222</f>
        <v>1.218316873323285</v>
      </c>
      <c r="Y337" s="29">
        <f>($C260*$C$195*P$214)*Q$219+Q$308*Q$222</f>
        <v>1.2389250726038197</v>
      </c>
      <c r="BC337" s="72"/>
      <c r="BD337" s="72"/>
      <c r="BE337" s="72"/>
      <c r="BF337" s="72"/>
      <c r="BG337" s="72"/>
      <c r="BH337" s="72"/>
      <c r="BI337" s="72"/>
      <c r="BJ337" s="72"/>
      <c r="BK337" s="72"/>
      <c r="BL337" s="72"/>
      <c r="BM337" s="72"/>
      <c r="BN337" s="72"/>
      <c r="BO337" s="72"/>
      <c r="BP337" s="72"/>
      <c r="BQ337" s="72"/>
      <c r="BR337" s="72"/>
      <c r="BS337" s="72"/>
      <c r="BT337" s="72"/>
      <c r="BU337" s="72"/>
      <c r="BV337" s="72"/>
      <c r="BW337" s="72"/>
      <c r="BX337" s="72"/>
      <c r="BY337" s="72"/>
      <c r="BZ337" s="72"/>
      <c r="CA337" s="72"/>
      <c r="CB337" s="72"/>
      <c r="CC337" s="72"/>
      <c r="CD337" s="72"/>
      <c r="CE337" s="72"/>
      <c r="CF337" s="72"/>
      <c r="CG337" s="72"/>
      <c r="CH337" s="72"/>
      <c r="CI337" s="72"/>
      <c r="EK337" s="71"/>
    </row>
    <row r="338" spans="1:141" ht="25.15" customHeight="1">
      <c r="A338" s="549"/>
      <c r="B338" s="369">
        <f t="shared" si="90"/>
        <v>2034</v>
      </c>
      <c r="C338" s="397">
        <f t="shared" si="91"/>
        <v>48944</v>
      </c>
      <c r="D338" s="210">
        <f t="shared" si="84"/>
        <v>1.4707864613799668</v>
      </c>
      <c r="E338" s="210">
        <f t="shared" si="85"/>
        <v>1.2493382100001291</v>
      </c>
      <c r="F338" s="210">
        <f t="shared" si="86"/>
        <v>1.196039816129701</v>
      </c>
      <c r="G338" s="210">
        <f t="shared" si="87"/>
        <v>1.1777708607646948</v>
      </c>
      <c r="H338" s="210">
        <f t="shared" si="88"/>
        <v>1.1834211059555804</v>
      </c>
      <c r="I338" s="210">
        <f t="shared" si="89"/>
        <v>1.2174435138820419</v>
      </c>
      <c r="K338" s="128">
        <f t="shared" si="92"/>
        <v>2034</v>
      </c>
      <c r="L338" s="29">
        <f>($C247*$C$195*Q$214)*R$219+R$308*R$222</f>
        <v>1.6608580398216706</v>
      </c>
      <c r="M338" s="29">
        <f>($C248*$C$195*Q$214)*R$219+R$308*R$222</f>
        <v>1.4243776225446103</v>
      </c>
      <c r="N338" s="29">
        <f>($C249*$C$195*Q$214)*R$219+R$308*R$222</f>
        <v>1.3271237217736198</v>
      </c>
      <c r="O338" s="29">
        <f>($C250*$C$195*Q$214)*R$219+R$308*R$222</f>
        <v>1.268657328235447</v>
      </c>
      <c r="P338" s="29">
        <f>($C251*$C$195*Q$214)*R$219+R$308*R$222</f>
        <v>1.2300190917648113</v>
      </c>
      <c r="Q338" s="29">
        <f>($C252*$C$195*Q$214)*R$219+R$308*R$222</f>
        <v>1.204217321809081</v>
      </c>
      <c r="R338" s="29">
        <f>($C253*$C$195*Q$214)*R$219+R$308*R$222</f>
        <v>1.1878623104503212</v>
      </c>
      <c r="S338" s="29">
        <f>($C254*$C$195*Q$214)*R$219+R$308*R$222</f>
        <v>1.1790305553686029</v>
      </c>
      <c r="T338" s="29">
        <f>($C255*$C$195*Q$214)*R$219+R$308*R$222</f>
        <v>1.1765111661607865</v>
      </c>
      <c r="U338" s="29">
        <f>($C256*$C$195*Q$214)*R$219+R$308*R$222</f>
        <v>1.1794833231866035</v>
      </c>
      <c r="V338" s="29">
        <f>($C257*$C$195*Q$214)*R$219+R$308*R$222</f>
        <v>1.1873588887245574</v>
      </c>
      <c r="W338" s="29">
        <f>($C258*$C$195*Q$214)*R$219+R$308*R$222</f>
        <v>1.1996978885961631</v>
      </c>
      <c r="X338" s="29">
        <f>($C259*$C$195*Q$214)*R$219+R$308*R$222</f>
        <v>1.2161596697447887</v>
      </c>
      <c r="Y338" s="29">
        <f>($C260*$C$195*Q$214)*R$219+R$308*R$222</f>
        <v>1.2364729833051733</v>
      </c>
      <c r="BC338" s="72"/>
      <c r="BD338" s="72"/>
      <c r="BE338" s="72"/>
      <c r="BF338" s="72"/>
      <c r="BG338" s="72"/>
      <c r="BH338" s="72"/>
      <c r="BI338" s="72"/>
      <c r="BJ338" s="72"/>
      <c r="BK338" s="72"/>
      <c r="BL338" s="72"/>
      <c r="BM338" s="72"/>
      <c r="BN338" s="72"/>
      <c r="BO338" s="72"/>
      <c r="BP338" s="72"/>
      <c r="BQ338" s="72"/>
      <c r="BR338" s="72"/>
      <c r="BS338" s="72"/>
      <c r="BT338" s="72"/>
      <c r="BU338" s="72"/>
      <c r="BV338" s="72"/>
      <c r="BW338" s="72"/>
      <c r="BX338" s="72"/>
      <c r="BY338" s="72"/>
      <c r="BZ338" s="72"/>
      <c r="CA338" s="72"/>
      <c r="CB338" s="72"/>
      <c r="CC338" s="72"/>
      <c r="CD338" s="72"/>
      <c r="CE338" s="72"/>
      <c r="CF338" s="72"/>
      <c r="CG338" s="72"/>
      <c r="CH338" s="72"/>
      <c r="CI338" s="72"/>
      <c r="EK338" s="71"/>
    </row>
    <row r="339" spans="1:141" ht="25.15" customHeight="1">
      <c r="A339" s="549"/>
      <c r="B339" s="369">
        <f t="shared" si="90"/>
        <v>2035</v>
      </c>
      <c r="C339" s="397">
        <f t="shared" si="91"/>
        <v>49309</v>
      </c>
      <c r="D339" s="210">
        <f t="shared" si="84"/>
        <v>1.4649328739201473</v>
      </c>
      <c r="E339" s="210">
        <f t="shared" si="85"/>
        <v>1.2466993578856791</v>
      </c>
      <c r="F339" s="210">
        <f t="shared" si="86"/>
        <v>1.1941746898385937</v>
      </c>
      <c r="G339" s="210">
        <f t="shared" si="87"/>
        <v>1.1761709425127971</v>
      </c>
      <c r="H339" s="210">
        <f t="shared" si="88"/>
        <v>1.1817391638321375</v>
      </c>
      <c r="I339" s="210">
        <f t="shared" si="89"/>
        <v>1.2152676729058678</v>
      </c>
      <c r="K339" s="128">
        <f t="shared" si="92"/>
        <v>2035</v>
      </c>
      <c r="L339" s="29">
        <f>($C247*$C$195*R$214)*S$219+S$308*S$222</f>
        <v>1.652245208079905</v>
      </c>
      <c r="M339" s="29">
        <f>($C248*$C$195*R$214)*S$219+S$308*S$222</f>
        <v>1.419197746137427</v>
      </c>
      <c r="N339" s="29">
        <f>($C249*$C$195*R$214)*S$219+S$308*S$222</f>
        <v>1.3233556675431095</v>
      </c>
      <c r="O339" s="29">
        <f>($C250*$C$195*R$214)*S$219+S$308*S$222</f>
        <v>1.2657380230045443</v>
      </c>
      <c r="P339" s="29">
        <f>($C251*$C$195*R$214)*S$219+S$308*S$222</f>
        <v>1.2276606927668139</v>
      </c>
      <c r="Q339" s="29">
        <f>($C252*$C$195*R$214)*S$219+S$308*S$222</f>
        <v>1.2022334837359629</v>
      </c>
      <c r="R339" s="29">
        <f>($C253*$C$195*R$214)*S$219+S$308*S$222</f>
        <v>1.1861158959412246</v>
      </c>
      <c r="S339" s="29">
        <f>($C254*$C$195*R$214)*S$219+S$308*S$222</f>
        <v>1.1774123502946494</v>
      </c>
      <c r="T339" s="29">
        <f>($C255*$C$195*R$214)*S$219+S$308*S$222</f>
        <v>1.1749295347309447</v>
      </c>
      <c r="U339" s="29">
        <f>($C256*$C$195*R$214)*S$219+S$308*S$222</f>
        <v>1.1778585453413652</v>
      </c>
      <c r="V339" s="29">
        <f>($C257*$C$195*R$214)*S$219+S$308*S$222</f>
        <v>1.1856197823229098</v>
      </c>
      <c r="W339" s="29">
        <f>($C258*$C$195*R$214)*S$219+S$308*S$222</f>
        <v>1.1977796585447842</v>
      </c>
      <c r="X339" s="29">
        <f>($C259*$C$195*R$214)*S$219+S$308*S$222</f>
        <v>1.2140024661662923</v>
      </c>
      <c r="Y339" s="29">
        <f>($C260*$C$195*R$214)*S$219+S$308*S$222</f>
        <v>1.2340208940065267</v>
      </c>
      <c r="BC339" s="72"/>
      <c r="BD339" s="72"/>
      <c r="BE339" s="72"/>
      <c r="BF339" s="72"/>
      <c r="BG339" s="72"/>
      <c r="BH339" s="72"/>
      <c r="BI339" s="72"/>
      <c r="BJ339" s="72"/>
      <c r="BK339" s="72"/>
      <c r="BL339" s="72"/>
      <c r="BM339" s="72"/>
      <c r="BN339" s="72"/>
      <c r="BO339" s="72"/>
      <c r="BP339" s="72"/>
      <c r="BQ339" s="72"/>
      <c r="BR339" s="72"/>
      <c r="BS339" s="72"/>
      <c r="BT339" s="72"/>
      <c r="BU339" s="72"/>
      <c r="BV339" s="72"/>
      <c r="BW339" s="72"/>
      <c r="BX339" s="72"/>
      <c r="BY339" s="72"/>
      <c r="BZ339" s="72"/>
      <c r="CA339" s="72"/>
      <c r="CB339" s="72"/>
      <c r="CC339" s="72"/>
      <c r="CD339" s="72"/>
      <c r="CE339" s="72"/>
      <c r="CF339" s="72"/>
      <c r="CG339" s="72"/>
      <c r="CH339" s="72"/>
      <c r="CI339" s="72"/>
      <c r="EK339" s="71"/>
    </row>
    <row r="340" spans="1:141" ht="25.15" customHeight="1">
      <c r="A340" s="549"/>
      <c r="B340" s="369">
        <f t="shared" si="90"/>
        <v>2036</v>
      </c>
      <c r="C340" s="397">
        <f t="shared" si="91"/>
        <v>49674</v>
      </c>
      <c r="D340" s="210">
        <f t="shared" si="84"/>
        <v>1.4590792864603277</v>
      </c>
      <c r="E340" s="210">
        <f t="shared" si="85"/>
        <v>1.2440605057712291</v>
      </c>
      <c r="F340" s="210">
        <f t="shared" si="86"/>
        <v>1.1923095635474865</v>
      </c>
      <c r="G340" s="210">
        <f t="shared" si="87"/>
        <v>1.1745710242608995</v>
      </c>
      <c r="H340" s="210">
        <f t="shared" si="88"/>
        <v>1.1800572217086944</v>
      </c>
      <c r="I340" s="210">
        <f t="shared" si="89"/>
        <v>1.2130918319296937</v>
      </c>
      <c r="K340" s="128">
        <f t="shared" si="92"/>
        <v>2036</v>
      </c>
      <c r="L340" s="29">
        <f>($C247*$C$195*S$214)*T$219+T$308*T$222</f>
        <v>1.64363237633814</v>
      </c>
      <c r="M340" s="29">
        <f>($C248*$C$195*S$214)*T$219+T$308*T$222</f>
        <v>1.4140178697302437</v>
      </c>
      <c r="N340" s="29">
        <f>($C249*$C$195*S$214)*T$219+T$308*T$222</f>
        <v>1.3195876133125997</v>
      </c>
      <c r="O340" s="29">
        <f>($C250*$C$195*S$214)*T$219+T$308*T$222</f>
        <v>1.2628187177736416</v>
      </c>
      <c r="P340" s="29">
        <f>($C251*$C$195*S$214)*T$219+T$308*T$222</f>
        <v>1.2253022937688165</v>
      </c>
      <c r="Q340" s="29">
        <f>($C252*$C$195*S$214)*T$219+T$308*T$222</f>
        <v>1.2002496456628449</v>
      </c>
      <c r="R340" s="29">
        <f>($C253*$C$195*S$214)*T$219+T$308*T$222</f>
        <v>1.1843694814321282</v>
      </c>
      <c r="S340" s="29">
        <f>($C254*$C$195*S$214)*T$219+T$308*T$222</f>
        <v>1.1757941452206961</v>
      </c>
      <c r="T340" s="29">
        <f>($C255*$C$195*S$214)*T$219+T$308*T$222</f>
        <v>1.1733479033011029</v>
      </c>
      <c r="U340" s="29">
        <f>($C256*$C$195*S$214)*T$219+T$308*T$222</f>
        <v>1.176233767496127</v>
      </c>
      <c r="V340" s="29">
        <f>($C257*$C$195*S$214)*T$219+T$308*T$222</f>
        <v>1.1838806759212619</v>
      </c>
      <c r="W340" s="29">
        <f>($C258*$C$195*S$214)*T$219+T$308*T$222</f>
        <v>1.195861428493405</v>
      </c>
      <c r="X340" s="29">
        <f>($C259*$C$195*S$214)*T$219+T$308*T$222</f>
        <v>1.2118452625877958</v>
      </c>
      <c r="Y340" s="29">
        <f>($C260*$C$195*S$214)*T$219+T$308*T$222</f>
        <v>1.2315688047078801</v>
      </c>
      <c r="BC340" s="72"/>
      <c r="BD340" s="72"/>
      <c r="BE340" s="72"/>
      <c r="BF340" s="72"/>
      <c r="BG340" s="72"/>
      <c r="BH340" s="72"/>
      <c r="BI340" s="72"/>
      <c r="BJ340" s="72"/>
      <c r="BK340" s="72"/>
      <c r="BL340" s="72"/>
      <c r="BM340" s="72"/>
      <c r="BN340" s="72"/>
      <c r="BO340" s="72"/>
      <c r="BP340" s="72"/>
      <c r="BQ340" s="72"/>
      <c r="BR340" s="72"/>
      <c r="BS340" s="72"/>
      <c r="BT340" s="72"/>
      <c r="BU340" s="72"/>
      <c r="BV340" s="72"/>
      <c r="BW340" s="72"/>
      <c r="BX340" s="72"/>
      <c r="BY340" s="72"/>
      <c r="BZ340" s="72"/>
      <c r="CA340" s="72"/>
      <c r="CB340" s="72"/>
      <c r="CC340" s="72"/>
      <c r="CD340" s="72"/>
      <c r="CE340" s="72"/>
      <c r="CF340" s="72"/>
      <c r="CG340" s="72"/>
      <c r="CH340" s="72"/>
      <c r="CI340" s="72"/>
      <c r="EK340" s="71"/>
    </row>
    <row r="341" spans="1:141" ht="25.15" customHeight="1">
      <c r="A341" s="549"/>
      <c r="B341" s="369">
        <f t="shared" si="90"/>
        <v>2037</v>
      </c>
      <c r="C341" s="397">
        <f t="shared" si="91"/>
        <v>50040</v>
      </c>
      <c r="D341" s="210">
        <f t="shared" si="84"/>
        <v>1.4532256990005081</v>
      </c>
      <c r="E341" s="210">
        <f t="shared" si="85"/>
        <v>1.241421653656779</v>
      </c>
      <c r="F341" s="210">
        <f t="shared" si="86"/>
        <v>1.1904444372563794</v>
      </c>
      <c r="G341" s="210">
        <f t="shared" si="87"/>
        <v>1.172971106009002</v>
      </c>
      <c r="H341" s="210">
        <f t="shared" si="88"/>
        <v>1.1783752795852516</v>
      </c>
      <c r="I341" s="210">
        <f t="shared" si="89"/>
        <v>1.2109159909535199</v>
      </c>
      <c r="K341" s="128">
        <f t="shared" si="92"/>
        <v>2037</v>
      </c>
      <c r="L341" s="29">
        <f>($C247*$C$195*T$214)*U$219+U$308*U$222</f>
        <v>1.6350195445963747</v>
      </c>
      <c r="M341" s="29">
        <f>($C248*$C$195*T$214)*U$219+U$308*U$222</f>
        <v>1.4088379933230606</v>
      </c>
      <c r="N341" s="29">
        <f>($C249*$C$195*T$214)*U$219+U$308*U$222</f>
        <v>1.3158195590820896</v>
      </c>
      <c r="O341" s="29">
        <f>($C250*$C$195*T$214)*U$219+U$308*U$222</f>
        <v>1.2598994125427392</v>
      </c>
      <c r="P341" s="29">
        <f>($C251*$C$195*T$214)*U$219+U$308*U$222</f>
        <v>1.2229438947708189</v>
      </c>
      <c r="Q341" s="29">
        <f>($C252*$C$195*T$214)*U$219+U$308*U$222</f>
        <v>1.198265807589727</v>
      </c>
      <c r="R341" s="29">
        <f>($C253*$C$195*T$214)*U$219+U$308*U$222</f>
        <v>1.1826230669230315</v>
      </c>
      <c r="S341" s="29">
        <f>($C254*$C$195*T$214)*U$219+U$308*U$222</f>
        <v>1.1741759401467426</v>
      </c>
      <c r="T341" s="29">
        <f>($C255*$C$195*T$214)*U$219+U$308*U$222</f>
        <v>1.1717662718712614</v>
      </c>
      <c r="U341" s="29">
        <f>($C256*$C$195*T$214)*U$219+U$308*U$222</f>
        <v>1.1746089896508887</v>
      </c>
      <c r="V341" s="29">
        <f>($C257*$C$195*T$214)*U$219+U$308*U$222</f>
        <v>1.1821415695196145</v>
      </c>
      <c r="W341" s="29">
        <f>($C258*$C$195*T$214)*U$219+U$308*U$222</f>
        <v>1.1939431984420263</v>
      </c>
      <c r="X341" s="29">
        <f>($C259*$C$195*T$214)*U$219+U$308*U$222</f>
        <v>1.2096880590092998</v>
      </c>
      <c r="Y341" s="29">
        <f>($C260*$C$195*T$214)*U$219+U$308*U$222</f>
        <v>1.2291167154092337</v>
      </c>
      <c r="BC341" s="72"/>
      <c r="BD341" s="72"/>
      <c r="BE341" s="72"/>
      <c r="BF341" s="72"/>
      <c r="BG341" s="72"/>
      <c r="BH341" s="72"/>
      <c r="BI341" s="72"/>
      <c r="BJ341" s="72"/>
      <c r="BK341" s="72"/>
      <c r="BL341" s="72"/>
      <c r="BM341" s="72"/>
      <c r="BN341" s="72"/>
      <c r="BO341" s="72"/>
      <c r="BP341" s="72"/>
      <c r="BQ341" s="72"/>
      <c r="BR341" s="72"/>
      <c r="BS341" s="72"/>
      <c r="BT341" s="72"/>
      <c r="BU341" s="72"/>
      <c r="BV341" s="72"/>
      <c r="BW341" s="72"/>
      <c r="BX341" s="72"/>
      <c r="BY341" s="72"/>
      <c r="BZ341" s="72"/>
      <c r="CA341" s="72"/>
      <c r="CB341" s="72"/>
      <c r="CC341" s="72"/>
      <c r="CD341" s="72"/>
      <c r="CE341" s="72"/>
      <c r="CF341" s="72"/>
      <c r="CG341" s="72"/>
      <c r="CH341" s="72"/>
      <c r="CI341" s="72"/>
      <c r="EK341" s="71"/>
    </row>
    <row r="342" spans="1:141" ht="25.15" customHeight="1">
      <c r="A342" s="549"/>
      <c r="B342" s="369">
        <f t="shared" si="90"/>
        <v>2038</v>
      </c>
      <c r="C342" s="397">
        <f t="shared" si="91"/>
        <v>50405</v>
      </c>
      <c r="D342" s="210">
        <f t="shared" si="84"/>
        <v>1.4473721115406886</v>
      </c>
      <c r="E342" s="210">
        <f t="shared" si="85"/>
        <v>1.238782801542329</v>
      </c>
      <c r="F342" s="210">
        <f t="shared" si="86"/>
        <v>1.188579310965272</v>
      </c>
      <c r="G342" s="210">
        <f t="shared" si="87"/>
        <v>1.1713711877571045</v>
      </c>
      <c r="H342" s="210">
        <f t="shared" si="88"/>
        <v>1.1766933374618085</v>
      </c>
      <c r="I342" s="210">
        <f t="shared" si="89"/>
        <v>1.2087401499773458</v>
      </c>
      <c r="K342" s="128">
        <f t="shared" si="92"/>
        <v>2038</v>
      </c>
      <c r="L342" s="29">
        <f>($C247*$C$195*U$214)*V$219+V$308*V$222</f>
        <v>1.6264067128546091</v>
      </c>
      <c r="M342" s="29">
        <f>($C248*$C$195*U$214)*V$219+V$308*V$222</f>
        <v>1.4036581169158773</v>
      </c>
      <c r="N342" s="29">
        <f>($C249*$C$195*U$214)*V$219+V$308*V$222</f>
        <v>1.3120515048515795</v>
      </c>
      <c r="O342" s="29">
        <f>($C250*$C$195*U$214)*V$219+V$308*V$222</f>
        <v>1.2569801073118365</v>
      </c>
      <c r="P342" s="29">
        <f>($C251*$C$195*U$214)*V$219+V$308*V$222</f>
        <v>1.2205854957728213</v>
      </c>
      <c r="Q342" s="29">
        <f>($C252*$C$195*U$214)*V$219+V$308*V$222</f>
        <v>1.1962819695166091</v>
      </c>
      <c r="R342" s="29">
        <f>($C253*$C$195*U$214)*V$219+V$308*V$222</f>
        <v>1.1808766524139349</v>
      </c>
      <c r="S342" s="29">
        <f>($C254*$C$195*U$214)*V$219+V$308*V$222</f>
        <v>1.1725577350727894</v>
      </c>
      <c r="T342" s="29">
        <f>($C255*$C$195*U$214)*V$219+V$308*V$222</f>
        <v>1.1701846404414196</v>
      </c>
      <c r="U342" s="29">
        <f>($C256*$C$195*U$214)*V$219+V$308*V$222</f>
        <v>1.1729842118056504</v>
      </c>
      <c r="V342" s="29">
        <f>($C257*$C$195*U$214)*V$219+V$308*V$222</f>
        <v>1.1804024631179666</v>
      </c>
      <c r="W342" s="29">
        <f>($C258*$C$195*U$214)*V$219+V$308*V$222</f>
        <v>1.1920249683906474</v>
      </c>
      <c r="X342" s="29">
        <f>($C259*$C$195*U$214)*V$219+V$308*V$222</f>
        <v>1.2075308554308033</v>
      </c>
      <c r="Y342" s="29">
        <f>($C260*$C$195*U$214)*V$219+V$308*V$222</f>
        <v>1.2266646261105871</v>
      </c>
      <c r="BC342" s="72"/>
      <c r="BD342" s="72"/>
      <c r="BE342" s="72"/>
      <c r="BF342" s="72"/>
      <c r="BG342" s="72"/>
      <c r="BH342" s="72"/>
      <c r="BI342" s="72"/>
      <c r="BJ342" s="72"/>
      <c r="BK342" s="72"/>
      <c r="BL342" s="72"/>
      <c r="BM342" s="72"/>
      <c r="BN342" s="72"/>
      <c r="BO342" s="72"/>
      <c r="BP342" s="72"/>
      <c r="BQ342" s="72"/>
      <c r="BR342" s="72"/>
      <c r="BS342" s="72"/>
      <c r="BT342" s="72"/>
      <c r="BU342" s="72"/>
      <c r="BV342" s="72"/>
      <c r="BW342" s="72"/>
      <c r="BX342" s="72"/>
      <c r="BY342" s="72"/>
      <c r="BZ342" s="72"/>
      <c r="CA342" s="72"/>
      <c r="CB342" s="72"/>
      <c r="CC342" s="72"/>
      <c r="CD342" s="72"/>
      <c r="CE342" s="72"/>
      <c r="CF342" s="72"/>
      <c r="CG342" s="72"/>
      <c r="CH342" s="72"/>
      <c r="CI342" s="72"/>
      <c r="EK342" s="71"/>
    </row>
    <row r="343" spans="1:141" ht="25.15" customHeight="1">
      <c r="A343" s="549"/>
      <c r="B343" s="369">
        <f t="shared" si="90"/>
        <v>2039</v>
      </c>
      <c r="C343" s="397">
        <f t="shared" si="91"/>
        <v>50770</v>
      </c>
      <c r="D343" s="210">
        <f t="shared" si="84"/>
        <v>1.4415185240808694</v>
      </c>
      <c r="E343" s="210">
        <f t="shared" si="85"/>
        <v>1.236143949427879</v>
      </c>
      <c r="F343" s="210">
        <f t="shared" si="86"/>
        <v>1.1867141846741647</v>
      </c>
      <c r="G343" s="210">
        <f t="shared" si="87"/>
        <v>1.1697712695052069</v>
      </c>
      <c r="H343" s="210">
        <f t="shared" si="88"/>
        <v>1.1750113953383656</v>
      </c>
      <c r="I343" s="210">
        <f t="shared" si="89"/>
        <v>1.2065643090011722</v>
      </c>
      <c r="K343" s="128">
        <f t="shared" si="92"/>
        <v>2039</v>
      </c>
      <c r="L343" s="29">
        <f>($C247*$C$195*V$214)*W$219+W$308*W$222</f>
        <v>1.6177938811128441</v>
      </c>
      <c r="M343" s="29">
        <f>($C248*$C$195*V$214)*W$219+W$308*W$222</f>
        <v>1.3984782405086942</v>
      </c>
      <c r="N343" s="29">
        <f>($C249*$C$195*V$214)*W$219+W$308*W$222</f>
        <v>1.3082834506210697</v>
      </c>
      <c r="O343" s="29">
        <f>($C250*$C$195*V$214)*W$219+W$308*W$222</f>
        <v>1.2540608020809338</v>
      </c>
      <c r="P343" s="29">
        <f>($C251*$C$195*V$214)*W$219+W$308*W$222</f>
        <v>1.2182270967748241</v>
      </c>
      <c r="Q343" s="29">
        <f>($C252*$C$195*V$214)*W$219+W$308*W$222</f>
        <v>1.1942981314434911</v>
      </c>
      <c r="R343" s="29">
        <f>($C253*$C$195*V$214)*W$219+W$308*W$222</f>
        <v>1.1791302379048385</v>
      </c>
      <c r="S343" s="29">
        <f>($C254*$C$195*V$214)*W$219+W$308*W$222</f>
        <v>1.1709395299988361</v>
      </c>
      <c r="T343" s="29">
        <f>($C255*$C$195*V$214)*W$219+W$308*W$222</f>
        <v>1.168603009011578</v>
      </c>
      <c r="U343" s="29">
        <f>($C256*$C$195*V$214)*W$219+W$308*W$222</f>
        <v>1.1713594339604121</v>
      </c>
      <c r="V343" s="29">
        <f>($C257*$C$195*V$214)*W$219+W$308*W$222</f>
        <v>1.1786633567163189</v>
      </c>
      <c r="W343" s="29">
        <f>($C258*$C$195*V$214)*W$219+W$308*W$222</f>
        <v>1.1901067383392685</v>
      </c>
      <c r="X343" s="29">
        <f>($C259*$C$195*V$214)*W$219+W$308*W$222</f>
        <v>1.205373651852307</v>
      </c>
      <c r="Y343" s="29">
        <f>($C260*$C$195*V$214)*W$219+W$308*W$222</f>
        <v>1.2242125368119408</v>
      </c>
      <c r="BC343" s="72"/>
      <c r="BD343" s="72"/>
      <c r="BE343" s="72"/>
      <c r="BF343" s="72"/>
      <c r="BG343" s="72"/>
      <c r="BH343" s="72"/>
      <c r="BI343" s="72"/>
      <c r="BJ343" s="72"/>
      <c r="BK343" s="72"/>
      <c r="BL343" s="72"/>
      <c r="BM343" s="72"/>
      <c r="BN343" s="72"/>
      <c r="BO343" s="72"/>
      <c r="BP343" s="72"/>
      <c r="BQ343" s="72"/>
      <c r="BR343" s="72"/>
      <c r="BS343" s="72"/>
      <c r="BT343" s="72"/>
      <c r="BU343" s="72"/>
      <c r="BV343" s="72"/>
      <c r="BW343" s="72"/>
      <c r="BX343" s="72"/>
      <c r="BY343" s="72"/>
      <c r="BZ343" s="72"/>
      <c r="CA343" s="72"/>
      <c r="CB343" s="72"/>
      <c r="CC343" s="72"/>
      <c r="CD343" s="72"/>
      <c r="CE343" s="72"/>
      <c r="CF343" s="72"/>
      <c r="CG343" s="72"/>
      <c r="CH343" s="72"/>
      <c r="CI343" s="72"/>
      <c r="EK343" s="71"/>
    </row>
    <row r="344" spans="1:141" ht="25.15" customHeight="1">
      <c r="A344" s="549"/>
      <c r="B344" s="369">
        <f t="shared" si="90"/>
        <v>2040</v>
      </c>
      <c r="C344" s="397">
        <f t="shared" si="91"/>
        <v>51135</v>
      </c>
      <c r="D344" s="210">
        <f t="shared" si="84"/>
        <v>1.4356649366210499</v>
      </c>
      <c r="E344" s="210">
        <f t="shared" si="85"/>
        <v>1.2335050973134289</v>
      </c>
      <c r="F344" s="210">
        <f t="shared" si="86"/>
        <v>1.1848490583830573</v>
      </c>
      <c r="G344" s="210">
        <f t="shared" si="87"/>
        <v>1.1681713512533094</v>
      </c>
      <c r="H344" s="210">
        <f t="shared" si="88"/>
        <v>1.1733294532149223</v>
      </c>
      <c r="I344" s="210">
        <f t="shared" si="89"/>
        <v>1.2043884680249979</v>
      </c>
      <c r="K344" s="128">
        <f t="shared" si="92"/>
        <v>2040</v>
      </c>
      <c r="L344" s="29">
        <f>($C247*$C$195*W$214)*X$219+X$308*X$222</f>
        <v>1.6091810493710785</v>
      </c>
      <c r="M344" s="29">
        <f>($C248*$C$195*W$214)*X$219+X$308*X$222</f>
        <v>1.3932983641015109</v>
      </c>
      <c r="N344" s="29">
        <f>($C249*$C$195*W$214)*X$219+X$308*X$222</f>
        <v>1.3045153963905596</v>
      </c>
      <c r="O344" s="29">
        <f>($C250*$C$195*W$214)*X$219+X$308*X$222</f>
        <v>1.2511414968500312</v>
      </c>
      <c r="P344" s="29">
        <f>($C251*$C$195*W$214)*X$219+X$308*X$222</f>
        <v>1.2158686977768265</v>
      </c>
      <c r="Q344" s="29">
        <f>($C252*$C$195*W$214)*X$219+X$308*X$222</f>
        <v>1.192314293370373</v>
      </c>
      <c r="R344" s="29">
        <f>($C253*$C$195*W$214)*X$219+X$308*X$222</f>
        <v>1.1773838233957419</v>
      </c>
      <c r="S344" s="29">
        <f>($C254*$C$195*W$214)*X$219+X$308*X$222</f>
        <v>1.1693213249248826</v>
      </c>
      <c r="T344" s="29">
        <f>($C255*$C$195*W$214)*X$219+X$308*X$222</f>
        <v>1.1670213775817362</v>
      </c>
      <c r="U344" s="29">
        <f>($C256*$C$195*W$214)*X$219+X$308*X$222</f>
        <v>1.1697346561151736</v>
      </c>
      <c r="V344" s="29">
        <f>($C257*$C$195*W$214)*X$219+X$308*X$222</f>
        <v>1.1769242503146713</v>
      </c>
      <c r="W344" s="29">
        <f>($C258*$C$195*W$214)*X$219+X$308*X$222</f>
        <v>1.1881885082878894</v>
      </c>
      <c r="X344" s="29">
        <f>($C259*$C$195*W$214)*X$219+X$308*X$222</f>
        <v>1.2032164482738106</v>
      </c>
      <c r="Y344" s="29">
        <f>($C260*$C$195*W$214)*X$219+X$308*X$222</f>
        <v>1.2217604475132942</v>
      </c>
      <c r="BC344" s="72"/>
      <c r="BD344" s="72"/>
      <c r="BE344" s="72"/>
      <c r="BF344" s="72"/>
      <c r="BG344" s="72"/>
      <c r="BH344" s="72"/>
      <c r="BI344" s="72"/>
      <c r="BJ344" s="72"/>
      <c r="BK344" s="72"/>
      <c r="BL344" s="72"/>
      <c r="BM344" s="72"/>
      <c r="BN344" s="72"/>
      <c r="BO344" s="72"/>
      <c r="BP344" s="72"/>
      <c r="BQ344" s="72"/>
      <c r="BR344" s="72"/>
      <c r="BS344" s="72"/>
      <c r="BT344" s="72"/>
      <c r="BU344" s="72"/>
      <c r="BV344" s="72"/>
      <c r="BW344" s="72"/>
      <c r="BX344" s="72"/>
      <c r="BY344" s="72"/>
      <c r="BZ344" s="72"/>
      <c r="CA344" s="72"/>
      <c r="CB344" s="72"/>
      <c r="CC344" s="72"/>
      <c r="CD344" s="72"/>
      <c r="CE344" s="72"/>
      <c r="CF344" s="72"/>
      <c r="CG344" s="72"/>
      <c r="CH344" s="72"/>
      <c r="CI344" s="72"/>
      <c r="EK344" s="71"/>
    </row>
    <row r="345" spans="1:141" ht="25.15" customHeight="1">
      <c r="A345" s="549"/>
      <c r="B345" s="369">
        <f t="shared" si="90"/>
        <v>2041</v>
      </c>
      <c r="C345" s="397">
        <f t="shared" si="91"/>
        <v>51501</v>
      </c>
      <c r="D345" s="210">
        <f t="shared" si="84"/>
        <v>1.4298113491612299</v>
      </c>
      <c r="E345" s="210">
        <f t="shared" si="85"/>
        <v>1.2308662451989787</v>
      </c>
      <c r="F345" s="210">
        <f t="shared" si="86"/>
        <v>1.1829839320919504</v>
      </c>
      <c r="G345" s="210">
        <f t="shared" si="87"/>
        <v>1.1665714330014119</v>
      </c>
      <c r="H345" s="210">
        <f t="shared" si="88"/>
        <v>1.1716475110914795</v>
      </c>
      <c r="I345" s="210">
        <f t="shared" si="89"/>
        <v>1.2022126270488243</v>
      </c>
      <c r="K345" s="128">
        <f t="shared" si="92"/>
        <v>2041</v>
      </c>
      <c r="L345" s="29">
        <f>($C247*$C$195*X$214)*Y$219+Y$308*Y$222</f>
        <v>1.6005682176293132</v>
      </c>
      <c r="M345" s="29">
        <f>($C248*$C$195*X$214)*Y$219+Y$308*Y$222</f>
        <v>1.3881184876943276</v>
      </c>
      <c r="N345" s="29">
        <f>($C249*$C$195*X$214)*Y$219+Y$308*Y$222</f>
        <v>1.3007473421600495</v>
      </c>
      <c r="O345" s="29">
        <f>($C250*$C$195*X$214)*Y$219+Y$308*Y$222</f>
        <v>1.2482221916191285</v>
      </c>
      <c r="P345" s="29">
        <f>($C251*$C$195*X$214)*Y$219+Y$308*Y$222</f>
        <v>1.2135102987788289</v>
      </c>
      <c r="Q345" s="29">
        <f>($C252*$C$195*X$214)*Y$219+Y$308*Y$222</f>
        <v>1.1903304552972551</v>
      </c>
      <c r="R345" s="29">
        <f>($C253*$C$195*X$214)*Y$219+Y$308*Y$222</f>
        <v>1.1756374088866455</v>
      </c>
      <c r="S345" s="29">
        <f>($C254*$C$195*X$214)*Y$219+Y$308*Y$222</f>
        <v>1.1677031198509293</v>
      </c>
      <c r="T345" s="29">
        <f>($C255*$C$195*X$214)*Y$219+Y$308*Y$222</f>
        <v>1.1654397461518944</v>
      </c>
      <c r="U345" s="29">
        <f>($C256*$C$195*X$214)*Y$219+Y$308*Y$222</f>
        <v>1.1681098782699353</v>
      </c>
      <c r="V345" s="29">
        <f>($C257*$C$195*X$214)*Y$219+Y$308*Y$222</f>
        <v>1.1751851439130236</v>
      </c>
      <c r="W345" s="29">
        <f>($C258*$C$195*X$214)*Y$219+Y$308*Y$222</f>
        <v>1.1862702782365107</v>
      </c>
      <c r="X345" s="29">
        <f>($C259*$C$195*X$214)*Y$219+Y$308*Y$222</f>
        <v>1.2010592446953143</v>
      </c>
      <c r="Y345" s="29">
        <f>($C260*$C$195*X$214)*Y$219+Y$308*Y$222</f>
        <v>1.2193083582146476</v>
      </c>
      <c r="BC345" s="72"/>
      <c r="BD345" s="72"/>
      <c r="BE345" s="72"/>
      <c r="BF345" s="72"/>
      <c r="BG345" s="72"/>
      <c r="BH345" s="72"/>
      <c r="BI345" s="72"/>
      <c r="BJ345" s="72"/>
      <c r="BK345" s="72"/>
      <c r="BL345" s="72"/>
      <c r="BM345" s="72"/>
      <c r="BN345" s="72"/>
      <c r="BO345" s="72"/>
      <c r="BP345" s="72"/>
      <c r="BQ345" s="72"/>
      <c r="BR345" s="72"/>
      <c r="BS345" s="72"/>
      <c r="BT345" s="72"/>
      <c r="BU345" s="72"/>
      <c r="BV345" s="72"/>
      <c r="BW345" s="72"/>
      <c r="BX345" s="72"/>
      <c r="BY345" s="72"/>
      <c r="BZ345" s="72"/>
      <c r="CA345" s="72"/>
      <c r="CB345" s="72"/>
      <c r="CC345" s="72"/>
      <c r="CD345" s="72"/>
      <c r="CE345" s="72"/>
      <c r="CF345" s="72"/>
      <c r="CG345" s="72"/>
      <c r="CH345" s="72"/>
      <c r="CI345" s="72"/>
      <c r="EK345" s="71"/>
    </row>
    <row r="346" spans="1:141" ht="25.15" customHeight="1">
      <c r="A346" s="549"/>
      <c r="B346" s="369">
        <f>B345+1</f>
        <v>2042</v>
      </c>
      <c r="C346" s="397">
        <f t="shared" si="91"/>
        <v>51866</v>
      </c>
      <c r="D346" s="210">
        <f t="shared" si="84"/>
        <v>1.4239577617014108</v>
      </c>
      <c r="E346" s="210">
        <f t="shared" si="85"/>
        <v>1.2282273930845289</v>
      </c>
      <c r="F346" s="210">
        <f t="shared" si="86"/>
        <v>1.1811188058008431</v>
      </c>
      <c r="G346" s="210">
        <f t="shared" si="87"/>
        <v>1.1649715147495143</v>
      </c>
      <c r="H346" s="210">
        <f t="shared" si="88"/>
        <v>1.1699655689680366</v>
      </c>
      <c r="I346" s="210">
        <f t="shared" si="89"/>
        <v>1.2000367860726502</v>
      </c>
      <c r="K346" s="128">
        <f>K345+1</f>
        <v>2042</v>
      </c>
      <c r="L346" s="29">
        <f>($C247*$C$195*Y$214)*Z$219+Z$308*Z$222</f>
        <v>1.5919553858875479</v>
      </c>
      <c r="M346" s="29">
        <f>($C248*$C$195*Y$214)*Z$219+Z$308*Z$222</f>
        <v>1.3829386112871445</v>
      </c>
      <c r="N346" s="29">
        <f>($C249*$C$195*Y$214)*Z$219+Z$308*Z$222</f>
        <v>1.2969792879295396</v>
      </c>
      <c r="O346" s="29">
        <f>($C250*$C$195*Y$214)*Z$219+Z$308*Z$222</f>
        <v>1.2453028863882261</v>
      </c>
      <c r="P346" s="29">
        <f>($C251*$C$195*Y$214)*Z$219+Z$308*Z$222</f>
        <v>1.2111518997808315</v>
      </c>
      <c r="Q346" s="29">
        <f>($C252*$C$195*Y$214)*Z$219+Z$308*Z$222</f>
        <v>1.1883466172241373</v>
      </c>
      <c r="R346" s="29">
        <f>($C253*$C$195*Y$214)*Z$219+Z$308*Z$222</f>
        <v>1.1738909943775491</v>
      </c>
      <c r="S346" s="29">
        <f>($C254*$C$195*Y$214)*Z$219+Z$308*Z$222</f>
        <v>1.1660849147769758</v>
      </c>
      <c r="T346" s="29">
        <f>($C255*$C$195*Y$214)*Z$219+Z$308*Z$222</f>
        <v>1.1638581147220528</v>
      </c>
      <c r="U346" s="29">
        <f>($C256*$C$195*Y$214)*Z$219+Z$308*Z$222</f>
        <v>1.166485100424697</v>
      </c>
      <c r="V346" s="29">
        <f>($C257*$C$195*Y$214)*Z$219+Z$308*Z$222</f>
        <v>1.173446037511376</v>
      </c>
      <c r="W346" s="29">
        <f>($C258*$C$195*Y$214)*Z$219+Z$308*Z$222</f>
        <v>1.1843520481851317</v>
      </c>
      <c r="X346" s="29">
        <f>($C259*$C$195*Y$214)*Z$219+Z$308*Z$222</f>
        <v>1.1989020411168179</v>
      </c>
      <c r="Y346" s="29">
        <f>($C260*$C$195*Y$214)*Z$219+Z$308*Z$222</f>
        <v>1.216856268916001</v>
      </c>
      <c r="BC346" s="72"/>
      <c r="BD346" s="72"/>
      <c r="BE346" s="72"/>
      <c r="BF346" s="72"/>
      <c r="BG346" s="72"/>
      <c r="BH346" s="72"/>
      <c r="BI346" s="72"/>
      <c r="BJ346" s="72"/>
      <c r="BK346" s="72"/>
      <c r="BL346" s="72"/>
      <c r="BM346" s="72"/>
      <c r="BN346" s="72"/>
      <c r="BO346" s="72"/>
      <c r="BP346" s="72"/>
      <c r="BQ346" s="72"/>
      <c r="BR346" s="72"/>
      <c r="BS346" s="72"/>
      <c r="BT346" s="72"/>
      <c r="BU346" s="72"/>
      <c r="BV346" s="72"/>
      <c r="BW346" s="72"/>
      <c r="BX346" s="72"/>
      <c r="BY346" s="72"/>
      <c r="BZ346" s="72"/>
      <c r="CA346" s="72"/>
      <c r="CB346" s="72"/>
      <c r="CC346" s="72"/>
      <c r="CD346" s="72"/>
      <c r="CE346" s="72"/>
      <c r="CF346" s="72"/>
      <c r="CG346" s="72"/>
      <c r="CH346" s="72"/>
      <c r="CI346" s="72"/>
      <c r="EK346" s="71"/>
    </row>
    <row r="347" spans="1:141" ht="25.15" customHeight="1">
      <c r="A347" s="549"/>
      <c r="B347" s="369">
        <f t="shared" si="90"/>
        <v>2043</v>
      </c>
      <c r="C347" s="397">
        <f t="shared" si="91"/>
        <v>52231</v>
      </c>
      <c r="D347" s="210">
        <f t="shared" si="84"/>
        <v>1.4181041742415912</v>
      </c>
      <c r="E347" s="210">
        <f t="shared" si="85"/>
        <v>1.2255885409700786</v>
      </c>
      <c r="F347" s="210">
        <f t="shared" si="86"/>
        <v>1.1792536795097357</v>
      </c>
      <c r="G347" s="210">
        <f t="shared" si="87"/>
        <v>1.1633715964976168</v>
      </c>
      <c r="H347" s="210">
        <f t="shared" si="88"/>
        <v>1.1682836268445935</v>
      </c>
      <c r="I347" s="210">
        <f t="shared" si="89"/>
        <v>1.1978609450964763</v>
      </c>
      <c r="K347" s="128">
        <f t="shared" si="92"/>
        <v>2043</v>
      </c>
      <c r="L347" s="29">
        <f>($C247*$C$195*Z$214)*AA$219+AA$308*AA$222</f>
        <v>1.5833425541457826</v>
      </c>
      <c r="M347" s="29">
        <f>($C248*$C$195*Z$214)*AA$219+AA$308*AA$222</f>
        <v>1.3777587348799611</v>
      </c>
      <c r="N347" s="29">
        <f>($C249*$C$195*Z$214)*AA$219+AA$308*AA$222</f>
        <v>1.2932112336990293</v>
      </c>
      <c r="O347" s="29">
        <f>($C250*$C$195*Z$214)*AA$219+AA$308*AA$222</f>
        <v>1.2423835811573234</v>
      </c>
      <c r="P347" s="29">
        <f>($C251*$C$195*Z$214)*AA$219+AA$308*AA$222</f>
        <v>1.2087935007828339</v>
      </c>
      <c r="Q347" s="29">
        <f>($C252*$C$195*Z$214)*AA$219+AA$308*AA$222</f>
        <v>1.1863627791510192</v>
      </c>
      <c r="R347" s="29">
        <f>($C253*$C$195*Z$214)*AA$219+AA$308*AA$222</f>
        <v>1.1721445798684524</v>
      </c>
      <c r="S347" s="29">
        <f>($C254*$C$195*Z$214)*AA$219+AA$308*AA$222</f>
        <v>1.1644667097030226</v>
      </c>
      <c r="T347" s="29">
        <f>($C255*$C$195*Z$214)*AA$219+AA$308*AA$222</f>
        <v>1.162276483292211</v>
      </c>
      <c r="U347" s="29">
        <f>($C256*$C$195*Z$214)*AA$219+AA$308*AA$222</f>
        <v>1.1648603225794587</v>
      </c>
      <c r="V347" s="29">
        <f>($C257*$C$195*Z$214)*AA$219+AA$308*AA$222</f>
        <v>1.1717069311097283</v>
      </c>
      <c r="W347" s="29">
        <f>($C258*$C$195*Z$214)*AA$219+AA$308*AA$222</f>
        <v>1.1824338181337528</v>
      </c>
      <c r="X347" s="29">
        <f>($C259*$C$195*Z$214)*AA$219+AA$308*AA$222</f>
        <v>1.1967448375383216</v>
      </c>
      <c r="Y347" s="29">
        <f>($C260*$C$195*Z$214)*AA$219+AA$308*AA$222</f>
        <v>1.2144041796173544</v>
      </c>
      <c r="BC347" s="72"/>
      <c r="BD347" s="72"/>
      <c r="BE347" s="72"/>
      <c r="BF347" s="72"/>
      <c r="BG347" s="72"/>
      <c r="BH347" s="72"/>
      <c r="BI347" s="72"/>
      <c r="BJ347" s="72"/>
      <c r="BK347" s="72"/>
      <c r="BL347" s="72"/>
      <c r="BM347" s="72"/>
      <c r="BN347" s="72"/>
      <c r="BO347" s="72"/>
      <c r="BP347" s="72"/>
      <c r="BQ347" s="72"/>
      <c r="BR347" s="72"/>
      <c r="BS347" s="72"/>
      <c r="BT347" s="72"/>
      <c r="BU347" s="72"/>
      <c r="BV347" s="72"/>
      <c r="BW347" s="72"/>
      <c r="BX347" s="72"/>
      <c r="BY347" s="72"/>
      <c r="BZ347" s="72"/>
      <c r="CA347" s="72"/>
      <c r="CB347" s="72"/>
      <c r="CC347" s="72"/>
      <c r="CD347" s="72"/>
      <c r="CE347" s="72"/>
      <c r="CF347" s="72"/>
      <c r="CG347" s="72"/>
      <c r="CH347" s="72"/>
      <c r="CI347" s="72"/>
      <c r="EK347" s="71"/>
    </row>
    <row r="348" spans="1:141" ht="25.15" customHeight="1">
      <c r="A348" s="549"/>
      <c r="B348" s="369">
        <f t="shared" si="90"/>
        <v>2044</v>
      </c>
      <c r="C348" s="397">
        <f t="shared" si="91"/>
        <v>52596</v>
      </c>
      <c r="D348" s="210">
        <f t="shared" si="84"/>
        <v>1.4122505867817716</v>
      </c>
      <c r="E348" s="210">
        <f t="shared" si="85"/>
        <v>1.2229496888556286</v>
      </c>
      <c r="F348" s="210">
        <f t="shared" si="86"/>
        <v>1.1773885532186283</v>
      </c>
      <c r="G348" s="210">
        <f t="shared" si="87"/>
        <v>1.161771678245719</v>
      </c>
      <c r="H348" s="210">
        <f t="shared" si="88"/>
        <v>1.1666016847211504</v>
      </c>
      <c r="I348" s="210">
        <f t="shared" si="89"/>
        <v>1.1956851041203025</v>
      </c>
      <c r="K348" s="128">
        <f t="shared" si="92"/>
        <v>2044</v>
      </c>
      <c r="L348" s="29">
        <f>($C247*$C$195*AA$214)*AB$219+AB$308*AB$222</f>
        <v>1.5747297224040173</v>
      </c>
      <c r="M348" s="29">
        <f>($C248*$C$195*AA$214)*AB$219+AB$308*AB$222</f>
        <v>1.3725788584727778</v>
      </c>
      <c r="N348" s="29">
        <f>($C249*$C$195*AA$214)*AB$219+AB$308*AB$222</f>
        <v>1.2894431794685193</v>
      </c>
      <c r="O348" s="29">
        <f>($C250*$C$195*AA$214)*AB$219+AB$308*AB$222</f>
        <v>1.2394642759264207</v>
      </c>
      <c r="P348" s="29">
        <f>($C251*$C$195*AA$214)*AB$219+AB$308*AB$222</f>
        <v>1.2064351017848365</v>
      </c>
      <c r="Q348" s="29">
        <f>($C252*$C$195*AA$214)*AB$219+AB$308*AB$222</f>
        <v>1.1843789410779011</v>
      </c>
      <c r="R348" s="29">
        <f>($C253*$C$195*AA$214)*AB$219+AB$308*AB$222</f>
        <v>1.1703981653593558</v>
      </c>
      <c r="S348" s="29">
        <f>($C254*$C$195*AA$214)*AB$219+AB$308*AB$222</f>
        <v>1.1628485046290691</v>
      </c>
      <c r="T348" s="29">
        <f>($C255*$C$195*AA$214)*AB$219+AB$308*AB$222</f>
        <v>1.1606948518623692</v>
      </c>
      <c r="U348" s="29">
        <f>($C256*$C$195*AA$214)*AB$219+AB$308*AB$222</f>
        <v>1.1632355447342204</v>
      </c>
      <c r="V348" s="29">
        <f>($C257*$C$195*AA$214)*AB$219+AB$308*AB$222</f>
        <v>1.1699678247080805</v>
      </c>
      <c r="W348" s="29">
        <f>($C258*$C$195*AA$214)*AB$219+AB$308*AB$222</f>
        <v>1.1805155880823737</v>
      </c>
      <c r="X348" s="29">
        <f>($C259*$C$195*AA$214)*AB$219+AB$308*AB$222</f>
        <v>1.1945876339598251</v>
      </c>
      <c r="Y348" s="29">
        <f>($C260*$C$195*AA$214)*AB$219+AB$308*AB$222</f>
        <v>1.211952090318708</v>
      </c>
      <c r="BC348" s="72"/>
      <c r="BD348" s="72"/>
      <c r="BE348" s="72"/>
      <c r="BF348" s="72"/>
      <c r="BG348" s="72"/>
      <c r="BH348" s="72"/>
      <c r="BI348" s="72"/>
      <c r="BJ348" s="72"/>
      <c r="BK348" s="72"/>
      <c r="BL348" s="72"/>
      <c r="BM348" s="72"/>
      <c r="BN348" s="72"/>
      <c r="BO348" s="72"/>
      <c r="BP348" s="72"/>
      <c r="BQ348" s="72"/>
      <c r="BR348" s="72"/>
      <c r="BS348" s="72"/>
      <c r="BT348" s="72"/>
      <c r="BU348" s="72"/>
      <c r="BV348" s="72"/>
      <c r="BW348" s="72"/>
      <c r="BX348" s="72"/>
      <c r="BY348" s="72"/>
      <c r="BZ348" s="72"/>
      <c r="CA348" s="72"/>
      <c r="CB348" s="72"/>
      <c r="CC348" s="72"/>
      <c r="CD348" s="72"/>
      <c r="CE348" s="72"/>
      <c r="CF348" s="72"/>
      <c r="CG348" s="72"/>
      <c r="CH348" s="72"/>
      <c r="CI348" s="72"/>
      <c r="EK348" s="71"/>
    </row>
    <row r="349" spans="1:141" ht="25.15" customHeight="1">
      <c r="A349" s="549"/>
      <c r="B349" s="369">
        <f t="shared" si="90"/>
        <v>2045</v>
      </c>
      <c r="C349" s="397">
        <f t="shared" si="91"/>
        <v>52962</v>
      </c>
      <c r="D349" s="210">
        <f t="shared" si="84"/>
        <v>1.4063969993219521</v>
      </c>
      <c r="E349" s="210">
        <f t="shared" si="85"/>
        <v>1.2203108367411786</v>
      </c>
      <c r="F349" s="210">
        <f t="shared" si="86"/>
        <v>1.1755234269275214</v>
      </c>
      <c r="G349" s="210">
        <f t="shared" si="87"/>
        <v>1.1601717599938217</v>
      </c>
      <c r="H349" s="210">
        <f t="shared" si="88"/>
        <v>1.1649197425977076</v>
      </c>
      <c r="I349" s="210">
        <f t="shared" si="89"/>
        <v>1.1935092631441284</v>
      </c>
      <c r="K349" s="128">
        <f t="shared" si="92"/>
        <v>2045</v>
      </c>
      <c r="L349" s="29">
        <f>($C247*$C$195*AB$214)*AC$219+AC$308*AC$222</f>
        <v>1.566116890662252</v>
      </c>
      <c r="M349" s="29">
        <f>($C248*$C$195*AB$214)*AC$219+AC$308*AC$222</f>
        <v>1.3673989820655947</v>
      </c>
      <c r="N349" s="29">
        <f>($C249*$C$195*AB$214)*AC$219+AC$308*AC$222</f>
        <v>1.2856751252380094</v>
      </c>
      <c r="O349" s="29">
        <f>($C250*$C$195*AB$214)*AC$219+AC$308*AC$222</f>
        <v>1.2365449706955181</v>
      </c>
      <c r="P349" s="29">
        <f>($C251*$C$195*AB$214)*AC$219+AC$308*AC$222</f>
        <v>1.2040767027868391</v>
      </c>
      <c r="Q349" s="29">
        <f>($C252*$C$195*AB$214)*AC$219+AC$308*AC$222</f>
        <v>1.1823951030047832</v>
      </c>
      <c r="R349" s="29">
        <f>($C253*$C$195*AB$214)*AC$219+AC$308*AC$222</f>
        <v>1.1686517508502594</v>
      </c>
      <c r="S349" s="29">
        <f>($C254*$C$195*AB$214)*AC$219+AC$308*AC$222</f>
        <v>1.1612302995551158</v>
      </c>
      <c r="T349" s="29">
        <f>($C255*$C$195*AB$214)*AC$219+AC$308*AC$222</f>
        <v>1.1591132204325274</v>
      </c>
      <c r="U349" s="29">
        <f>($C256*$C$195*AB$214)*AC$219+AC$308*AC$222</f>
        <v>1.1616107668889821</v>
      </c>
      <c r="V349" s="29">
        <f>($C257*$C$195*AB$214)*AC$219+AC$308*AC$222</f>
        <v>1.1682287183064328</v>
      </c>
      <c r="W349" s="29">
        <f>($C258*$C$195*AB$214)*AC$219+AC$308*AC$222</f>
        <v>1.1785973580309947</v>
      </c>
      <c r="X349" s="29">
        <f>($C259*$C$195*AB$214)*AC$219+AC$308*AC$222</f>
        <v>1.1924304303813289</v>
      </c>
      <c r="Y349" s="29">
        <f>($C260*$C$195*AB$214)*AC$219+AC$308*AC$222</f>
        <v>1.2095000010200614</v>
      </c>
      <c r="BC349" s="72"/>
      <c r="BD349" s="72"/>
      <c r="BE349" s="72"/>
      <c r="BF349" s="72"/>
      <c r="BG349" s="72"/>
      <c r="BH349" s="72"/>
      <c r="BI349" s="72"/>
      <c r="BJ349" s="72"/>
      <c r="BK349" s="72"/>
      <c r="BL349" s="72"/>
      <c r="BM349" s="72"/>
      <c r="BN349" s="72"/>
      <c r="BO349" s="72"/>
      <c r="BP349" s="72"/>
      <c r="BQ349" s="72"/>
      <c r="BR349" s="72"/>
      <c r="BS349" s="72"/>
      <c r="BT349" s="72"/>
      <c r="BU349" s="72"/>
      <c r="BV349" s="72"/>
      <c r="BW349" s="72"/>
      <c r="BX349" s="72"/>
      <c r="BY349" s="72"/>
      <c r="BZ349" s="72"/>
      <c r="CA349" s="72"/>
      <c r="CB349" s="72"/>
      <c r="CC349" s="72"/>
      <c r="CD349" s="72"/>
      <c r="CE349" s="72"/>
      <c r="CF349" s="72"/>
      <c r="CG349" s="72"/>
      <c r="CH349" s="72"/>
      <c r="CI349" s="72"/>
      <c r="EK349" s="71"/>
    </row>
    <row r="350" spans="1:141" ht="25.15" customHeight="1">
      <c r="A350" s="549"/>
      <c r="B350" s="369">
        <f t="shared" si="90"/>
        <v>2046</v>
      </c>
      <c r="C350" s="397">
        <f t="shared" si="91"/>
        <v>53327</v>
      </c>
      <c r="D350" s="210">
        <f t="shared" si="84"/>
        <v>1.4005434118621327</v>
      </c>
      <c r="E350" s="210">
        <f t="shared" si="85"/>
        <v>1.2176719846267283</v>
      </c>
      <c r="F350" s="210">
        <f t="shared" si="86"/>
        <v>1.1736583006364141</v>
      </c>
      <c r="G350" s="210">
        <f t="shared" si="87"/>
        <v>1.1585718417419242</v>
      </c>
      <c r="H350" s="210">
        <f t="shared" si="88"/>
        <v>1.1632378004742643</v>
      </c>
      <c r="I350" s="210">
        <f t="shared" si="89"/>
        <v>1.1913334221679543</v>
      </c>
      <c r="K350" s="128">
        <f t="shared" si="92"/>
        <v>2046</v>
      </c>
      <c r="L350" s="29">
        <f>($C247*$C$195*AC$214)*AD$219+AD$308*AD$222</f>
        <v>1.5575040589204867</v>
      </c>
      <c r="M350" s="29">
        <f>($C248*$C$195*AC$214)*AD$219+AD$308*AD$222</f>
        <v>1.3622191056584114</v>
      </c>
      <c r="N350" s="29">
        <f>($C249*$C$195*AC$214)*AD$219+AD$308*AD$222</f>
        <v>1.2819070710074993</v>
      </c>
      <c r="O350" s="29">
        <f>($C250*$C$195*AC$214)*AD$219+AD$308*AD$222</f>
        <v>1.2336256654646154</v>
      </c>
      <c r="P350" s="29">
        <f>($C251*$C$195*AC$214)*AD$219+AD$308*AD$222</f>
        <v>1.2017183037888415</v>
      </c>
      <c r="Q350" s="29">
        <f>($C252*$C$195*AC$214)*AD$219+AD$308*AD$222</f>
        <v>1.1804112649316651</v>
      </c>
      <c r="R350" s="29">
        <f>($C253*$C$195*AC$214)*AD$219+AD$308*AD$222</f>
        <v>1.1669053363411628</v>
      </c>
      <c r="S350" s="29">
        <f>($C254*$C$195*AC$214)*AD$219+AD$308*AD$222</f>
        <v>1.1596120944811625</v>
      </c>
      <c r="T350" s="29">
        <f>($C255*$C$195*AC$214)*AD$219+AD$308*AD$222</f>
        <v>1.1575315890026858</v>
      </c>
      <c r="U350" s="29">
        <f>($C256*$C$195*AC$214)*AD$219+AD$308*AD$222</f>
        <v>1.1599859890437436</v>
      </c>
      <c r="V350" s="29">
        <f>($C257*$C$195*AC$214)*AD$219+AD$308*AD$222</f>
        <v>1.1664896119047852</v>
      </c>
      <c r="W350" s="29">
        <f>($C258*$C$195*AC$214)*AD$219+AD$308*AD$222</f>
        <v>1.1766791279796158</v>
      </c>
      <c r="X350" s="29">
        <f>($C259*$C$195*AC$214)*AD$219+AD$308*AD$222</f>
        <v>1.1902732268028324</v>
      </c>
      <c r="Y350" s="29">
        <f>($C260*$C$195*AC$214)*AD$219+AD$308*AD$222</f>
        <v>1.207047911721415</v>
      </c>
      <c r="BC350" s="72"/>
      <c r="BD350" s="72"/>
      <c r="BE350" s="72"/>
      <c r="BF350" s="72"/>
      <c r="BG350" s="72"/>
      <c r="BH350" s="72"/>
      <c r="BI350" s="72"/>
      <c r="BJ350" s="72"/>
      <c r="BK350" s="72"/>
      <c r="BL350" s="72"/>
      <c r="BM350" s="72"/>
      <c r="BN350" s="72"/>
      <c r="BO350" s="72"/>
      <c r="BP350" s="72"/>
      <c r="BQ350" s="72"/>
      <c r="BR350" s="72"/>
      <c r="BS350" s="72"/>
      <c r="BT350" s="72"/>
      <c r="BU350" s="72"/>
      <c r="BV350" s="72"/>
      <c r="BW350" s="72"/>
      <c r="BX350" s="72"/>
      <c r="BY350" s="72"/>
      <c r="BZ350" s="72"/>
      <c r="CA350" s="72"/>
      <c r="CB350" s="72"/>
      <c r="CC350" s="72"/>
      <c r="CD350" s="72"/>
      <c r="CE350" s="72"/>
      <c r="CF350" s="72"/>
      <c r="CG350" s="72"/>
      <c r="CH350" s="72"/>
      <c r="CI350" s="72"/>
      <c r="EK350" s="71"/>
    </row>
    <row r="351" spans="1:141" ht="25.15" customHeight="1">
      <c r="A351" s="549"/>
      <c r="B351" s="369">
        <f t="shared" si="90"/>
        <v>2047</v>
      </c>
      <c r="C351" s="397">
        <f t="shared" si="91"/>
        <v>53692</v>
      </c>
      <c r="D351" s="210">
        <f t="shared" si="84"/>
        <v>1.3946898244023129</v>
      </c>
      <c r="E351" s="210">
        <f t="shared" si="85"/>
        <v>1.2150331325122785</v>
      </c>
      <c r="F351" s="210">
        <f t="shared" si="86"/>
        <v>1.1717931743453067</v>
      </c>
      <c r="G351" s="210">
        <f t="shared" si="87"/>
        <v>1.1569719234900266</v>
      </c>
      <c r="H351" s="210">
        <f t="shared" si="88"/>
        <v>1.1615558583508214</v>
      </c>
      <c r="I351" s="210">
        <f t="shared" si="89"/>
        <v>1.1891575811917805</v>
      </c>
      <c r="K351" s="128">
        <f t="shared" si="92"/>
        <v>2047</v>
      </c>
      <c r="L351" s="29">
        <f>($C247*$C$195*AD$214)*AE$219+AE$308*AE$222</f>
        <v>1.5488912271787212</v>
      </c>
      <c r="M351" s="29">
        <f>($C248*$C$195*AD$214)*AE$219+AE$308*AE$222</f>
        <v>1.3570392292512281</v>
      </c>
      <c r="N351" s="29">
        <f>($C249*$C$195*AD$214)*AE$219+AE$308*AE$222</f>
        <v>1.2781390167769893</v>
      </c>
      <c r="O351" s="29">
        <f>($C250*$C$195*AD$214)*AE$219+AE$308*AE$222</f>
        <v>1.2307063602337127</v>
      </c>
      <c r="P351" s="29">
        <f>($C251*$C$195*AD$214)*AE$219+AE$308*AE$222</f>
        <v>1.1993599047908441</v>
      </c>
      <c r="Q351" s="29">
        <f>($C252*$C$195*AD$214)*AE$219+AE$308*AE$222</f>
        <v>1.1784274268585471</v>
      </c>
      <c r="R351" s="29">
        <f>($C253*$C$195*AD$214)*AE$219+AE$308*AE$222</f>
        <v>1.1651589218320664</v>
      </c>
      <c r="S351" s="29">
        <f>($C254*$C$195*AD$214)*AE$219+AE$308*AE$222</f>
        <v>1.157993889407209</v>
      </c>
      <c r="T351" s="29">
        <f>($C255*$C$195*AD$214)*AE$219+AE$308*AE$222</f>
        <v>1.155949957572844</v>
      </c>
      <c r="U351" s="29">
        <f>($C256*$C$195*AD$214)*AE$219+AE$308*AE$222</f>
        <v>1.1583612111985053</v>
      </c>
      <c r="V351" s="29">
        <f>($C257*$C$195*AD$214)*AE$219+AE$308*AE$222</f>
        <v>1.1647505055031375</v>
      </c>
      <c r="W351" s="29">
        <f>($C258*$C$195*AD$214)*AE$219+AE$308*AE$222</f>
        <v>1.1747608979282369</v>
      </c>
      <c r="X351" s="29">
        <f>($C259*$C$195*AD$214)*AE$219+AE$308*AE$222</f>
        <v>1.1881160232243362</v>
      </c>
      <c r="Y351" s="29">
        <f>($C260*$C$195*AD$214)*AE$219+AE$308*AE$222</f>
        <v>1.2045958224227684</v>
      </c>
      <c r="BC351" s="72"/>
      <c r="BD351" s="72"/>
      <c r="BE351" s="72"/>
      <c r="BF351" s="72"/>
      <c r="BG351" s="72"/>
      <c r="BH351" s="72"/>
      <c r="BI351" s="72"/>
      <c r="BJ351" s="72"/>
      <c r="BK351" s="72"/>
      <c r="BL351" s="72"/>
      <c r="BM351" s="72"/>
      <c r="BN351" s="72"/>
      <c r="BO351" s="72"/>
      <c r="BP351" s="72"/>
      <c r="BQ351" s="72"/>
      <c r="BR351" s="72"/>
      <c r="BS351" s="72"/>
      <c r="BT351" s="72"/>
      <c r="BU351" s="72"/>
      <c r="BV351" s="72"/>
      <c r="BW351" s="72"/>
      <c r="BX351" s="72"/>
      <c r="BY351" s="72"/>
      <c r="BZ351" s="72"/>
      <c r="CA351" s="72"/>
      <c r="CB351" s="72"/>
      <c r="CC351" s="72"/>
      <c r="CD351" s="72"/>
      <c r="CE351" s="72"/>
      <c r="CF351" s="72"/>
      <c r="CG351" s="72"/>
      <c r="CH351" s="72"/>
      <c r="CI351" s="72"/>
      <c r="EK351" s="71"/>
    </row>
    <row r="352" spans="1:141" ht="25.15" customHeight="1">
      <c r="A352" s="549"/>
      <c r="B352" s="369">
        <f t="shared" si="90"/>
        <v>2048</v>
      </c>
      <c r="C352" s="397">
        <f t="shared" si="91"/>
        <v>54057</v>
      </c>
      <c r="D352" s="210">
        <f t="shared" si="84"/>
        <v>1.3888362369424936</v>
      </c>
      <c r="E352" s="210">
        <f t="shared" si="85"/>
        <v>1.2123942803978283</v>
      </c>
      <c r="F352" s="210">
        <f t="shared" si="86"/>
        <v>1.1699280480541994</v>
      </c>
      <c r="G352" s="210">
        <f t="shared" si="87"/>
        <v>1.1553720052381289</v>
      </c>
      <c r="H352" s="210">
        <f t="shared" si="88"/>
        <v>1.1598739162273786</v>
      </c>
      <c r="I352" s="210">
        <f t="shared" si="89"/>
        <v>1.1869817402156064</v>
      </c>
      <c r="K352" s="128">
        <f t="shared" si="92"/>
        <v>2048</v>
      </c>
      <c r="L352" s="29">
        <f>($C247*$C$195*AE$214)*AF$219+AF$308*AF$222</f>
        <v>1.5402783954369561</v>
      </c>
      <c r="M352" s="29">
        <f>($C248*$C$195*AE$214)*AF$219+AF$308*AF$222</f>
        <v>1.351859352844045</v>
      </c>
      <c r="N352" s="29">
        <f>($C249*$C$195*AE$214)*AF$219+AF$308*AF$222</f>
        <v>1.2743709625464792</v>
      </c>
      <c r="O352" s="29">
        <f>($C250*$C$195*AE$214)*AF$219+AF$308*AF$222</f>
        <v>1.2277870550028103</v>
      </c>
      <c r="P352" s="29">
        <f>($C251*$C$195*AE$214)*AF$219+AF$308*AF$222</f>
        <v>1.1970015057928465</v>
      </c>
      <c r="Q352" s="29">
        <f>($C252*$C$195*AE$214)*AF$219+AF$308*AF$222</f>
        <v>1.1764435887854292</v>
      </c>
      <c r="R352" s="29">
        <f>($C253*$C$195*AE$214)*AF$219+AF$308*AF$222</f>
        <v>1.1634125073229697</v>
      </c>
      <c r="S352" s="29">
        <f>($C254*$C$195*AE$214)*AF$219+AF$308*AF$222</f>
        <v>1.1563756843332558</v>
      </c>
      <c r="T352" s="29">
        <f>($C255*$C$195*AE$214)*AF$219+AF$308*AF$222</f>
        <v>1.1543683261430022</v>
      </c>
      <c r="U352" s="29">
        <f>($C256*$C$195*AE$214)*AF$219+AF$308*AF$222</f>
        <v>1.156736433353267</v>
      </c>
      <c r="V352" s="29">
        <f>($C257*$C$195*AE$214)*AF$219+AF$308*AF$222</f>
        <v>1.1630113991014899</v>
      </c>
      <c r="W352" s="29">
        <f>($C258*$C$195*AE$214)*AF$219+AF$308*AF$222</f>
        <v>1.172842667876858</v>
      </c>
      <c r="X352" s="29">
        <f>($C259*$C$195*AE$214)*AF$219+AF$308*AF$222</f>
        <v>1.1859588196458397</v>
      </c>
      <c r="Y352" s="29">
        <f>($C260*$C$195*AE$214)*AF$219+AF$308*AF$222</f>
        <v>1.2021437331241218</v>
      </c>
      <c r="BC352" s="72"/>
      <c r="BD352" s="72"/>
      <c r="BE352" s="72"/>
      <c r="BF352" s="72"/>
      <c r="BG352" s="72"/>
      <c r="BH352" s="72"/>
      <c r="BI352" s="72"/>
      <c r="BJ352" s="72"/>
      <c r="BK352" s="72"/>
      <c r="BL352" s="72"/>
      <c r="BM352" s="72"/>
      <c r="BN352" s="72"/>
      <c r="BO352" s="72"/>
      <c r="BP352" s="72"/>
      <c r="BQ352" s="72"/>
      <c r="BR352" s="72"/>
      <c r="BS352" s="72"/>
      <c r="BT352" s="72"/>
      <c r="BU352" s="72"/>
      <c r="BV352" s="72"/>
      <c r="BW352" s="72"/>
      <c r="BX352" s="72"/>
      <c r="BY352" s="72"/>
      <c r="BZ352" s="72"/>
      <c r="CA352" s="72"/>
      <c r="CB352" s="72"/>
      <c r="CC352" s="72"/>
      <c r="CD352" s="72"/>
      <c r="CE352" s="72"/>
      <c r="CF352" s="72"/>
      <c r="CG352" s="72"/>
      <c r="CH352" s="72"/>
      <c r="CI352" s="72"/>
      <c r="EK352" s="71"/>
    </row>
    <row r="353" spans="1:141" ht="25.15" customHeight="1">
      <c r="A353" s="549"/>
      <c r="B353" s="369">
        <f t="shared" si="90"/>
        <v>2049</v>
      </c>
      <c r="C353" s="397">
        <f t="shared" si="91"/>
        <v>54423</v>
      </c>
      <c r="D353" s="210">
        <f t="shared" si="84"/>
        <v>1.382982649482674</v>
      </c>
      <c r="E353" s="210">
        <f t="shared" si="85"/>
        <v>1.2097554282833782</v>
      </c>
      <c r="F353" s="210">
        <f t="shared" si="86"/>
        <v>1.1680629217630922</v>
      </c>
      <c r="G353" s="210">
        <f t="shared" si="87"/>
        <v>1.1537720869862316</v>
      </c>
      <c r="H353" s="210">
        <f t="shared" si="88"/>
        <v>1.1581919741039353</v>
      </c>
      <c r="I353" s="210">
        <f t="shared" si="89"/>
        <v>1.1848058992394326</v>
      </c>
      <c r="K353" s="128">
        <f t="shared" si="92"/>
        <v>2049</v>
      </c>
      <c r="L353" s="29">
        <f>($C247*$C$195*AF$214)*AG$219+AG$308*AG$222</f>
        <v>1.5316655636951906</v>
      </c>
      <c r="M353" s="29">
        <f>($C248*$C$195*AF$214)*AG$219+AG$308*AG$222</f>
        <v>1.3466794764368617</v>
      </c>
      <c r="N353" s="29">
        <f>($C249*$C$195*AF$214)*AG$219+AG$308*AG$222</f>
        <v>1.2706029083159693</v>
      </c>
      <c r="O353" s="29">
        <f>($C250*$C$195*AF$214)*AG$219+AG$308*AG$222</f>
        <v>1.2248677497719074</v>
      </c>
      <c r="P353" s="29">
        <f>($C251*$C$195*AF$214)*AG$219+AG$308*AG$222</f>
        <v>1.1946431067948491</v>
      </c>
      <c r="Q353" s="29">
        <f>($C252*$C$195*AF$214)*AG$219+AG$308*AG$222</f>
        <v>1.1744597507123111</v>
      </c>
      <c r="R353" s="29">
        <f>($C253*$C$195*AF$214)*AG$219+AG$308*AG$222</f>
        <v>1.1616660928138733</v>
      </c>
      <c r="S353" s="29">
        <f>($C254*$C$195*AF$214)*AG$219+AG$308*AG$222</f>
        <v>1.1547574792593023</v>
      </c>
      <c r="T353" s="29">
        <f>($C255*$C$195*AF$214)*AG$219+AG$308*AG$222</f>
        <v>1.1527866947131606</v>
      </c>
      <c r="U353" s="29">
        <f>($C256*$C$195*AF$214)*AG$219+AG$308*AG$222</f>
        <v>1.1551116555080287</v>
      </c>
      <c r="V353" s="29">
        <f>($C257*$C$195*AF$214)*AG$219+AG$308*AG$222</f>
        <v>1.161272292699842</v>
      </c>
      <c r="W353" s="29">
        <f>($C258*$C$195*AF$214)*AG$219+AG$308*AG$222</f>
        <v>1.1709244378254791</v>
      </c>
      <c r="X353" s="29">
        <f>($C259*$C$195*AF$214)*AG$219+AG$308*AG$222</f>
        <v>1.1838016160673435</v>
      </c>
      <c r="Y353" s="29">
        <f>($C260*$C$195*AF$214)*AG$219+AG$308*AG$222</f>
        <v>1.1996916438254752</v>
      </c>
      <c r="BC353" s="72"/>
      <c r="BD353" s="72"/>
      <c r="BE353" s="72"/>
      <c r="BF353" s="72"/>
      <c r="BG353" s="72"/>
      <c r="BH353" s="72"/>
      <c r="BI353" s="72"/>
      <c r="BJ353" s="72"/>
      <c r="BK353" s="72"/>
      <c r="BL353" s="72"/>
      <c r="BM353" s="72"/>
      <c r="BN353" s="72"/>
      <c r="BO353" s="72"/>
      <c r="BP353" s="72"/>
      <c r="BQ353" s="72"/>
      <c r="BR353" s="72"/>
      <c r="BS353" s="72"/>
      <c r="BT353" s="72"/>
      <c r="BU353" s="72"/>
      <c r="BV353" s="72"/>
      <c r="BW353" s="72"/>
      <c r="BX353" s="72"/>
      <c r="BY353" s="72"/>
      <c r="BZ353" s="72"/>
      <c r="CA353" s="72"/>
      <c r="CB353" s="72"/>
      <c r="CC353" s="72"/>
      <c r="CD353" s="72"/>
      <c r="CE353" s="72"/>
      <c r="CF353" s="72"/>
      <c r="CG353" s="72"/>
      <c r="CH353" s="72"/>
      <c r="CI353" s="72"/>
      <c r="EK353" s="71"/>
    </row>
    <row r="354" spans="1:141" ht="25.15" customHeight="1">
      <c r="A354" s="549"/>
      <c r="B354" s="369">
        <f t="shared" si="90"/>
        <v>2050</v>
      </c>
      <c r="C354" s="397">
        <f t="shared" si="91"/>
        <v>54788</v>
      </c>
      <c r="D354" s="210">
        <f t="shared" si="84"/>
        <v>1.3771290620228562</v>
      </c>
      <c r="E354" s="210">
        <f t="shared" si="85"/>
        <v>1.2071165761689298</v>
      </c>
      <c r="F354" s="210">
        <f t="shared" si="86"/>
        <v>1.1661977954719864</v>
      </c>
      <c r="G354" s="210">
        <f t="shared" si="87"/>
        <v>1.1521721687343354</v>
      </c>
      <c r="H354" s="210">
        <f t="shared" si="88"/>
        <v>1.1565100319804937</v>
      </c>
      <c r="I354" s="210">
        <f t="shared" si="89"/>
        <v>1.1826300582632603</v>
      </c>
      <c r="K354" s="128">
        <f t="shared" si="92"/>
        <v>2050</v>
      </c>
      <c r="L354" s="29">
        <f>($C247*$C$195*AG$214)*AH$219+AH$308*AH$222</f>
        <v>1.5230527319534275</v>
      </c>
      <c r="M354" s="29">
        <f>($C248*$C$195*AG$214)*AH$219+AH$308*AH$222</f>
        <v>1.3414996000296804</v>
      </c>
      <c r="N354" s="29">
        <f>($C249*$C$195*AG$214)*AH$219+AH$308*AH$222</f>
        <v>1.2668348540854608</v>
      </c>
      <c r="O354" s="29">
        <f>($C250*$C$195*AG$214)*AH$219+AH$308*AH$222</f>
        <v>1.2219484445410065</v>
      </c>
      <c r="P354" s="29">
        <f>($C251*$C$195*AG$214)*AH$219+AH$308*AH$222</f>
        <v>1.192284707796853</v>
      </c>
      <c r="Q354" s="29">
        <f>($C252*$C$195*AG$214)*AH$219+AH$308*AH$222</f>
        <v>1.1724759126391948</v>
      </c>
      <c r="R354" s="29">
        <f>($C253*$C$195*AG$214)*AH$219+AH$308*AH$222</f>
        <v>1.1599196783047783</v>
      </c>
      <c r="S354" s="29">
        <f>($C254*$C$195*AG$214)*AH$219+AH$308*AH$222</f>
        <v>1.1531392741853503</v>
      </c>
      <c r="T354" s="29">
        <f>($C255*$C$195*AG$214)*AH$219+AH$308*AH$222</f>
        <v>1.1512050632833204</v>
      </c>
      <c r="U354" s="29">
        <f>($C256*$C$195*AG$214)*AH$219+AH$308*AH$222</f>
        <v>1.1534868776627918</v>
      </c>
      <c r="V354" s="29">
        <f>($C257*$C$195*AG$214)*AH$219+AH$308*AH$222</f>
        <v>1.1595331862981959</v>
      </c>
      <c r="W354" s="29">
        <f>($C258*$C$195*AG$214)*AH$219+AH$308*AH$222</f>
        <v>1.1690062077741015</v>
      </c>
      <c r="X354" s="29">
        <f>($C259*$C$195*AG$214)*AH$219+AH$308*AH$222</f>
        <v>1.1816444124888486</v>
      </c>
      <c r="Y354" s="29">
        <f>($C260*$C$195*AG$214)*AH$219+AH$308*AH$222</f>
        <v>1.1972395545268304</v>
      </c>
      <c r="BC354" s="72"/>
      <c r="BD354" s="72"/>
      <c r="BE354" s="72"/>
      <c r="BF354" s="72"/>
      <c r="BG354" s="72"/>
      <c r="BH354" s="72"/>
      <c r="BI354" s="72"/>
      <c r="BJ354" s="72"/>
      <c r="BK354" s="72"/>
      <c r="BL354" s="72"/>
      <c r="BM354" s="72"/>
      <c r="BN354" s="72"/>
      <c r="BO354" s="72"/>
      <c r="BP354" s="72"/>
      <c r="BQ354" s="72"/>
      <c r="BR354" s="72"/>
      <c r="BS354" s="72"/>
      <c r="BT354" s="72"/>
      <c r="BU354" s="72"/>
      <c r="BV354" s="72"/>
      <c r="BW354" s="72"/>
      <c r="BX354" s="72"/>
      <c r="BY354" s="72"/>
      <c r="BZ354" s="72"/>
      <c r="CA354" s="72"/>
      <c r="CB354" s="72"/>
      <c r="CC354" s="72"/>
      <c r="CD354" s="72"/>
      <c r="CE354" s="72"/>
      <c r="CF354" s="72"/>
      <c r="CG354" s="72"/>
      <c r="CH354" s="72"/>
      <c r="CI354" s="72"/>
      <c r="EK354" s="71"/>
    </row>
    <row r="355" spans="1:141" ht="25.15" customHeight="1">
      <c r="A355" s="549"/>
      <c r="B355" s="369">
        <f t="shared" si="90"/>
        <v>2051</v>
      </c>
      <c r="C355" s="397">
        <f t="shared" si="91"/>
        <v>55153</v>
      </c>
      <c r="D355" s="210">
        <f t="shared" si="84"/>
        <v>1.3771290620228562</v>
      </c>
      <c r="E355" s="210">
        <f t="shared" si="85"/>
        <v>1.2071165761689298</v>
      </c>
      <c r="F355" s="210">
        <f t="shared" si="86"/>
        <v>1.1661977954719864</v>
      </c>
      <c r="G355" s="210">
        <f t="shared" si="87"/>
        <v>1.1521721687343354</v>
      </c>
      <c r="H355" s="210">
        <f t="shared" si="88"/>
        <v>1.1565100319804937</v>
      </c>
      <c r="I355" s="210">
        <f t="shared" si="89"/>
        <v>1.1826300582632603</v>
      </c>
      <c r="K355" s="128">
        <f t="shared" si="92"/>
        <v>2051</v>
      </c>
      <c r="L355" s="29">
        <f>($C247*$C$195*AH$214)*AI$219+AI$308*AI$222</f>
        <v>1.5230527319534275</v>
      </c>
      <c r="M355" s="29">
        <f>($C248*$C$195*AH$214)*AI$219+AI$308*AI$222</f>
        <v>1.3414996000296804</v>
      </c>
      <c r="N355" s="29">
        <f>($C249*$C$195*AH$214)*AI$219+AI$308*AI$222</f>
        <v>1.2668348540854608</v>
      </c>
      <c r="O355" s="29">
        <f>($C250*$C$195*AH$214)*AI$219+AI$308*AI$222</f>
        <v>1.2219484445410065</v>
      </c>
      <c r="P355" s="29">
        <f>($C251*$C$195*AH$214)*AI$219+AI$308*AI$222</f>
        <v>1.192284707796853</v>
      </c>
      <c r="Q355" s="29">
        <f>($C252*$C$195*AH$214)*AI$219+AI$308*AI$222</f>
        <v>1.1724759126391948</v>
      </c>
      <c r="R355" s="29">
        <f>($C253*$C$195*AH$214)*AI$219+AI$308*AI$222</f>
        <v>1.1599196783047783</v>
      </c>
      <c r="S355" s="29">
        <f>($C254*$C$195*AH$214)*AI$219+AI$308*AI$222</f>
        <v>1.1531392741853503</v>
      </c>
      <c r="T355" s="29">
        <f>($C255*$C$195*AH$214)*AI$219+AI$308*AI$222</f>
        <v>1.1512050632833204</v>
      </c>
      <c r="U355" s="29">
        <f>($C256*$C$195*AH$214)*AI$219+AI$308*AI$222</f>
        <v>1.1534868776627918</v>
      </c>
      <c r="V355" s="29">
        <f>($C257*$C$195*AH$214)*AI$219+AI$308*AI$222</f>
        <v>1.1595331862981959</v>
      </c>
      <c r="W355" s="29">
        <f>($C258*$C$195*AH$214)*AI$219+AI$308*AI$222</f>
        <v>1.1690062077741015</v>
      </c>
      <c r="X355" s="29">
        <f>($C259*$C$195*AH$214)*AI$219+AI$308*AI$222</f>
        <v>1.1816444124888486</v>
      </c>
      <c r="Y355" s="29">
        <f>($C260*$C$195*AH$214)*AI$219+AI$308*AI$222</f>
        <v>1.1972395545268304</v>
      </c>
      <c r="BC355" s="72"/>
      <c r="BD355" s="72"/>
      <c r="BE355" s="72"/>
      <c r="BF355" s="72"/>
      <c r="BG355" s="72"/>
      <c r="BH355" s="72"/>
      <c r="BI355" s="72"/>
      <c r="BJ355" s="72"/>
      <c r="BK355" s="72"/>
      <c r="BL355" s="72"/>
      <c r="BM355" s="72"/>
      <c r="BN355" s="72"/>
      <c r="BO355" s="72"/>
      <c r="BP355" s="72"/>
      <c r="BQ355" s="72"/>
      <c r="BR355" s="72"/>
      <c r="BS355" s="72"/>
      <c r="BT355" s="72"/>
      <c r="BU355" s="72"/>
      <c r="BV355" s="72"/>
      <c r="BW355" s="72"/>
      <c r="BX355" s="72"/>
      <c r="BY355" s="72"/>
      <c r="BZ355" s="72"/>
      <c r="CA355" s="72"/>
      <c r="CB355" s="72"/>
      <c r="CC355" s="72"/>
      <c r="CD355" s="72"/>
      <c r="CE355" s="72"/>
      <c r="CF355" s="72"/>
      <c r="CG355" s="72"/>
      <c r="CH355" s="72"/>
      <c r="CI355" s="72"/>
      <c r="EK355" s="71"/>
    </row>
    <row r="356" spans="1:141" ht="25.15" customHeight="1">
      <c r="A356" s="549"/>
      <c r="B356" s="369">
        <f t="shared" si="90"/>
        <v>2052</v>
      </c>
      <c r="C356" s="397">
        <f t="shared" si="91"/>
        <v>55518</v>
      </c>
      <c r="D356" s="210">
        <f t="shared" si="84"/>
        <v>1.3771290620228562</v>
      </c>
      <c r="E356" s="210">
        <f t="shared" si="85"/>
        <v>1.2071165761689298</v>
      </c>
      <c r="F356" s="210">
        <f t="shared" si="86"/>
        <v>1.1661977954719864</v>
      </c>
      <c r="G356" s="210">
        <f t="shared" si="87"/>
        <v>1.1521721687343354</v>
      </c>
      <c r="H356" s="210">
        <f t="shared" si="88"/>
        <v>1.1565100319804937</v>
      </c>
      <c r="I356" s="210">
        <f t="shared" si="89"/>
        <v>1.1826300582632603</v>
      </c>
      <c r="K356" s="128">
        <f t="shared" si="92"/>
        <v>2052</v>
      </c>
      <c r="L356" s="29">
        <f>($C247*$C$195*AI$214)*AJ$219+AJ$308*AJ$222</f>
        <v>1.5230527319534275</v>
      </c>
      <c r="M356" s="29">
        <f>($C248*$C$195*AI$214)*AJ$219+AJ$308*AJ$222</f>
        <v>1.3414996000296804</v>
      </c>
      <c r="N356" s="29">
        <f>($C249*$C$195*AI$214)*AJ$219+AJ$308*AJ$222</f>
        <v>1.2668348540854608</v>
      </c>
      <c r="O356" s="29">
        <f>($C250*$C$195*AI$214)*AJ$219+AJ$308*AJ$222</f>
        <v>1.2219484445410065</v>
      </c>
      <c r="P356" s="29">
        <f>($C251*$C$195*AI$214)*AJ$219+AJ$308*AJ$222</f>
        <v>1.192284707796853</v>
      </c>
      <c r="Q356" s="29">
        <f>($C252*$C$195*AI$214)*AJ$219+AJ$308*AJ$222</f>
        <v>1.1724759126391948</v>
      </c>
      <c r="R356" s="29">
        <f>($C253*$C$195*AI$214)*AJ$219+AJ$308*AJ$222</f>
        <v>1.1599196783047783</v>
      </c>
      <c r="S356" s="29">
        <f>($C254*$C$195*AI$214)*AJ$219+AJ$308*AJ$222</f>
        <v>1.1531392741853503</v>
      </c>
      <c r="T356" s="29">
        <f>($C255*$C$195*AI$214)*AJ$219+AJ$308*AJ$222</f>
        <v>1.1512050632833204</v>
      </c>
      <c r="U356" s="29">
        <f>($C256*$C$195*AI$214)*AJ$219+AJ$308*AJ$222</f>
        <v>1.1534868776627918</v>
      </c>
      <c r="V356" s="29">
        <f>($C257*$C$195*AI$214)*AJ$219+AJ$308*AJ$222</f>
        <v>1.1595331862981959</v>
      </c>
      <c r="W356" s="29">
        <f>($C258*$C$195*AI$214)*AJ$219+AJ$308*AJ$222</f>
        <v>1.1690062077741015</v>
      </c>
      <c r="X356" s="29">
        <f>($C259*$C$195*AI$214)*AJ$219+AJ$308*AJ$222</f>
        <v>1.1816444124888486</v>
      </c>
      <c r="Y356" s="29">
        <f>($C260*$C$195*AI$214)*AJ$219+AJ$308*AJ$222</f>
        <v>1.1972395545268304</v>
      </c>
      <c r="BC356" s="72"/>
      <c r="BD356" s="72"/>
      <c r="BE356" s="72"/>
      <c r="BF356" s="72"/>
      <c r="BG356" s="72"/>
      <c r="BH356" s="72"/>
      <c r="BI356" s="72"/>
      <c r="BJ356" s="72"/>
      <c r="BK356" s="72"/>
      <c r="BL356" s="72"/>
      <c r="BM356" s="72"/>
      <c r="BN356" s="72"/>
      <c r="BO356" s="72"/>
      <c r="BP356" s="72"/>
      <c r="BQ356" s="72"/>
      <c r="BR356" s="72"/>
      <c r="BS356" s="72"/>
      <c r="BT356" s="72"/>
      <c r="BU356" s="72"/>
      <c r="BV356" s="72"/>
      <c r="BW356" s="72"/>
      <c r="BX356" s="72"/>
      <c r="BY356" s="72"/>
      <c r="BZ356" s="72"/>
      <c r="CA356" s="72"/>
      <c r="CB356" s="72"/>
      <c r="CC356" s="72"/>
      <c r="CD356" s="72"/>
      <c r="CE356" s="72"/>
      <c r="CF356" s="72"/>
      <c r="CG356" s="72"/>
      <c r="CH356" s="72"/>
      <c r="CI356" s="72"/>
      <c r="EK356" s="71"/>
    </row>
    <row r="357" spans="1:141" ht="25.15" customHeight="1">
      <c r="A357" s="549"/>
      <c r="B357" s="369">
        <f t="shared" si="90"/>
        <v>2053</v>
      </c>
      <c r="C357" s="397">
        <f t="shared" si="91"/>
        <v>55884</v>
      </c>
      <c r="D357" s="210">
        <f t="shared" si="84"/>
        <v>1.3771290620228562</v>
      </c>
      <c r="E357" s="210">
        <f t="shared" si="85"/>
        <v>1.2071165761689298</v>
      </c>
      <c r="F357" s="210">
        <f t="shared" si="86"/>
        <v>1.1661977954719864</v>
      </c>
      <c r="G357" s="210">
        <f t="shared" si="87"/>
        <v>1.1521721687343354</v>
      </c>
      <c r="H357" s="210">
        <f t="shared" si="88"/>
        <v>1.1565100319804937</v>
      </c>
      <c r="I357" s="210">
        <f t="shared" si="89"/>
        <v>1.1826300582632603</v>
      </c>
      <c r="K357" s="128">
        <f t="shared" si="92"/>
        <v>2053</v>
      </c>
      <c r="L357" s="29">
        <f>($C247*$C$195*AJ$214)*AK$219+AK$308*AK$222</f>
        <v>1.5230527319534275</v>
      </c>
      <c r="M357" s="29">
        <f>($C248*$C$195*AJ$214)*AK$219+AK$308*AK$222</f>
        <v>1.3414996000296804</v>
      </c>
      <c r="N357" s="29">
        <f>($C249*$C$195*AJ$214)*AK$219+AK$308*AK$222</f>
        <v>1.2668348540854608</v>
      </c>
      <c r="O357" s="29">
        <f>($C250*$C$195*AJ$214)*AK$219+AK$308*AK$222</f>
        <v>1.2219484445410065</v>
      </c>
      <c r="P357" s="29">
        <f>($C251*$C$195*AJ$214)*AK$219+AK$308*AK$222</f>
        <v>1.192284707796853</v>
      </c>
      <c r="Q357" s="29">
        <f>($C252*$C$195*AJ$214)*AK$219+AK$308*AK$222</f>
        <v>1.1724759126391948</v>
      </c>
      <c r="R357" s="29">
        <f>($C253*$C$195*AJ$214)*AK$219+AK$308*AK$222</f>
        <v>1.1599196783047783</v>
      </c>
      <c r="S357" s="29">
        <f>($C254*$C$195*AJ$214)*AK$219+AK$308*AK$222</f>
        <v>1.1531392741853503</v>
      </c>
      <c r="T357" s="29">
        <f>($C255*$C$195*AJ$214)*AK$219+AK$308*AK$222</f>
        <v>1.1512050632833204</v>
      </c>
      <c r="U357" s="29">
        <f>($C256*$C$195*AJ$214)*AK$219+AK$308*AK$222</f>
        <v>1.1534868776627918</v>
      </c>
      <c r="V357" s="29">
        <f>($C257*$C$195*AJ$214)*AK$219+AK$308*AK$222</f>
        <v>1.1595331862981959</v>
      </c>
      <c r="W357" s="29">
        <f>($C258*$C$195*AJ$214)*AK$219+AK$308*AK$222</f>
        <v>1.1690062077741015</v>
      </c>
      <c r="X357" s="29">
        <f>($C259*$C$195*AJ$214)*AK$219+AK$308*AK$222</f>
        <v>1.1816444124888486</v>
      </c>
      <c r="Y357" s="29">
        <f>($C260*$C$195*AJ$214)*AK$219+AK$308*AK$222</f>
        <v>1.1972395545268304</v>
      </c>
      <c r="BC357" s="72"/>
      <c r="BD357" s="72"/>
      <c r="BE357" s="72"/>
      <c r="BF357" s="72"/>
      <c r="BG357" s="72"/>
      <c r="BH357" s="72"/>
      <c r="BI357" s="72"/>
      <c r="BJ357" s="72"/>
      <c r="BK357" s="72"/>
      <c r="BL357" s="72"/>
      <c r="BM357" s="72"/>
      <c r="BN357" s="72"/>
      <c r="BO357" s="72"/>
      <c r="BP357" s="72"/>
      <c r="BQ357" s="72"/>
      <c r="BR357" s="72"/>
      <c r="BS357" s="72"/>
      <c r="BT357" s="72"/>
      <c r="BU357" s="72"/>
      <c r="BV357" s="72"/>
      <c r="BW357" s="72"/>
      <c r="BX357" s="72"/>
      <c r="BY357" s="72"/>
      <c r="BZ357" s="72"/>
      <c r="CA357" s="72"/>
      <c r="CB357" s="72"/>
      <c r="CC357" s="72"/>
      <c r="CD357" s="72"/>
      <c r="CE357" s="72"/>
      <c r="CF357" s="72"/>
      <c r="CG357" s="72"/>
      <c r="CH357" s="72"/>
      <c r="CI357" s="72"/>
      <c r="EK357" s="71"/>
    </row>
    <row r="358" spans="1:141" ht="25.15" customHeight="1">
      <c r="A358" s="549"/>
      <c r="B358" s="369">
        <f t="shared" si="90"/>
        <v>2054</v>
      </c>
      <c r="C358" s="397">
        <f t="shared" si="91"/>
        <v>56249</v>
      </c>
      <c r="D358" s="210">
        <f t="shared" si="84"/>
        <v>1.3771290620228562</v>
      </c>
      <c r="E358" s="210">
        <f t="shared" si="85"/>
        <v>1.2071165761689298</v>
      </c>
      <c r="F358" s="210">
        <f t="shared" si="86"/>
        <v>1.1661977954719864</v>
      </c>
      <c r="G358" s="210">
        <f t="shared" si="87"/>
        <v>1.1521721687343354</v>
      </c>
      <c r="H358" s="210">
        <f t="shared" si="88"/>
        <v>1.1565100319804937</v>
      </c>
      <c r="I358" s="210">
        <f t="shared" si="89"/>
        <v>1.1826300582632603</v>
      </c>
      <c r="K358" s="128">
        <f t="shared" si="92"/>
        <v>2054</v>
      </c>
      <c r="L358" s="29">
        <f>($C247*$C$195*AK$214)*AL$219+AL$308*AL$222</f>
        <v>1.5230527319534275</v>
      </c>
      <c r="M358" s="29">
        <f>($C248*$C$195*AK$214)*AL$219+AL$308*AL$222</f>
        <v>1.3414996000296804</v>
      </c>
      <c r="N358" s="29">
        <f>($C249*$C$195*AK$214)*AL$219+AL$308*AL$222</f>
        <v>1.2668348540854608</v>
      </c>
      <c r="O358" s="29">
        <f>($C250*$C$195*AK$214)*AL$219+AL$308*AL$222</f>
        <v>1.2219484445410065</v>
      </c>
      <c r="P358" s="29">
        <f>($C251*$C$195*AK$214)*AL$219+AL$308*AL$222</f>
        <v>1.192284707796853</v>
      </c>
      <c r="Q358" s="29">
        <f>($C252*$C$195*AK$214)*AL$219+AL$308*AL$222</f>
        <v>1.1724759126391948</v>
      </c>
      <c r="R358" s="29">
        <f>($C253*$C$195*AK$214)*AL$219+AL$308*AL$222</f>
        <v>1.1599196783047783</v>
      </c>
      <c r="S358" s="29">
        <f>($C254*$C$195*AK$214)*AL$219+AL$308*AL$222</f>
        <v>1.1531392741853503</v>
      </c>
      <c r="T358" s="29">
        <f>($C255*$C$195*AK$214)*AL$219+AL$308*AL$222</f>
        <v>1.1512050632833204</v>
      </c>
      <c r="U358" s="29">
        <f>($C256*$C$195*AK$214)*AL$219+AL$308*AL$222</f>
        <v>1.1534868776627918</v>
      </c>
      <c r="V358" s="29">
        <f>($C257*$C$195*AK$214)*AL$219+AL$308*AL$222</f>
        <v>1.1595331862981959</v>
      </c>
      <c r="W358" s="29">
        <f>($C258*$C$195*AK$214)*AL$219+AL$308*AL$222</f>
        <v>1.1690062077741015</v>
      </c>
      <c r="X358" s="29">
        <f>($C259*$C$195*AK$214)*AL$219+AL$308*AL$222</f>
        <v>1.1816444124888486</v>
      </c>
      <c r="Y358" s="29">
        <f>($C260*$C$195*AK$214)*AL$219+AL$308*AL$222</f>
        <v>1.1972395545268304</v>
      </c>
      <c r="BC358" s="72"/>
      <c r="BD358" s="72"/>
      <c r="BE358" s="72"/>
      <c r="BF358" s="72"/>
      <c r="BG358" s="72"/>
      <c r="BH358" s="72"/>
      <c r="BI358" s="72"/>
      <c r="BJ358" s="72"/>
      <c r="BK358" s="72"/>
      <c r="BL358" s="72"/>
      <c r="BM358" s="72"/>
      <c r="BN358" s="72"/>
      <c r="BO358" s="72"/>
      <c r="BP358" s="72"/>
      <c r="BQ358" s="72"/>
      <c r="BR358" s="72"/>
      <c r="BS358" s="72"/>
      <c r="BT358" s="72"/>
      <c r="BU358" s="72"/>
      <c r="BV358" s="72"/>
      <c r="BW358" s="72"/>
      <c r="BX358" s="72"/>
      <c r="BY358" s="72"/>
      <c r="BZ358" s="72"/>
      <c r="CA358" s="72"/>
      <c r="CB358" s="72"/>
      <c r="CC358" s="72"/>
      <c r="CD358" s="72"/>
      <c r="CE358" s="72"/>
      <c r="CF358" s="72"/>
      <c r="CG358" s="72"/>
      <c r="CH358" s="72"/>
      <c r="CI358" s="72"/>
      <c r="EK358" s="71"/>
    </row>
    <row r="359" spans="1:141" ht="25.15" customHeight="1">
      <c r="A359" s="549"/>
      <c r="B359" s="369">
        <f t="shared" si="90"/>
        <v>2055</v>
      </c>
      <c r="C359" s="397">
        <f t="shared" si="91"/>
        <v>56614</v>
      </c>
      <c r="D359" s="210">
        <f t="shared" si="84"/>
        <v>1.3771290620228562</v>
      </c>
      <c r="E359" s="210">
        <f t="shared" si="85"/>
        <v>1.2071165761689298</v>
      </c>
      <c r="F359" s="210">
        <f t="shared" si="86"/>
        <v>1.1661977954719864</v>
      </c>
      <c r="G359" s="210">
        <f t="shared" si="87"/>
        <v>1.1521721687343354</v>
      </c>
      <c r="H359" s="210">
        <f t="shared" si="88"/>
        <v>1.1565100319804937</v>
      </c>
      <c r="I359" s="210">
        <f t="shared" si="89"/>
        <v>1.1826300582632603</v>
      </c>
      <c r="K359" s="128">
        <f t="shared" si="92"/>
        <v>2055</v>
      </c>
      <c r="L359" s="29">
        <f>($C247*$C$195*AL$214)*AM$219+AM$308*AM$222</f>
        <v>1.5230527319534275</v>
      </c>
      <c r="M359" s="29">
        <f>($C248*$C$195*AL$214)*AM$219+AM$308*AM$222</f>
        <v>1.3414996000296804</v>
      </c>
      <c r="N359" s="29">
        <f>($C249*$C$195*AL$214)*AM$219+AM$308*AM$222</f>
        <v>1.2668348540854608</v>
      </c>
      <c r="O359" s="29">
        <f>($C250*$C$195*AL$214)*AM$219+AM$308*AM$222</f>
        <v>1.2219484445410065</v>
      </c>
      <c r="P359" s="29">
        <f>($C251*$C$195*AL$214)*AM$219+AM$308*AM$222</f>
        <v>1.192284707796853</v>
      </c>
      <c r="Q359" s="29">
        <f>($C252*$C$195*AL$214)*AM$219+AM$308*AM$222</f>
        <v>1.1724759126391948</v>
      </c>
      <c r="R359" s="29">
        <f>($C253*$C$195*AL$214)*AM$219+AM$308*AM$222</f>
        <v>1.1599196783047783</v>
      </c>
      <c r="S359" s="29">
        <f>($C254*$C$195*AL$214)*AM$219+AM$308*AM$222</f>
        <v>1.1531392741853503</v>
      </c>
      <c r="T359" s="29">
        <f>($C255*$C$195*AL$214)*AM$219+AM$308*AM$222</f>
        <v>1.1512050632833204</v>
      </c>
      <c r="U359" s="29">
        <f>($C256*$C$195*AL$214)*AM$219+AM$308*AM$222</f>
        <v>1.1534868776627918</v>
      </c>
      <c r="V359" s="29">
        <f>($C257*$C$195*AL$214)*AM$219+AM$308*AM$222</f>
        <v>1.1595331862981959</v>
      </c>
      <c r="W359" s="29">
        <f>($C258*$C$195*AL$214)*AM$219+AM$308*AM$222</f>
        <v>1.1690062077741015</v>
      </c>
      <c r="X359" s="29">
        <f>($C259*$C$195*AL$214)*AM$219+AM$308*AM$222</f>
        <v>1.1816444124888486</v>
      </c>
      <c r="Y359" s="29">
        <f>($C260*$C$195*AL$214)*AM$219+AM$308*AM$222</f>
        <v>1.1972395545268304</v>
      </c>
      <c r="BC359" s="72"/>
      <c r="BD359" s="72"/>
      <c r="BE359" s="72"/>
      <c r="BF359" s="72"/>
      <c r="BG359" s="72"/>
      <c r="BH359" s="72"/>
      <c r="BI359" s="72"/>
      <c r="BJ359" s="72"/>
      <c r="BK359" s="72"/>
      <c r="BL359" s="72"/>
      <c r="BM359" s="72"/>
      <c r="BN359" s="72"/>
      <c r="BO359" s="72"/>
      <c r="BP359" s="72"/>
      <c r="BQ359" s="72"/>
      <c r="BR359" s="72"/>
      <c r="BS359" s="72"/>
      <c r="BT359" s="72"/>
      <c r="BU359" s="72"/>
      <c r="BV359" s="72"/>
      <c r="BW359" s="72"/>
      <c r="BX359" s="72"/>
      <c r="BY359" s="72"/>
      <c r="BZ359" s="72"/>
      <c r="CA359" s="72"/>
      <c r="CB359" s="72"/>
      <c r="CC359" s="72"/>
      <c r="CD359" s="72"/>
      <c r="CE359" s="72"/>
      <c r="CF359" s="72"/>
      <c r="CG359" s="72"/>
      <c r="CH359" s="72"/>
      <c r="CI359" s="72"/>
      <c r="EK359" s="71"/>
    </row>
    <row r="360" spans="1:141" ht="25.15" customHeight="1">
      <c r="A360" s="549"/>
      <c r="B360" s="369">
        <f t="shared" si="90"/>
        <v>2056</v>
      </c>
      <c r="C360" s="397">
        <f t="shared" si="91"/>
        <v>56979</v>
      </c>
      <c r="D360" s="210">
        <f t="shared" si="84"/>
        <v>1.3771290620228562</v>
      </c>
      <c r="E360" s="210">
        <f t="shared" si="85"/>
        <v>1.2071165761689298</v>
      </c>
      <c r="F360" s="210">
        <f t="shared" si="86"/>
        <v>1.1661977954719864</v>
      </c>
      <c r="G360" s="210">
        <f t="shared" si="87"/>
        <v>1.1521721687343354</v>
      </c>
      <c r="H360" s="210">
        <f t="shared" si="88"/>
        <v>1.1565100319804937</v>
      </c>
      <c r="I360" s="210">
        <f t="shared" si="89"/>
        <v>1.1826300582632603</v>
      </c>
      <c r="K360" s="128">
        <f t="shared" si="92"/>
        <v>2056</v>
      </c>
      <c r="L360" s="29">
        <f>($C247*$C$195*AM$214)*AN$219+AN$308*AN$222</f>
        <v>1.5230527319534275</v>
      </c>
      <c r="M360" s="29">
        <f>($C248*$C$195*AM$214)*AN$219+AN$308*AN$222</f>
        <v>1.3414996000296804</v>
      </c>
      <c r="N360" s="29">
        <f>($C249*$C$195*AM$214)*AN$219+AN$308*AN$222</f>
        <v>1.2668348540854608</v>
      </c>
      <c r="O360" s="29">
        <f>($C250*$C$195*AM$214)*AN$219+AN$308*AN$222</f>
        <v>1.2219484445410065</v>
      </c>
      <c r="P360" s="29">
        <f>($C251*$C$195*AM$214)*AN$219+AN$308*AN$222</f>
        <v>1.192284707796853</v>
      </c>
      <c r="Q360" s="29">
        <f>($C252*$C$195*AM$214)*AN$219+AN$308*AN$222</f>
        <v>1.1724759126391948</v>
      </c>
      <c r="R360" s="29">
        <f>($C253*$C$195*AM$214)*AN$219+AN$308*AN$222</f>
        <v>1.1599196783047783</v>
      </c>
      <c r="S360" s="29">
        <f>($C254*$C$195*AM$214)*AN$219+AN$308*AN$222</f>
        <v>1.1531392741853503</v>
      </c>
      <c r="T360" s="29">
        <f>($C255*$C$195*AM$214)*AN$219+AN$308*AN$222</f>
        <v>1.1512050632833204</v>
      </c>
      <c r="U360" s="29">
        <f>($C256*$C$195*AM$214)*AN$219+AN$308*AN$222</f>
        <v>1.1534868776627918</v>
      </c>
      <c r="V360" s="29">
        <f>($C257*$C$195*AM$214)*AN$219+AN$308*AN$222</f>
        <v>1.1595331862981959</v>
      </c>
      <c r="W360" s="29">
        <f>($C258*$C$195*AM$214)*AN$219+AN$308*AN$222</f>
        <v>1.1690062077741015</v>
      </c>
      <c r="X360" s="29">
        <f>($C259*$C$195*AM$214)*AN$219+AN$308*AN$222</f>
        <v>1.1816444124888486</v>
      </c>
      <c r="Y360" s="29">
        <f>($C260*$C$195*AM$214)*AN$219+AN$308*AN$222</f>
        <v>1.1972395545268304</v>
      </c>
      <c r="BC360" s="72"/>
      <c r="BD360" s="72"/>
      <c r="BE360" s="72"/>
      <c r="BF360" s="72"/>
      <c r="BG360" s="72"/>
      <c r="BH360" s="72"/>
      <c r="BI360" s="72"/>
      <c r="BJ360" s="72"/>
      <c r="BK360" s="72"/>
      <c r="BL360" s="72"/>
      <c r="BM360" s="72"/>
      <c r="BN360" s="72"/>
      <c r="BO360" s="72"/>
      <c r="BP360" s="72"/>
      <c r="BQ360" s="72"/>
      <c r="BR360" s="72"/>
      <c r="BS360" s="72"/>
      <c r="BT360" s="72"/>
      <c r="BU360" s="72"/>
      <c r="BV360" s="72"/>
      <c r="BW360" s="72"/>
      <c r="BX360" s="72"/>
      <c r="BY360" s="72"/>
      <c r="BZ360" s="72"/>
      <c r="CA360" s="72"/>
      <c r="CB360" s="72"/>
      <c r="CC360" s="72"/>
      <c r="CD360" s="72"/>
      <c r="CE360" s="72"/>
      <c r="CF360" s="72"/>
      <c r="CG360" s="72"/>
      <c r="CH360" s="72"/>
      <c r="CI360" s="72"/>
      <c r="EK360" s="71"/>
    </row>
    <row r="361" spans="1:141" ht="25.15" customHeight="1">
      <c r="A361" s="549"/>
      <c r="B361" s="369">
        <f t="shared" si="90"/>
        <v>2057</v>
      </c>
      <c r="C361" s="397">
        <f t="shared" si="91"/>
        <v>57345</v>
      </c>
      <c r="D361" s="210">
        <f t="shared" si="84"/>
        <v>1.3771290620228562</v>
      </c>
      <c r="E361" s="210">
        <f t="shared" si="85"/>
        <v>1.2071165761689298</v>
      </c>
      <c r="F361" s="210">
        <f t="shared" si="86"/>
        <v>1.1661977954719864</v>
      </c>
      <c r="G361" s="210">
        <f t="shared" si="87"/>
        <v>1.1521721687343354</v>
      </c>
      <c r="H361" s="210">
        <f t="shared" si="88"/>
        <v>1.1565100319804937</v>
      </c>
      <c r="I361" s="210">
        <f t="shared" si="89"/>
        <v>1.1826300582632603</v>
      </c>
      <c r="K361" s="128">
        <f t="shared" si="92"/>
        <v>2057</v>
      </c>
      <c r="L361" s="29">
        <f>($C247*$C$195*AN$214)*AO$219+AO$308*AO$222</f>
        <v>1.5230527319534275</v>
      </c>
      <c r="M361" s="29">
        <f>($C248*$C$195*AN$214)*AO$219+AO$308*AO$222</f>
        <v>1.3414996000296804</v>
      </c>
      <c r="N361" s="29">
        <f>($C249*$C$195*AN$214)*AO$219+AO$308*AO$222</f>
        <v>1.2668348540854608</v>
      </c>
      <c r="O361" s="29">
        <f>($C250*$C$195*AN$214)*AO$219+AO$308*AO$222</f>
        <v>1.2219484445410065</v>
      </c>
      <c r="P361" s="29">
        <f>($C251*$C$195*AN$214)*AO$219+AO$308*AO$222</f>
        <v>1.192284707796853</v>
      </c>
      <c r="Q361" s="29">
        <f>($C252*$C$195*AN$214)*AO$219+AO$308*AO$222</f>
        <v>1.1724759126391948</v>
      </c>
      <c r="R361" s="29">
        <f>($C253*$C$195*AN$214)*AO$219+AO$308*AO$222</f>
        <v>1.1599196783047783</v>
      </c>
      <c r="S361" s="29">
        <f>($C254*$C$195*AN$214)*AO$219+AO$308*AO$222</f>
        <v>1.1531392741853503</v>
      </c>
      <c r="T361" s="29">
        <f>($C255*$C$195*AN$214)*AO$219+AO$308*AO$222</f>
        <v>1.1512050632833204</v>
      </c>
      <c r="U361" s="29">
        <f>($C256*$C$195*AN$214)*AO$219+AO$308*AO$222</f>
        <v>1.1534868776627918</v>
      </c>
      <c r="V361" s="29">
        <f>($C257*$C$195*AN$214)*AO$219+AO$308*AO$222</f>
        <v>1.1595331862981959</v>
      </c>
      <c r="W361" s="29">
        <f>($C258*$C$195*AN$214)*AO$219+AO$308*AO$222</f>
        <v>1.1690062077741015</v>
      </c>
      <c r="X361" s="29">
        <f>($C259*$C$195*AN$214)*AO$219+AO$308*AO$222</f>
        <v>1.1816444124888486</v>
      </c>
      <c r="Y361" s="29">
        <f>($C260*$C$195*AN$214)*AO$219+AO$308*AO$222</f>
        <v>1.1972395545268304</v>
      </c>
      <c r="BC361" s="72"/>
      <c r="BD361" s="72"/>
      <c r="BE361" s="72"/>
      <c r="BF361" s="72"/>
      <c r="BG361" s="72"/>
      <c r="BH361" s="72"/>
      <c r="BI361" s="72"/>
      <c r="BJ361" s="72"/>
      <c r="BK361" s="72"/>
      <c r="BL361" s="72"/>
      <c r="BM361" s="72"/>
      <c r="BN361" s="72"/>
      <c r="BO361" s="72"/>
      <c r="BP361" s="72"/>
      <c r="BQ361" s="72"/>
      <c r="BR361" s="72"/>
      <c r="BS361" s="72"/>
      <c r="BT361" s="72"/>
      <c r="BU361" s="72"/>
      <c r="BV361" s="72"/>
      <c r="BW361" s="72"/>
      <c r="BX361" s="72"/>
      <c r="BY361" s="72"/>
      <c r="BZ361" s="72"/>
      <c r="CA361" s="72"/>
      <c r="CB361" s="72"/>
      <c r="CC361" s="72"/>
      <c r="CD361" s="72"/>
      <c r="CE361" s="72"/>
      <c r="CF361" s="72"/>
      <c r="CG361" s="72"/>
      <c r="CH361" s="72"/>
      <c r="CI361" s="72"/>
      <c r="EK361" s="71"/>
    </row>
    <row r="362" spans="1:141" ht="25.15" customHeight="1">
      <c r="A362" s="549"/>
      <c r="B362" s="369">
        <f t="shared" si="90"/>
        <v>2058</v>
      </c>
      <c r="C362" s="397">
        <f t="shared" si="91"/>
        <v>57710</v>
      </c>
      <c r="D362" s="210">
        <f t="shared" si="84"/>
        <v>1.3771290620228562</v>
      </c>
      <c r="E362" s="210">
        <f t="shared" si="85"/>
        <v>1.2071165761689298</v>
      </c>
      <c r="F362" s="210">
        <f t="shared" si="86"/>
        <v>1.1661977954719864</v>
      </c>
      <c r="G362" s="210">
        <f t="shared" si="87"/>
        <v>1.1521721687343354</v>
      </c>
      <c r="H362" s="210">
        <f t="shared" si="88"/>
        <v>1.1565100319804937</v>
      </c>
      <c r="I362" s="210">
        <f t="shared" si="89"/>
        <v>1.1826300582632603</v>
      </c>
      <c r="K362" s="128">
        <f t="shared" si="92"/>
        <v>2058</v>
      </c>
      <c r="L362" s="29">
        <f>($C247*$C$195*AO$214)*AP$219+AP$308*AP$222</f>
        <v>1.5230527319534275</v>
      </c>
      <c r="M362" s="29">
        <f>($C248*$C$195*AO$214)*AP$219+AP$308*AP$222</f>
        <v>1.3414996000296804</v>
      </c>
      <c r="N362" s="29">
        <f>($C249*$C$195*AO$214)*AP$219+AP$308*AP$222</f>
        <v>1.2668348540854608</v>
      </c>
      <c r="O362" s="29">
        <f>($C250*$C$195*AO$214)*AP$219+AP$308*AP$222</f>
        <v>1.2219484445410065</v>
      </c>
      <c r="P362" s="29">
        <f>($C251*$C$195*AO$214)*AP$219+AP$308*AP$222</f>
        <v>1.192284707796853</v>
      </c>
      <c r="Q362" s="29">
        <f>($C252*$C$195*AO$214)*AP$219+AP$308*AP$222</f>
        <v>1.1724759126391948</v>
      </c>
      <c r="R362" s="29">
        <f>($C253*$C$195*AO$214)*AP$219+AP$308*AP$222</f>
        <v>1.1599196783047783</v>
      </c>
      <c r="S362" s="29">
        <f>($C254*$C$195*AO$214)*AP$219+AP$308*AP$222</f>
        <v>1.1531392741853503</v>
      </c>
      <c r="T362" s="29">
        <f>($C255*$C$195*AO$214)*AP$219+AP$308*AP$222</f>
        <v>1.1512050632833204</v>
      </c>
      <c r="U362" s="29">
        <f>($C256*$C$195*AO$214)*AP$219+AP$308*AP$222</f>
        <v>1.1534868776627918</v>
      </c>
      <c r="V362" s="29">
        <f>($C257*$C$195*AO$214)*AP$219+AP$308*AP$222</f>
        <v>1.1595331862981959</v>
      </c>
      <c r="W362" s="29">
        <f>($C258*$C$195*AO$214)*AP$219+AP$308*AP$222</f>
        <v>1.1690062077741015</v>
      </c>
      <c r="X362" s="29">
        <f>($C259*$C$195*AO$214)*AP$219+AP$308*AP$222</f>
        <v>1.1816444124888486</v>
      </c>
      <c r="Y362" s="29">
        <f>($C260*$C$195*AO$214)*AP$219+AP$308*AP$222</f>
        <v>1.1972395545268304</v>
      </c>
      <c r="BC362" s="72"/>
      <c r="BD362" s="72"/>
      <c r="BE362" s="72"/>
      <c r="BF362" s="72"/>
      <c r="BG362" s="72"/>
      <c r="BH362" s="72"/>
      <c r="BI362" s="72"/>
      <c r="BJ362" s="72"/>
      <c r="BK362" s="72"/>
      <c r="BL362" s="72"/>
      <c r="BM362" s="72"/>
      <c r="BN362" s="72"/>
      <c r="BO362" s="72"/>
      <c r="BP362" s="72"/>
      <c r="BQ362" s="72"/>
      <c r="BR362" s="72"/>
      <c r="BS362" s="72"/>
      <c r="BT362" s="72"/>
      <c r="BU362" s="72"/>
      <c r="BV362" s="72"/>
      <c r="BW362" s="72"/>
      <c r="BX362" s="72"/>
      <c r="BY362" s="72"/>
      <c r="BZ362" s="72"/>
      <c r="CA362" s="72"/>
      <c r="CB362" s="72"/>
      <c r="CC362" s="72"/>
      <c r="CD362" s="72"/>
      <c r="CE362" s="72"/>
      <c r="CF362" s="72"/>
      <c r="CG362" s="72"/>
      <c r="CH362" s="72"/>
      <c r="CI362" s="72"/>
      <c r="EK362" s="71"/>
    </row>
    <row r="363" spans="1:141" ht="25.15" customHeight="1">
      <c r="A363" s="549"/>
      <c r="B363" s="369">
        <f t="shared" si="90"/>
        <v>2059</v>
      </c>
      <c r="C363" s="397">
        <f t="shared" si="91"/>
        <v>58075</v>
      </c>
      <c r="D363" s="210">
        <f t="shared" si="84"/>
        <v>1.3771290620228562</v>
      </c>
      <c r="E363" s="210">
        <f t="shared" si="85"/>
        <v>1.2071165761689298</v>
      </c>
      <c r="F363" s="210">
        <f t="shared" si="86"/>
        <v>1.1661977954719864</v>
      </c>
      <c r="G363" s="210">
        <f t="shared" si="87"/>
        <v>1.1521721687343354</v>
      </c>
      <c r="H363" s="210">
        <f t="shared" si="88"/>
        <v>1.1565100319804937</v>
      </c>
      <c r="I363" s="210">
        <f t="shared" si="89"/>
        <v>1.1826300582632603</v>
      </c>
      <c r="K363" s="128">
        <f t="shared" si="92"/>
        <v>2059</v>
      </c>
      <c r="L363" s="29">
        <f>($C247*$C$195*AP$214)*AQ$219+AQ$308*AQ$222</f>
        <v>1.5230527319534275</v>
      </c>
      <c r="M363" s="29">
        <f>($C248*$C$195*AP$214)*AQ$219+AQ$308*AQ$222</f>
        <v>1.3414996000296804</v>
      </c>
      <c r="N363" s="29">
        <f>($C249*$C$195*AP$214)*AQ$219+AQ$308*AQ$222</f>
        <v>1.2668348540854608</v>
      </c>
      <c r="O363" s="29">
        <f>($C250*$C$195*AP$214)*AQ$219+AQ$308*AQ$222</f>
        <v>1.2219484445410065</v>
      </c>
      <c r="P363" s="29">
        <f>($C251*$C$195*AP$214)*AQ$219+AQ$308*AQ$222</f>
        <v>1.192284707796853</v>
      </c>
      <c r="Q363" s="29">
        <f>($C252*$C$195*AP$214)*AQ$219+AQ$308*AQ$222</f>
        <v>1.1724759126391948</v>
      </c>
      <c r="R363" s="29">
        <f>($C253*$C$195*AP$214)*AQ$219+AQ$308*AQ$222</f>
        <v>1.1599196783047783</v>
      </c>
      <c r="S363" s="29">
        <f>($C254*$C$195*AP$214)*AQ$219+AQ$308*AQ$222</f>
        <v>1.1531392741853503</v>
      </c>
      <c r="T363" s="29">
        <f>($C255*$C$195*AP$214)*AQ$219+AQ$308*AQ$222</f>
        <v>1.1512050632833204</v>
      </c>
      <c r="U363" s="29">
        <f>($C256*$C$195*AP$214)*AQ$219+AQ$308*AQ$222</f>
        <v>1.1534868776627918</v>
      </c>
      <c r="V363" s="29">
        <f>($C257*$C$195*AP$214)*AQ$219+AQ$308*AQ$222</f>
        <v>1.1595331862981959</v>
      </c>
      <c r="W363" s="29">
        <f>($C258*$C$195*AP$214)*AQ$219+AQ$308*AQ$222</f>
        <v>1.1690062077741015</v>
      </c>
      <c r="X363" s="29">
        <f>($C259*$C$195*AP$214)*AQ$219+AQ$308*AQ$222</f>
        <v>1.1816444124888486</v>
      </c>
      <c r="Y363" s="29">
        <f>($C260*$C$195*AP$214)*AQ$219+AQ$308*AQ$222</f>
        <v>1.1972395545268304</v>
      </c>
      <c r="BC363" s="72"/>
      <c r="BD363" s="72"/>
      <c r="BE363" s="72"/>
      <c r="BF363" s="72"/>
      <c r="BG363" s="72"/>
      <c r="BH363" s="72"/>
      <c r="BI363" s="72"/>
      <c r="BJ363" s="72"/>
      <c r="BK363" s="72"/>
      <c r="BL363" s="72"/>
      <c r="BM363" s="72"/>
      <c r="BN363" s="72"/>
      <c r="BO363" s="72"/>
      <c r="BP363" s="72"/>
      <c r="BQ363" s="72"/>
      <c r="BR363" s="72"/>
      <c r="BS363" s="72"/>
      <c r="BT363" s="72"/>
      <c r="BU363" s="72"/>
      <c r="BV363" s="72"/>
      <c r="BW363" s="72"/>
      <c r="BX363" s="72"/>
      <c r="BY363" s="72"/>
      <c r="BZ363" s="72"/>
      <c r="CA363" s="72"/>
      <c r="CB363" s="72"/>
      <c r="CC363" s="72"/>
      <c r="CD363" s="72"/>
      <c r="CE363" s="72"/>
      <c r="CF363" s="72"/>
      <c r="CG363" s="72"/>
      <c r="CH363" s="72"/>
      <c r="CI363" s="72"/>
      <c r="EK363" s="71"/>
    </row>
    <row r="364" spans="1:141" ht="25.15" customHeight="1">
      <c r="A364" s="549"/>
      <c r="B364" s="369">
        <f t="shared" si="90"/>
        <v>2060</v>
      </c>
      <c r="C364" s="397">
        <f t="shared" si="91"/>
        <v>58440</v>
      </c>
      <c r="D364" s="210">
        <f t="shared" si="84"/>
        <v>1.3771290620228562</v>
      </c>
      <c r="E364" s="210">
        <f t="shared" si="85"/>
        <v>1.2071165761689298</v>
      </c>
      <c r="F364" s="210">
        <f t="shared" si="86"/>
        <v>1.1661977954719864</v>
      </c>
      <c r="G364" s="210">
        <f t="shared" si="87"/>
        <v>1.1521721687343354</v>
      </c>
      <c r="H364" s="210">
        <f t="shared" si="88"/>
        <v>1.1565100319804937</v>
      </c>
      <c r="I364" s="210">
        <f t="shared" si="89"/>
        <v>1.1826300582632603</v>
      </c>
      <c r="K364" s="128">
        <f t="shared" si="92"/>
        <v>2060</v>
      </c>
      <c r="L364" s="29">
        <f>($C247*$C$195*AQ$214)*AR$219+AR$308*AR$222</f>
        <v>1.5230527319534275</v>
      </c>
      <c r="M364" s="29">
        <f>($C248*$C$195*AQ$214)*AR$219+AR$308*AR$222</f>
        <v>1.3414996000296804</v>
      </c>
      <c r="N364" s="29">
        <f>($C249*$C$195*AQ$214)*AR$219+AR$308*AR$222</f>
        <v>1.2668348540854608</v>
      </c>
      <c r="O364" s="29">
        <f>($C250*$C$195*AQ$214)*AR$219+AR$308*AR$222</f>
        <v>1.2219484445410065</v>
      </c>
      <c r="P364" s="29">
        <f>($C251*$C$195*AQ$214)*AR$219+AR$308*AR$222</f>
        <v>1.192284707796853</v>
      </c>
      <c r="Q364" s="29">
        <f>($C252*$C$195*AQ$214)*AR$219+AR$308*AR$222</f>
        <v>1.1724759126391948</v>
      </c>
      <c r="R364" s="29">
        <f>($C253*$C$195*AQ$214)*AR$219+AR$308*AR$222</f>
        <v>1.1599196783047783</v>
      </c>
      <c r="S364" s="29">
        <f>($C254*$C$195*AQ$214)*AR$219+AR$308*AR$222</f>
        <v>1.1531392741853503</v>
      </c>
      <c r="T364" s="29">
        <f>($C255*$C$195*AQ$214)*AR$219+AR$308*AR$222</f>
        <v>1.1512050632833204</v>
      </c>
      <c r="U364" s="29">
        <f>($C256*$C$195*AQ$214)*AR$219+AR$308*AR$222</f>
        <v>1.1534868776627918</v>
      </c>
      <c r="V364" s="29">
        <f>($C257*$C$195*AQ$214)*AR$219+AR$308*AR$222</f>
        <v>1.1595331862981959</v>
      </c>
      <c r="W364" s="29">
        <f>($C258*$C$195*AQ$214)*AR$219+AR$308*AR$222</f>
        <v>1.1690062077741015</v>
      </c>
      <c r="X364" s="29">
        <f>($C259*$C$195*AQ$214)*AR$219+AR$308*AR$222</f>
        <v>1.1816444124888486</v>
      </c>
      <c r="Y364" s="29">
        <f>($C260*$C$195*AQ$214)*AR$219+AR$308*AR$222</f>
        <v>1.1972395545268304</v>
      </c>
      <c r="BC364" s="72"/>
      <c r="BD364" s="72"/>
      <c r="BE364" s="72"/>
      <c r="BF364" s="72"/>
      <c r="BG364" s="72"/>
      <c r="BH364" s="72"/>
      <c r="BI364" s="72"/>
      <c r="BJ364" s="72"/>
      <c r="BK364" s="72"/>
      <c r="BL364" s="72"/>
      <c r="BM364" s="72"/>
      <c r="BN364" s="72"/>
      <c r="BO364" s="72"/>
      <c r="BP364" s="72"/>
      <c r="BQ364" s="72"/>
      <c r="BR364" s="72"/>
      <c r="BS364" s="72"/>
      <c r="BT364" s="72"/>
      <c r="BU364" s="72"/>
      <c r="BV364" s="72"/>
      <c r="BW364" s="72"/>
      <c r="BX364" s="72"/>
      <c r="BY364" s="72"/>
      <c r="BZ364" s="72"/>
      <c r="CA364" s="72"/>
      <c r="CB364" s="72"/>
      <c r="CC364" s="72"/>
      <c r="CD364" s="72"/>
      <c r="CE364" s="72"/>
      <c r="CF364" s="72"/>
      <c r="CG364" s="72"/>
      <c r="CH364" s="72"/>
      <c r="CI364" s="72"/>
      <c r="EK364" s="71"/>
    </row>
    <row r="365" spans="1:141" ht="25.15" customHeight="1">
      <c r="A365" s="549"/>
      <c r="B365" s="369">
        <f t="shared" si="90"/>
        <v>2061</v>
      </c>
      <c r="C365" s="397">
        <f t="shared" si="91"/>
        <v>58806</v>
      </c>
      <c r="D365" s="210">
        <f t="shared" si="84"/>
        <v>1.3771290620228562</v>
      </c>
      <c r="E365" s="210">
        <f t="shared" si="85"/>
        <v>1.2071165761689298</v>
      </c>
      <c r="F365" s="210">
        <f t="shared" si="86"/>
        <v>1.1661977954719864</v>
      </c>
      <c r="G365" s="210">
        <f t="shared" si="87"/>
        <v>1.1521721687343354</v>
      </c>
      <c r="H365" s="210">
        <f t="shared" si="88"/>
        <v>1.1565100319804937</v>
      </c>
      <c r="I365" s="210">
        <f t="shared" si="89"/>
        <v>1.1826300582632603</v>
      </c>
      <c r="K365" s="128">
        <f t="shared" si="92"/>
        <v>2061</v>
      </c>
      <c r="L365" s="29">
        <f>($C247*$C$195*AR$214)*AS$219+AS$308*AS$222</f>
        <v>1.5230527319534275</v>
      </c>
      <c r="M365" s="29">
        <f>($C248*$C$195*AR$214)*AS$219+AS$308*AS$222</f>
        <v>1.3414996000296804</v>
      </c>
      <c r="N365" s="29">
        <f>($C249*$C$195*AR$214)*AS$219+AS$308*AS$222</f>
        <v>1.2668348540854608</v>
      </c>
      <c r="O365" s="29">
        <f>($C250*$C$195*AR$214)*AS$219+AS$308*AS$222</f>
        <v>1.2219484445410065</v>
      </c>
      <c r="P365" s="29">
        <f>($C251*$C$195*AR$214)*AS$219+AS$308*AS$222</f>
        <v>1.192284707796853</v>
      </c>
      <c r="Q365" s="29">
        <f>($C252*$C$195*AR$214)*AS$219+AS$308*AS$222</f>
        <v>1.1724759126391948</v>
      </c>
      <c r="R365" s="29">
        <f>($C253*$C$195*AR$214)*AS$219+AS$308*AS$222</f>
        <v>1.1599196783047783</v>
      </c>
      <c r="S365" s="29">
        <f>($C254*$C$195*AR$214)*AS$219+AS$308*AS$222</f>
        <v>1.1531392741853503</v>
      </c>
      <c r="T365" s="29">
        <f>($C255*$C$195*AR$214)*AS$219+AS$308*AS$222</f>
        <v>1.1512050632833204</v>
      </c>
      <c r="U365" s="29">
        <f>($C256*$C$195*AR$214)*AS$219+AS$308*AS$222</f>
        <v>1.1534868776627918</v>
      </c>
      <c r="V365" s="29">
        <f>($C257*$C$195*AR$214)*AS$219+AS$308*AS$222</f>
        <v>1.1595331862981959</v>
      </c>
      <c r="W365" s="29">
        <f>($C258*$C$195*AR$214)*AS$219+AS$308*AS$222</f>
        <v>1.1690062077741015</v>
      </c>
      <c r="X365" s="29">
        <f>($C259*$C$195*AR$214)*AS$219+AS$308*AS$222</f>
        <v>1.1816444124888486</v>
      </c>
      <c r="Y365" s="29">
        <f>($C260*$C$195*AR$214)*AS$219+AS$308*AS$222</f>
        <v>1.1972395545268304</v>
      </c>
      <c r="BC365" s="72"/>
      <c r="BD365" s="72"/>
      <c r="BE365" s="72"/>
      <c r="BF365" s="72"/>
      <c r="BG365" s="72"/>
      <c r="BH365" s="72"/>
      <c r="BI365" s="72"/>
      <c r="BJ365" s="72"/>
      <c r="BK365" s="72"/>
      <c r="BL365" s="72"/>
      <c r="BM365" s="72"/>
      <c r="BN365" s="72"/>
      <c r="BO365" s="72"/>
      <c r="BP365" s="72"/>
      <c r="BQ365" s="72"/>
      <c r="BR365" s="72"/>
      <c r="BS365" s="72"/>
      <c r="BT365" s="72"/>
      <c r="BU365" s="72"/>
      <c r="BV365" s="72"/>
      <c r="BW365" s="72"/>
      <c r="BX365" s="72"/>
      <c r="BY365" s="72"/>
      <c r="BZ365" s="72"/>
      <c r="CA365" s="72"/>
      <c r="CB365" s="72"/>
      <c r="CC365" s="72"/>
      <c r="CD365" s="72"/>
      <c r="CE365" s="72"/>
      <c r="CF365" s="72"/>
      <c r="CG365" s="72"/>
      <c r="CH365" s="72"/>
      <c r="CI365" s="72"/>
      <c r="EK365" s="71"/>
    </row>
    <row r="366" spans="1:141" ht="25.15" customHeight="1">
      <c r="A366" s="549"/>
      <c r="B366" s="148"/>
      <c r="C366" s="72"/>
      <c r="D366" s="72"/>
      <c r="E366" s="72"/>
      <c r="F366" s="72"/>
      <c r="G366" s="72"/>
      <c r="H366" s="72"/>
      <c r="I366" s="72"/>
      <c r="J366" s="15"/>
      <c r="K366" s="15"/>
      <c r="L366" s="15"/>
      <c r="M366" s="15"/>
      <c r="N366" s="72"/>
      <c r="O366" s="72"/>
      <c r="P366" s="72"/>
      <c r="Q366" s="72"/>
      <c r="R366" s="72"/>
      <c r="S366" s="72"/>
      <c r="T366" s="72"/>
      <c r="U366" s="72"/>
      <c r="V366" s="72"/>
      <c r="W366" s="72"/>
      <c r="X366" s="72"/>
      <c r="Y366" s="72"/>
      <c r="Z366" s="72"/>
      <c r="BC366" s="72"/>
      <c r="BD366" s="72"/>
      <c r="BE366" s="72"/>
      <c r="BF366" s="72"/>
      <c r="BG366" s="72"/>
      <c r="BH366" s="72"/>
      <c r="BI366" s="72"/>
      <c r="BJ366" s="72"/>
      <c r="BK366" s="72"/>
      <c r="BL366" s="72"/>
      <c r="BM366" s="72"/>
      <c r="BN366" s="72"/>
      <c r="BO366" s="72"/>
      <c r="BP366" s="72"/>
      <c r="BQ366" s="72"/>
      <c r="BR366" s="72"/>
      <c r="BS366" s="72"/>
      <c r="BT366" s="72"/>
      <c r="BU366" s="72"/>
      <c r="BV366" s="72"/>
      <c r="BW366" s="72"/>
      <c r="BX366" s="72"/>
      <c r="BY366" s="72"/>
      <c r="BZ366" s="72"/>
      <c r="CA366" s="72"/>
      <c r="CB366" s="72"/>
      <c r="CC366" s="72"/>
      <c r="CD366" s="72"/>
      <c r="CE366" s="72"/>
      <c r="CF366" s="72"/>
      <c r="CG366" s="72"/>
      <c r="CH366" s="72"/>
    </row>
    <row r="367" spans="1:141" ht="25.15" customHeight="1">
      <c r="A367" s="549"/>
      <c r="B367" s="209" t="s">
        <v>400</v>
      </c>
      <c r="C367" s="72"/>
      <c r="D367" s="72"/>
      <c r="E367" s="72"/>
      <c r="F367" s="72"/>
      <c r="G367" s="72"/>
      <c r="H367" s="72"/>
      <c r="I367" s="72"/>
      <c r="J367" s="15"/>
      <c r="K367" s="15"/>
      <c r="L367" s="15"/>
      <c r="M367" s="15"/>
      <c r="N367" s="72"/>
      <c r="O367" s="72"/>
      <c r="P367" s="72"/>
      <c r="Q367" s="72"/>
      <c r="R367" s="72"/>
      <c r="S367" s="72"/>
      <c r="T367" s="72"/>
      <c r="U367" s="72"/>
      <c r="V367" s="72"/>
      <c r="W367" s="72"/>
      <c r="X367" s="72"/>
      <c r="Y367" s="72"/>
      <c r="Z367" s="72"/>
      <c r="AA367" s="72"/>
      <c r="AB367" s="72"/>
      <c r="AC367" s="72"/>
      <c r="AD367" s="72"/>
      <c r="AE367" s="72"/>
      <c r="AF367" s="72"/>
      <c r="AG367" s="72"/>
      <c r="AH367" s="72"/>
      <c r="AI367" s="72"/>
      <c r="AJ367" s="72"/>
      <c r="AK367" s="72"/>
      <c r="AL367" s="72"/>
      <c r="AM367" s="72"/>
      <c r="AN367" s="72"/>
      <c r="AO367" s="72"/>
      <c r="AP367" s="72"/>
      <c r="AQ367" s="72"/>
      <c r="AR367" s="72"/>
      <c r="AS367" s="72"/>
      <c r="AT367" s="72"/>
      <c r="AU367" s="72"/>
      <c r="AV367" s="72"/>
      <c r="AW367" s="72"/>
      <c r="AX367" s="72"/>
      <c r="AY367" s="72"/>
      <c r="AZ367" s="72"/>
      <c r="BA367" s="72"/>
      <c r="BB367" s="72"/>
      <c r="BC367" s="72"/>
      <c r="BD367" s="72"/>
      <c r="BE367" s="72"/>
      <c r="BF367" s="72"/>
      <c r="BG367" s="72"/>
      <c r="BH367" s="72"/>
      <c r="BI367" s="72"/>
      <c r="BJ367" s="72"/>
      <c r="BK367" s="72"/>
      <c r="BL367" s="72"/>
      <c r="BM367" s="72"/>
      <c r="BN367" s="72"/>
      <c r="BO367" s="72"/>
      <c r="BP367" s="72"/>
      <c r="BQ367" s="72"/>
      <c r="BR367" s="72"/>
      <c r="BS367" s="72"/>
      <c r="BT367" s="72"/>
      <c r="BU367" s="72"/>
      <c r="BV367" s="72"/>
      <c r="BW367" s="72"/>
      <c r="BX367" s="72"/>
      <c r="BY367" s="72"/>
      <c r="BZ367" s="72"/>
      <c r="CA367" s="72"/>
      <c r="CB367" s="72"/>
      <c r="CC367" s="72"/>
      <c r="CD367" s="72"/>
      <c r="CE367" s="72"/>
      <c r="CF367" s="72"/>
      <c r="CG367" s="72"/>
      <c r="CH367" s="72"/>
    </row>
    <row r="368" spans="1:141" ht="25.15" customHeight="1">
      <c r="A368" s="549"/>
      <c r="B368" s="436" t="s">
        <v>398</v>
      </c>
      <c r="C368" s="436"/>
      <c r="D368" s="436"/>
      <c r="E368" s="436"/>
      <c r="F368" s="436"/>
      <c r="G368" s="436"/>
      <c r="H368" s="436"/>
      <c r="I368" s="436"/>
      <c r="J368" s="370"/>
      <c r="K368" s="72"/>
      <c r="L368" s="435" t="s">
        <v>399</v>
      </c>
      <c r="M368" s="435"/>
      <c r="N368" s="435"/>
      <c r="O368" s="435"/>
      <c r="P368" s="435"/>
      <c r="Q368" s="435"/>
      <c r="R368" s="435"/>
      <c r="S368" s="435"/>
      <c r="T368" s="435"/>
      <c r="U368" s="435"/>
      <c r="V368" s="435"/>
      <c r="W368" s="435"/>
      <c r="X368" s="435"/>
      <c r="Y368" s="435"/>
      <c r="AW368" s="72"/>
      <c r="AX368" s="72"/>
      <c r="AY368" s="72"/>
      <c r="AZ368" s="72"/>
      <c r="BA368" s="72"/>
      <c r="BB368" s="72"/>
      <c r="BC368" s="72"/>
      <c r="BD368" s="72"/>
      <c r="BE368" s="72"/>
      <c r="BF368" s="72"/>
      <c r="BG368" s="72"/>
      <c r="BH368" s="72"/>
      <c r="BI368" s="72"/>
      <c r="BJ368" s="72"/>
      <c r="BK368" s="72"/>
      <c r="BL368" s="72"/>
      <c r="BM368" s="72"/>
      <c r="BN368" s="72"/>
      <c r="BO368" s="72"/>
      <c r="BP368" s="72"/>
      <c r="BQ368" s="72"/>
      <c r="BR368" s="72"/>
      <c r="BS368" s="72"/>
      <c r="BT368" s="72"/>
      <c r="BU368" s="72"/>
      <c r="BV368" s="72"/>
      <c r="BW368" s="72"/>
      <c r="BX368" s="72"/>
      <c r="BY368" s="72"/>
      <c r="BZ368" s="72"/>
      <c r="CA368" s="72"/>
      <c r="CB368" s="72"/>
      <c r="CC368" s="72"/>
      <c r="CD368" s="72"/>
      <c r="CE368" s="72"/>
      <c r="CF368" s="72"/>
      <c r="CG368" s="72"/>
      <c r="CH368" s="72"/>
    </row>
    <row r="369" spans="1:141" ht="25.15" customHeight="1">
      <c r="A369" s="549"/>
      <c r="B369" s="436" t="s">
        <v>300</v>
      </c>
      <c r="C369" s="437" t="s">
        <v>207</v>
      </c>
      <c r="D369" s="436" t="s">
        <v>8</v>
      </c>
      <c r="E369" s="436"/>
      <c r="F369" s="436"/>
      <c r="G369" s="436"/>
      <c r="H369" s="436"/>
      <c r="I369" s="436"/>
      <c r="K369" s="551" t="s">
        <v>300</v>
      </c>
      <c r="L369" s="435" t="s">
        <v>8</v>
      </c>
      <c r="M369" s="435"/>
      <c r="N369" s="435"/>
      <c r="O369" s="435"/>
      <c r="P369" s="435"/>
      <c r="Q369" s="435"/>
      <c r="R369" s="435"/>
      <c r="S369" s="435"/>
      <c r="T369" s="435"/>
      <c r="U369" s="435"/>
      <c r="V369" s="435"/>
      <c r="W369" s="435"/>
      <c r="X369" s="435"/>
      <c r="Y369" s="435"/>
      <c r="AW369" s="72"/>
      <c r="AX369" s="72"/>
      <c r="AY369" s="72"/>
      <c r="AZ369" s="72"/>
      <c r="BA369" s="72"/>
      <c r="BB369" s="72"/>
      <c r="BC369" s="72"/>
      <c r="BD369" s="72"/>
      <c r="BE369" s="72"/>
      <c r="BF369" s="72"/>
      <c r="BG369" s="72"/>
      <c r="BH369" s="72"/>
      <c r="BI369" s="72"/>
      <c r="BJ369" s="72"/>
      <c r="BK369" s="72"/>
      <c r="BL369" s="72"/>
      <c r="BM369" s="72"/>
      <c r="BN369" s="72"/>
      <c r="BO369" s="72"/>
      <c r="BP369" s="72"/>
      <c r="BQ369" s="72"/>
      <c r="BR369" s="72"/>
      <c r="BS369" s="72"/>
      <c r="BT369" s="72"/>
      <c r="BU369" s="72"/>
      <c r="BV369" s="72"/>
      <c r="BW369" s="72"/>
      <c r="BX369" s="72"/>
      <c r="BY369" s="72"/>
      <c r="BZ369" s="72"/>
      <c r="CA369" s="72"/>
      <c r="CB369" s="72"/>
      <c r="CC369" s="72"/>
      <c r="CD369" s="72"/>
      <c r="CE369" s="72"/>
      <c r="CF369" s="72"/>
      <c r="CG369" s="72"/>
      <c r="CH369" s="72"/>
    </row>
    <row r="370" spans="1:141" ht="25.15" customHeight="1">
      <c r="A370" s="549"/>
      <c r="B370" s="436"/>
      <c r="C370" s="437">
        <v>43830</v>
      </c>
      <c r="D370" s="368" t="s">
        <v>9</v>
      </c>
      <c r="E370" s="368" t="s">
        <v>10</v>
      </c>
      <c r="F370" s="368" t="s">
        <v>1</v>
      </c>
      <c r="G370" s="368" t="s">
        <v>2</v>
      </c>
      <c r="H370" s="368" t="s">
        <v>3</v>
      </c>
      <c r="I370" s="368" t="s">
        <v>39</v>
      </c>
      <c r="K370" s="435"/>
      <c r="L370" s="361" t="s">
        <v>25</v>
      </c>
      <c r="M370" s="361" t="s">
        <v>26</v>
      </c>
      <c r="N370" s="361" t="s">
        <v>27</v>
      </c>
      <c r="O370" s="361" t="s">
        <v>28</v>
      </c>
      <c r="P370" s="361" t="s">
        <v>29</v>
      </c>
      <c r="Q370" s="361" t="s">
        <v>30</v>
      </c>
      <c r="R370" s="361" t="s">
        <v>31</v>
      </c>
      <c r="S370" s="361" t="s">
        <v>32</v>
      </c>
      <c r="T370" s="361" t="s">
        <v>33</v>
      </c>
      <c r="U370" s="361" t="s">
        <v>34</v>
      </c>
      <c r="V370" s="361" t="s">
        <v>35</v>
      </c>
      <c r="W370" s="361" t="s">
        <v>36</v>
      </c>
      <c r="X370" s="361" t="s">
        <v>37</v>
      </c>
      <c r="Y370" s="361" t="s">
        <v>38</v>
      </c>
      <c r="BC370" s="72"/>
      <c r="BD370" s="72"/>
      <c r="BE370" s="72"/>
      <c r="BF370" s="72"/>
      <c r="BG370" s="72"/>
      <c r="BH370" s="72"/>
      <c r="BI370" s="72"/>
      <c r="BJ370" s="72"/>
      <c r="BK370" s="72"/>
      <c r="BL370" s="72"/>
      <c r="BM370" s="72"/>
      <c r="BN370" s="72"/>
      <c r="BO370" s="72"/>
      <c r="BP370" s="72"/>
      <c r="BQ370" s="72"/>
      <c r="BR370" s="72"/>
      <c r="BS370" s="72"/>
      <c r="BT370" s="72"/>
      <c r="BU370" s="72"/>
      <c r="BV370" s="72"/>
      <c r="BW370" s="72"/>
      <c r="BX370" s="72"/>
      <c r="BY370" s="72"/>
      <c r="BZ370" s="72"/>
      <c r="CA370" s="72"/>
      <c r="CB370" s="72"/>
      <c r="CC370" s="72"/>
      <c r="CD370" s="72"/>
      <c r="CE370" s="72"/>
      <c r="CF370" s="72"/>
      <c r="CG370" s="72"/>
      <c r="CH370" s="72"/>
      <c r="CI370" s="72"/>
      <c r="EK370" s="71"/>
    </row>
    <row r="371" spans="1:141" ht="25.15" customHeight="1">
      <c r="A371" s="549"/>
      <c r="B371" s="369">
        <v>2020</v>
      </c>
      <c r="C371" s="397">
        <v>43830</v>
      </c>
      <c r="D371" s="210">
        <f t="shared" ref="D371:D412" si="93">AVERAGE(L371:N371)</f>
        <v>2.4602725426075338</v>
      </c>
      <c r="E371" s="210">
        <f t="shared" ref="E371:E412" si="94">AVERAGE(O371:P371)</f>
        <v>1.9682046490776834</v>
      </c>
      <c r="F371" s="210">
        <f t="shared" ref="F371:F412" si="95">AVERAGE(Q371:R371)</f>
        <v>1.9026925623669753</v>
      </c>
      <c r="G371" s="210">
        <f t="shared" ref="G371:G412" si="96">AVERAGE(S371:T371)</f>
        <v>1.8939255949606555</v>
      </c>
      <c r="H371" s="210">
        <f t="shared" ref="H371:H412" si="97">AVERAGE(U371:V371)</f>
        <v>1.94709150679428</v>
      </c>
      <c r="I371" s="210">
        <f t="shared" ref="I371:I412" si="98">AVERAGE(W371:Y371)</f>
        <v>2.1202076073937581</v>
      </c>
      <c r="K371" s="128">
        <v>2020</v>
      </c>
      <c r="L371" s="371">
        <f>($D247*$C$195*C$214)*D$224+(0)*D$225</f>
        <v>2.9781794511564383</v>
      </c>
      <c r="M371" s="371">
        <f>($D248*$C$195*C$214)*D$224+(0)*D$225</f>
        <v>2.3029407221610732</v>
      </c>
      <c r="N371" s="371">
        <f>($D249*$C$195*C$214)*D$224+(0)*D$225</f>
        <v>2.0996974545050899</v>
      </c>
      <c r="O371" s="371">
        <f>($D250*$C$195*C$214)*D$224+(0)*D$225</f>
        <v>1.9965228984518499</v>
      </c>
      <c r="P371" s="371">
        <f>($D251*$C$195*C$214)*D$224+(0)*D$225</f>
        <v>1.939886399703517</v>
      </c>
      <c r="Q371" s="371">
        <f>($D252*$C$195*C$214)*D$224+(0)*D$225</f>
        <v>1.9097575991734939</v>
      </c>
      <c r="R371" s="371">
        <f>($D253*$C$195*C$214)*D$224+(0)*D$225</f>
        <v>1.8956275255604569</v>
      </c>
      <c r="S371" s="371">
        <f>($D254*$C$195*C$214)*D$224+(0)*D$225</f>
        <v>1.8917762673720642</v>
      </c>
      <c r="T371" s="371">
        <f>($D255*$C$195*C$214)*D$224+(0)*D$225</f>
        <v>1.8960749225492468</v>
      </c>
      <c r="U371" s="371">
        <f>($D256*$C$195*C$214)*D$224+(0)*D$225</f>
        <v>1.9124682866743843</v>
      </c>
      <c r="V371" s="371">
        <f>($D257*$C$195*C$214)*D$224+(0)*D$225</f>
        <v>1.9817147269141757</v>
      </c>
      <c r="W371" s="371">
        <f>($D258*$C$195*C$214)*D$224+(0)*D$225</f>
        <v>2.0509611671539671</v>
      </c>
      <c r="X371" s="371">
        <f>($D259*$C$195*C$214)*D$224+(0)*D$225</f>
        <v>2.1202076073937581</v>
      </c>
      <c r="Y371" s="371">
        <f>($D260*$C$195*C$214)*D$224+(0)*D$225</f>
        <v>2.1894540476335491</v>
      </c>
      <c r="BC371" s="72"/>
      <c r="BD371" s="72"/>
      <c r="BE371" s="72"/>
      <c r="BF371" s="72"/>
      <c r="BG371" s="72"/>
      <c r="BH371" s="72"/>
      <c r="BI371" s="72"/>
      <c r="BJ371" s="72"/>
      <c r="BK371" s="72"/>
      <c r="BL371" s="72"/>
      <c r="BM371" s="72"/>
      <c r="BN371" s="72"/>
      <c r="BO371" s="72"/>
      <c r="BP371" s="72"/>
      <c r="BQ371" s="72"/>
      <c r="BR371" s="72"/>
      <c r="BS371" s="72"/>
      <c r="BT371" s="72"/>
      <c r="BU371" s="72"/>
      <c r="BV371" s="72"/>
      <c r="BW371" s="72"/>
      <c r="BX371" s="72"/>
      <c r="BY371" s="72"/>
      <c r="BZ371" s="72"/>
      <c r="CA371" s="72"/>
      <c r="CB371" s="72"/>
      <c r="CC371" s="72"/>
      <c r="CD371" s="72"/>
      <c r="CE371" s="72"/>
      <c r="CF371" s="72"/>
      <c r="CG371" s="72"/>
      <c r="CH371" s="72"/>
      <c r="CI371" s="72"/>
      <c r="EK371" s="71"/>
    </row>
    <row r="372" spans="1:141" ht="25.15" customHeight="1">
      <c r="A372" s="549"/>
      <c r="B372" s="369">
        <f>B371+1</f>
        <v>2021</v>
      </c>
      <c r="C372" s="397">
        <f>DATE(YEAR(C371+1),12,31)</f>
        <v>44196</v>
      </c>
      <c r="D372" s="210">
        <f t="shared" si="93"/>
        <v>2.5439218090561897</v>
      </c>
      <c r="E372" s="210">
        <f t="shared" si="94"/>
        <v>2.0351236071463248</v>
      </c>
      <c r="F372" s="210">
        <f t="shared" si="95"/>
        <v>1.9673841094874525</v>
      </c>
      <c r="G372" s="210">
        <f t="shared" si="96"/>
        <v>1.9583190651893179</v>
      </c>
      <c r="H372" s="210">
        <f t="shared" si="97"/>
        <v>2.0132926180252855</v>
      </c>
      <c r="I372" s="210">
        <f t="shared" si="98"/>
        <v>2.1922946660451461</v>
      </c>
      <c r="K372" s="128">
        <f>K371+1</f>
        <v>2021</v>
      </c>
      <c r="L372" s="371">
        <f>($D247*$C$195*D$214)*E$224+(0)*E$225</f>
        <v>3.0794375524957571</v>
      </c>
      <c r="M372" s="371">
        <f>($D248*$C$195*D$214)*E$224+(0)*E$225</f>
        <v>2.3812407067145496</v>
      </c>
      <c r="N372" s="371">
        <f>($D249*$C$195*D$214)*E$224+(0)*E$225</f>
        <v>2.1710871679582628</v>
      </c>
      <c r="O372" s="371">
        <f>($D250*$C$195*D$214)*E$224+(0)*E$225</f>
        <v>2.0644046769992128</v>
      </c>
      <c r="P372" s="371">
        <f>($D251*$C$195*D$214)*E$224+(0)*E$225</f>
        <v>2.0058425372934368</v>
      </c>
      <c r="Q372" s="371">
        <f>($D252*$C$195*D$214)*E$224+(0)*E$225</f>
        <v>1.9746893575453928</v>
      </c>
      <c r="R372" s="371">
        <f>($D253*$C$195*D$214)*E$224+(0)*E$225</f>
        <v>1.9600788614295124</v>
      </c>
      <c r="S372" s="371">
        <f>($D254*$C$195*D$214)*E$224+(0)*E$225</f>
        <v>1.9560966604627144</v>
      </c>
      <c r="T372" s="371">
        <f>($D255*$C$195*D$214)*E$224+(0)*E$225</f>
        <v>1.9605414699159212</v>
      </c>
      <c r="U372" s="371">
        <f>($D256*$C$195*D$214)*E$224+(0)*E$225</f>
        <v>1.9774922084213133</v>
      </c>
      <c r="V372" s="371">
        <f>($D257*$C$195*D$214)*E$224+(0)*E$225</f>
        <v>2.0490930276292576</v>
      </c>
      <c r="W372" s="371">
        <f>($D258*$C$195*D$214)*E$224+(0)*E$225</f>
        <v>2.1206938468372023</v>
      </c>
      <c r="X372" s="371">
        <f>($D259*$C$195*D$214)*E$224+(0)*E$225</f>
        <v>2.1922946660451461</v>
      </c>
      <c r="Y372" s="371">
        <f>($D260*$C$195*D$214)*E$224+(0)*E$225</f>
        <v>2.2638954852530899</v>
      </c>
      <c r="BC372" s="72"/>
      <c r="BD372" s="72"/>
      <c r="BE372" s="72"/>
      <c r="BF372" s="72"/>
      <c r="BG372" s="72"/>
      <c r="BH372" s="72"/>
      <c r="BI372" s="72"/>
      <c r="BJ372" s="72"/>
      <c r="BK372" s="72"/>
      <c r="BL372" s="72"/>
      <c r="BM372" s="72"/>
      <c r="BN372" s="72"/>
      <c r="BO372" s="72"/>
      <c r="BP372" s="72"/>
      <c r="BQ372" s="72"/>
      <c r="BR372" s="72"/>
      <c r="BS372" s="72"/>
      <c r="BT372" s="72"/>
      <c r="BU372" s="72"/>
      <c r="BV372" s="72"/>
      <c r="BW372" s="72"/>
      <c r="BX372" s="72"/>
      <c r="BY372" s="72"/>
      <c r="BZ372" s="72"/>
      <c r="CA372" s="72"/>
      <c r="CB372" s="72"/>
      <c r="CC372" s="72"/>
      <c r="CD372" s="72"/>
      <c r="CE372" s="72"/>
      <c r="CF372" s="72"/>
      <c r="CG372" s="72"/>
      <c r="CH372" s="72"/>
      <c r="CI372" s="72"/>
      <c r="EK372" s="71"/>
    </row>
    <row r="373" spans="1:141" ht="25.15" customHeight="1">
      <c r="A373" s="549"/>
      <c r="B373" s="369">
        <f t="shared" ref="B373:B412" si="99">B372+1</f>
        <v>2022</v>
      </c>
      <c r="C373" s="397">
        <f t="shared" ref="C373:C412" si="100">DATE(YEAR(C372+1),12,31)</f>
        <v>44561</v>
      </c>
      <c r="D373" s="210">
        <f t="shared" si="93"/>
        <v>2.673661821318055</v>
      </c>
      <c r="E373" s="210">
        <f t="shared" si="94"/>
        <v>2.1389149111107866</v>
      </c>
      <c r="F373" s="210">
        <f t="shared" si="95"/>
        <v>2.0677206990713124</v>
      </c>
      <c r="G373" s="210">
        <f t="shared" si="96"/>
        <v>2.0581933375139729</v>
      </c>
      <c r="H373" s="210">
        <f t="shared" si="97"/>
        <v>2.1159705415445749</v>
      </c>
      <c r="I373" s="210">
        <f t="shared" si="98"/>
        <v>2.3041016940134482</v>
      </c>
      <c r="K373" s="128">
        <f t="shared" ref="K373:K412" si="101">K372+1</f>
        <v>2022</v>
      </c>
      <c r="L373" s="371">
        <f>($D247*$C$195*E$214)*F$224+(0)*F$225</f>
        <v>3.2364888676730406</v>
      </c>
      <c r="M373" s="371">
        <f>($D248*$C$195*E$214)*F$224+(0)*F$225</f>
        <v>2.5026839827569916</v>
      </c>
      <c r="N373" s="371">
        <f>($D249*$C$195*E$214)*F$224+(0)*F$225</f>
        <v>2.2818126135241341</v>
      </c>
      <c r="O373" s="371">
        <f>($D250*$C$195*E$214)*F$224+(0)*F$225</f>
        <v>2.1696893155261723</v>
      </c>
      <c r="P373" s="371">
        <f>($D251*$C$195*E$214)*F$224+(0)*F$225</f>
        <v>2.1081405066954013</v>
      </c>
      <c r="Q373" s="371">
        <f>($D252*$C$195*E$214)*F$224+(0)*F$225</f>
        <v>2.0753985147802072</v>
      </c>
      <c r="R373" s="371">
        <f>($D253*$C$195*E$214)*F$224+(0)*F$225</f>
        <v>2.0600428833624171</v>
      </c>
      <c r="S373" s="371">
        <f>($D254*$C$195*E$214)*F$224+(0)*F$225</f>
        <v>2.0558575901463128</v>
      </c>
      <c r="T373" s="371">
        <f>($D255*$C$195*E$214)*F$224+(0)*F$225</f>
        <v>2.0605290848816331</v>
      </c>
      <c r="U373" s="371">
        <f>($D256*$C$195*E$214)*F$224+(0)*F$225</f>
        <v>2.0783443110508002</v>
      </c>
      <c r="V373" s="371">
        <f>($D257*$C$195*E$214)*F$224+(0)*F$225</f>
        <v>2.1535967720383495</v>
      </c>
      <c r="W373" s="371">
        <f>($D258*$C$195*E$214)*F$224+(0)*F$225</f>
        <v>2.2288492330258989</v>
      </c>
      <c r="X373" s="371">
        <f>($D259*$C$195*E$214)*F$224+(0)*F$225</f>
        <v>2.3041016940134482</v>
      </c>
      <c r="Y373" s="371">
        <f>($D260*$C$195*E$214)*F$224+(0)*F$225</f>
        <v>2.3793541550009971</v>
      </c>
      <c r="BC373" s="72"/>
      <c r="BD373" s="72"/>
      <c r="BE373" s="72"/>
      <c r="BF373" s="72"/>
      <c r="BG373" s="72"/>
      <c r="BH373" s="72"/>
      <c r="BI373" s="72"/>
      <c r="BJ373" s="72"/>
      <c r="BK373" s="72"/>
      <c r="BL373" s="72"/>
      <c r="BM373" s="72"/>
      <c r="BN373" s="72"/>
      <c r="BO373" s="72"/>
      <c r="BP373" s="72"/>
      <c r="BQ373" s="72"/>
      <c r="BR373" s="72"/>
      <c r="BS373" s="72"/>
      <c r="BT373" s="72"/>
      <c r="BU373" s="72"/>
      <c r="BV373" s="72"/>
      <c r="BW373" s="72"/>
      <c r="BX373" s="72"/>
      <c r="BY373" s="72"/>
      <c r="BZ373" s="72"/>
      <c r="CA373" s="72"/>
      <c r="CB373" s="72"/>
      <c r="CC373" s="72"/>
      <c r="CD373" s="72"/>
      <c r="CE373" s="72"/>
      <c r="CF373" s="72"/>
      <c r="CG373" s="72"/>
      <c r="CH373" s="72"/>
      <c r="CI373" s="72"/>
      <c r="EK373" s="71"/>
    </row>
    <row r="374" spans="1:141" ht="25.15" customHeight="1">
      <c r="A374" s="549"/>
      <c r="B374" s="369">
        <f t="shared" si="99"/>
        <v>2023</v>
      </c>
      <c r="C374" s="397">
        <f t="shared" si="100"/>
        <v>44926</v>
      </c>
      <c r="D374" s="210">
        <f t="shared" si="93"/>
        <v>3.058669123587856</v>
      </c>
      <c r="E374" s="210">
        <f t="shared" si="94"/>
        <v>2.4469186583107407</v>
      </c>
      <c r="F374" s="210">
        <f t="shared" si="95"/>
        <v>2.3654724797375817</v>
      </c>
      <c r="G374" s="210">
        <f t="shared" si="96"/>
        <v>2.3545731781159853</v>
      </c>
      <c r="H374" s="210">
        <f t="shared" si="97"/>
        <v>2.4206702995269938</v>
      </c>
      <c r="I374" s="210">
        <f t="shared" si="98"/>
        <v>2.6358923379513852</v>
      </c>
      <c r="K374" s="128">
        <f t="shared" si="101"/>
        <v>2023</v>
      </c>
      <c r="L374" s="371">
        <f>($D247*$C$195*F$214)*G$224+(0)*G$225</f>
        <v>3.702543264617959</v>
      </c>
      <c r="M374" s="371">
        <f>($D248*$C$195*F$214)*G$224+(0)*G$225</f>
        <v>2.8630704762739985</v>
      </c>
      <c r="N374" s="371">
        <f>($D249*$C$195*F$214)*G$224+(0)*G$225</f>
        <v>2.6103936298716097</v>
      </c>
      <c r="O374" s="371">
        <f>($D250*$C$195*F$214)*G$224+(0)*G$225</f>
        <v>2.4821245769619416</v>
      </c>
      <c r="P374" s="371">
        <f>($D251*$C$195*F$214)*G$224+(0)*G$225</f>
        <v>2.4117127396595399</v>
      </c>
      <c r="Q374" s="371">
        <f>($D252*$C$195*F$214)*G$224+(0)*G$225</f>
        <v>2.3742559009085578</v>
      </c>
      <c r="R374" s="371">
        <f>($D253*$C$195*F$214)*G$224+(0)*G$225</f>
        <v>2.3566890585666056</v>
      </c>
      <c r="S374" s="371">
        <f>($D254*$C$195*F$214)*G$224+(0)*G$225</f>
        <v>2.3519010831273821</v>
      </c>
      <c r="T374" s="371">
        <f>($D255*$C$195*F$214)*G$224+(0)*G$225</f>
        <v>2.3572452731045885</v>
      </c>
      <c r="U374" s="371">
        <f>($D256*$C$195*F$214)*G$224+(0)*G$225</f>
        <v>2.3776258918421158</v>
      </c>
      <c r="V374" s="371">
        <f>($D257*$C$195*F$214)*G$224+(0)*G$225</f>
        <v>2.4637147072118721</v>
      </c>
      <c r="W374" s="371">
        <f>($D258*$C$195*F$214)*G$224+(0)*G$225</f>
        <v>2.5498035225816289</v>
      </c>
      <c r="X374" s="371">
        <f>($D259*$C$195*F$214)*G$224+(0)*G$225</f>
        <v>2.6358923379513852</v>
      </c>
      <c r="Y374" s="371">
        <f>($D260*$C$195*F$214)*G$224+(0)*G$225</f>
        <v>2.7219811533211411</v>
      </c>
      <c r="BC374" s="72"/>
      <c r="BD374" s="72"/>
      <c r="BE374" s="72"/>
      <c r="BF374" s="72"/>
      <c r="BG374" s="72"/>
      <c r="BH374" s="72"/>
      <c r="BI374" s="72"/>
      <c r="BJ374" s="72"/>
      <c r="BK374" s="72"/>
      <c r="BL374" s="72"/>
      <c r="BM374" s="72"/>
      <c r="BN374" s="72"/>
      <c r="BO374" s="72"/>
      <c r="BP374" s="72"/>
      <c r="BQ374" s="72"/>
      <c r="BR374" s="72"/>
      <c r="BS374" s="72"/>
      <c r="BT374" s="72"/>
      <c r="BU374" s="72"/>
      <c r="BV374" s="72"/>
      <c r="BW374" s="72"/>
      <c r="BX374" s="72"/>
      <c r="BY374" s="72"/>
      <c r="BZ374" s="72"/>
      <c r="CA374" s="72"/>
      <c r="CB374" s="72"/>
      <c r="CC374" s="72"/>
      <c r="CD374" s="72"/>
      <c r="CE374" s="72"/>
      <c r="CF374" s="72"/>
      <c r="CG374" s="72"/>
      <c r="CH374" s="72"/>
      <c r="CI374" s="72"/>
      <c r="EK374" s="71"/>
    </row>
    <row r="375" spans="1:141" ht="25.15" customHeight="1">
      <c r="A375" s="549"/>
      <c r="B375" s="369">
        <f t="shared" si="99"/>
        <v>2024</v>
      </c>
      <c r="C375" s="397">
        <f t="shared" si="100"/>
        <v>45291</v>
      </c>
      <c r="D375" s="210">
        <f t="shared" si="93"/>
        <v>3.058669123587856</v>
      </c>
      <c r="E375" s="210">
        <f t="shared" si="94"/>
        <v>2.4469186583107407</v>
      </c>
      <c r="F375" s="210">
        <f t="shared" si="95"/>
        <v>2.3654724797375817</v>
      </c>
      <c r="G375" s="210">
        <f t="shared" si="96"/>
        <v>2.3545731781159853</v>
      </c>
      <c r="H375" s="210">
        <f t="shared" si="97"/>
        <v>2.4206702995269938</v>
      </c>
      <c r="I375" s="210">
        <f t="shared" si="98"/>
        <v>2.6358923379513852</v>
      </c>
      <c r="K375" s="128">
        <f t="shared" si="101"/>
        <v>2024</v>
      </c>
      <c r="L375" s="371">
        <f>($D247*$C$195*G$214)*H$224+(0)*H$225</f>
        <v>3.702543264617959</v>
      </c>
      <c r="M375" s="371">
        <f>($D248*$C$195*G$214)*H$224+(0)*H$225</f>
        <v>2.8630704762739985</v>
      </c>
      <c r="N375" s="371">
        <f>($D249*$C$195*G$214)*H$224+(0)*H$225</f>
        <v>2.6103936298716097</v>
      </c>
      <c r="O375" s="371">
        <f>($D250*$C$195*G$214)*H$224+(0)*H$225</f>
        <v>2.4821245769619416</v>
      </c>
      <c r="P375" s="371">
        <f>($D251*$C$195*G$214)*H$224+(0)*H$225</f>
        <v>2.4117127396595399</v>
      </c>
      <c r="Q375" s="371">
        <f>($D252*$C$195*G$214)*H$224+(0)*H$225</f>
        <v>2.3742559009085578</v>
      </c>
      <c r="R375" s="371">
        <f>($D253*$C$195*G$214)*H$224+(0)*H$225</f>
        <v>2.3566890585666056</v>
      </c>
      <c r="S375" s="371">
        <f>($D254*$C$195*G$214)*H$224+(0)*H$225</f>
        <v>2.3519010831273821</v>
      </c>
      <c r="T375" s="371">
        <f>($D255*$C$195*G$214)*H$224+(0)*H$225</f>
        <v>2.3572452731045885</v>
      </c>
      <c r="U375" s="371">
        <f>($D256*$C$195*G$214)*H$224+(0)*H$225</f>
        <v>2.3776258918421158</v>
      </c>
      <c r="V375" s="371">
        <f>($D257*$C$195*G$214)*H$224+(0)*H$225</f>
        <v>2.4637147072118721</v>
      </c>
      <c r="W375" s="371">
        <f>($D258*$C$195*G$214)*H$224+(0)*H$225</f>
        <v>2.5498035225816289</v>
      </c>
      <c r="X375" s="371">
        <f>($D259*$C$195*G$214)*H$224+(0)*H$225</f>
        <v>2.6358923379513852</v>
      </c>
      <c r="Y375" s="371">
        <f>($D260*$C$195*G$214)*H$224+(0)*H$225</f>
        <v>2.7219811533211411</v>
      </c>
      <c r="BC375" s="72"/>
      <c r="BD375" s="72"/>
      <c r="BE375" s="72"/>
      <c r="BF375" s="72"/>
      <c r="BG375" s="72"/>
      <c r="BH375" s="72"/>
      <c r="BI375" s="72"/>
      <c r="BJ375" s="72"/>
      <c r="BK375" s="72"/>
      <c r="BL375" s="72"/>
      <c r="BM375" s="72"/>
      <c r="BN375" s="72"/>
      <c r="BO375" s="72"/>
      <c r="BP375" s="72"/>
      <c r="BQ375" s="72"/>
      <c r="BR375" s="72"/>
      <c r="BS375" s="72"/>
      <c r="BT375" s="72"/>
      <c r="BU375" s="72"/>
      <c r="BV375" s="72"/>
      <c r="BW375" s="72"/>
      <c r="BX375" s="72"/>
      <c r="BY375" s="72"/>
      <c r="BZ375" s="72"/>
      <c r="CA375" s="72"/>
      <c r="CB375" s="72"/>
      <c r="CC375" s="72"/>
      <c r="CD375" s="72"/>
      <c r="CE375" s="72"/>
      <c r="CF375" s="72"/>
      <c r="CG375" s="72"/>
      <c r="CH375" s="72"/>
      <c r="CI375" s="72"/>
      <c r="EK375" s="71"/>
    </row>
    <row r="376" spans="1:141" ht="25.15" customHeight="1">
      <c r="A376" s="549"/>
      <c r="B376" s="369">
        <f t="shared" si="99"/>
        <v>2025</v>
      </c>
      <c r="C376" s="397">
        <f t="shared" si="100"/>
        <v>45657</v>
      </c>
      <c r="D376" s="210">
        <f t="shared" si="93"/>
        <v>3.058669123587856</v>
      </c>
      <c r="E376" s="210">
        <f t="shared" si="94"/>
        <v>2.4469186583107407</v>
      </c>
      <c r="F376" s="210">
        <f t="shared" si="95"/>
        <v>2.3654724797375817</v>
      </c>
      <c r="G376" s="210">
        <f t="shared" si="96"/>
        <v>2.3545731781159853</v>
      </c>
      <c r="H376" s="210">
        <f t="shared" si="97"/>
        <v>2.4206702995269938</v>
      </c>
      <c r="I376" s="210">
        <f t="shared" si="98"/>
        <v>2.6358923379513852</v>
      </c>
      <c r="K376" s="128">
        <f t="shared" si="101"/>
        <v>2025</v>
      </c>
      <c r="L376" s="371">
        <f>($D247*$C$195*H$214)*I$224+(0)*I$225</f>
        <v>3.702543264617959</v>
      </c>
      <c r="M376" s="371">
        <f>($D248*$C$195*H$214)*I$224+(0)*I$225</f>
        <v>2.8630704762739985</v>
      </c>
      <c r="N376" s="371">
        <f>($D249*$C$195*H$214)*I$224+(0)*I$225</f>
        <v>2.6103936298716097</v>
      </c>
      <c r="O376" s="371">
        <f>($D250*$C$195*H$214)*I$224+(0)*I$225</f>
        <v>2.4821245769619416</v>
      </c>
      <c r="P376" s="371">
        <f>($D251*$C$195*H$214)*I$224+(0)*I$225</f>
        <v>2.4117127396595399</v>
      </c>
      <c r="Q376" s="371">
        <f>($D252*$C$195*H$214)*I$224+(0)*I$225</f>
        <v>2.3742559009085578</v>
      </c>
      <c r="R376" s="371">
        <f>($D253*$C$195*H$214)*I$224+(0)*I$225</f>
        <v>2.3566890585666056</v>
      </c>
      <c r="S376" s="371">
        <f>($D254*$C$195*H$214)*I$224+(0)*I$225</f>
        <v>2.3519010831273821</v>
      </c>
      <c r="T376" s="371">
        <f>($D255*$C$195*H$214)*I$224+(0)*I$225</f>
        <v>2.3572452731045885</v>
      </c>
      <c r="U376" s="371">
        <f>($D256*$C$195*H$214)*I$224+(0)*I$225</f>
        <v>2.3776258918421158</v>
      </c>
      <c r="V376" s="371">
        <f>($D257*$C$195*H$214)*I$224+(0)*I$225</f>
        <v>2.4637147072118721</v>
      </c>
      <c r="W376" s="371">
        <f>($D258*$C$195*H$214)*I$224+(0)*I$225</f>
        <v>2.5498035225816289</v>
      </c>
      <c r="X376" s="371">
        <f>($D259*$C$195*H$214)*I$224+(0)*I$225</f>
        <v>2.6358923379513852</v>
      </c>
      <c r="Y376" s="371">
        <f>($D260*$C$195*H$214)*I$224+(0)*I$225</f>
        <v>2.7219811533211411</v>
      </c>
      <c r="BC376" s="72"/>
      <c r="BD376" s="72"/>
      <c r="BE376" s="72"/>
      <c r="BF376" s="72"/>
      <c r="BG376" s="72"/>
      <c r="BH376" s="72"/>
      <c r="BI376" s="72"/>
      <c r="BJ376" s="72"/>
      <c r="BK376" s="72"/>
      <c r="BL376" s="72"/>
      <c r="BM376" s="72"/>
      <c r="BN376" s="72"/>
      <c r="BO376" s="72"/>
      <c r="BP376" s="72"/>
      <c r="BQ376" s="72"/>
      <c r="BR376" s="72"/>
      <c r="BS376" s="72"/>
      <c r="BT376" s="72"/>
      <c r="BU376" s="72"/>
      <c r="BV376" s="72"/>
      <c r="BW376" s="72"/>
      <c r="BX376" s="72"/>
      <c r="BY376" s="72"/>
      <c r="BZ376" s="72"/>
      <c r="CA376" s="72"/>
      <c r="CB376" s="72"/>
      <c r="CC376" s="72"/>
      <c r="CD376" s="72"/>
      <c r="CE376" s="72"/>
      <c r="CF376" s="72"/>
      <c r="CG376" s="72"/>
      <c r="CH376" s="72"/>
      <c r="CI376" s="72"/>
      <c r="EK376" s="71"/>
    </row>
    <row r="377" spans="1:141" ht="25.15" customHeight="1">
      <c r="A377" s="549"/>
      <c r="B377" s="369">
        <f t="shared" si="99"/>
        <v>2026</v>
      </c>
      <c r="C377" s="397">
        <f t="shared" si="100"/>
        <v>46022</v>
      </c>
      <c r="D377" s="210">
        <f t="shared" si="93"/>
        <v>3.058669123587856</v>
      </c>
      <c r="E377" s="210">
        <f t="shared" si="94"/>
        <v>2.4469186583107407</v>
      </c>
      <c r="F377" s="210">
        <f t="shared" si="95"/>
        <v>2.3654724797375817</v>
      </c>
      <c r="G377" s="210">
        <f t="shared" si="96"/>
        <v>2.3545731781159853</v>
      </c>
      <c r="H377" s="210">
        <f t="shared" si="97"/>
        <v>2.4206702995269938</v>
      </c>
      <c r="I377" s="210">
        <f t="shared" si="98"/>
        <v>2.6358923379513852</v>
      </c>
      <c r="K377" s="128">
        <f t="shared" si="101"/>
        <v>2026</v>
      </c>
      <c r="L377" s="371">
        <f>($D247*$C$195*I$214)*J$224+(0)*J$225</f>
        <v>3.702543264617959</v>
      </c>
      <c r="M377" s="371">
        <f>($D248*$C$195*I$214)*J$224+(0)*J$225</f>
        <v>2.8630704762739985</v>
      </c>
      <c r="N377" s="371">
        <f>($D249*$C$195*I$214)*J$224+(0)*J$225</f>
        <v>2.6103936298716097</v>
      </c>
      <c r="O377" s="371">
        <f>($D250*$C$195*I$214)*J$224+(0)*J$225</f>
        <v>2.4821245769619416</v>
      </c>
      <c r="P377" s="371">
        <f>($D251*$C$195*I$214)*J$224+(0)*J$225</f>
        <v>2.4117127396595399</v>
      </c>
      <c r="Q377" s="371">
        <f>($D252*$C$195*I$214)*J$224+(0)*J$225</f>
        <v>2.3742559009085578</v>
      </c>
      <c r="R377" s="371">
        <f>($D253*$C$195*I$214)*J$224+(0)*J$225</f>
        <v>2.3566890585666056</v>
      </c>
      <c r="S377" s="371">
        <f>($D254*$C$195*I$214)*J$224+(0)*J$225</f>
        <v>2.3519010831273821</v>
      </c>
      <c r="T377" s="371">
        <f>($D255*$C$195*I$214)*J$224+(0)*J$225</f>
        <v>2.3572452731045885</v>
      </c>
      <c r="U377" s="371">
        <f>($D256*$C$195*I$214)*J$224+(0)*J$225</f>
        <v>2.3776258918421158</v>
      </c>
      <c r="V377" s="371">
        <f>($D257*$C$195*I$214)*J$224+(0)*J$225</f>
        <v>2.4637147072118721</v>
      </c>
      <c r="W377" s="371">
        <f>($D258*$C$195*I$214)*J$224+(0)*J$225</f>
        <v>2.5498035225816289</v>
      </c>
      <c r="X377" s="371">
        <f>($D259*$C$195*I$214)*J$224+(0)*J$225</f>
        <v>2.6358923379513852</v>
      </c>
      <c r="Y377" s="371">
        <f>($D260*$C$195*I$214)*J$224+(0)*J$225</f>
        <v>2.7219811533211411</v>
      </c>
      <c r="BC377" s="72"/>
      <c r="BD377" s="72"/>
      <c r="BE377" s="72"/>
      <c r="BF377" s="72"/>
      <c r="BG377" s="72"/>
      <c r="BH377" s="72"/>
      <c r="BI377" s="72"/>
      <c r="BJ377" s="72"/>
      <c r="BK377" s="72"/>
      <c r="BL377" s="72"/>
      <c r="BM377" s="72"/>
      <c r="BN377" s="72"/>
      <c r="BO377" s="72"/>
      <c r="BP377" s="72"/>
      <c r="BQ377" s="72"/>
      <c r="BR377" s="72"/>
      <c r="BS377" s="72"/>
      <c r="BT377" s="72"/>
      <c r="BU377" s="72"/>
      <c r="BV377" s="72"/>
      <c r="BW377" s="72"/>
      <c r="BX377" s="72"/>
      <c r="BY377" s="72"/>
      <c r="BZ377" s="72"/>
      <c r="CA377" s="72"/>
      <c r="CB377" s="72"/>
      <c r="CC377" s="72"/>
      <c r="CD377" s="72"/>
      <c r="CE377" s="72"/>
      <c r="CF377" s="72"/>
      <c r="CG377" s="72"/>
      <c r="CH377" s="72"/>
      <c r="CI377" s="72"/>
      <c r="EK377" s="71"/>
    </row>
    <row r="378" spans="1:141" ht="25.15" customHeight="1">
      <c r="A378" s="549"/>
      <c r="B378" s="369">
        <f t="shared" si="99"/>
        <v>2027</v>
      </c>
      <c r="C378" s="397">
        <f t="shared" si="100"/>
        <v>46387</v>
      </c>
      <c r="D378" s="210">
        <f t="shared" si="93"/>
        <v>3.058669123587856</v>
      </c>
      <c r="E378" s="210">
        <f t="shared" si="94"/>
        <v>2.4469186583107407</v>
      </c>
      <c r="F378" s="210">
        <f t="shared" si="95"/>
        <v>2.3654724797375817</v>
      </c>
      <c r="G378" s="210">
        <f t="shared" si="96"/>
        <v>2.3545731781159853</v>
      </c>
      <c r="H378" s="210">
        <f t="shared" si="97"/>
        <v>2.4206702995269938</v>
      </c>
      <c r="I378" s="210">
        <f t="shared" si="98"/>
        <v>2.6358923379513852</v>
      </c>
      <c r="K378" s="128">
        <f t="shared" si="101"/>
        <v>2027</v>
      </c>
      <c r="L378" s="371">
        <f>($D247*$C$195*J$214)*K$224+(0)*K$225</f>
        <v>3.702543264617959</v>
      </c>
      <c r="M378" s="371">
        <f>($D248*$C$195*J$214)*K$224+(0)*K$225</f>
        <v>2.8630704762739985</v>
      </c>
      <c r="N378" s="371">
        <f>($D249*$C$195*J$214)*K$224+(0)*K$225</f>
        <v>2.6103936298716097</v>
      </c>
      <c r="O378" s="371">
        <f>($D250*$C$195*J$214)*K$224+(0)*K$225</f>
        <v>2.4821245769619416</v>
      </c>
      <c r="P378" s="371">
        <f>($D251*$C$195*J$214)*K$224+(0)*K$225</f>
        <v>2.4117127396595399</v>
      </c>
      <c r="Q378" s="371">
        <f>($D252*$C$195*J$214)*K$224+(0)*K$225</f>
        <v>2.3742559009085578</v>
      </c>
      <c r="R378" s="371">
        <f>($D253*$C$195*J$214)*K$224+(0)*K$225</f>
        <v>2.3566890585666056</v>
      </c>
      <c r="S378" s="371">
        <f>($D254*$C$195*J$214)*K$224+(0)*K$225</f>
        <v>2.3519010831273821</v>
      </c>
      <c r="T378" s="371">
        <f>($D255*$C$195*J$214)*K$224+(0)*K$225</f>
        <v>2.3572452731045885</v>
      </c>
      <c r="U378" s="371">
        <f>($D256*$C$195*J$214)*K$224+(0)*K$225</f>
        <v>2.3776258918421158</v>
      </c>
      <c r="V378" s="371">
        <f>($D257*$C$195*J$214)*K$224+(0)*K$225</f>
        <v>2.4637147072118721</v>
      </c>
      <c r="W378" s="371">
        <f>($D258*$C$195*J$214)*K$224+(0)*K$225</f>
        <v>2.5498035225816289</v>
      </c>
      <c r="X378" s="371">
        <f>($D259*$C$195*J$214)*K$224+(0)*K$225</f>
        <v>2.6358923379513852</v>
      </c>
      <c r="Y378" s="371">
        <f>($D260*$C$195*J$214)*K$224+(0)*K$225</f>
        <v>2.7219811533211411</v>
      </c>
      <c r="BC378" s="72"/>
      <c r="BD378" s="72"/>
      <c r="BE378" s="72"/>
      <c r="BF378" s="72"/>
      <c r="BG378" s="72"/>
      <c r="BH378" s="72"/>
      <c r="BI378" s="72"/>
      <c r="BJ378" s="72"/>
      <c r="BK378" s="72"/>
      <c r="BL378" s="72"/>
      <c r="BM378" s="72"/>
      <c r="BN378" s="72"/>
      <c r="BO378" s="72"/>
      <c r="BP378" s="72"/>
      <c r="BQ378" s="72"/>
      <c r="BR378" s="72"/>
      <c r="BS378" s="72"/>
      <c r="BT378" s="72"/>
      <c r="BU378" s="72"/>
      <c r="BV378" s="72"/>
      <c r="BW378" s="72"/>
      <c r="BX378" s="72"/>
      <c r="BY378" s="72"/>
      <c r="BZ378" s="72"/>
      <c r="CA378" s="72"/>
      <c r="CB378" s="72"/>
      <c r="CC378" s="72"/>
      <c r="CD378" s="72"/>
      <c r="CE378" s="72"/>
      <c r="CF378" s="72"/>
      <c r="CG378" s="72"/>
      <c r="CH378" s="72"/>
      <c r="CI378" s="72"/>
      <c r="EK378" s="71"/>
    </row>
    <row r="379" spans="1:141" ht="25.15" customHeight="1">
      <c r="A379" s="549"/>
      <c r="B379" s="369">
        <f t="shared" si="99"/>
        <v>2028</v>
      </c>
      <c r="C379" s="397">
        <f t="shared" si="100"/>
        <v>46752</v>
      </c>
      <c r="D379" s="210">
        <f t="shared" si="93"/>
        <v>3.058669123587856</v>
      </c>
      <c r="E379" s="210">
        <f t="shared" si="94"/>
        <v>2.4469186583107407</v>
      </c>
      <c r="F379" s="210">
        <f t="shared" si="95"/>
        <v>2.3654724797375817</v>
      </c>
      <c r="G379" s="210">
        <f t="shared" si="96"/>
        <v>2.3545731781159853</v>
      </c>
      <c r="H379" s="210">
        <f t="shared" si="97"/>
        <v>2.4206702995269938</v>
      </c>
      <c r="I379" s="210">
        <f t="shared" si="98"/>
        <v>2.6358923379513852</v>
      </c>
      <c r="K379" s="128">
        <f t="shared" si="101"/>
        <v>2028</v>
      </c>
      <c r="L379" s="371">
        <f>($D247*$C$195*K$214)*L$224+(0)*L$225</f>
        <v>3.702543264617959</v>
      </c>
      <c r="M379" s="371">
        <f>($D248*$C$195*K$214)*L$224+(0)*L$225</f>
        <v>2.8630704762739985</v>
      </c>
      <c r="N379" s="371">
        <f>($D249*$C$195*K$214)*L$224+(0)*L$225</f>
        <v>2.6103936298716097</v>
      </c>
      <c r="O379" s="371">
        <f>($D250*$C$195*K$214)*L$224+(0)*L$225</f>
        <v>2.4821245769619416</v>
      </c>
      <c r="P379" s="371">
        <f>($D251*$C$195*K$214)*L$224+(0)*L$225</f>
        <v>2.4117127396595399</v>
      </c>
      <c r="Q379" s="371">
        <f>($D252*$C$195*K$214)*L$224+(0)*L$225</f>
        <v>2.3742559009085578</v>
      </c>
      <c r="R379" s="371">
        <f>($D253*$C$195*K$214)*L$224+(0)*L$225</f>
        <v>2.3566890585666056</v>
      </c>
      <c r="S379" s="371">
        <f>($D254*$C$195*K$214)*L$224+(0)*L$225</f>
        <v>2.3519010831273821</v>
      </c>
      <c r="T379" s="371">
        <f>($D255*$C$195*K$214)*L$224+(0)*L$225</f>
        <v>2.3572452731045885</v>
      </c>
      <c r="U379" s="371">
        <f>($D256*$C$195*K$214)*L$224+(0)*L$225</f>
        <v>2.3776258918421158</v>
      </c>
      <c r="V379" s="371">
        <f>($D257*$C$195*K$214)*L$224+(0)*L$225</f>
        <v>2.4637147072118721</v>
      </c>
      <c r="W379" s="371">
        <f>($D258*$C$195*K$214)*L$224+(0)*L$225</f>
        <v>2.5498035225816289</v>
      </c>
      <c r="X379" s="371">
        <f>($D259*$C$195*K$214)*L$224+(0)*L$225</f>
        <v>2.6358923379513852</v>
      </c>
      <c r="Y379" s="371">
        <f>($D260*$C$195*K$214)*L$224+(0)*L$225</f>
        <v>2.7219811533211411</v>
      </c>
      <c r="BC379" s="72"/>
      <c r="BD379" s="72"/>
      <c r="BE379" s="72"/>
      <c r="BF379" s="72"/>
      <c r="BG379" s="72"/>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row>
    <row r="380" spans="1:141" ht="25.15" customHeight="1">
      <c r="A380" s="549"/>
      <c r="B380" s="369">
        <f t="shared" si="99"/>
        <v>2029</v>
      </c>
      <c r="C380" s="397">
        <f t="shared" si="100"/>
        <v>47118</v>
      </c>
      <c r="D380" s="210">
        <f t="shared" si="93"/>
        <v>3.058669123587856</v>
      </c>
      <c r="E380" s="210">
        <f t="shared" si="94"/>
        <v>2.4469186583107407</v>
      </c>
      <c r="F380" s="210">
        <f t="shared" si="95"/>
        <v>2.3654724797375817</v>
      </c>
      <c r="G380" s="210">
        <f t="shared" si="96"/>
        <v>2.3545731781159853</v>
      </c>
      <c r="H380" s="210">
        <f t="shared" si="97"/>
        <v>2.4206702995269938</v>
      </c>
      <c r="I380" s="210">
        <f t="shared" si="98"/>
        <v>2.6358923379513852</v>
      </c>
      <c r="K380" s="128">
        <f t="shared" si="101"/>
        <v>2029</v>
      </c>
      <c r="L380" s="371">
        <f>($D247*$C$195*L$214)*M$224+(0)*M$225</f>
        <v>3.702543264617959</v>
      </c>
      <c r="M380" s="371">
        <f>($D248*$C$195*L$214)*M$224+(0)*M$225</f>
        <v>2.8630704762739985</v>
      </c>
      <c r="N380" s="371">
        <f>($D249*$C$195*L$214)*M$224+(0)*M$225</f>
        <v>2.6103936298716097</v>
      </c>
      <c r="O380" s="371">
        <f>($D250*$C$195*L$214)*M$224+(0)*M$225</f>
        <v>2.4821245769619416</v>
      </c>
      <c r="P380" s="371">
        <f>($D251*$C$195*L$214)*M$224+(0)*M$225</f>
        <v>2.4117127396595399</v>
      </c>
      <c r="Q380" s="371">
        <f>($D252*$C$195*L$214)*M$224+(0)*M$225</f>
        <v>2.3742559009085578</v>
      </c>
      <c r="R380" s="371">
        <f>($D253*$C$195*L$214)*M$224+(0)*M$225</f>
        <v>2.3566890585666056</v>
      </c>
      <c r="S380" s="371">
        <f>($D254*$C$195*L$214)*M$224+(0)*M$225</f>
        <v>2.3519010831273821</v>
      </c>
      <c r="T380" s="371">
        <f>($D255*$C$195*L$214)*M$224+(0)*M$225</f>
        <v>2.3572452731045885</v>
      </c>
      <c r="U380" s="371">
        <f>($D256*$C$195*L$214)*M$224+(0)*M$225</f>
        <v>2.3776258918421158</v>
      </c>
      <c r="V380" s="371">
        <f>($D257*$C$195*L$214)*M$224+(0)*M$225</f>
        <v>2.4637147072118721</v>
      </c>
      <c r="W380" s="371">
        <f>($D258*$C$195*L$214)*M$224+(0)*M$225</f>
        <v>2.5498035225816289</v>
      </c>
      <c r="X380" s="371">
        <f>($D259*$C$195*L$214)*M$224+(0)*M$225</f>
        <v>2.6358923379513852</v>
      </c>
      <c r="Y380" s="371">
        <f>($D260*$C$195*L$214)*M$224+(0)*M$225</f>
        <v>2.7219811533211411</v>
      </c>
      <c r="BC380" s="72"/>
      <c r="BD380" s="72"/>
      <c r="BE380" s="72"/>
      <c r="BF380" s="72"/>
      <c r="BG380" s="72"/>
      <c r="BH380" s="72"/>
      <c r="BI380" s="72"/>
      <c r="BJ380" s="72"/>
      <c r="BK380" s="72"/>
      <c r="BL380" s="72"/>
      <c r="BM380" s="72"/>
      <c r="BN380" s="72"/>
      <c r="BO380" s="72"/>
      <c r="BP380" s="72"/>
      <c r="BQ380" s="72"/>
      <c r="BR380" s="72"/>
      <c r="BS380" s="72"/>
      <c r="BT380" s="72"/>
      <c r="BU380" s="72"/>
      <c r="BV380" s="72"/>
      <c r="BW380" s="72"/>
      <c r="BX380" s="72"/>
      <c r="BY380" s="72"/>
      <c r="BZ380" s="72"/>
      <c r="CA380" s="72"/>
      <c r="CB380" s="72"/>
      <c r="CC380" s="72"/>
      <c r="CD380" s="72"/>
      <c r="CE380" s="72"/>
      <c r="CF380" s="72"/>
      <c r="CG380" s="72"/>
      <c r="CH380" s="72"/>
      <c r="CI380" s="72"/>
      <c r="EK380" s="71"/>
    </row>
    <row r="381" spans="1:141" ht="25.15" customHeight="1">
      <c r="A381" s="549"/>
      <c r="B381" s="369">
        <f t="shared" si="99"/>
        <v>2030</v>
      </c>
      <c r="C381" s="397">
        <f t="shared" si="100"/>
        <v>47483</v>
      </c>
      <c r="D381" s="210">
        <f t="shared" si="93"/>
        <v>3.058669123587856</v>
      </c>
      <c r="E381" s="210">
        <f t="shared" si="94"/>
        <v>2.4469186583107407</v>
      </c>
      <c r="F381" s="210">
        <f t="shared" si="95"/>
        <v>2.3654724797375817</v>
      </c>
      <c r="G381" s="210">
        <f t="shared" si="96"/>
        <v>2.3545731781159853</v>
      </c>
      <c r="H381" s="210">
        <f t="shared" si="97"/>
        <v>2.4206702995269938</v>
      </c>
      <c r="I381" s="210">
        <f t="shared" si="98"/>
        <v>2.6358923379513852</v>
      </c>
      <c r="K381" s="128">
        <f t="shared" si="101"/>
        <v>2030</v>
      </c>
      <c r="L381" s="371">
        <f>($D247*$C$195*M$214)*N$224+(0)*N$225</f>
        <v>3.702543264617959</v>
      </c>
      <c r="M381" s="371">
        <f>($D248*$C$195*M$214)*N$224+(0)*N$225</f>
        <v>2.8630704762739985</v>
      </c>
      <c r="N381" s="371">
        <f>($D249*$C$195*M$214)*N$224+(0)*N$225</f>
        <v>2.6103936298716097</v>
      </c>
      <c r="O381" s="371">
        <f>($D250*$C$195*M$214)*N$224+(0)*N$225</f>
        <v>2.4821245769619416</v>
      </c>
      <c r="P381" s="371">
        <f>($D251*$C$195*M$214)*N$224+(0)*N$225</f>
        <v>2.4117127396595399</v>
      </c>
      <c r="Q381" s="371">
        <f>($D252*$C$195*M$214)*N$224+(0)*N$225</f>
        <v>2.3742559009085578</v>
      </c>
      <c r="R381" s="371">
        <f>($D253*$C$195*M$214)*N$224+(0)*N$225</f>
        <v>2.3566890585666056</v>
      </c>
      <c r="S381" s="371">
        <f>($D254*$C$195*M$214)*N$224+(0)*N$225</f>
        <v>2.3519010831273821</v>
      </c>
      <c r="T381" s="371">
        <f>($D255*$C$195*M$214)*N$224+(0)*N$225</f>
        <v>2.3572452731045885</v>
      </c>
      <c r="U381" s="371">
        <f>($D256*$C$195*M$214)*N$224+(0)*N$225</f>
        <v>2.3776258918421158</v>
      </c>
      <c r="V381" s="371">
        <f>($D257*$C$195*M$214)*N$224+(0)*N$225</f>
        <v>2.4637147072118721</v>
      </c>
      <c r="W381" s="371">
        <f>($D258*$C$195*M$214)*N$224+(0)*N$225</f>
        <v>2.5498035225816289</v>
      </c>
      <c r="X381" s="371">
        <f>($D259*$C$195*M$214)*N$224+(0)*N$225</f>
        <v>2.6358923379513852</v>
      </c>
      <c r="Y381" s="371">
        <f>($D260*$C$195*M$214)*N$224+(0)*N$225</f>
        <v>2.7219811533211411</v>
      </c>
      <c r="BC381" s="72"/>
      <c r="BD381" s="72"/>
      <c r="BE381" s="72"/>
      <c r="BF381" s="72"/>
      <c r="BG381" s="72"/>
      <c r="BH381" s="72"/>
      <c r="BI381" s="72"/>
      <c r="BJ381" s="72"/>
      <c r="BK381" s="72"/>
      <c r="BL381" s="72"/>
      <c r="BM381" s="72"/>
      <c r="BN381" s="72"/>
      <c r="BO381" s="72"/>
      <c r="BP381" s="72"/>
      <c r="BQ381" s="72"/>
      <c r="BR381" s="72"/>
      <c r="BS381" s="72"/>
      <c r="BT381" s="72"/>
      <c r="BU381" s="72"/>
      <c r="BV381" s="72"/>
      <c r="BW381" s="72"/>
      <c r="BX381" s="72"/>
      <c r="BY381" s="72"/>
      <c r="BZ381" s="72"/>
      <c r="CA381" s="72"/>
      <c r="CB381" s="72"/>
      <c r="CC381" s="72"/>
      <c r="CD381" s="72"/>
      <c r="CE381" s="72"/>
      <c r="CF381" s="72"/>
      <c r="CG381" s="72"/>
      <c r="CH381" s="72"/>
      <c r="CI381" s="72"/>
      <c r="EK381" s="71"/>
    </row>
    <row r="382" spans="1:141" ht="25.15" customHeight="1">
      <c r="A382" s="549"/>
      <c r="B382" s="369">
        <f t="shared" si="99"/>
        <v>2031</v>
      </c>
      <c r="C382" s="397">
        <f t="shared" si="100"/>
        <v>47848</v>
      </c>
      <c r="D382" s="210">
        <f t="shared" si="93"/>
        <v>3.058669123587856</v>
      </c>
      <c r="E382" s="210">
        <f t="shared" si="94"/>
        <v>2.4469186583107407</v>
      </c>
      <c r="F382" s="210">
        <f t="shared" si="95"/>
        <v>2.3654724797375817</v>
      </c>
      <c r="G382" s="210">
        <f t="shared" si="96"/>
        <v>2.3545731781159853</v>
      </c>
      <c r="H382" s="210">
        <f t="shared" si="97"/>
        <v>2.4206702995269938</v>
      </c>
      <c r="I382" s="210">
        <f t="shared" si="98"/>
        <v>2.6358923379513852</v>
      </c>
      <c r="K382" s="128">
        <f t="shared" si="101"/>
        <v>2031</v>
      </c>
      <c r="L382" s="371">
        <f>($D247*$C$195*N$214)*O$224+(0)*O$225</f>
        <v>3.702543264617959</v>
      </c>
      <c r="M382" s="371">
        <f>($D248*$C$195*N$214)*O$224+(0)*O$225</f>
        <v>2.8630704762739985</v>
      </c>
      <c r="N382" s="371">
        <f>($D249*$C$195*N$214)*O$224+(0)*O$225</f>
        <v>2.6103936298716097</v>
      </c>
      <c r="O382" s="371">
        <f>($D250*$C$195*N$214)*O$224+(0)*O$225</f>
        <v>2.4821245769619416</v>
      </c>
      <c r="P382" s="371">
        <f>($D251*$C$195*N$214)*O$224+(0)*O$225</f>
        <v>2.4117127396595399</v>
      </c>
      <c r="Q382" s="371">
        <f>($D252*$C$195*N$214)*O$224+(0)*O$225</f>
        <v>2.3742559009085578</v>
      </c>
      <c r="R382" s="371">
        <f>($D253*$C$195*N$214)*O$224+(0)*O$225</f>
        <v>2.3566890585666056</v>
      </c>
      <c r="S382" s="371">
        <f>($D254*$C$195*N$214)*O$224+(0)*O$225</f>
        <v>2.3519010831273821</v>
      </c>
      <c r="T382" s="371">
        <f>($D255*$C$195*N$214)*O$224+(0)*O$225</f>
        <v>2.3572452731045885</v>
      </c>
      <c r="U382" s="371">
        <f>($D256*$C$195*N$214)*O$224+(0)*O$225</f>
        <v>2.3776258918421158</v>
      </c>
      <c r="V382" s="371">
        <f>($D257*$C$195*N$214)*O$224+(0)*O$225</f>
        <v>2.4637147072118721</v>
      </c>
      <c r="W382" s="371">
        <f>($D258*$C$195*N$214)*O$224+(0)*O$225</f>
        <v>2.5498035225816289</v>
      </c>
      <c r="X382" s="371">
        <f>($D259*$C$195*N$214)*O$224+(0)*O$225</f>
        <v>2.6358923379513852</v>
      </c>
      <c r="Y382" s="371">
        <f>($D260*$C$195*N$214)*O$224+(0)*O$225</f>
        <v>2.7219811533211411</v>
      </c>
      <c r="BC382" s="72"/>
      <c r="BD382" s="72"/>
      <c r="BE382" s="72"/>
      <c r="BF382" s="72"/>
      <c r="BG382" s="72"/>
      <c r="BH382" s="72"/>
      <c r="BI382" s="72"/>
      <c r="BJ382" s="72"/>
      <c r="BK382" s="72"/>
      <c r="BL382" s="72"/>
      <c r="BM382" s="72"/>
      <c r="BN382" s="72"/>
      <c r="BO382" s="72"/>
      <c r="BP382" s="72"/>
      <c r="BQ382" s="72"/>
      <c r="BR382" s="72"/>
      <c r="BS382" s="72"/>
      <c r="BT382" s="72"/>
      <c r="BU382" s="72"/>
      <c r="BV382" s="72"/>
      <c r="BW382" s="72"/>
      <c r="BX382" s="72"/>
      <c r="BY382" s="72"/>
      <c r="BZ382" s="72"/>
      <c r="CA382" s="72"/>
      <c r="CB382" s="72"/>
      <c r="CC382" s="72"/>
      <c r="CD382" s="72"/>
      <c r="CE382" s="72"/>
      <c r="CF382" s="72"/>
      <c r="CG382" s="72"/>
      <c r="CH382" s="72"/>
      <c r="CI382" s="72"/>
      <c r="EK382" s="71"/>
    </row>
    <row r="383" spans="1:141" ht="25.15" customHeight="1">
      <c r="A383" s="549"/>
      <c r="B383" s="369">
        <f t="shared" si="99"/>
        <v>2032</v>
      </c>
      <c r="C383" s="397">
        <f t="shared" si="100"/>
        <v>48213</v>
      </c>
      <c r="D383" s="210">
        <f t="shared" si="93"/>
        <v>3.058669123587856</v>
      </c>
      <c r="E383" s="210">
        <f t="shared" si="94"/>
        <v>2.4469186583107407</v>
      </c>
      <c r="F383" s="210">
        <f t="shared" si="95"/>
        <v>2.3654724797375817</v>
      </c>
      <c r="G383" s="210">
        <f t="shared" si="96"/>
        <v>2.3545731781159853</v>
      </c>
      <c r="H383" s="210">
        <f t="shared" si="97"/>
        <v>2.4206702995269938</v>
      </c>
      <c r="I383" s="210">
        <f t="shared" si="98"/>
        <v>2.6358923379513852</v>
      </c>
      <c r="K383" s="128">
        <f t="shared" si="101"/>
        <v>2032</v>
      </c>
      <c r="L383" s="371">
        <f>($D247*$C$195*O$214)*P$224+(0)*P$225</f>
        <v>3.702543264617959</v>
      </c>
      <c r="M383" s="371">
        <f>($D248*$C$195*O$214)*P$224+(0)*P$225</f>
        <v>2.8630704762739985</v>
      </c>
      <c r="N383" s="371">
        <f>($D249*$C$195*O$214)*P$224+(0)*P$225</f>
        <v>2.6103936298716097</v>
      </c>
      <c r="O383" s="371">
        <f>($D250*$C$195*O$214)*P$224+(0)*P$225</f>
        <v>2.4821245769619416</v>
      </c>
      <c r="P383" s="371">
        <f>($D251*$C$195*O$214)*P$224+(0)*P$225</f>
        <v>2.4117127396595399</v>
      </c>
      <c r="Q383" s="371">
        <f>($D252*$C$195*O$214)*P$224+(0)*P$225</f>
        <v>2.3742559009085578</v>
      </c>
      <c r="R383" s="371">
        <f>($D253*$C$195*O$214)*P$224+(0)*P$225</f>
        <v>2.3566890585666056</v>
      </c>
      <c r="S383" s="371">
        <f>($D254*$C$195*O$214)*P$224+(0)*P$225</f>
        <v>2.3519010831273821</v>
      </c>
      <c r="T383" s="371">
        <f>($D255*$C$195*O$214)*P$224+(0)*P$225</f>
        <v>2.3572452731045885</v>
      </c>
      <c r="U383" s="371">
        <f>($D256*$C$195*O$214)*P$224+(0)*P$225</f>
        <v>2.3776258918421158</v>
      </c>
      <c r="V383" s="371">
        <f>($D257*$C$195*O$214)*P$224+(0)*P$225</f>
        <v>2.4637147072118721</v>
      </c>
      <c r="W383" s="371">
        <f>($D258*$C$195*O$214)*P$224+(0)*P$225</f>
        <v>2.5498035225816289</v>
      </c>
      <c r="X383" s="371">
        <f>($D259*$C$195*O$214)*P$224+(0)*P$225</f>
        <v>2.6358923379513852</v>
      </c>
      <c r="Y383" s="371">
        <f>($D260*$C$195*O$214)*P$224+(0)*P$225</f>
        <v>2.7219811533211411</v>
      </c>
      <c r="BC383" s="72"/>
      <c r="BD383" s="72"/>
      <c r="BE383" s="72"/>
      <c r="BF383" s="72"/>
      <c r="BG383" s="72"/>
      <c r="BH383" s="72"/>
      <c r="BI383" s="72"/>
      <c r="BJ383" s="72"/>
      <c r="BK383" s="72"/>
      <c r="BL383" s="72"/>
      <c r="BM383" s="72"/>
      <c r="BN383" s="72"/>
      <c r="BO383" s="72"/>
      <c r="BP383" s="72"/>
      <c r="BQ383" s="72"/>
      <c r="BR383" s="72"/>
      <c r="BS383" s="72"/>
      <c r="BT383" s="72"/>
      <c r="BU383" s="72"/>
      <c r="BV383" s="72"/>
      <c r="BW383" s="72"/>
      <c r="BX383" s="72"/>
      <c r="BY383" s="72"/>
      <c r="BZ383" s="72"/>
      <c r="CA383" s="72"/>
      <c r="CB383" s="72"/>
      <c r="CC383" s="72"/>
      <c r="CD383" s="72"/>
      <c r="CE383" s="72"/>
      <c r="CF383" s="72"/>
      <c r="CG383" s="72"/>
      <c r="CH383" s="72"/>
      <c r="CI383" s="72"/>
      <c r="EK383" s="71"/>
    </row>
    <row r="384" spans="1:141" ht="25.15" customHeight="1">
      <c r="A384" s="549"/>
      <c r="B384" s="369">
        <f t="shared" si="99"/>
        <v>2033</v>
      </c>
      <c r="C384" s="397">
        <f t="shared" si="100"/>
        <v>48579</v>
      </c>
      <c r="D384" s="210">
        <f t="shared" si="93"/>
        <v>3.058669123587856</v>
      </c>
      <c r="E384" s="210">
        <f t="shared" si="94"/>
        <v>2.4469186583107407</v>
      </c>
      <c r="F384" s="210">
        <f t="shared" si="95"/>
        <v>2.3654724797375817</v>
      </c>
      <c r="G384" s="210">
        <f t="shared" si="96"/>
        <v>2.3545731781159853</v>
      </c>
      <c r="H384" s="210">
        <f t="shared" si="97"/>
        <v>2.4206702995269938</v>
      </c>
      <c r="I384" s="210">
        <f t="shared" si="98"/>
        <v>2.6358923379513852</v>
      </c>
      <c r="K384" s="128">
        <f t="shared" si="101"/>
        <v>2033</v>
      </c>
      <c r="L384" s="371">
        <f>($D247*$C$195*P$214)*Q$224+(0)*Q$225</f>
        <v>3.702543264617959</v>
      </c>
      <c r="M384" s="371">
        <f>($D248*$C$195*P$214)*Q$224+(0)*Q$225</f>
        <v>2.8630704762739985</v>
      </c>
      <c r="N384" s="371">
        <f>($D249*$C$195*P$214)*Q$224+(0)*Q$225</f>
        <v>2.6103936298716097</v>
      </c>
      <c r="O384" s="371">
        <f>($D250*$C$195*P$214)*Q$224+(0)*Q$225</f>
        <v>2.4821245769619416</v>
      </c>
      <c r="P384" s="371">
        <f>($D251*$C$195*P$214)*Q$224+(0)*Q$225</f>
        <v>2.4117127396595399</v>
      </c>
      <c r="Q384" s="371">
        <f>($D252*$C$195*P$214)*Q$224+(0)*Q$225</f>
        <v>2.3742559009085578</v>
      </c>
      <c r="R384" s="371">
        <f>($D253*$C$195*P$214)*Q$224+(0)*Q$225</f>
        <v>2.3566890585666056</v>
      </c>
      <c r="S384" s="371">
        <f>($D254*$C$195*P$214)*Q$224+(0)*Q$225</f>
        <v>2.3519010831273821</v>
      </c>
      <c r="T384" s="371">
        <f>($D255*$C$195*P$214)*Q$224+(0)*Q$225</f>
        <v>2.3572452731045885</v>
      </c>
      <c r="U384" s="371">
        <f>($D256*$C$195*P$214)*Q$224+(0)*Q$225</f>
        <v>2.3776258918421158</v>
      </c>
      <c r="V384" s="371">
        <f>($D257*$C$195*P$214)*Q$224+(0)*Q$225</f>
        <v>2.4637147072118721</v>
      </c>
      <c r="W384" s="371">
        <f>($D258*$C$195*P$214)*Q$224+(0)*Q$225</f>
        <v>2.5498035225816289</v>
      </c>
      <c r="X384" s="371">
        <f>($D259*$C$195*P$214)*Q$224+(0)*Q$225</f>
        <v>2.6358923379513852</v>
      </c>
      <c r="Y384" s="371">
        <f>($D260*$C$195*P$214)*Q$224+(0)*Q$225</f>
        <v>2.7219811533211411</v>
      </c>
      <c r="BC384" s="72"/>
      <c r="BD384" s="72"/>
      <c r="BE384" s="72"/>
      <c r="BF384" s="72"/>
      <c r="BG384" s="72"/>
      <c r="BH384" s="72"/>
      <c r="BI384" s="72"/>
      <c r="BJ384" s="72"/>
      <c r="BK384" s="72"/>
      <c r="BL384" s="72"/>
      <c r="BM384" s="72"/>
      <c r="BN384" s="72"/>
      <c r="BO384" s="72"/>
      <c r="BP384" s="72"/>
      <c r="BQ384" s="72"/>
      <c r="BR384" s="72"/>
      <c r="BS384" s="72"/>
      <c r="BT384" s="72"/>
      <c r="BU384" s="72"/>
      <c r="BV384" s="72"/>
      <c r="BW384" s="72"/>
      <c r="BX384" s="72"/>
      <c r="BY384" s="72"/>
      <c r="BZ384" s="72"/>
      <c r="CA384" s="72"/>
      <c r="CB384" s="72"/>
      <c r="CC384" s="72"/>
      <c r="CD384" s="72"/>
      <c r="CE384" s="72"/>
      <c r="CF384" s="72"/>
      <c r="CG384" s="72"/>
      <c r="CH384" s="72"/>
      <c r="CI384" s="72"/>
      <c r="EK384" s="71"/>
    </row>
    <row r="385" spans="1:141" ht="25.15" customHeight="1">
      <c r="A385" s="549"/>
      <c r="B385" s="369">
        <f t="shared" si="99"/>
        <v>2034</v>
      </c>
      <c r="C385" s="397">
        <f t="shared" si="100"/>
        <v>48944</v>
      </c>
      <c r="D385" s="210">
        <f t="shared" si="93"/>
        <v>3.058669123587856</v>
      </c>
      <c r="E385" s="210">
        <f t="shared" si="94"/>
        <v>2.4469186583107407</v>
      </c>
      <c r="F385" s="210">
        <f t="shared" si="95"/>
        <v>2.3654724797375817</v>
      </c>
      <c r="G385" s="210">
        <f t="shared" si="96"/>
        <v>2.3545731781159853</v>
      </c>
      <c r="H385" s="210">
        <f t="shared" si="97"/>
        <v>2.4206702995269938</v>
      </c>
      <c r="I385" s="210">
        <f t="shared" si="98"/>
        <v>2.6358923379513852</v>
      </c>
      <c r="K385" s="128">
        <f t="shared" si="101"/>
        <v>2034</v>
      </c>
      <c r="L385" s="371">
        <f>($D247*$C$195*Q$214)*R$224+(0)*R$225</f>
        <v>3.702543264617959</v>
      </c>
      <c r="M385" s="371">
        <f>($D248*$C$195*Q$214)*R$224+(0)*R$225</f>
        <v>2.8630704762739985</v>
      </c>
      <c r="N385" s="371">
        <f>($D249*$C$195*Q$214)*R$224+(0)*R$225</f>
        <v>2.6103936298716097</v>
      </c>
      <c r="O385" s="371">
        <f>($D250*$C$195*Q$214)*R$224+(0)*R$225</f>
        <v>2.4821245769619416</v>
      </c>
      <c r="P385" s="371">
        <f>($D251*$C$195*Q$214)*R$224+(0)*R$225</f>
        <v>2.4117127396595399</v>
      </c>
      <c r="Q385" s="371">
        <f>($D252*$C$195*Q$214)*R$224+(0)*R$225</f>
        <v>2.3742559009085578</v>
      </c>
      <c r="R385" s="371">
        <f>($D253*$C$195*Q$214)*R$224+(0)*R$225</f>
        <v>2.3566890585666056</v>
      </c>
      <c r="S385" s="371">
        <f>($D254*$C$195*Q$214)*R$224+(0)*R$225</f>
        <v>2.3519010831273821</v>
      </c>
      <c r="T385" s="371">
        <f>($D255*$C$195*Q$214)*R$224+(0)*R$225</f>
        <v>2.3572452731045885</v>
      </c>
      <c r="U385" s="371">
        <f>($D256*$C$195*Q$214)*R$224+(0)*R$225</f>
        <v>2.3776258918421158</v>
      </c>
      <c r="V385" s="371">
        <f>($D257*$C$195*Q$214)*R$224+(0)*R$225</f>
        <v>2.4637147072118721</v>
      </c>
      <c r="W385" s="371">
        <f>($D258*$C$195*Q$214)*R$224+(0)*R$225</f>
        <v>2.5498035225816289</v>
      </c>
      <c r="X385" s="371">
        <f>($D259*$C$195*Q$214)*R$224+(0)*R$225</f>
        <v>2.6358923379513852</v>
      </c>
      <c r="Y385" s="371">
        <f>($D260*$C$195*Q$214)*R$224+(0)*R$225</f>
        <v>2.7219811533211411</v>
      </c>
      <c r="BC385" s="72"/>
      <c r="BD385" s="72"/>
      <c r="BE385" s="72"/>
      <c r="BF385" s="72"/>
      <c r="BG385" s="72"/>
      <c r="BH385" s="72"/>
      <c r="BI385" s="72"/>
      <c r="BJ385" s="72"/>
      <c r="BK385" s="72"/>
      <c r="BL385" s="72"/>
      <c r="BM385" s="72"/>
      <c r="BN385" s="72"/>
      <c r="BO385" s="72"/>
      <c r="BP385" s="72"/>
      <c r="BQ385" s="72"/>
      <c r="BR385" s="72"/>
      <c r="BS385" s="72"/>
      <c r="BT385" s="72"/>
      <c r="BU385" s="72"/>
      <c r="BV385" s="72"/>
      <c r="BW385" s="72"/>
      <c r="BX385" s="72"/>
      <c r="BY385" s="72"/>
      <c r="BZ385" s="72"/>
      <c r="CA385" s="72"/>
      <c r="CB385" s="72"/>
      <c r="CC385" s="72"/>
      <c r="CD385" s="72"/>
      <c r="CE385" s="72"/>
      <c r="CF385" s="72"/>
      <c r="CG385" s="72"/>
      <c r="CH385" s="72"/>
      <c r="CI385" s="72"/>
      <c r="EK385" s="71"/>
    </row>
    <row r="386" spans="1:141" ht="25.15" customHeight="1">
      <c r="A386" s="549"/>
      <c r="B386" s="369">
        <f t="shared" si="99"/>
        <v>2035</v>
      </c>
      <c r="C386" s="397">
        <f t="shared" si="100"/>
        <v>49309</v>
      </c>
      <c r="D386" s="210">
        <f t="shared" si="93"/>
        <v>3.058669123587856</v>
      </c>
      <c r="E386" s="210">
        <f t="shared" si="94"/>
        <v>2.4469186583107407</v>
      </c>
      <c r="F386" s="210">
        <f t="shared" si="95"/>
        <v>2.3654724797375817</v>
      </c>
      <c r="G386" s="210">
        <f t="shared" si="96"/>
        <v>2.3545731781159853</v>
      </c>
      <c r="H386" s="210">
        <f t="shared" si="97"/>
        <v>2.4206702995269938</v>
      </c>
      <c r="I386" s="210">
        <f t="shared" si="98"/>
        <v>2.6358923379513852</v>
      </c>
      <c r="K386" s="128">
        <f t="shared" si="101"/>
        <v>2035</v>
      </c>
      <c r="L386" s="371">
        <f>($D247*$C$195*R$214)*S$224+(0)*S$225</f>
        <v>3.702543264617959</v>
      </c>
      <c r="M386" s="371">
        <f>($D248*$C$195*R$214)*S$224+(0)*S$225</f>
        <v>2.8630704762739985</v>
      </c>
      <c r="N386" s="371">
        <f>($D249*$C$195*R$214)*S$224+(0)*S$225</f>
        <v>2.6103936298716097</v>
      </c>
      <c r="O386" s="371">
        <f>($D250*$C$195*R$214)*S$224+(0)*S$225</f>
        <v>2.4821245769619416</v>
      </c>
      <c r="P386" s="371">
        <f>($D251*$C$195*R$214)*S$224+(0)*S$225</f>
        <v>2.4117127396595399</v>
      </c>
      <c r="Q386" s="371">
        <f>($D252*$C$195*R$214)*S$224+(0)*S$225</f>
        <v>2.3742559009085578</v>
      </c>
      <c r="R386" s="371">
        <f>($D253*$C$195*R$214)*S$224+(0)*S$225</f>
        <v>2.3566890585666056</v>
      </c>
      <c r="S386" s="371">
        <f>($D254*$C$195*R$214)*S$224+(0)*S$225</f>
        <v>2.3519010831273821</v>
      </c>
      <c r="T386" s="371">
        <f>($D255*$C$195*R$214)*S$224+(0)*S$225</f>
        <v>2.3572452731045885</v>
      </c>
      <c r="U386" s="371">
        <f>($D256*$C$195*R$214)*S$224+(0)*S$225</f>
        <v>2.3776258918421158</v>
      </c>
      <c r="V386" s="371">
        <f>($D257*$C$195*R$214)*S$224+(0)*S$225</f>
        <v>2.4637147072118721</v>
      </c>
      <c r="W386" s="371">
        <f>($D258*$C$195*R$214)*S$224+(0)*S$225</f>
        <v>2.5498035225816289</v>
      </c>
      <c r="X386" s="371">
        <f>($D259*$C$195*R$214)*S$224+(0)*S$225</f>
        <v>2.6358923379513852</v>
      </c>
      <c r="Y386" s="371">
        <f>($D260*$C$195*R$214)*S$224+(0)*S$225</f>
        <v>2.7219811533211411</v>
      </c>
      <c r="BC386" s="72"/>
      <c r="BD386" s="72"/>
      <c r="BE386" s="72"/>
      <c r="BF386" s="72"/>
      <c r="BG386" s="72"/>
      <c r="BH386" s="72"/>
      <c r="BI386" s="72"/>
      <c r="BJ386" s="72"/>
      <c r="BK386" s="72"/>
      <c r="BL386" s="72"/>
      <c r="BM386" s="72"/>
      <c r="BN386" s="72"/>
      <c r="BO386" s="72"/>
      <c r="BP386" s="72"/>
      <c r="BQ386" s="72"/>
      <c r="BR386" s="72"/>
      <c r="BS386" s="72"/>
      <c r="BT386" s="72"/>
      <c r="BU386" s="72"/>
      <c r="BV386" s="72"/>
      <c r="BW386" s="72"/>
      <c r="BX386" s="72"/>
      <c r="BY386" s="72"/>
      <c r="BZ386" s="72"/>
      <c r="CA386" s="72"/>
      <c r="CB386" s="72"/>
      <c r="CC386" s="72"/>
      <c r="CD386" s="72"/>
      <c r="CE386" s="72"/>
      <c r="CF386" s="72"/>
      <c r="CG386" s="72"/>
      <c r="CH386" s="72"/>
      <c r="CI386" s="72"/>
      <c r="EK386" s="71"/>
    </row>
    <row r="387" spans="1:141" ht="25.15" customHeight="1">
      <c r="A387" s="549"/>
      <c r="B387" s="369">
        <f t="shared" si="99"/>
        <v>2036</v>
      </c>
      <c r="C387" s="397">
        <f t="shared" si="100"/>
        <v>49674</v>
      </c>
      <c r="D387" s="210">
        <f t="shared" si="93"/>
        <v>3.058669123587856</v>
      </c>
      <c r="E387" s="210">
        <f t="shared" si="94"/>
        <v>2.4469186583107407</v>
      </c>
      <c r="F387" s="210">
        <f t="shared" si="95"/>
        <v>2.3654724797375817</v>
      </c>
      <c r="G387" s="210">
        <f t="shared" si="96"/>
        <v>2.3545731781159853</v>
      </c>
      <c r="H387" s="210">
        <f t="shared" si="97"/>
        <v>2.4206702995269938</v>
      </c>
      <c r="I387" s="210">
        <f t="shared" si="98"/>
        <v>2.6358923379513852</v>
      </c>
      <c r="K387" s="128">
        <f t="shared" si="101"/>
        <v>2036</v>
      </c>
      <c r="L387" s="371">
        <f>($D247*$C$195*S$214)*T$224+(0)*T$225</f>
        <v>3.702543264617959</v>
      </c>
      <c r="M387" s="371">
        <f>($D248*$C$195*S$214)*T$224+(0)*T$225</f>
        <v>2.8630704762739985</v>
      </c>
      <c r="N387" s="371">
        <f>($D249*$C$195*S$214)*T$224+(0)*T$225</f>
        <v>2.6103936298716097</v>
      </c>
      <c r="O387" s="371">
        <f>($D250*$C$195*S$214)*T$224+(0)*T$225</f>
        <v>2.4821245769619416</v>
      </c>
      <c r="P387" s="371">
        <f>($D251*$C$195*S$214)*T$224+(0)*T$225</f>
        <v>2.4117127396595399</v>
      </c>
      <c r="Q387" s="371">
        <f>($D252*$C$195*S$214)*T$224+(0)*T$225</f>
        <v>2.3742559009085578</v>
      </c>
      <c r="R387" s="371">
        <f>($D253*$C$195*S$214)*T$224+(0)*T$225</f>
        <v>2.3566890585666056</v>
      </c>
      <c r="S387" s="371">
        <f>($D254*$C$195*S$214)*T$224+(0)*T$225</f>
        <v>2.3519010831273821</v>
      </c>
      <c r="T387" s="371">
        <f>($D255*$C$195*S$214)*T$224+(0)*T$225</f>
        <v>2.3572452731045885</v>
      </c>
      <c r="U387" s="371">
        <f>($D256*$C$195*S$214)*T$224+(0)*T$225</f>
        <v>2.3776258918421158</v>
      </c>
      <c r="V387" s="371">
        <f>($D257*$C$195*S$214)*T$224+(0)*T$225</f>
        <v>2.4637147072118721</v>
      </c>
      <c r="W387" s="371">
        <f>($D258*$C$195*S$214)*T$224+(0)*T$225</f>
        <v>2.5498035225816289</v>
      </c>
      <c r="X387" s="371">
        <f>($D259*$C$195*S$214)*T$224+(0)*T$225</f>
        <v>2.6358923379513852</v>
      </c>
      <c r="Y387" s="371">
        <f>($D260*$C$195*S$214)*T$224+(0)*T$225</f>
        <v>2.7219811533211411</v>
      </c>
      <c r="BC387" s="72"/>
      <c r="BD387" s="72"/>
      <c r="BE387" s="72"/>
      <c r="BF387" s="72"/>
      <c r="BG387" s="72"/>
      <c r="BH387" s="72"/>
      <c r="BI387" s="72"/>
      <c r="BJ387" s="72"/>
      <c r="BK387" s="72"/>
      <c r="BL387" s="72"/>
      <c r="BM387" s="72"/>
      <c r="BN387" s="72"/>
      <c r="BO387" s="72"/>
      <c r="BP387" s="72"/>
      <c r="BQ387" s="72"/>
      <c r="BR387" s="72"/>
      <c r="BS387" s="72"/>
      <c r="BT387" s="72"/>
      <c r="BU387" s="72"/>
      <c r="BV387" s="72"/>
      <c r="BW387" s="72"/>
      <c r="BX387" s="72"/>
      <c r="BY387" s="72"/>
      <c r="BZ387" s="72"/>
      <c r="CA387" s="72"/>
      <c r="CB387" s="72"/>
      <c r="CC387" s="72"/>
      <c r="CD387" s="72"/>
      <c r="CE387" s="72"/>
      <c r="CF387" s="72"/>
      <c r="CG387" s="72"/>
      <c r="CH387" s="72"/>
      <c r="CI387" s="72"/>
      <c r="EK387" s="71"/>
    </row>
    <row r="388" spans="1:141" ht="25.15" customHeight="1">
      <c r="A388" s="549"/>
      <c r="B388" s="369">
        <f t="shared" si="99"/>
        <v>2037</v>
      </c>
      <c r="C388" s="397">
        <f t="shared" si="100"/>
        <v>50040</v>
      </c>
      <c r="D388" s="210">
        <f t="shared" si="93"/>
        <v>3.058669123587856</v>
      </c>
      <c r="E388" s="210">
        <f t="shared" si="94"/>
        <v>2.4469186583107407</v>
      </c>
      <c r="F388" s="210">
        <f t="shared" si="95"/>
        <v>2.3654724797375817</v>
      </c>
      <c r="G388" s="210">
        <f t="shared" si="96"/>
        <v>2.3545731781159853</v>
      </c>
      <c r="H388" s="210">
        <f t="shared" si="97"/>
        <v>2.4206702995269938</v>
      </c>
      <c r="I388" s="210">
        <f t="shared" si="98"/>
        <v>2.6358923379513852</v>
      </c>
      <c r="K388" s="128">
        <f t="shared" si="101"/>
        <v>2037</v>
      </c>
      <c r="L388" s="371">
        <f>($D247*$C$195*T$214)*U$224+(0)*U$225</f>
        <v>3.702543264617959</v>
      </c>
      <c r="M388" s="371">
        <f>($D248*$C$195*T$214)*U$224+(0)*U$225</f>
        <v>2.8630704762739985</v>
      </c>
      <c r="N388" s="371">
        <f>($D249*$C$195*T$214)*U$224+(0)*U$225</f>
        <v>2.6103936298716097</v>
      </c>
      <c r="O388" s="371">
        <f>($D250*$C$195*T$214)*U$224+(0)*U$225</f>
        <v>2.4821245769619416</v>
      </c>
      <c r="P388" s="371">
        <f>($D251*$C$195*T$214)*U$224+(0)*U$225</f>
        <v>2.4117127396595399</v>
      </c>
      <c r="Q388" s="371">
        <f>($D252*$C$195*T$214)*U$224+(0)*U$225</f>
        <v>2.3742559009085578</v>
      </c>
      <c r="R388" s="371">
        <f>($D253*$C$195*T$214)*U$224+(0)*U$225</f>
        <v>2.3566890585666056</v>
      </c>
      <c r="S388" s="371">
        <f>($D254*$C$195*T$214)*U$224+(0)*U$225</f>
        <v>2.3519010831273821</v>
      </c>
      <c r="T388" s="371">
        <f>($D255*$C$195*T$214)*U$224+(0)*U$225</f>
        <v>2.3572452731045885</v>
      </c>
      <c r="U388" s="371">
        <f>($D256*$C$195*T$214)*U$224+(0)*U$225</f>
        <v>2.3776258918421158</v>
      </c>
      <c r="V388" s="371">
        <f>($D257*$C$195*T$214)*U$224+(0)*U$225</f>
        <v>2.4637147072118721</v>
      </c>
      <c r="W388" s="371">
        <f>($D258*$C$195*T$214)*U$224+(0)*U$225</f>
        <v>2.5498035225816289</v>
      </c>
      <c r="X388" s="371">
        <f>($D259*$C$195*T$214)*U$224+(0)*U$225</f>
        <v>2.6358923379513852</v>
      </c>
      <c r="Y388" s="371">
        <f>($D260*$C$195*T$214)*U$224+(0)*U$225</f>
        <v>2.7219811533211411</v>
      </c>
      <c r="BC388" s="72"/>
      <c r="BD388" s="72"/>
      <c r="BE388" s="72"/>
      <c r="BF388" s="72"/>
      <c r="BG388" s="72"/>
      <c r="BH388" s="72"/>
      <c r="BI388" s="72"/>
      <c r="BJ388" s="72"/>
      <c r="BK388" s="72"/>
      <c r="BL388" s="72"/>
      <c r="BM388" s="72"/>
      <c r="BN388" s="72"/>
      <c r="BO388" s="72"/>
      <c r="BP388" s="72"/>
      <c r="BQ388" s="72"/>
      <c r="BR388" s="72"/>
      <c r="BS388" s="72"/>
      <c r="BT388" s="72"/>
      <c r="BU388" s="72"/>
      <c r="BV388" s="72"/>
      <c r="BW388" s="72"/>
      <c r="BX388" s="72"/>
      <c r="BY388" s="72"/>
      <c r="BZ388" s="72"/>
      <c r="CA388" s="72"/>
      <c r="CB388" s="72"/>
      <c r="CC388" s="72"/>
      <c r="CD388" s="72"/>
      <c r="CE388" s="72"/>
      <c r="CF388" s="72"/>
      <c r="CG388" s="72"/>
      <c r="CH388" s="72"/>
      <c r="CI388" s="72"/>
      <c r="EK388" s="71"/>
    </row>
    <row r="389" spans="1:141" ht="25.15" customHeight="1">
      <c r="A389" s="549"/>
      <c r="B389" s="369">
        <f t="shared" si="99"/>
        <v>2038</v>
      </c>
      <c r="C389" s="397">
        <f t="shared" si="100"/>
        <v>50405</v>
      </c>
      <c r="D389" s="210">
        <f t="shared" si="93"/>
        <v>3.058669123587856</v>
      </c>
      <c r="E389" s="210">
        <f t="shared" si="94"/>
        <v>2.4469186583107407</v>
      </c>
      <c r="F389" s="210">
        <f t="shared" si="95"/>
        <v>2.3654724797375817</v>
      </c>
      <c r="G389" s="210">
        <f t="shared" si="96"/>
        <v>2.3545731781159853</v>
      </c>
      <c r="H389" s="210">
        <f t="shared" si="97"/>
        <v>2.4206702995269938</v>
      </c>
      <c r="I389" s="210">
        <f t="shared" si="98"/>
        <v>2.6358923379513852</v>
      </c>
      <c r="K389" s="128">
        <f t="shared" si="101"/>
        <v>2038</v>
      </c>
      <c r="L389" s="371">
        <f>($D247*$C$195*U$214)*V$224+(0)*V$225</f>
        <v>3.702543264617959</v>
      </c>
      <c r="M389" s="371">
        <f>($D248*$C$195*U$214)*V$224+(0)*V$225</f>
        <v>2.8630704762739985</v>
      </c>
      <c r="N389" s="371">
        <f>($D249*$C$195*U$214)*V$224+(0)*V$225</f>
        <v>2.6103936298716097</v>
      </c>
      <c r="O389" s="371">
        <f>($D250*$C$195*U$214)*V$224+(0)*V$225</f>
        <v>2.4821245769619416</v>
      </c>
      <c r="P389" s="371">
        <f>($D251*$C$195*U$214)*V$224+(0)*V$225</f>
        <v>2.4117127396595399</v>
      </c>
      <c r="Q389" s="371">
        <f>($D252*$C$195*U$214)*V$224+(0)*V$225</f>
        <v>2.3742559009085578</v>
      </c>
      <c r="R389" s="371">
        <f>($D253*$C$195*U$214)*V$224+(0)*V$225</f>
        <v>2.3566890585666056</v>
      </c>
      <c r="S389" s="371">
        <f>($D254*$C$195*U$214)*V$224+(0)*V$225</f>
        <v>2.3519010831273821</v>
      </c>
      <c r="T389" s="371">
        <f>($D255*$C$195*U$214)*V$224+(0)*V$225</f>
        <v>2.3572452731045885</v>
      </c>
      <c r="U389" s="371">
        <f>($D256*$C$195*U$214)*V$224+(0)*V$225</f>
        <v>2.3776258918421158</v>
      </c>
      <c r="V389" s="371">
        <f>($D257*$C$195*U$214)*V$224+(0)*V$225</f>
        <v>2.4637147072118721</v>
      </c>
      <c r="W389" s="371">
        <f>($D258*$C$195*U$214)*V$224+(0)*V$225</f>
        <v>2.5498035225816289</v>
      </c>
      <c r="X389" s="371">
        <f>($D259*$C$195*U$214)*V$224+(0)*V$225</f>
        <v>2.6358923379513852</v>
      </c>
      <c r="Y389" s="371">
        <f>($D260*$C$195*U$214)*V$224+(0)*V$225</f>
        <v>2.7219811533211411</v>
      </c>
      <c r="BC389" s="72"/>
      <c r="BD389" s="72"/>
      <c r="BE389" s="72"/>
      <c r="BF389" s="72"/>
      <c r="BG389" s="72"/>
      <c r="BH389" s="72"/>
      <c r="BI389" s="72"/>
      <c r="BJ389" s="72"/>
      <c r="BK389" s="72"/>
      <c r="BL389" s="72"/>
      <c r="BM389" s="72"/>
      <c r="BN389" s="72"/>
      <c r="BO389" s="72"/>
      <c r="BP389" s="72"/>
      <c r="BQ389" s="72"/>
      <c r="BR389" s="72"/>
      <c r="BS389" s="72"/>
      <c r="BT389" s="72"/>
      <c r="BU389" s="72"/>
      <c r="BV389" s="72"/>
      <c r="BW389" s="72"/>
      <c r="BX389" s="72"/>
      <c r="BY389" s="72"/>
      <c r="BZ389" s="72"/>
      <c r="CA389" s="72"/>
      <c r="CB389" s="72"/>
      <c r="CC389" s="72"/>
      <c r="CD389" s="72"/>
      <c r="CE389" s="72"/>
      <c r="CF389" s="72"/>
      <c r="CG389" s="72"/>
      <c r="CH389" s="72"/>
      <c r="CI389" s="72"/>
      <c r="EK389" s="71"/>
    </row>
    <row r="390" spans="1:141" ht="25.15" customHeight="1">
      <c r="A390" s="549"/>
      <c r="B390" s="369">
        <f t="shared" si="99"/>
        <v>2039</v>
      </c>
      <c r="C390" s="397">
        <f t="shared" si="100"/>
        <v>50770</v>
      </c>
      <c r="D390" s="210">
        <f t="shared" si="93"/>
        <v>3.058669123587856</v>
      </c>
      <c r="E390" s="210">
        <f t="shared" si="94"/>
        <v>2.4469186583107407</v>
      </c>
      <c r="F390" s="210">
        <f t="shared" si="95"/>
        <v>2.3654724797375817</v>
      </c>
      <c r="G390" s="210">
        <f t="shared" si="96"/>
        <v>2.3545731781159853</v>
      </c>
      <c r="H390" s="210">
        <f t="shared" si="97"/>
        <v>2.4206702995269938</v>
      </c>
      <c r="I390" s="210">
        <f t="shared" si="98"/>
        <v>2.6358923379513852</v>
      </c>
      <c r="K390" s="128">
        <f t="shared" si="101"/>
        <v>2039</v>
      </c>
      <c r="L390" s="371">
        <f>($D247*$C$195*V$214)*W$224+(0)*W$225</f>
        <v>3.702543264617959</v>
      </c>
      <c r="M390" s="371">
        <f>($D248*$C$195*V$214)*W$224+(0)*W$225</f>
        <v>2.8630704762739985</v>
      </c>
      <c r="N390" s="371">
        <f>($D249*$C$195*V$214)*W$224+(0)*W$225</f>
        <v>2.6103936298716097</v>
      </c>
      <c r="O390" s="371">
        <f>($D250*$C$195*V$214)*W$224+(0)*W$225</f>
        <v>2.4821245769619416</v>
      </c>
      <c r="P390" s="371">
        <f>($D251*$C$195*V$214)*W$224+(0)*W$225</f>
        <v>2.4117127396595399</v>
      </c>
      <c r="Q390" s="371">
        <f>($D252*$C$195*V$214)*W$224+(0)*W$225</f>
        <v>2.3742559009085578</v>
      </c>
      <c r="R390" s="371">
        <f>($D253*$C$195*V$214)*W$224+(0)*W$225</f>
        <v>2.3566890585666056</v>
      </c>
      <c r="S390" s="371">
        <f>($D254*$C$195*V$214)*W$224+(0)*W$225</f>
        <v>2.3519010831273821</v>
      </c>
      <c r="T390" s="371">
        <f>($D255*$C$195*V$214)*W$224+(0)*W$225</f>
        <v>2.3572452731045885</v>
      </c>
      <c r="U390" s="371">
        <f>($D256*$C$195*V$214)*W$224+(0)*W$225</f>
        <v>2.3776258918421158</v>
      </c>
      <c r="V390" s="371">
        <f>($D257*$C$195*V$214)*W$224+(0)*W$225</f>
        <v>2.4637147072118721</v>
      </c>
      <c r="W390" s="371">
        <f>($D258*$C$195*V$214)*W$224+(0)*W$225</f>
        <v>2.5498035225816289</v>
      </c>
      <c r="X390" s="371">
        <f>($D259*$C$195*V$214)*W$224+(0)*W$225</f>
        <v>2.6358923379513852</v>
      </c>
      <c r="Y390" s="371">
        <f>($D260*$C$195*V$214)*W$224+(0)*W$225</f>
        <v>2.7219811533211411</v>
      </c>
      <c r="BC390" s="72"/>
      <c r="BD390" s="72"/>
      <c r="BE390" s="72"/>
      <c r="BF390" s="72"/>
      <c r="BG390" s="72"/>
      <c r="BH390" s="72"/>
      <c r="BI390" s="72"/>
      <c r="BJ390" s="72"/>
      <c r="BK390" s="72"/>
      <c r="BL390" s="72"/>
      <c r="BM390" s="72"/>
      <c r="BN390" s="72"/>
      <c r="BO390" s="72"/>
      <c r="BP390" s="72"/>
      <c r="BQ390" s="72"/>
      <c r="BR390" s="72"/>
      <c r="BS390" s="72"/>
      <c r="BT390" s="72"/>
      <c r="BU390" s="72"/>
      <c r="BV390" s="72"/>
      <c r="BW390" s="72"/>
      <c r="BX390" s="72"/>
      <c r="BY390" s="72"/>
      <c r="BZ390" s="72"/>
      <c r="CA390" s="72"/>
      <c r="CB390" s="72"/>
      <c r="CC390" s="72"/>
      <c r="CD390" s="72"/>
      <c r="CE390" s="72"/>
      <c r="CF390" s="72"/>
      <c r="CG390" s="72"/>
      <c r="CH390" s="72"/>
      <c r="CI390" s="72"/>
      <c r="EK390" s="71"/>
    </row>
    <row r="391" spans="1:141" ht="25.15" customHeight="1">
      <c r="A391" s="549"/>
      <c r="B391" s="369">
        <f t="shared" si="99"/>
        <v>2040</v>
      </c>
      <c r="C391" s="397">
        <f t="shared" si="100"/>
        <v>51135</v>
      </c>
      <c r="D391" s="210">
        <f t="shared" si="93"/>
        <v>3.058669123587856</v>
      </c>
      <c r="E391" s="210">
        <f t="shared" si="94"/>
        <v>2.4469186583107407</v>
      </c>
      <c r="F391" s="210">
        <f t="shared" si="95"/>
        <v>2.3654724797375817</v>
      </c>
      <c r="G391" s="210">
        <f t="shared" si="96"/>
        <v>2.3545731781159853</v>
      </c>
      <c r="H391" s="210">
        <f t="shared" si="97"/>
        <v>2.4206702995269938</v>
      </c>
      <c r="I391" s="210">
        <f t="shared" si="98"/>
        <v>2.6358923379513852</v>
      </c>
      <c r="K391" s="128">
        <f t="shared" si="101"/>
        <v>2040</v>
      </c>
      <c r="L391" s="371">
        <f>($D247*$C$195*W$214)*X$224+(0)*X$225</f>
        <v>3.702543264617959</v>
      </c>
      <c r="M391" s="371">
        <f>($D248*$C$195*W$214)*X$224+(0)*X$225</f>
        <v>2.8630704762739985</v>
      </c>
      <c r="N391" s="371">
        <f>($D249*$C$195*W$214)*X$224+(0)*X$225</f>
        <v>2.6103936298716097</v>
      </c>
      <c r="O391" s="371">
        <f>($D250*$C$195*W$214)*X$224+(0)*X$225</f>
        <v>2.4821245769619416</v>
      </c>
      <c r="P391" s="371">
        <f>($D251*$C$195*W$214)*X$224+(0)*X$225</f>
        <v>2.4117127396595399</v>
      </c>
      <c r="Q391" s="371">
        <f>($D252*$C$195*W$214)*X$224+(0)*X$225</f>
        <v>2.3742559009085578</v>
      </c>
      <c r="R391" s="371">
        <f>($D253*$C$195*W$214)*X$224+(0)*X$225</f>
        <v>2.3566890585666056</v>
      </c>
      <c r="S391" s="371">
        <f>($D254*$C$195*W$214)*X$224+(0)*X$225</f>
        <v>2.3519010831273821</v>
      </c>
      <c r="T391" s="371">
        <f>($D255*$C$195*W$214)*X$224+(0)*X$225</f>
        <v>2.3572452731045885</v>
      </c>
      <c r="U391" s="371">
        <f>($D256*$C$195*W$214)*X$224+(0)*X$225</f>
        <v>2.3776258918421158</v>
      </c>
      <c r="V391" s="371">
        <f>($D257*$C$195*W$214)*X$224+(0)*X$225</f>
        <v>2.4637147072118721</v>
      </c>
      <c r="W391" s="371">
        <f>($D258*$C$195*W$214)*X$224+(0)*X$225</f>
        <v>2.5498035225816289</v>
      </c>
      <c r="X391" s="371">
        <f>($D259*$C$195*W$214)*X$224+(0)*X$225</f>
        <v>2.6358923379513852</v>
      </c>
      <c r="Y391" s="371">
        <f>($D260*$C$195*W$214)*X$224+(0)*X$225</f>
        <v>2.7219811533211411</v>
      </c>
      <c r="BC391" s="72"/>
      <c r="BD391" s="72"/>
      <c r="BE391" s="72"/>
      <c r="BF391" s="72"/>
      <c r="BG391" s="72"/>
      <c r="BH391" s="72"/>
      <c r="BI391" s="72"/>
      <c r="BJ391" s="72"/>
      <c r="BK391" s="72"/>
      <c r="BL391" s="72"/>
      <c r="BM391" s="72"/>
      <c r="BN391" s="72"/>
      <c r="BO391" s="72"/>
      <c r="BP391" s="72"/>
      <c r="BQ391" s="72"/>
      <c r="BR391" s="72"/>
      <c r="BS391" s="72"/>
      <c r="BT391" s="72"/>
      <c r="BU391" s="72"/>
      <c r="BV391" s="72"/>
      <c r="BW391" s="72"/>
      <c r="BX391" s="72"/>
      <c r="BY391" s="72"/>
      <c r="BZ391" s="72"/>
      <c r="CA391" s="72"/>
      <c r="CB391" s="72"/>
      <c r="CC391" s="72"/>
      <c r="CD391" s="72"/>
      <c r="CE391" s="72"/>
      <c r="CF391" s="72"/>
      <c r="CG391" s="72"/>
      <c r="CH391" s="72"/>
      <c r="CI391" s="72"/>
      <c r="EK391" s="71"/>
    </row>
    <row r="392" spans="1:141" ht="25.15" customHeight="1">
      <c r="A392" s="549"/>
      <c r="B392" s="369">
        <f t="shared" si="99"/>
        <v>2041</v>
      </c>
      <c r="C392" s="397">
        <f t="shared" si="100"/>
        <v>51501</v>
      </c>
      <c r="D392" s="210">
        <f t="shared" si="93"/>
        <v>3.058669123587856</v>
      </c>
      <c r="E392" s="210">
        <f t="shared" si="94"/>
        <v>2.4469186583107407</v>
      </c>
      <c r="F392" s="210">
        <f t="shared" si="95"/>
        <v>2.3654724797375817</v>
      </c>
      <c r="G392" s="210">
        <f t="shared" si="96"/>
        <v>2.3545731781159853</v>
      </c>
      <c r="H392" s="210">
        <f t="shared" si="97"/>
        <v>2.4206702995269938</v>
      </c>
      <c r="I392" s="210">
        <f t="shared" si="98"/>
        <v>2.6358923379513852</v>
      </c>
      <c r="K392" s="128">
        <f t="shared" si="101"/>
        <v>2041</v>
      </c>
      <c r="L392" s="371">
        <f>($D247*$C$195*X$214)*Y$224+(0)*Y$225</f>
        <v>3.702543264617959</v>
      </c>
      <c r="M392" s="371">
        <f>($D248*$C$195*X$214)*Y$224+(0)*Y$225</f>
        <v>2.8630704762739985</v>
      </c>
      <c r="N392" s="371">
        <f>($D249*$C$195*X$214)*Y$224+(0)*Y$225</f>
        <v>2.6103936298716097</v>
      </c>
      <c r="O392" s="371">
        <f>($D250*$C$195*X$214)*Y$224+(0)*Y$225</f>
        <v>2.4821245769619416</v>
      </c>
      <c r="P392" s="371">
        <f>($D251*$C$195*X$214)*Y$224+(0)*Y$225</f>
        <v>2.4117127396595399</v>
      </c>
      <c r="Q392" s="371">
        <f>($D252*$C$195*X$214)*Y$224+(0)*Y$225</f>
        <v>2.3742559009085578</v>
      </c>
      <c r="R392" s="371">
        <f>($D253*$C$195*X$214)*Y$224+(0)*Y$225</f>
        <v>2.3566890585666056</v>
      </c>
      <c r="S392" s="371">
        <f>($D254*$C$195*X$214)*Y$224+(0)*Y$225</f>
        <v>2.3519010831273821</v>
      </c>
      <c r="T392" s="371">
        <f>($D255*$C$195*X$214)*Y$224+(0)*Y$225</f>
        <v>2.3572452731045885</v>
      </c>
      <c r="U392" s="371">
        <f>($D256*$C$195*X$214)*Y$224+(0)*Y$225</f>
        <v>2.3776258918421158</v>
      </c>
      <c r="V392" s="371">
        <f>($D257*$C$195*X$214)*Y$224+(0)*Y$225</f>
        <v>2.4637147072118721</v>
      </c>
      <c r="W392" s="371">
        <f>($D258*$C$195*X$214)*Y$224+(0)*Y$225</f>
        <v>2.5498035225816289</v>
      </c>
      <c r="X392" s="371">
        <f>($D259*$C$195*X$214)*Y$224+(0)*Y$225</f>
        <v>2.6358923379513852</v>
      </c>
      <c r="Y392" s="371">
        <f>($D260*$C$195*X$214)*Y$224+(0)*Y$225</f>
        <v>2.7219811533211411</v>
      </c>
      <c r="BC392" s="72"/>
      <c r="BD392" s="72"/>
      <c r="BE392" s="72"/>
      <c r="BF392" s="72"/>
      <c r="BG392" s="72"/>
      <c r="BH392" s="72"/>
      <c r="BI392" s="72"/>
      <c r="BJ392" s="72"/>
      <c r="BK392" s="72"/>
      <c r="BL392" s="72"/>
      <c r="BM392" s="72"/>
      <c r="BN392" s="72"/>
      <c r="BO392" s="72"/>
      <c r="BP392" s="72"/>
      <c r="BQ392" s="72"/>
      <c r="BR392" s="72"/>
      <c r="BS392" s="72"/>
      <c r="BT392" s="72"/>
      <c r="BU392" s="72"/>
      <c r="BV392" s="72"/>
      <c r="BW392" s="72"/>
      <c r="BX392" s="72"/>
      <c r="BY392" s="72"/>
      <c r="BZ392" s="72"/>
      <c r="CA392" s="72"/>
      <c r="CB392" s="72"/>
      <c r="CC392" s="72"/>
      <c r="CD392" s="72"/>
      <c r="CE392" s="72"/>
      <c r="CF392" s="72"/>
      <c r="CG392" s="72"/>
      <c r="CH392" s="72"/>
      <c r="CI392" s="72"/>
      <c r="EK392" s="71"/>
    </row>
    <row r="393" spans="1:141" ht="25.15" customHeight="1">
      <c r="A393" s="549"/>
      <c r="B393" s="369">
        <f>B392+1</f>
        <v>2042</v>
      </c>
      <c r="C393" s="397">
        <f t="shared" si="100"/>
        <v>51866</v>
      </c>
      <c r="D393" s="210">
        <f t="shared" si="93"/>
        <v>3.058669123587856</v>
      </c>
      <c r="E393" s="210">
        <f t="shared" si="94"/>
        <v>2.4469186583107407</v>
      </c>
      <c r="F393" s="210">
        <f t="shared" si="95"/>
        <v>2.3654724797375817</v>
      </c>
      <c r="G393" s="210">
        <f t="shared" si="96"/>
        <v>2.3545731781159853</v>
      </c>
      <c r="H393" s="210">
        <f t="shared" si="97"/>
        <v>2.4206702995269938</v>
      </c>
      <c r="I393" s="210">
        <f t="shared" si="98"/>
        <v>2.6358923379513852</v>
      </c>
      <c r="K393" s="128">
        <f>K392+1</f>
        <v>2042</v>
      </c>
      <c r="L393" s="371">
        <f>($D247*$C$195*Y$214)*Z$224+(0)*Z$225</f>
        <v>3.702543264617959</v>
      </c>
      <c r="M393" s="371">
        <f>($D248*$C$195*Y$214)*Z$224+(0)*Z$225</f>
        <v>2.8630704762739985</v>
      </c>
      <c r="N393" s="371">
        <f>($D249*$C$195*Y$214)*Z$224+(0)*Z$225</f>
        <v>2.6103936298716097</v>
      </c>
      <c r="O393" s="371">
        <f>($D250*$C$195*Y$214)*Z$224+(0)*Z$225</f>
        <v>2.4821245769619416</v>
      </c>
      <c r="P393" s="371">
        <f>($D251*$C$195*Y$214)*Z$224+(0)*Z$225</f>
        <v>2.4117127396595399</v>
      </c>
      <c r="Q393" s="371">
        <f>($D252*$C$195*Y$214)*Z$224+(0)*Z$225</f>
        <v>2.3742559009085578</v>
      </c>
      <c r="R393" s="371">
        <f>($D253*$C$195*Y$214)*Z$224+(0)*Z$225</f>
        <v>2.3566890585666056</v>
      </c>
      <c r="S393" s="371">
        <f>($D254*$C$195*Y$214)*Z$224+(0)*Z$225</f>
        <v>2.3519010831273821</v>
      </c>
      <c r="T393" s="371">
        <f>($D255*$C$195*Y$214)*Z$224+(0)*Z$225</f>
        <v>2.3572452731045885</v>
      </c>
      <c r="U393" s="371">
        <f>($D256*$C$195*Y$214)*Z$224+(0)*Z$225</f>
        <v>2.3776258918421158</v>
      </c>
      <c r="V393" s="371">
        <f>($D257*$C$195*Y$214)*Z$224+(0)*Z$225</f>
        <v>2.4637147072118721</v>
      </c>
      <c r="W393" s="371">
        <f>($D258*$C$195*Y$214)*Z$224+(0)*Z$225</f>
        <v>2.5498035225816289</v>
      </c>
      <c r="X393" s="371">
        <f>($D259*$C$195*Y$214)*Z$224+(0)*Z$225</f>
        <v>2.6358923379513852</v>
      </c>
      <c r="Y393" s="371">
        <f>($D260*$C$195*Y$214)*Z$224+(0)*Z$225</f>
        <v>2.7219811533211411</v>
      </c>
      <c r="BC393" s="72"/>
      <c r="BD393" s="72"/>
      <c r="BE393" s="72"/>
      <c r="BF393" s="72"/>
      <c r="BG393" s="72"/>
      <c r="BH393" s="72"/>
      <c r="BI393" s="72"/>
      <c r="BJ393" s="72"/>
      <c r="BK393" s="72"/>
      <c r="BL393" s="72"/>
      <c r="BM393" s="72"/>
      <c r="BN393" s="72"/>
      <c r="BO393" s="72"/>
      <c r="BP393" s="72"/>
      <c r="BQ393" s="72"/>
      <c r="BR393" s="72"/>
      <c r="BS393" s="72"/>
      <c r="BT393" s="72"/>
      <c r="BU393" s="72"/>
      <c r="BV393" s="72"/>
      <c r="BW393" s="72"/>
      <c r="BX393" s="72"/>
      <c r="BY393" s="72"/>
      <c r="BZ393" s="72"/>
      <c r="CA393" s="72"/>
      <c r="CB393" s="72"/>
      <c r="CC393" s="72"/>
      <c r="CD393" s="72"/>
      <c r="CE393" s="72"/>
      <c r="CF393" s="72"/>
      <c r="CG393" s="72"/>
      <c r="CH393" s="72"/>
      <c r="CI393" s="72"/>
      <c r="EK393" s="71"/>
    </row>
    <row r="394" spans="1:141" ht="25.15" customHeight="1">
      <c r="A394" s="549"/>
      <c r="B394" s="369">
        <f t="shared" si="99"/>
        <v>2043</v>
      </c>
      <c r="C394" s="397">
        <f t="shared" si="100"/>
        <v>52231</v>
      </c>
      <c r="D394" s="210">
        <f t="shared" si="93"/>
        <v>3.058669123587856</v>
      </c>
      <c r="E394" s="210">
        <f t="shared" si="94"/>
        <v>2.4469186583107407</v>
      </c>
      <c r="F394" s="210">
        <f t="shared" si="95"/>
        <v>2.3654724797375817</v>
      </c>
      <c r="G394" s="210">
        <f t="shared" si="96"/>
        <v>2.3545731781159853</v>
      </c>
      <c r="H394" s="210">
        <f t="shared" si="97"/>
        <v>2.4206702995269938</v>
      </c>
      <c r="I394" s="210">
        <f t="shared" si="98"/>
        <v>2.6358923379513852</v>
      </c>
      <c r="K394" s="128">
        <f t="shared" si="101"/>
        <v>2043</v>
      </c>
      <c r="L394" s="371">
        <f>($D247*$C$195*Z$214)*AA$224+(0)*AA$225</f>
        <v>3.702543264617959</v>
      </c>
      <c r="M394" s="371">
        <f>($D248*$C$195*Z$214)*AA$224+(0)*AA$225</f>
        <v>2.8630704762739985</v>
      </c>
      <c r="N394" s="371">
        <f>($D249*$C$195*Z$214)*AA$224+(0)*AA$225</f>
        <v>2.6103936298716097</v>
      </c>
      <c r="O394" s="371">
        <f>($D250*$C$195*Z$214)*AA$224+(0)*AA$225</f>
        <v>2.4821245769619416</v>
      </c>
      <c r="P394" s="371">
        <f>($D251*$C$195*Z$214)*AA$224+(0)*AA$225</f>
        <v>2.4117127396595399</v>
      </c>
      <c r="Q394" s="371">
        <f>($D252*$C$195*Z$214)*AA$224+(0)*AA$225</f>
        <v>2.3742559009085578</v>
      </c>
      <c r="R394" s="371">
        <f>($D253*$C$195*Z$214)*AA$224+(0)*AA$225</f>
        <v>2.3566890585666056</v>
      </c>
      <c r="S394" s="371">
        <f>($D254*$C$195*Z$214)*AA$224+(0)*AA$225</f>
        <v>2.3519010831273821</v>
      </c>
      <c r="T394" s="371">
        <f>($D255*$C$195*Z$214)*AA$224+(0)*AA$225</f>
        <v>2.3572452731045885</v>
      </c>
      <c r="U394" s="371">
        <f>($D256*$C$195*Z$214)*AA$224+(0)*AA$225</f>
        <v>2.3776258918421158</v>
      </c>
      <c r="V394" s="371">
        <f>($D257*$C$195*Z$214)*AA$224+(0)*AA$225</f>
        <v>2.4637147072118721</v>
      </c>
      <c r="W394" s="371">
        <f>($D258*$C$195*Z$214)*AA$224+(0)*AA$225</f>
        <v>2.5498035225816289</v>
      </c>
      <c r="X394" s="371">
        <f>($D259*$C$195*Z$214)*AA$224+(0)*AA$225</f>
        <v>2.6358923379513852</v>
      </c>
      <c r="Y394" s="371">
        <f>($D260*$C$195*Z$214)*AA$224+(0)*AA$225</f>
        <v>2.7219811533211411</v>
      </c>
      <c r="BC394" s="72"/>
      <c r="BD394" s="72"/>
      <c r="BE394" s="72"/>
      <c r="BF394" s="72"/>
      <c r="BG394" s="72"/>
      <c r="BH394" s="72"/>
      <c r="BI394" s="72"/>
      <c r="BJ394" s="72"/>
      <c r="BK394" s="72"/>
      <c r="BL394" s="72"/>
      <c r="BM394" s="72"/>
      <c r="BN394" s="72"/>
      <c r="BO394" s="72"/>
      <c r="BP394" s="72"/>
      <c r="BQ394" s="72"/>
      <c r="BR394" s="72"/>
      <c r="BS394" s="72"/>
      <c r="BT394" s="72"/>
      <c r="BU394" s="72"/>
      <c r="BV394" s="72"/>
      <c r="BW394" s="72"/>
      <c r="BX394" s="72"/>
      <c r="BY394" s="72"/>
      <c r="BZ394" s="72"/>
      <c r="CA394" s="72"/>
      <c r="CB394" s="72"/>
      <c r="CC394" s="72"/>
      <c r="CD394" s="72"/>
      <c r="CE394" s="72"/>
      <c r="CF394" s="72"/>
      <c r="CG394" s="72"/>
      <c r="CH394" s="72"/>
      <c r="CI394" s="72"/>
      <c r="EK394" s="71"/>
    </row>
    <row r="395" spans="1:141" ht="25.15" customHeight="1">
      <c r="A395" s="549"/>
      <c r="B395" s="369">
        <f t="shared" si="99"/>
        <v>2044</v>
      </c>
      <c r="C395" s="397">
        <f t="shared" si="100"/>
        <v>52596</v>
      </c>
      <c r="D395" s="210">
        <f t="shared" si="93"/>
        <v>3.058669123587856</v>
      </c>
      <c r="E395" s="210">
        <f t="shared" si="94"/>
        <v>2.4469186583107407</v>
      </c>
      <c r="F395" s="210">
        <f t="shared" si="95"/>
        <v>2.3654724797375817</v>
      </c>
      <c r="G395" s="210">
        <f t="shared" si="96"/>
        <v>2.3545731781159853</v>
      </c>
      <c r="H395" s="210">
        <f t="shared" si="97"/>
        <v>2.4206702995269938</v>
      </c>
      <c r="I395" s="210">
        <f t="shared" si="98"/>
        <v>2.6358923379513852</v>
      </c>
      <c r="K395" s="128">
        <f t="shared" si="101"/>
        <v>2044</v>
      </c>
      <c r="L395" s="371">
        <f>($D247*$C$195*AA$214)*AB$224+(0)*AB$225</f>
        <v>3.702543264617959</v>
      </c>
      <c r="M395" s="371">
        <f>($D248*$C$195*AA$214)*AB$224+(0)*AB$225</f>
        <v>2.8630704762739985</v>
      </c>
      <c r="N395" s="371">
        <f>($D249*$C$195*AA$214)*AB$224+(0)*AB$225</f>
        <v>2.6103936298716097</v>
      </c>
      <c r="O395" s="371">
        <f>($D250*$C$195*AA$214)*AB$224+(0)*AB$225</f>
        <v>2.4821245769619416</v>
      </c>
      <c r="P395" s="371">
        <f>($D251*$C$195*AA$214)*AB$224+(0)*AB$225</f>
        <v>2.4117127396595399</v>
      </c>
      <c r="Q395" s="371">
        <f>($D252*$C$195*AA$214)*AB$224+(0)*AB$225</f>
        <v>2.3742559009085578</v>
      </c>
      <c r="R395" s="371">
        <f>($D253*$C$195*AA$214)*AB$224+(0)*AB$225</f>
        <v>2.3566890585666056</v>
      </c>
      <c r="S395" s="371">
        <f>($D254*$C$195*AA$214)*AB$224+(0)*AB$225</f>
        <v>2.3519010831273821</v>
      </c>
      <c r="T395" s="371">
        <f>($D255*$C$195*AA$214)*AB$224+(0)*AB$225</f>
        <v>2.3572452731045885</v>
      </c>
      <c r="U395" s="371">
        <f>($D256*$C$195*AA$214)*AB$224+(0)*AB$225</f>
        <v>2.3776258918421158</v>
      </c>
      <c r="V395" s="371">
        <f>($D257*$C$195*AA$214)*AB$224+(0)*AB$225</f>
        <v>2.4637147072118721</v>
      </c>
      <c r="W395" s="371">
        <f>($D258*$C$195*AA$214)*AB$224+(0)*AB$225</f>
        <v>2.5498035225816289</v>
      </c>
      <c r="X395" s="371">
        <f>($D259*$C$195*AA$214)*AB$224+(0)*AB$225</f>
        <v>2.6358923379513852</v>
      </c>
      <c r="Y395" s="371">
        <f>($D260*$C$195*AA$214)*AB$224+(0)*AB$225</f>
        <v>2.7219811533211411</v>
      </c>
      <c r="BC395" s="72"/>
      <c r="BD395" s="72"/>
      <c r="BE395" s="72"/>
      <c r="BF395" s="72"/>
      <c r="BG395" s="72"/>
      <c r="BH395" s="72"/>
      <c r="BI395" s="72"/>
      <c r="BJ395" s="72"/>
      <c r="BK395" s="72"/>
      <c r="BL395" s="72"/>
      <c r="BM395" s="72"/>
      <c r="BN395" s="72"/>
      <c r="BO395" s="72"/>
      <c r="BP395" s="72"/>
      <c r="BQ395" s="72"/>
      <c r="BR395" s="72"/>
      <c r="BS395" s="72"/>
      <c r="BT395" s="72"/>
      <c r="BU395" s="72"/>
      <c r="BV395" s="72"/>
      <c r="BW395" s="72"/>
      <c r="BX395" s="72"/>
      <c r="BY395" s="72"/>
      <c r="BZ395" s="72"/>
      <c r="CA395" s="72"/>
      <c r="CB395" s="72"/>
      <c r="CC395" s="72"/>
      <c r="CD395" s="72"/>
      <c r="CE395" s="72"/>
      <c r="CF395" s="72"/>
      <c r="CG395" s="72"/>
      <c r="CH395" s="72"/>
      <c r="CI395" s="72"/>
      <c r="EK395" s="71"/>
    </row>
    <row r="396" spans="1:141" ht="25.15" customHeight="1">
      <c r="A396" s="549"/>
      <c r="B396" s="369">
        <f t="shared" si="99"/>
        <v>2045</v>
      </c>
      <c r="C396" s="397">
        <f t="shared" si="100"/>
        <v>52962</v>
      </c>
      <c r="D396" s="210">
        <f t="shared" si="93"/>
        <v>3.058669123587856</v>
      </c>
      <c r="E396" s="210">
        <f t="shared" si="94"/>
        <v>2.4469186583107407</v>
      </c>
      <c r="F396" s="210">
        <f t="shared" si="95"/>
        <v>2.3654724797375817</v>
      </c>
      <c r="G396" s="210">
        <f t="shared" si="96"/>
        <v>2.3545731781159853</v>
      </c>
      <c r="H396" s="210">
        <f t="shared" si="97"/>
        <v>2.4206702995269938</v>
      </c>
      <c r="I396" s="210">
        <f t="shared" si="98"/>
        <v>2.6358923379513852</v>
      </c>
      <c r="K396" s="128">
        <f t="shared" si="101"/>
        <v>2045</v>
      </c>
      <c r="L396" s="371">
        <f>($D247*$C$195*AB$214)*AC$224+(0)*AC$225</f>
        <v>3.702543264617959</v>
      </c>
      <c r="M396" s="371">
        <f>($D248*$C$195*AB$214)*AC$224+(0)*AC$225</f>
        <v>2.8630704762739985</v>
      </c>
      <c r="N396" s="371">
        <f>($D249*$C$195*AB$214)*AC$224+(0)*AC$225</f>
        <v>2.6103936298716097</v>
      </c>
      <c r="O396" s="371">
        <f>($D250*$C$195*AB$214)*AC$224+(0)*AC$225</f>
        <v>2.4821245769619416</v>
      </c>
      <c r="P396" s="371">
        <f>($D251*$C$195*AB$214)*AC$224+(0)*AC$225</f>
        <v>2.4117127396595399</v>
      </c>
      <c r="Q396" s="371">
        <f>($D252*$C$195*AB$214)*AC$224+(0)*AC$225</f>
        <v>2.3742559009085578</v>
      </c>
      <c r="R396" s="371">
        <f>($D253*$C$195*AB$214)*AC$224+(0)*AC$225</f>
        <v>2.3566890585666056</v>
      </c>
      <c r="S396" s="371">
        <f>($D254*$C$195*AB$214)*AC$224+(0)*AC$225</f>
        <v>2.3519010831273821</v>
      </c>
      <c r="T396" s="371">
        <f>($D255*$C$195*AB$214)*AC$224+(0)*AC$225</f>
        <v>2.3572452731045885</v>
      </c>
      <c r="U396" s="371">
        <f>($D256*$C$195*AB$214)*AC$224+(0)*AC$225</f>
        <v>2.3776258918421158</v>
      </c>
      <c r="V396" s="371">
        <f>($D257*$C$195*AB$214)*AC$224+(0)*AC$225</f>
        <v>2.4637147072118721</v>
      </c>
      <c r="W396" s="371">
        <f>($D258*$C$195*AB$214)*AC$224+(0)*AC$225</f>
        <v>2.5498035225816289</v>
      </c>
      <c r="X396" s="371">
        <f>($D259*$C$195*AB$214)*AC$224+(0)*AC$225</f>
        <v>2.6358923379513852</v>
      </c>
      <c r="Y396" s="371">
        <f>($D260*$C$195*AB$214)*AC$224+(0)*AC$225</f>
        <v>2.7219811533211411</v>
      </c>
      <c r="BC396" s="72"/>
      <c r="BD396" s="72"/>
      <c r="BE396" s="72"/>
      <c r="BF396" s="72"/>
      <c r="BG396" s="72"/>
      <c r="BH396" s="72"/>
      <c r="BI396" s="72"/>
      <c r="BJ396" s="72"/>
      <c r="BK396" s="72"/>
      <c r="BL396" s="72"/>
      <c r="BM396" s="72"/>
      <c r="BN396" s="72"/>
      <c r="BO396" s="72"/>
      <c r="BP396" s="72"/>
      <c r="BQ396" s="72"/>
      <c r="BR396" s="72"/>
      <c r="BS396" s="72"/>
      <c r="BT396" s="72"/>
      <c r="BU396" s="72"/>
      <c r="BV396" s="72"/>
      <c r="BW396" s="72"/>
      <c r="BX396" s="72"/>
      <c r="BY396" s="72"/>
      <c r="BZ396" s="72"/>
      <c r="CA396" s="72"/>
      <c r="CB396" s="72"/>
      <c r="CC396" s="72"/>
      <c r="CD396" s="72"/>
      <c r="CE396" s="72"/>
      <c r="CF396" s="72"/>
      <c r="CG396" s="72"/>
      <c r="CH396" s="72"/>
      <c r="CI396" s="72"/>
      <c r="EK396" s="71"/>
    </row>
    <row r="397" spans="1:141" ht="25.15" customHeight="1">
      <c r="A397" s="549"/>
      <c r="B397" s="369">
        <f t="shared" si="99"/>
        <v>2046</v>
      </c>
      <c r="C397" s="397">
        <f t="shared" si="100"/>
        <v>53327</v>
      </c>
      <c r="D397" s="210">
        <f t="shared" si="93"/>
        <v>3.058669123587856</v>
      </c>
      <c r="E397" s="210">
        <f t="shared" si="94"/>
        <v>2.4469186583107407</v>
      </c>
      <c r="F397" s="210">
        <f t="shared" si="95"/>
        <v>2.3654724797375817</v>
      </c>
      <c r="G397" s="210">
        <f t="shared" si="96"/>
        <v>2.3545731781159853</v>
      </c>
      <c r="H397" s="210">
        <f t="shared" si="97"/>
        <v>2.4206702995269938</v>
      </c>
      <c r="I397" s="210">
        <f t="shared" si="98"/>
        <v>2.6358923379513852</v>
      </c>
      <c r="K397" s="128">
        <f t="shared" si="101"/>
        <v>2046</v>
      </c>
      <c r="L397" s="371">
        <f>($D247*$C$195*AC$214)*AD$224+(0)*AD$225</f>
        <v>3.702543264617959</v>
      </c>
      <c r="M397" s="371">
        <f>($D248*$C$195*AC$214)*AD$224+(0)*AD$225</f>
        <v>2.8630704762739985</v>
      </c>
      <c r="N397" s="371">
        <f>($D249*$C$195*AC$214)*AD$224+(0)*AD$225</f>
        <v>2.6103936298716097</v>
      </c>
      <c r="O397" s="371">
        <f>($D250*$C$195*AC$214)*AD$224+(0)*AD$225</f>
        <v>2.4821245769619416</v>
      </c>
      <c r="P397" s="371">
        <f>($D251*$C$195*AC$214)*AD$224+(0)*AD$225</f>
        <v>2.4117127396595399</v>
      </c>
      <c r="Q397" s="371">
        <f>($D252*$C$195*AC$214)*AD$224+(0)*AD$225</f>
        <v>2.3742559009085578</v>
      </c>
      <c r="R397" s="371">
        <f>($D253*$C$195*AC$214)*AD$224+(0)*AD$225</f>
        <v>2.3566890585666056</v>
      </c>
      <c r="S397" s="371">
        <f>($D254*$C$195*AC$214)*AD$224+(0)*AD$225</f>
        <v>2.3519010831273821</v>
      </c>
      <c r="T397" s="371">
        <f>($D255*$C$195*AC$214)*AD$224+(0)*AD$225</f>
        <v>2.3572452731045885</v>
      </c>
      <c r="U397" s="371">
        <f>($D256*$C$195*AC$214)*AD$224+(0)*AD$225</f>
        <v>2.3776258918421158</v>
      </c>
      <c r="V397" s="371">
        <f>($D257*$C$195*AC$214)*AD$224+(0)*AD$225</f>
        <v>2.4637147072118721</v>
      </c>
      <c r="W397" s="371">
        <f>($D258*$C$195*AC$214)*AD$224+(0)*AD$225</f>
        <v>2.5498035225816289</v>
      </c>
      <c r="X397" s="371">
        <f>($D259*$C$195*AC$214)*AD$224+(0)*AD$225</f>
        <v>2.6358923379513852</v>
      </c>
      <c r="Y397" s="371">
        <f>($D260*$C$195*AC$214)*AD$224+(0)*AD$225</f>
        <v>2.7219811533211411</v>
      </c>
      <c r="BC397" s="72"/>
      <c r="BD397" s="72"/>
      <c r="BE397" s="72"/>
      <c r="BF397" s="72"/>
      <c r="BG397" s="72"/>
      <c r="BH397" s="72"/>
      <c r="BI397" s="72"/>
      <c r="BJ397" s="72"/>
      <c r="BK397" s="72"/>
      <c r="BL397" s="72"/>
      <c r="BM397" s="72"/>
      <c r="BN397" s="72"/>
      <c r="BO397" s="72"/>
      <c r="BP397" s="72"/>
      <c r="BQ397" s="72"/>
      <c r="BR397" s="72"/>
      <c r="BS397" s="72"/>
      <c r="BT397" s="72"/>
      <c r="BU397" s="72"/>
      <c r="BV397" s="72"/>
      <c r="BW397" s="72"/>
      <c r="BX397" s="72"/>
      <c r="BY397" s="72"/>
      <c r="BZ397" s="72"/>
      <c r="CA397" s="72"/>
      <c r="CB397" s="72"/>
      <c r="CC397" s="72"/>
      <c r="CD397" s="72"/>
      <c r="CE397" s="72"/>
      <c r="CF397" s="72"/>
      <c r="CG397" s="72"/>
      <c r="CH397" s="72"/>
      <c r="CI397" s="72"/>
      <c r="EK397" s="71"/>
    </row>
    <row r="398" spans="1:141" ht="25.15" customHeight="1">
      <c r="A398" s="549"/>
      <c r="B398" s="369">
        <f t="shared" si="99"/>
        <v>2047</v>
      </c>
      <c r="C398" s="397">
        <f t="shared" si="100"/>
        <v>53692</v>
      </c>
      <c r="D398" s="210">
        <f t="shared" si="93"/>
        <v>3.058669123587856</v>
      </c>
      <c r="E398" s="210">
        <f t="shared" si="94"/>
        <v>2.4469186583107407</v>
      </c>
      <c r="F398" s="210">
        <f t="shared" si="95"/>
        <v>2.3654724797375817</v>
      </c>
      <c r="G398" s="210">
        <f t="shared" si="96"/>
        <v>2.3545731781159853</v>
      </c>
      <c r="H398" s="210">
        <f t="shared" si="97"/>
        <v>2.4206702995269938</v>
      </c>
      <c r="I398" s="210">
        <f t="shared" si="98"/>
        <v>2.6358923379513852</v>
      </c>
      <c r="K398" s="128">
        <f t="shared" si="101"/>
        <v>2047</v>
      </c>
      <c r="L398" s="371">
        <f>($D247*$C$195*AD$214)*AE$224+(0)*AE$225</f>
        <v>3.702543264617959</v>
      </c>
      <c r="M398" s="371">
        <f>($D248*$C$195*AD$214)*AE$224+(0)*AE$225</f>
        <v>2.8630704762739985</v>
      </c>
      <c r="N398" s="371">
        <f>($D249*$C$195*AD$214)*AE$224+(0)*AE$225</f>
        <v>2.6103936298716097</v>
      </c>
      <c r="O398" s="371">
        <f>($D250*$C$195*AD$214)*AE$224+(0)*AE$225</f>
        <v>2.4821245769619416</v>
      </c>
      <c r="P398" s="371">
        <f>($D251*$C$195*AD$214)*AE$224+(0)*AE$225</f>
        <v>2.4117127396595399</v>
      </c>
      <c r="Q398" s="371">
        <f>($D252*$C$195*AD$214)*AE$224+(0)*AE$225</f>
        <v>2.3742559009085578</v>
      </c>
      <c r="R398" s="371">
        <f>($D253*$C$195*AD$214)*AE$224+(0)*AE$225</f>
        <v>2.3566890585666056</v>
      </c>
      <c r="S398" s="371">
        <f>($D254*$C$195*AD$214)*AE$224+(0)*AE$225</f>
        <v>2.3519010831273821</v>
      </c>
      <c r="T398" s="371">
        <f>($D255*$C$195*AD$214)*AE$224+(0)*AE$225</f>
        <v>2.3572452731045885</v>
      </c>
      <c r="U398" s="371">
        <f>($D256*$C$195*AD$214)*AE$224+(0)*AE$225</f>
        <v>2.3776258918421158</v>
      </c>
      <c r="V398" s="371">
        <f>($D257*$C$195*AD$214)*AE$224+(0)*AE$225</f>
        <v>2.4637147072118721</v>
      </c>
      <c r="W398" s="371">
        <f>($D258*$C$195*AD$214)*AE$224+(0)*AE$225</f>
        <v>2.5498035225816289</v>
      </c>
      <c r="X398" s="371">
        <f>($D259*$C$195*AD$214)*AE$224+(0)*AE$225</f>
        <v>2.6358923379513852</v>
      </c>
      <c r="Y398" s="371">
        <f>($D260*$C$195*AD$214)*AE$224+(0)*AE$225</f>
        <v>2.7219811533211411</v>
      </c>
      <c r="BC398" s="72"/>
      <c r="BD398" s="72"/>
      <c r="BE398" s="72"/>
      <c r="BF398" s="72"/>
      <c r="BG398" s="72"/>
      <c r="BH398" s="72"/>
      <c r="BI398" s="72"/>
      <c r="BJ398" s="72"/>
      <c r="BK398" s="72"/>
      <c r="BL398" s="72"/>
      <c r="BM398" s="72"/>
      <c r="BN398" s="72"/>
      <c r="BO398" s="72"/>
      <c r="BP398" s="72"/>
      <c r="BQ398" s="72"/>
      <c r="BR398" s="72"/>
      <c r="BS398" s="72"/>
      <c r="BT398" s="72"/>
      <c r="BU398" s="72"/>
      <c r="BV398" s="72"/>
      <c r="BW398" s="72"/>
      <c r="BX398" s="72"/>
      <c r="BY398" s="72"/>
      <c r="BZ398" s="72"/>
      <c r="CA398" s="72"/>
      <c r="CB398" s="72"/>
      <c r="CC398" s="72"/>
      <c r="CD398" s="72"/>
      <c r="CE398" s="72"/>
      <c r="CF398" s="72"/>
      <c r="CG398" s="72"/>
      <c r="CH398" s="72"/>
      <c r="CI398" s="72"/>
      <c r="EK398" s="71"/>
    </row>
    <row r="399" spans="1:141" ht="25.15" customHeight="1">
      <c r="A399" s="549"/>
      <c r="B399" s="369">
        <f t="shared" si="99"/>
        <v>2048</v>
      </c>
      <c r="C399" s="397">
        <f t="shared" si="100"/>
        <v>54057</v>
      </c>
      <c r="D399" s="210">
        <f t="shared" si="93"/>
        <v>3.058669123587856</v>
      </c>
      <c r="E399" s="210">
        <f t="shared" si="94"/>
        <v>2.4469186583107407</v>
      </c>
      <c r="F399" s="210">
        <f t="shared" si="95"/>
        <v>2.3654724797375817</v>
      </c>
      <c r="G399" s="210">
        <f t="shared" si="96"/>
        <v>2.3545731781159853</v>
      </c>
      <c r="H399" s="210">
        <f t="shared" si="97"/>
        <v>2.4206702995269938</v>
      </c>
      <c r="I399" s="210">
        <f t="shared" si="98"/>
        <v>2.6358923379513852</v>
      </c>
      <c r="K399" s="128">
        <f t="shared" si="101"/>
        <v>2048</v>
      </c>
      <c r="L399" s="371">
        <f>($D247*$C$195*AE$214)*AF$224+(0)*AF$225</f>
        <v>3.702543264617959</v>
      </c>
      <c r="M399" s="371">
        <f>($D248*$C$195*AE$214)*AF$224+(0)*AF$225</f>
        <v>2.8630704762739985</v>
      </c>
      <c r="N399" s="371">
        <f>($D249*$C$195*AE$214)*AF$224+(0)*AF$225</f>
        <v>2.6103936298716097</v>
      </c>
      <c r="O399" s="371">
        <f>($D250*$C$195*AE$214)*AF$224+(0)*AF$225</f>
        <v>2.4821245769619416</v>
      </c>
      <c r="P399" s="371">
        <f>($D251*$C$195*AE$214)*AF$224+(0)*AF$225</f>
        <v>2.4117127396595399</v>
      </c>
      <c r="Q399" s="371">
        <f>($D252*$C$195*AE$214)*AF$224+(0)*AF$225</f>
        <v>2.3742559009085578</v>
      </c>
      <c r="R399" s="371">
        <f>($D253*$C$195*AE$214)*AF$224+(0)*AF$225</f>
        <v>2.3566890585666056</v>
      </c>
      <c r="S399" s="371">
        <f>($D254*$C$195*AE$214)*AF$224+(0)*AF$225</f>
        <v>2.3519010831273821</v>
      </c>
      <c r="T399" s="371">
        <f>($D255*$C$195*AE$214)*AF$224+(0)*AF$225</f>
        <v>2.3572452731045885</v>
      </c>
      <c r="U399" s="371">
        <f>($D256*$C$195*AE$214)*AF$224+(0)*AF$225</f>
        <v>2.3776258918421158</v>
      </c>
      <c r="V399" s="371">
        <f>($D257*$C$195*AE$214)*AF$224+(0)*AF$225</f>
        <v>2.4637147072118721</v>
      </c>
      <c r="W399" s="371">
        <f>($D258*$C$195*AE$214)*AF$224+(0)*AF$225</f>
        <v>2.5498035225816289</v>
      </c>
      <c r="X399" s="371">
        <f>($D259*$C$195*AE$214)*AF$224+(0)*AF$225</f>
        <v>2.6358923379513852</v>
      </c>
      <c r="Y399" s="371">
        <f>($D260*$C$195*AE$214)*AF$224+(0)*AF$225</f>
        <v>2.7219811533211411</v>
      </c>
      <c r="BC399" s="72"/>
      <c r="BD399" s="72"/>
      <c r="BE399" s="72"/>
      <c r="BF399" s="72"/>
      <c r="BG399" s="72"/>
      <c r="BH399" s="72"/>
      <c r="BI399" s="72"/>
      <c r="BJ399" s="72"/>
      <c r="BK399" s="72"/>
      <c r="BL399" s="72"/>
      <c r="BM399" s="72"/>
      <c r="BN399" s="72"/>
      <c r="BO399" s="72"/>
      <c r="BP399" s="72"/>
      <c r="BQ399" s="72"/>
      <c r="BR399" s="72"/>
      <c r="BS399" s="72"/>
      <c r="BT399" s="72"/>
      <c r="BU399" s="72"/>
      <c r="BV399" s="72"/>
      <c r="BW399" s="72"/>
      <c r="BX399" s="72"/>
      <c r="BY399" s="72"/>
      <c r="BZ399" s="72"/>
      <c r="CA399" s="72"/>
      <c r="CB399" s="72"/>
      <c r="CC399" s="72"/>
      <c r="CD399" s="72"/>
      <c r="CE399" s="72"/>
      <c r="CF399" s="72"/>
      <c r="CG399" s="72"/>
      <c r="CH399" s="72"/>
      <c r="CI399" s="72"/>
      <c r="EK399" s="71"/>
    </row>
    <row r="400" spans="1:141" ht="25.15" customHeight="1">
      <c r="A400" s="549"/>
      <c r="B400" s="369">
        <f t="shared" si="99"/>
        <v>2049</v>
      </c>
      <c r="C400" s="397">
        <f t="shared" si="100"/>
        <v>54423</v>
      </c>
      <c r="D400" s="210">
        <f t="shared" si="93"/>
        <v>3.058669123587856</v>
      </c>
      <c r="E400" s="210">
        <f t="shared" si="94"/>
        <v>2.4469186583107407</v>
      </c>
      <c r="F400" s="210">
        <f t="shared" si="95"/>
        <v>2.3654724797375817</v>
      </c>
      <c r="G400" s="210">
        <f t="shared" si="96"/>
        <v>2.3545731781159853</v>
      </c>
      <c r="H400" s="210">
        <f t="shared" si="97"/>
        <v>2.4206702995269938</v>
      </c>
      <c r="I400" s="210">
        <f t="shared" si="98"/>
        <v>2.6358923379513852</v>
      </c>
      <c r="K400" s="128">
        <f t="shared" si="101"/>
        <v>2049</v>
      </c>
      <c r="L400" s="371">
        <f>($D247*$C$195*AF$214)*AG$224+(0)*AG$225</f>
        <v>3.702543264617959</v>
      </c>
      <c r="M400" s="371">
        <f>($D248*$C$195*AF$214)*AG$224+(0)*AG$225</f>
        <v>2.8630704762739985</v>
      </c>
      <c r="N400" s="371">
        <f>($D249*$C$195*AF$214)*AG$224+(0)*AG$225</f>
        <v>2.6103936298716097</v>
      </c>
      <c r="O400" s="371">
        <f>($D250*$C$195*AF$214)*AG$224+(0)*AG$225</f>
        <v>2.4821245769619416</v>
      </c>
      <c r="P400" s="371">
        <f>($D251*$C$195*AF$214)*AG$224+(0)*AG$225</f>
        <v>2.4117127396595399</v>
      </c>
      <c r="Q400" s="371">
        <f>($D252*$C$195*AF$214)*AG$224+(0)*AG$225</f>
        <v>2.3742559009085578</v>
      </c>
      <c r="R400" s="371">
        <f>($D253*$C$195*AF$214)*AG$224+(0)*AG$225</f>
        <v>2.3566890585666056</v>
      </c>
      <c r="S400" s="371">
        <f>($D254*$C$195*AF$214)*AG$224+(0)*AG$225</f>
        <v>2.3519010831273821</v>
      </c>
      <c r="T400" s="371">
        <f>($D255*$C$195*AF$214)*AG$224+(0)*AG$225</f>
        <v>2.3572452731045885</v>
      </c>
      <c r="U400" s="371">
        <f>($D256*$C$195*AF$214)*AG$224+(0)*AG$225</f>
        <v>2.3776258918421158</v>
      </c>
      <c r="V400" s="371">
        <f>($D257*$C$195*AF$214)*AG$224+(0)*AG$225</f>
        <v>2.4637147072118721</v>
      </c>
      <c r="W400" s="371">
        <f>($D258*$C$195*AF$214)*AG$224+(0)*AG$225</f>
        <v>2.5498035225816289</v>
      </c>
      <c r="X400" s="371">
        <f>($D259*$C$195*AF$214)*AG$224+(0)*AG$225</f>
        <v>2.6358923379513852</v>
      </c>
      <c r="Y400" s="371">
        <f>($D260*$C$195*AF$214)*AG$224+(0)*AG$225</f>
        <v>2.7219811533211411</v>
      </c>
      <c r="BC400" s="72"/>
      <c r="BD400" s="72"/>
      <c r="BE400" s="72"/>
      <c r="BF400" s="72"/>
      <c r="BG400" s="72"/>
      <c r="BH400" s="72"/>
      <c r="BI400" s="72"/>
      <c r="BJ400" s="72"/>
      <c r="BK400" s="72"/>
      <c r="BL400" s="72"/>
      <c r="BM400" s="72"/>
      <c r="BN400" s="72"/>
      <c r="BO400" s="72"/>
      <c r="BP400" s="72"/>
      <c r="BQ400" s="72"/>
      <c r="BR400" s="72"/>
      <c r="BS400" s="72"/>
      <c r="BT400" s="72"/>
      <c r="BU400" s="72"/>
      <c r="BV400" s="72"/>
      <c r="BW400" s="72"/>
      <c r="BX400" s="72"/>
      <c r="BY400" s="72"/>
      <c r="BZ400" s="72"/>
      <c r="CA400" s="72"/>
      <c r="CB400" s="72"/>
      <c r="CC400" s="72"/>
      <c r="CD400" s="72"/>
      <c r="CE400" s="72"/>
      <c r="CF400" s="72"/>
      <c r="CG400" s="72"/>
      <c r="CH400" s="72"/>
      <c r="CI400" s="72"/>
      <c r="EK400" s="71"/>
    </row>
    <row r="401" spans="1:141" ht="25.15" customHeight="1">
      <c r="A401" s="549"/>
      <c r="B401" s="369">
        <f t="shared" si="99"/>
        <v>2050</v>
      </c>
      <c r="C401" s="397">
        <f t="shared" si="100"/>
        <v>54788</v>
      </c>
      <c r="D401" s="210">
        <f t="shared" si="93"/>
        <v>3.058669123587856</v>
      </c>
      <c r="E401" s="210">
        <f t="shared" si="94"/>
        <v>2.4469186583107407</v>
      </c>
      <c r="F401" s="210">
        <f t="shared" si="95"/>
        <v>2.3654724797375817</v>
      </c>
      <c r="G401" s="210">
        <f t="shared" si="96"/>
        <v>2.3545731781159853</v>
      </c>
      <c r="H401" s="210">
        <f t="shared" si="97"/>
        <v>2.4206702995269938</v>
      </c>
      <c r="I401" s="210">
        <f t="shared" si="98"/>
        <v>2.6358923379513852</v>
      </c>
      <c r="K401" s="128">
        <f t="shared" si="101"/>
        <v>2050</v>
      </c>
      <c r="L401" s="371">
        <f>($D247*$C$195*AG$214)*AH$224+(0)*AH$225</f>
        <v>3.702543264617959</v>
      </c>
      <c r="M401" s="371">
        <f>($D248*$C$195*AG$214)*AH$224+(0)*AH$225</f>
        <v>2.8630704762739985</v>
      </c>
      <c r="N401" s="371">
        <f>($D249*$C$195*AG$214)*AH$224+(0)*AH$225</f>
        <v>2.6103936298716097</v>
      </c>
      <c r="O401" s="371">
        <f>($D250*$C$195*AG$214)*AH$224+(0)*AH$225</f>
        <v>2.4821245769619416</v>
      </c>
      <c r="P401" s="371">
        <f>($D251*$C$195*AG$214)*AH$224+(0)*AH$225</f>
        <v>2.4117127396595399</v>
      </c>
      <c r="Q401" s="371">
        <f>($D252*$C$195*AG$214)*AH$224+(0)*AH$225</f>
        <v>2.3742559009085578</v>
      </c>
      <c r="R401" s="371">
        <f>($D253*$C$195*AG$214)*AH$224+(0)*AH$225</f>
        <v>2.3566890585666056</v>
      </c>
      <c r="S401" s="371">
        <f>($D254*$C$195*AG$214)*AH$224+(0)*AH$225</f>
        <v>2.3519010831273821</v>
      </c>
      <c r="T401" s="371">
        <f>($D255*$C$195*AG$214)*AH$224+(0)*AH$225</f>
        <v>2.3572452731045885</v>
      </c>
      <c r="U401" s="371">
        <f>($D256*$C$195*AG$214)*AH$224+(0)*AH$225</f>
        <v>2.3776258918421158</v>
      </c>
      <c r="V401" s="371">
        <f>($D257*$C$195*AG$214)*AH$224+(0)*AH$225</f>
        <v>2.4637147072118721</v>
      </c>
      <c r="W401" s="371">
        <f>($D258*$C$195*AG$214)*AH$224+(0)*AH$225</f>
        <v>2.5498035225816289</v>
      </c>
      <c r="X401" s="371">
        <f>($D259*$C$195*AG$214)*AH$224+(0)*AH$225</f>
        <v>2.6358923379513852</v>
      </c>
      <c r="Y401" s="371">
        <f>($D260*$C$195*AG$214)*AH$224+(0)*AH$225</f>
        <v>2.7219811533211411</v>
      </c>
      <c r="BC401" s="72"/>
      <c r="BD401" s="72"/>
      <c r="BE401" s="72"/>
      <c r="BF401" s="72"/>
      <c r="BG401" s="72"/>
      <c r="BH401" s="72"/>
      <c r="BI401" s="72"/>
      <c r="BJ401" s="72"/>
      <c r="BK401" s="72"/>
      <c r="BL401" s="72"/>
      <c r="BM401" s="72"/>
      <c r="BN401" s="72"/>
      <c r="BO401" s="72"/>
      <c r="BP401" s="72"/>
      <c r="BQ401" s="72"/>
      <c r="BR401" s="72"/>
      <c r="BS401" s="72"/>
      <c r="BT401" s="72"/>
      <c r="BU401" s="72"/>
      <c r="BV401" s="72"/>
      <c r="BW401" s="72"/>
      <c r="BX401" s="72"/>
      <c r="BY401" s="72"/>
      <c r="BZ401" s="72"/>
      <c r="CA401" s="72"/>
      <c r="CB401" s="72"/>
      <c r="CC401" s="72"/>
      <c r="CD401" s="72"/>
      <c r="CE401" s="72"/>
      <c r="CF401" s="72"/>
      <c r="CG401" s="72"/>
      <c r="CH401" s="72"/>
      <c r="CI401" s="72"/>
      <c r="EK401" s="71"/>
    </row>
    <row r="402" spans="1:141" ht="25.15" customHeight="1">
      <c r="A402" s="549"/>
      <c r="B402" s="369">
        <f t="shared" si="99"/>
        <v>2051</v>
      </c>
      <c r="C402" s="397">
        <f t="shared" si="100"/>
        <v>55153</v>
      </c>
      <c r="D402" s="210">
        <f t="shared" si="93"/>
        <v>3.058669123587856</v>
      </c>
      <c r="E402" s="210">
        <f t="shared" si="94"/>
        <v>2.4469186583107407</v>
      </c>
      <c r="F402" s="210">
        <f t="shared" si="95"/>
        <v>2.3654724797375817</v>
      </c>
      <c r="G402" s="210">
        <f t="shared" si="96"/>
        <v>2.3545731781159853</v>
      </c>
      <c r="H402" s="210">
        <f t="shared" si="97"/>
        <v>2.4206702995269938</v>
      </c>
      <c r="I402" s="210">
        <f t="shared" si="98"/>
        <v>2.6358923379513852</v>
      </c>
      <c r="K402" s="128">
        <f t="shared" si="101"/>
        <v>2051</v>
      </c>
      <c r="L402" s="371">
        <f>($D247*$C$195*AH$214)*AI$224+(0)*AI$225</f>
        <v>3.702543264617959</v>
      </c>
      <c r="M402" s="371">
        <f>($D248*$C$195*AH$214)*AI$224+(0)*AI$225</f>
        <v>2.8630704762739985</v>
      </c>
      <c r="N402" s="371">
        <f>($D249*$C$195*AH$214)*AI$224+(0)*AI$225</f>
        <v>2.6103936298716097</v>
      </c>
      <c r="O402" s="371">
        <f>($D250*$C$195*AH$214)*AI$224+(0)*AI$225</f>
        <v>2.4821245769619416</v>
      </c>
      <c r="P402" s="371">
        <f>($D251*$C$195*AH$214)*AI$224+(0)*AI$225</f>
        <v>2.4117127396595399</v>
      </c>
      <c r="Q402" s="371">
        <f>($D252*$C$195*AH$214)*AI$224+(0)*AI$225</f>
        <v>2.3742559009085578</v>
      </c>
      <c r="R402" s="371">
        <f>($D253*$C$195*AH$214)*AI$224+(0)*AI$225</f>
        <v>2.3566890585666056</v>
      </c>
      <c r="S402" s="371">
        <f>($D254*$C$195*AH$214)*AI$224+(0)*AI$225</f>
        <v>2.3519010831273821</v>
      </c>
      <c r="T402" s="371">
        <f>($D255*$C$195*AH$214)*AI$224+(0)*AI$225</f>
        <v>2.3572452731045885</v>
      </c>
      <c r="U402" s="371">
        <f>($D256*$C$195*AH$214)*AI$224+(0)*AI$225</f>
        <v>2.3776258918421158</v>
      </c>
      <c r="V402" s="371">
        <f>($D257*$C$195*AH$214)*AI$224+(0)*AI$225</f>
        <v>2.4637147072118721</v>
      </c>
      <c r="W402" s="371">
        <f>($D258*$C$195*AH$214)*AI$224+(0)*AI$225</f>
        <v>2.5498035225816289</v>
      </c>
      <c r="X402" s="371">
        <f>($D259*$C$195*AH$214)*AI$224+(0)*AI$225</f>
        <v>2.6358923379513852</v>
      </c>
      <c r="Y402" s="371">
        <f>($D260*$C$195*AH$214)*AI$224+(0)*AI$225</f>
        <v>2.7219811533211411</v>
      </c>
      <c r="BC402" s="72"/>
      <c r="BD402" s="72"/>
      <c r="BE402" s="72"/>
      <c r="BF402" s="72"/>
      <c r="BG402" s="72"/>
      <c r="BH402" s="72"/>
      <c r="BI402" s="72"/>
      <c r="BJ402" s="72"/>
      <c r="BK402" s="72"/>
      <c r="BL402" s="72"/>
      <c r="BM402" s="72"/>
      <c r="BN402" s="72"/>
      <c r="BO402" s="72"/>
      <c r="BP402" s="72"/>
      <c r="BQ402" s="72"/>
      <c r="BR402" s="72"/>
      <c r="BS402" s="72"/>
      <c r="BT402" s="72"/>
      <c r="BU402" s="72"/>
      <c r="BV402" s="72"/>
      <c r="BW402" s="72"/>
      <c r="BX402" s="72"/>
      <c r="BY402" s="72"/>
      <c r="BZ402" s="72"/>
      <c r="CA402" s="72"/>
      <c r="CB402" s="72"/>
      <c r="CC402" s="72"/>
      <c r="CD402" s="72"/>
      <c r="CE402" s="72"/>
      <c r="CF402" s="72"/>
      <c r="CG402" s="72"/>
      <c r="CH402" s="72"/>
      <c r="CI402" s="72"/>
      <c r="EK402" s="71"/>
    </row>
    <row r="403" spans="1:141" ht="25.15" customHeight="1">
      <c r="A403" s="549"/>
      <c r="B403" s="369">
        <f t="shared" si="99"/>
        <v>2052</v>
      </c>
      <c r="C403" s="397">
        <f t="shared" si="100"/>
        <v>55518</v>
      </c>
      <c r="D403" s="210">
        <f t="shared" si="93"/>
        <v>3.058669123587856</v>
      </c>
      <c r="E403" s="210">
        <f t="shared" si="94"/>
        <v>2.4469186583107407</v>
      </c>
      <c r="F403" s="210">
        <f t="shared" si="95"/>
        <v>2.3654724797375817</v>
      </c>
      <c r="G403" s="210">
        <f t="shared" si="96"/>
        <v>2.3545731781159853</v>
      </c>
      <c r="H403" s="210">
        <f t="shared" si="97"/>
        <v>2.4206702995269938</v>
      </c>
      <c r="I403" s="210">
        <f t="shared" si="98"/>
        <v>2.6358923379513852</v>
      </c>
      <c r="K403" s="128">
        <f t="shared" si="101"/>
        <v>2052</v>
      </c>
      <c r="L403" s="371">
        <f>($D247*$C$195*AI$214)*AJ$224+(0)*AJ$225</f>
        <v>3.702543264617959</v>
      </c>
      <c r="M403" s="371">
        <f>($D248*$C$195*AI$214)*AJ$224+(0)*AJ$225</f>
        <v>2.8630704762739985</v>
      </c>
      <c r="N403" s="371">
        <f>($D249*$C$195*AI$214)*AJ$224+(0)*AJ$225</f>
        <v>2.6103936298716097</v>
      </c>
      <c r="O403" s="371">
        <f>($D250*$C$195*AI$214)*AJ$224+(0)*AJ$225</f>
        <v>2.4821245769619416</v>
      </c>
      <c r="P403" s="371">
        <f>($D251*$C$195*AI$214)*AJ$224+(0)*AJ$225</f>
        <v>2.4117127396595399</v>
      </c>
      <c r="Q403" s="371">
        <f>($D252*$C$195*AI$214)*AJ$224+(0)*AJ$225</f>
        <v>2.3742559009085578</v>
      </c>
      <c r="R403" s="371">
        <f>($D253*$C$195*AI$214)*AJ$224+(0)*AJ$225</f>
        <v>2.3566890585666056</v>
      </c>
      <c r="S403" s="371">
        <f>($D254*$C$195*AI$214)*AJ$224+(0)*AJ$225</f>
        <v>2.3519010831273821</v>
      </c>
      <c r="T403" s="371">
        <f>($D255*$C$195*AI$214)*AJ$224+(0)*AJ$225</f>
        <v>2.3572452731045885</v>
      </c>
      <c r="U403" s="371">
        <f>($D256*$C$195*AI$214)*AJ$224+(0)*AJ$225</f>
        <v>2.3776258918421158</v>
      </c>
      <c r="V403" s="371">
        <f>($D257*$C$195*AI$214)*AJ$224+(0)*AJ$225</f>
        <v>2.4637147072118721</v>
      </c>
      <c r="W403" s="371">
        <f>($D258*$C$195*AI$214)*AJ$224+(0)*AJ$225</f>
        <v>2.5498035225816289</v>
      </c>
      <c r="X403" s="371">
        <f>($D259*$C$195*AI$214)*AJ$224+(0)*AJ$225</f>
        <v>2.6358923379513852</v>
      </c>
      <c r="Y403" s="371">
        <f>($D260*$C$195*AI$214)*AJ$224+(0)*AJ$225</f>
        <v>2.7219811533211411</v>
      </c>
      <c r="BC403" s="72"/>
      <c r="BD403" s="72"/>
      <c r="BE403" s="72"/>
      <c r="BF403" s="72"/>
      <c r="BG403" s="72"/>
      <c r="BH403" s="72"/>
      <c r="BI403" s="72"/>
      <c r="BJ403" s="72"/>
      <c r="BK403" s="72"/>
      <c r="BL403" s="72"/>
      <c r="BM403" s="72"/>
      <c r="BN403" s="72"/>
      <c r="BO403" s="72"/>
      <c r="BP403" s="72"/>
      <c r="BQ403" s="72"/>
      <c r="BR403" s="72"/>
      <c r="BS403" s="72"/>
      <c r="BT403" s="72"/>
      <c r="BU403" s="72"/>
      <c r="BV403" s="72"/>
      <c r="BW403" s="72"/>
      <c r="BX403" s="72"/>
      <c r="BY403" s="72"/>
      <c r="BZ403" s="72"/>
      <c r="CA403" s="72"/>
      <c r="CB403" s="72"/>
      <c r="CC403" s="72"/>
      <c r="CD403" s="72"/>
      <c r="CE403" s="72"/>
      <c r="CF403" s="72"/>
      <c r="CG403" s="72"/>
      <c r="CH403" s="72"/>
      <c r="CI403" s="72"/>
      <c r="EK403" s="71"/>
    </row>
    <row r="404" spans="1:141" ht="25.15" customHeight="1">
      <c r="A404" s="549"/>
      <c r="B404" s="369">
        <f t="shared" si="99"/>
        <v>2053</v>
      </c>
      <c r="C404" s="397">
        <f t="shared" si="100"/>
        <v>55884</v>
      </c>
      <c r="D404" s="210">
        <f t="shared" si="93"/>
        <v>3.058669123587856</v>
      </c>
      <c r="E404" s="210">
        <f t="shared" si="94"/>
        <v>2.4469186583107407</v>
      </c>
      <c r="F404" s="210">
        <f t="shared" si="95"/>
        <v>2.3654724797375817</v>
      </c>
      <c r="G404" s="210">
        <f t="shared" si="96"/>
        <v>2.3545731781159853</v>
      </c>
      <c r="H404" s="210">
        <f t="shared" si="97"/>
        <v>2.4206702995269938</v>
      </c>
      <c r="I404" s="210">
        <f t="shared" si="98"/>
        <v>2.6358923379513852</v>
      </c>
      <c r="K404" s="128">
        <f t="shared" si="101"/>
        <v>2053</v>
      </c>
      <c r="L404" s="371">
        <f>($D247*$C$195*AJ$214)*AK$224+(0)*AK$225</f>
        <v>3.702543264617959</v>
      </c>
      <c r="M404" s="371">
        <f>($D248*$C$195*AJ$214)*AK$224+(0)*AK$225</f>
        <v>2.8630704762739985</v>
      </c>
      <c r="N404" s="371">
        <f>($D249*$C$195*AJ$214)*AK$224+(0)*AK$225</f>
        <v>2.6103936298716097</v>
      </c>
      <c r="O404" s="371">
        <f>($D250*$C$195*AJ$214)*AK$224+(0)*AK$225</f>
        <v>2.4821245769619416</v>
      </c>
      <c r="P404" s="371">
        <f>($D251*$C$195*AJ$214)*AK$224+(0)*AK$225</f>
        <v>2.4117127396595399</v>
      </c>
      <c r="Q404" s="371">
        <f>($D252*$C$195*AJ$214)*AK$224+(0)*AK$225</f>
        <v>2.3742559009085578</v>
      </c>
      <c r="R404" s="371">
        <f>($D253*$C$195*AJ$214)*AK$224+(0)*AK$225</f>
        <v>2.3566890585666056</v>
      </c>
      <c r="S404" s="371">
        <f>($D254*$C$195*AJ$214)*AK$224+(0)*AK$225</f>
        <v>2.3519010831273821</v>
      </c>
      <c r="T404" s="371">
        <f>($D255*$C$195*AJ$214)*AK$224+(0)*AK$225</f>
        <v>2.3572452731045885</v>
      </c>
      <c r="U404" s="371">
        <f>($D256*$C$195*AJ$214)*AK$224+(0)*AK$225</f>
        <v>2.3776258918421158</v>
      </c>
      <c r="V404" s="371">
        <f>($D257*$C$195*AJ$214)*AK$224+(0)*AK$225</f>
        <v>2.4637147072118721</v>
      </c>
      <c r="W404" s="371">
        <f>($D258*$C$195*AJ$214)*AK$224+(0)*AK$225</f>
        <v>2.5498035225816289</v>
      </c>
      <c r="X404" s="371">
        <f>($D259*$C$195*AJ$214)*AK$224+(0)*AK$225</f>
        <v>2.6358923379513852</v>
      </c>
      <c r="Y404" s="371">
        <f>($D260*$C$195*AJ$214)*AK$224+(0)*AK$225</f>
        <v>2.7219811533211411</v>
      </c>
      <c r="BC404" s="72"/>
      <c r="BD404" s="72"/>
      <c r="BE404" s="72"/>
      <c r="BF404" s="72"/>
      <c r="BG404" s="72"/>
      <c r="BH404" s="72"/>
      <c r="BI404" s="72"/>
      <c r="BJ404" s="72"/>
      <c r="BK404" s="72"/>
      <c r="BL404" s="72"/>
      <c r="BM404" s="72"/>
      <c r="BN404" s="72"/>
      <c r="BO404" s="72"/>
      <c r="BP404" s="72"/>
      <c r="BQ404" s="72"/>
      <c r="BR404" s="72"/>
      <c r="BS404" s="72"/>
      <c r="BT404" s="72"/>
      <c r="BU404" s="72"/>
      <c r="BV404" s="72"/>
      <c r="BW404" s="72"/>
      <c r="BX404" s="72"/>
      <c r="BY404" s="72"/>
      <c r="BZ404" s="72"/>
      <c r="CA404" s="72"/>
      <c r="CB404" s="72"/>
      <c r="CC404" s="72"/>
      <c r="CD404" s="72"/>
      <c r="CE404" s="72"/>
      <c r="CF404" s="72"/>
      <c r="CG404" s="72"/>
      <c r="CH404" s="72"/>
      <c r="CI404" s="72"/>
      <c r="EK404" s="71"/>
    </row>
    <row r="405" spans="1:141" ht="25.15" customHeight="1">
      <c r="A405" s="549"/>
      <c r="B405" s="369">
        <f t="shared" si="99"/>
        <v>2054</v>
      </c>
      <c r="C405" s="397">
        <f t="shared" si="100"/>
        <v>56249</v>
      </c>
      <c r="D405" s="210">
        <f t="shared" si="93"/>
        <v>3.058669123587856</v>
      </c>
      <c r="E405" s="210">
        <f t="shared" si="94"/>
        <v>2.4469186583107407</v>
      </c>
      <c r="F405" s="210">
        <f t="shared" si="95"/>
        <v>2.3654724797375817</v>
      </c>
      <c r="G405" s="210">
        <f t="shared" si="96"/>
        <v>2.3545731781159853</v>
      </c>
      <c r="H405" s="210">
        <f t="shared" si="97"/>
        <v>2.4206702995269938</v>
      </c>
      <c r="I405" s="210">
        <f t="shared" si="98"/>
        <v>2.6358923379513852</v>
      </c>
      <c r="K405" s="128">
        <f t="shared" si="101"/>
        <v>2054</v>
      </c>
      <c r="L405" s="371">
        <f>($D247*$C$195*AK$214)*AL$224+(0)*AL$225</f>
        <v>3.702543264617959</v>
      </c>
      <c r="M405" s="371">
        <f>($D248*$C$195*AK$214)*AL$224+(0)*AL$225</f>
        <v>2.8630704762739985</v>
      </c>
      <c r="N405" s="371">
        <f>($D249*$C$195*AK$214)*AL$224+(0)*AL$225</f>
        <v>2.6103936298716097</v>
      </c>
      <c r="O405" s="371">
        <f>($D250*$C$195*AK$214)*AL$224+(0)*AL$225</f>
        <v>2.4821245769619416</v>
      </c>
      <c r="P405" s="371">
        <f>($D251*$C$195*AK$214)*AL$224+(0)*AL$225</f>
        <v>2.4117127396595399</v>
      </c>
      <c r="Q405" s="371">
        <f>($D252*$C$195*AK$214)*AL$224+(0)*AL$225</f>
        <v>2.3742559009085578</v>
      </c>
      <c r="R405" s="371">
        <f>($D253*$C$195*AK$214)*AL$224+(0)*AL$225</f>
        <v>2.3566890585666056</v>
      </c>
      <c r="S405" s="371">
        <f>($D254*$C$195*AK$214)*AL$224+(0)*AL$225</f>
        <v>2.3519010831273821</v>
      </c>
      <c r="T405" s="371">
        <f>($D255*$C$195*AK$214)*AL$224+(0)*AL$225</f>
        <v>2.3572452731045885</v>
      </c>
      <c r="U405" s="371">
        <f>($D256*$C$195*AK$214)*AL$224+(0)*AL$225</f>
        <v>2.3776258918421158</v>
      </c>
      <c r="V405" s="371">
        <f>($D257*$C$195*AK$214)*AL$224+(0)*AL$225</f>
        <v>2.4637147072118721</v>
      </c>
      <c r="W405" s="371">
        <f>($D258*$C$195*AK$214)*AL$224+(0)*AL$225</f>
        <v>2.5498035225816289</v>
      </c>
      <c r="X405" s="371">
        <f>($D259*$C$195*AK$214)*AL$224+(0)*AL$225</f>
        <v>2.6358923379513852</v>
      </c>
      <c r="Y405" s="371">
        <f>($D260*$C$195*AK$214)*AL$224+(0)*AL$225</f>
        <v>2.7219811533211411</v>
      </c>
      <c r="BC405" s="72"/>
      <c r="BD405" s="72"/>
      <c r="BE405" s="72"/>
      <c r="BF405" s="72"/>
      <c r="BG405" s="72"/>
      <c r="BH405" s="72"/>
      <c r="BI405" s="72"/>
      <c r="BJ405" s="72"/>
      <c r="BK405" s="72"/>
      <c r="BL405" s="72"/>
      <c r="BM405" s="72"/>
      <c r="BN405" s="72"/>
      <c r="BO405" s="72"/>
      <c r="BP405" s="72"/>
      <c r="BQ405" s="72"/>
      <c r="BR405" s="72"/>
      <c r="BS405" s="72"/>
      <c r="BT405" s="72"/>
      <c r="BU405" s="72"/>
      <c r="BV405" s="72"/>
      <c r="BW405" s="72"/>
      <c r="BX405" s="72"/>
      <c r="BY405" s="72"/>
      <c r="BZ405" s="72"/>
      <c r="CA405" s="72"/>
      <c r="CB405" s="72"/>
      <c r="CC405" s="72"/>
      <c r="CD405" s="72"/>
      <c r="CE405" s="72"/>
      <c r="CF405" s="72"/>
      <c r="CG405" s="72"/>
      <c r="CH405" s="72"/>
      <c r="CI405" s="72"/>
      <c r="EK405" s="71"/>
    </row>
    <row r="406" spans="1:141" ht="25.15" customHeight="1">
      <c r="A406" s="549"/>
      <c r="B406" s="369">
        <f t="shared" si="99"/>
        <v>2055</v>
      </c>
      <c r="C406" s="397">
        <f t="shared" si="100"/>
        <v>56614</v>
      </c>
      <c r="D406" s="210">
        <f t="shared" si="93"/>
        <v>3.058669123587856</v>
      </c>
      <c r="E406" s="210">
        <f t="shared" si="94"/>
        <v>2.4469186583107407</v>
      </c>
      <c r="F406" s="210">
        <f t="shared" si="95"/>
        <v>2.3654724797375817</v>
      </c>
      <c r="G406" s="210">
        <f t="shared" si="96"/>
        <v>2.3545731781159853</v>
      </c>
      <c r="H406" s="210">
        <f t="shared" si="97"/>
        <v>2.4206702995269938</v>
      </c>
      <c r="I406" s="210">
        <f t="shared" si="98"/>
        <v>2.6358923379513852</v>
      </c>
      <c r="K406" s="128">
        <f t="shared" si="101"/>
        <v>2055</v>
      </c>
      <c r="L406" s="371">
        <f>($D247*$C$195*AL$214)*AM$224+(0)*AM$225</f>
        <v>3.702543264617959</v>
      </c>
      <c r="M406" s="371">
        <f>($D248*$C$195*AL$214)*AM$224+(0)*AM$225</f>
        <v>2.8630704762739985</v>
      </c>
      <c r="N406" s="371">
        <f>($D249*$C$195*AL$214)*AM$224+(0)*AM$225</f>
        <v>2.6103936298716097</v>
      </c>
      <c r="O406" s="371">
        <f>($D250*$C$195*AL$214)*AM$224+(0)*AM$225</f>
        <v>2.4821245769619416</v>
      </c>
      <c r="P406" s="371">
        <f>($D251*$C$195*AL$214)*AM$224+(0)*AM$225</f>
        <v>2.4117127396595399</v>
      </c>
      <c r="Q406" s="371">
        <f>($D252*$C$195*AL$214)*AM$224+(0)*AM$225</f>
        <v>2.3742559009085578</v>
      </c>
      <c r="R406" s="371">
        <f>($D253*$C$195*AL$214)*AM$224+(0)*AM$225</f>
        <v>2.3566890585666056</v>
      </c>
      <c r="S406" s="371">
        <f>($D254*$C$195*AL$214)*AM$224+(0)*AM$225</f>
        <v>2.3519010831273821</v>
      </c>
      <c r="T406" s="371">
        <f>($D255*$C$195*AL$214)*AM$224+(0)*AM$225</f>
        <v>2.3572452731045885</v>
      </c>
      <c r="U406" s="371">
        <f>($D256*$C$195*AL$214)*AM$224+(0)*AM$225</f>
        <v>2.3776258918421158</v>
      </c>
      <c r="V406" s="371">
        <f>($D257*$C$195*AL$214)*AM$224+(0)*AM$225</f>
        <v>2.4637147072118721</v>
      </c>
      <c r="W406" s="371">
        <f>($D258*$C$195*AL$214)*AM$224+(0)*AM$225</f>
        <v>2.5498035225816289</v>
      </c>
      <c r="X406" s="371">
        <f>($D259*$C$195*AL$214)*AM$224+(0)*AM$225</f>
        <v>2.6358923379513852</v>
      </c>
      <c r="Y406" s="371">
        <f>($D260*$C$195*AL$214)*AM$224+(0)*AM$225</f>
        <v>2.7219811533211411</v>
      </c>
      <c r="BC406" s="72"/>
      <c r="BD406" s="72"/>
      <c r="BE406" s="72"/>
      <c r="BF406" s="72"/>
      <c r="BG406" s="72"/>
      <c r="BH406" s="72"/>
      <c r="BI406" s="72"/>
      <c r="BJ406" s="72"/>
      <c r="BK406" s="72"/>
      <c r="BL406" s="72"/>
      <c r="BM406" s="72"/>
      <c r="BN406" s="72"/>
      <c r="BO406" s="72"/>
      <c r="BP406" s="72"/>
      <c r="BQ406" s="72"/>
      <c r="BR406" s="72"/>
      <c r="BS406" s="72"/>
      <c r="BT406" s="72"/>
      <c r="BU406" s="72"/>
      <c r="BV406" s="72"/>
      <c r="BW406" s="72"/>
      <c r="BX406" s="72"/>
      <c r="BY406" s="72"/>
      <c r="BZ406" s="72"/>
      <c r="CA406" s="72"/>
      <c r="CB406" s="72"/>
      <c r="CC406" s="72"/>
      <c r="CD406" s="72"/>
      <c r="CE406" s="72"/>
      <c r="CF406" s="72"/>
      <c r="CG406" s="72"/>
      <c r="CH406" s="72"/>
      <c r="CI406" s="72"/>
      <c r="EK406" s="71"/>
    </row>
    <row r="407" spans="1:141" ht="25.15" customHeight="1">
      <c r="A407" s="549"/>
      <c r="B407" s="369">
        <f t="shared" si="99"/>
        <v>2056</v>
      </c>
      <c r="C407" s="397">
        <f t="shared" si="100"/>
        <v>56979</v>
      </c>
      <c r="D407" s="210">
        <f t="shared" si="93"/>
        <v>3.058669123587856</v>
      </c>
      <c r="E407" s="210">
        <f t="shared" si="94"/>
        <v>2.4469186583107407</v>
      </c>
      <c r="F407" s="210">
        <f t="shared" si="95"/>
        <v>2.3654724797375817</v>
      </c>
      <c r="G407" s="210">
        <f t="shared" si="96"/>
        <v>2.3545731781159853</v>
      </c>
      <c r="H407" s="210">
        <f t="shared" si="97"/>
        <v>2.4206702995269938</v>
      </c>
      <c r="I407" s="210">
        <f t="shared" si="98"/>
        <v>2.6358923379513852</v>
      </c>
      <c r="K407" s="128">
        <f t="shared" si="101"/>
        <v>2056</v>
      </c>
      <c r="L407" s="371">
        <f>($D247*$C$195*AM$214)*AN$224+(0)*AN$225</f>
        <v>3.702543264617959</v>
      </c>
      <c r="M407" s="371">
        <f>($D248*$C$195*AM$214)*AN$224+(0)*AN$225</f>
        <v>2.8630704762739985</v>
      </c>
      <c r="N407" s="371">
        <f>($D249*$C$195*AM$214)*AN$224+(0)*AN$225</f>
        <v>2.6103936298716097</v>
      </c>
      <c r="O407" s="371">
        <f>($D250*$C$195*AM$214)*AN$224+(0)*AN$225</f>
        <v>2.4821245769619416</v>
      </c>
      <c r="P407" s="371">
        <f>($D251*$C$195*AM$214)*AN$224+(0)*AN$225</f>
        <v>2.4117127396595399</v>
      </c>
      <c r="Q407" s="371">
        <f>($D252*$C$195*AM$214)*AN$224+(0)*AN$225</f>
        <v>2.3742559009085578</v>
      </c>
      <c r="R407" s="371">
        <f>($D253*$C$195*AM$214)*AN$224+(0)*AN$225</f>
        <v>2.3566890585666056</v>
      </c>
      <c r="S407" s="371">
        <f>($D254*$C$195*AM$214)*AN$224+(0)*AN$225</f>
        <v>2.3519010831273821</v>
      </c>
      <c r="T407" s="371">
        <f>($D255*$C$195*AM$214)*AN$224+(0)*AN$225</f>
        <v>2.3572452731045885</v>
      </c>
      <c r="U407" s="371">
        <f>($D256*$C$195*AM$214)*AN$224+(0)*AN$225</f>
        <v>2.3776258918421158</v>
      </c>
      <c r="V407" s="371">
        <f>($D257*$C$195*AM$214)*AN$224+(0)*AN$225</f>
        <v>2.4637147072118721</v>
      </c>
      <c r="W407" s="371">
        <f>($D258*$C$195*AM$214)*AN$224+(0)*AN$225</f>
        <v>2.5498035225816289</v>
      </c>
      <c r="X407" s="371">
        <f>($D259*$C$195*AM$214)*AN$224+(0)*AN$225</f>
        <v>2.6358923379513852</v>
      </c>
      <c r="Y407" s="371">
        <f>($D260*$C$195*AM$214)*AN$224+(0)*AN$225</f>
        <v>2.7219811533211411</v>
      </c>
      <c r="BC407" s="72"/>
      <c r="BD407" s="72"/>
      <c r="BE407" s="72"/>
      <c r="BF407" s="72"/>
      <c r="BG407" s="72"/>
      <c r="BH407" s="72"/>
      <c r="BI407" s="72"/>
      <c r="BJ407" s="72"/>
      <c r="BK407" s="72"/>
      <c r="BL407" s="72"/>
      <c r="BM407" s="72"/>
      <c r="BN407" s="72"/>
      <c r="BO407" s="72"/>
      <c r="BP407" s="72"/>
      <c r="BQ407" s="72"/>
      <c r="BR407" s="72"/>
      <c r="BS407" s="72"/>
      <c r="BT407" s="72"/>
      <c r="BU407" s="72"/>
      <c r="BV407" s="72"/>
      <c r="BW407" s="72"/>
      <c r="BX407" s="72"/>
      <c r="BY407" s="72"/>
      <c r="BZ407" s="72"/>
      <c r="CA407" s="72"/>
      <c r="CB407" s="72"/>
      <c r="CC407" s="72"/>
      <c r="CD407" s="72"/>
      <c r="CE407" s="72"/>
      <c r="CF407" s="72"/>
      <c r="CG407" s="72"/>
      <c r="CH407" s="72"/>
      <c r="CI407" s="72"/>
      <c r="EK407" s="71"/>
    </row>
    <row r="408" spans="1:141" ht="25.15" customHeight="1">
      <c r="A408" s="549"/>
      <c r="B408" s="369">
        <f t="shared" si="99"/>
        <v>2057</v>
      </c>
      <c r="C408" s="397">
        <f t="shared" si="100"/>
        <v>57345</v>
      </c>
      <c r="D408" s="210">
        <f t="shared" si="93"/>
        <v>3.058669123587856</v>
      </c>
      <c r="E408" s="210">
        <f t="shared" si="94"/>
        <v>2.4469186583107407</v>
      </c>
      <c r="F408" s="210">
        <f t="shared" si="95"/>
        <v>2.3654724797375817</v>
      </c>
      <c r="G408" s="210">
        <f t="shared" si="96"/>
        <v>2.3545731781159853</v>
      </c>
      <c r="H408" s="210">
        <f t="shared" si="97"/>
        <v>2.4206702995269938</v>
      </c>
      <c r="I408" s="210">
        <f t="shared" si="98"/>
        <v>2.6358923379513852</v>
      </c>
      <c r="K408" s="128">
        <f t="shared" si="101"/>
        <v>2057</v>
      </c>
      <c r="L408" s="371">
        <f>($D247*$C$195*AN$214)*AO$224+(0)*AO$225</f>
        <v>3.702543264617959</v>
      </c>
      <c r="M408" s="371">
        <f>($D248*$C$195*AN$214)*AO$224+(0)*AO$225</f>
        <v>2.8630704762739985</v>
      </c>
      <c r="N408" s="371">
        <f>($D249*$C$195*AN$214)*AO$224+(0)*AO$225</f>
        <v>2.6103936298716097</v>
      </c>
      <c r="O408" s="371">
        <f>($D250*$C$195*AN$214)*AO$224+(0)*AO$225</f>
        <v>2.4821245769619416</v>
      </c>
      <c r="P408" s="371">
        <f>($D251*$C$195*AN$214)*AO$224+(0)*AO$225</f>
        <v>2.4117127396595399</v>
      </c>
      <c r="Q408" s="371">
        <f>($D252*$C$195*AN$214)*AO$224+(0)*AO$225</f>
        <v>2.3742559009085578</v>
      </c>
      <c r="R408" s="371">
        <f>($D253*$C$195*AN$214)*AO$224+(0)*AO$225</f>
        <v>2.3566890585666056</v>
      </c>
      <c r="S408" s="371">
        <f>($D254*$C$195*AN$214)*AO$224+(0)*AO$225</f>
        <v>2.3519010831273821</v>
      </c>
      <c r="T408" s="371">
        <f>($D255*$C$195*AN$214)*AO$224+(0)*AO$225</f>
        <v>2.3572452731045885</v>
      </c>
      <c r="U408" s="371">
        <f>($D256*$C$195*AN$214)*AO$224+(0)*AO$225</f>
        <v>2.3776258918421158</v>
      </c>
      <c r="V408" s="371">
        <f>($D257*$C$195*AN$214)*AO$224+(0)*AO$225</f>
        <v>2.4637147072118721</v>
      </c>
      <c r="W408" s="371">
        <f>($D258*$C$195*AN$214)*AO$224+(0)*AO$225</f>
        <v>2.5498035225816289</v>
      </c>
      <c r="X408" s="371">
        <f>($D259*$C$195*AN$214)*AO$224+(0)*AO$225</f>
        <v>2.6358923379513852</v>
      </c>
      <c r="Y408" s="371">
        <f>($D260*$C$195*AN$214)*AO$224+(0)*AO$225</f>
        <v>2.7219811533211411</v>
      </c>
      <c r="BC408" s="72"/>
      <c r="BD408" s="72"/>
      <c r="BE408" s="72"/>
      <c r="BF408" s="72"/>
      <c r="BG408" s="72"/>
      <c r="BH408" s="72"/>
      <c r="BI408" s="72"/>
      <c r="BJ408" s="72"/>
      <c r="BK408" s="72"/>
      <c r="BL408" s="72"/>
      <c r="BM408" s="72"/>
      <c r="BN408" s="72"/>
      <c r="BO408" s="72"/>
      <c r="BP408" s="72"/>
      <c r="BQ408" s="72"/>
      <c r="BR408" s="72"/>
      <c r="BS408" s="72"/>
      <c r="BT408" s="72"/>
      <c r="BU408" s="72"/>
      <c r="BV408" s="72"/>
      <c r="BW408" s="72"/>
      <c r="BX408" s="72"/>
      <c r="BY408" s="72"/>
      <c r="BZ408" s="72"/>
      <c r="CA408" s="72"/>
      <c r="CB408" s="72"/>
      <c r="CC408" s="72"/>
      <c r="CD408" s="72"/>
      <c r="CE408" s="72"/>
      <c r="CF408" s="72"/>
      <c r="CG408" s="72"/>
      <c r="CH408" s="72"/>
      <c r="CI408" s="72"/>
      <c r="EK408" s="71"/>
    </row>
    <row r="409" spans="1:141" ht="25.15" customHeight="1">
      <c r="A409" s="549"/>
      <c r="B409" s="369">
        <f t="shared" si="99"/>
        <v>2058</v>
      </c>
      <c r="C409" s="397">
        <f t="shared" si="100"/>
        <v>57710</v>
      </c>
      <c r="D409" s="210">
        <f t="shared" si="93"/>
        <v>3.058669123587856</v>
      </c>
      <c r="E409" s="210">
        <f t="shared" si="94"/>
        <v>2.4469186583107407</v>
      </c>
      <c r="F409" s="210">
        <f t="shared" si="95"/>
        <v>2.3654724797375817</v>
      </c>
      <c r="G409" s="210">
        <f t="shared" si="96"/>
        <v>2.3545731781159853</v>
      </c>
      <c r="H409" s="210">
        <f t="shared" si="97"/>
        <v>2.4206702995269938</v>
      </c>
      <c r="I409" s="210">
        <f t="shared" si="98"/>
        <v>2.6358923379513852</v>
      </c>
      <c r="K409" s="128">
        <f t="shared" si="101"/>
        <v>2058</v>
      </c>
      <c r="L409" s="371">
        <f>($D247*$C$195*AO$214)*AP$224+(0)*AP$225</f>
        <v>3.702543264617959</v>
      </c>
      <c r="M409" s="371">
        <f>($D248*$C$195*AO$214)*AP$224+(0)*AP$225</f>
        <v>2.8630704762739985</v>
      </c>
      <c r="N409" s="371">
        <f>($D249*$C$195*AO$214)*AP$224+(0)*AP$225</f>
        <v>2.6103936298716097</v>
      </c>
      <c r="O409" s="371">
        <f>($D250*$C$195*AO$214)*AP$224+(0)*AP$225</f>
        <v>2.4821245769619416</v>
      </c>
      <c r="P409" s="371">
        <f>($D251*$C$195*AO$214)*AP$224+(0)*AP$225</f>
        <v>2.4117127396595399</v>
      </c>
      <c r="Q409" s="371">
        <f>($D252*$C$195*AO$214)*AP$224+(0)*AP$225</f>
        <v>2.3742559009085578</v>
      </c>
      <c r="R409" s="371">
        <f>($D253*$C$195*AO$214)*AP$224+(0)*AP$225</f>
        <v>2.3566890585666056</v>
      </c>
      <c r="S409" s="371">
        <f>($D254*$C$195*AO$214)*AP$224+(0)*AP$225</f>
        <v>2.3519010831273821</v>
      </c>
      <c r="T409" s="371">
        <f>($D255*$C$195*AO$214)*AP$224+(0)*AP$225</f>
        <v>2.3572452731045885</v>
      </c>
      <c r="U409" s="371">
        <f>($D256*$C$195*AO$214)*AP$224+(0)*AP$225</f>
        <v>2.3776258918421158</v>
      </c>
      <c r="V409" s="371">
        <f>($D257*$C$195*AO$214)*AP$224+(0)*AP$225</f>
        <v>2.4637147072118721</v>
      </c>
      <c r="W409" s="371">
        <f>($D258*$C$195*AO$214)*AP$224+(0)*AP$225</f>
        <v>2.5498035225816289</v>
      </c>
      <c r="X409" s="371">
        <f>($D259*$C$195*AO$214)*AP$224+(0)*AP$225</f>
        <v>2.6358923379513852</v>
      </c>
      <c r="Y409" s="371">
        <f>($D260*$C$195*AO$214)*AP$224+(0)*AP$225</f>
        <v>2.7219811533211411</v>
      </c>
      <c r="BC409" s="72"/>
      <c r="BD409" s="72"/>
      <c r="BE409" s="72"/>
      <c r="BF409" s="72"/>
      <c r="BG409" s="72"/>
      <c r="BH409" s="72"/>
      <c r="BI409" s="72"/>
      <c r="BJ409" s="72"/>
      <c r="BK409" s="72"/>
      <c r="BL409" s="72"/>
      <c r="BM409" s="72"/>
      <c r="BN409" s="72"/>
      <c r="BO409" s="72"/>
      <c r="BP409" s="72"/>
      <c r="BQ409" s="72"/>
      <c r="BR409" s="72"/>
      <c r="BS409" s="72"/>
      <c r="BT409" s="72"/>
      <c r="BU409" s="72"/>
      <c r="BV409" s="72"/>
      <c r="BW409" s="72"/>
      <c r="BX409" s="72"/>
      <c r="BY409" s="72"/>
      <c r="BZ409" s="72"/>
      <c r="CA409" s="72"/>
      <c r="CB409" s="72"/>
      <c r="CC409" s="72"/>
      <c r="CD409" s="72"/>
      <c r="CE409" s="72"/>
      <c r="CF409" s="72"/>
      <c r="CG409" s="72"/>
      <c r="CH409" s="72"/>
      <c r="CI409" s="72"/>
      <c r="EK409" s="71"/>
    </row>
    <row r="410" spans="1:141" ht="25.15" customHeight="1">
      <c r="A410" s="549"/>
      <c r="B410" s="369">
        <f t="shared" si="99"/>
        <v>2059</v>
      </c>
      <c r="C410" s="397">
        <f t="shared" si="100"/>
        <v>58075</v>
      </c>
      <c r="D410" s="210">
        <f t="shared" si="93"/>
        <v>3.058669123587856</v>
      </c>
      <c r="E410" s="210">
        <f t="shared" si="94"/>
        <v>2.4469186583107407</v>
      </c>
      <c r="F410" s="210">
        <f t="shared" si="95"/>
        <v>2.3654724797375817</v>
      </c>
      <c r="G410" s="210">
        <f t="shared" si="96"/>
        <v>2.3545731781159853</v>
      </c>
      <c r="H410" s="210">
        <f t="shared" si="97"/>
        <v>2.4206702995269938</v>
      </c>
      <c r="I410" s="210">
        <f t="shared" si="98"/>
        <v>2.6358923379513852</v>
      </c>
      <c r="K410" s="128">
        <f t="shared" si="101"/>
        <v>2059</v>
      </c>
      <c r="L410" s="371">
        <f>($D247*$C$195*AP$214)*AQ$224+(0)*AQ$225</f>
        <v>3.702543264617959</v>
      </c>
      <c r="M410" s="371">
        <f>($D248*$C$195*AP$214)*AQ$224+(0)*AQ$225</f>
        <v>2.8630704762739985</v>
      </c>
      <c r="N410" s="371">
        <f>($D249*$C$195*AP$214)*AQ$224+(0)*AQ$225</f>
        <v>2.6103936298716097</v>
      </c>
      <c r="O410" s="371">
        <f>($D250*$C$195*AP$214)*AQ$224+(0)*AQ$225</f>
        <v>2.4821245769619416</v>
      </c>
      <c r="P410" s="371">
        <f>($D251*$C$195*AP$214)*AQ$224+(0)*AQ$225</f>
        <v>2.4117127396595399</v>
      </c>
      <c r="Q410" s="371">
        <f>($D252*$C$195*AP$214)*AQ$224+(0)*AQ$225</f>
        <v>2.3742559009085578</v>
      </c>
      <c r="R410" s="371">
        <f>($D253*$C$195*AP$214)*AQ$224+(0)*AQ$225</f>
        <v>2.3566890585666056</v>
      </c>
      <c r="S410" s="371">
        <f>($D254*$C$195*AP$214)*AQ$224+(0)*AQ$225</f>
        <v>2.3519010831273821</v>
      </c>
      <c r="T410" s="371">
        <f>($D255*$C$195*AP$214)*AQ$224+(0)*AQ$225</f>
        <v>2.3572452731045885</v>
      </c>
      <c r="U410" s="371">
        <f>($D256*$C$195*AP$214)*AQ$224+(0)*AQ$225</f>
        <v>2.3776258918421158</v>
      </c>
      <c r="V410" s="371">
        <f>($D257*$C$195*AP$214)*AQ$224+(0)*AQ$225</f>
        <v>2.4637147072118721</v>
      </c>
      <c r="W410" s="371">
        <f>($D258*$C$195*AP$214)*AQ$224+(0)*AQ$225</f>
        <v>2.5498035225816289</v>
      </c>
      <c r="X410" s="371">
        <f>($D259*$C$195*AP$214)*AQ$224+(0)*AQ$225</f>
        <v>2.6358923379513852</v>
      </c>
      <c r="Y410" s="371">
        <f>($D260*$C$195*AP$214)*AQ$224+(0)*AQ$225</f>
        <v>2.7219811533211411</v>
      </c>
      <c r="BC410" s="72"/>
      <c r="BD410" s="72"/>
      <c r="BE410" s="72"/>
      <c r="BF410" s="72"/>
      <c r="BG410" s="72"/>
      <c r="BH410" s="72"/>
      <c r="BI410" s="72"/>
      <c r="BJ410" s="72"/>
      <c r="BK410" s="72"/>
      <c r="BL410" s="72"/>
      <c r="BM410" s="72"/>
      <c r="BN410" s="72"/>
      <c r="BO410" s="72"/>
      <c r="BP410" s="72"/>
      <c r="BQ410" s="72"/>
      <c r="BR410" s="72"/>
      <c r="BS410" s="72"/>
      <c r="BT410" s="72"/>
      <c r="BU410" s="72"/>
      <c r="BV410" s="72"/>
      <c r="BW410" s="72"/>
      <c r="BX410" s="72"/>
      <c r="BY410" s="72"/>
      <c r="BZ410" s="72"/>
      <c r="CA410" s="72"/>
      <c r="CB410" s="72"/>
      <c r="CC410" s="72"/>
      <c r="CD410" s="72"/>
      <c r="CE410" s="72"/>
      <c r="CF410" s="72"/>
      <c r="CG410" s="72"/>
      <c r="CH410" s="72"/>
      <c r="CI410" s="72"/>
      <c r="EK410" s="71"/>
    </row>
    <row r="411" spans="1:141" ht="25.15" customHeight="1">
      <c r="A411" s="549"/>
      <c r="B411" s="369">
        <f t="shared" si="99"/>
        <v>2060</v>
      </c>
      <c r="C411" s="397">
        <f t="shared" si="100"/>
        <v>58440</v>
      </c>
      <c r="D411" s="210">
        <f t="shared" si="93"/>
        <v>3.058669123587856</v>
      </c>
      <c r="E411" s="210">
        <f t="shared" si="94"/>
        <v>2.4469186583107407</v>
      </c>
      <c r="F411" s="210">
        <f t="shared" si="95"/>
        <v>2.3654724797375817</v>
      </c>
      <c r="G411" s="210">
        <f t="shared" si="96"/>
        <v>2.3545731781159853</v>
      </c>
      <c r="H411" s="210">
        <f t="shared" si="97"/>
        <v>2.4206702995269938</v>
      </c>
      <c r="I411" s="210">
        <f t="shared" si="98"/>
        <v>2.6358923379513852</v>
      </c>
      <c r="K411" s="128">
        <f t="shared" si="101"/>
        <v>2060</v>
      </c>
      <c r="L411" s="371">
        <f>($D247*$C$195*AQ$214)*AR$224+(0)*AR$225</f>
        <v>3.702543264617959</v>
      </c>
      <c r="M411" s="371">
        <f>($D248*$C$195*AQ$214)*AR$224+(0)*AR$225</f>
        <v>2.8630704762739985</v>
      </c>
      <c r="N411" s="371">
        <f>($D249*$C$195*AQ$214)*AR$224+(0)*AR$225</f>
        <v>2.6103936298716097</v>
      </c>
      <c r="O411" s="371">
        <f>($D250*$C$195*AQ$214)*AR$224+(0)*AR$225</f>
        <v>2.4821245769619416</v>
      </c>
      <c r="P411" s="371">
        <f>($D251*$C$195*AQ$214)*AR$224+(0)*AR$225</f>
        <v>2.4117127396595399</v>
      </c>
      <c r="Q411" s="371">
        <f>($D252*$C$195*AQ$214)*AR$224+(0)*AR$225</f>
        <v>2.3742559009085578</v>
      </c>
      <c r="R411" s="371">
        <f>($D253*$C$195*AQ$214)*AR$224+(0)*AR$225</f>
        <v>2.3566890585666056</v>
      </c>
      <c r="S411" s="371">
        <f>($D254*$C$195*AQ$214)*AR$224+(0)*AR$225</f>
        <v>2.3519010831273821</v>
      </c>
      <c r="T411" s="371">
        <f>($D255*$C$195*AQ$214)*AR$224+(0)*AR$225</f>
        <v>2.3572452731045885</v>
      </c>
      <c r="U411" s="371">
        <f>($D256*$C$195*AQ$214)*AR$224+(0)*AR$225</f>
        <v>2.3776258918421158</v>
      </c>
      <c r="V411" s="371">
        <f>($D257*$C$195*AQ$214)*AR$224+(0)*AR$225</f>
        <v>2.4637147072118721</v>
      </c>
      <c r="W411" s="371">
        <f>($D258*$C$195*AQ$214)*AR$224+(0)*AR$225</f>
        <v>2.5498035225816289</v>
      </c>
      <c r="X411" s="371">
        <f>($D259*$C$195*AQ$214)*AR$224+(0)*AR$225</f>
        <v>2.6358923379513852</v>
      </c>
      <c r="Y411" s="371">
        <f>($D260*$C$195*AQ$214)*AR$224+(0)*AR$225</f>
        <v>2.7219811533211411</v>
      </c>
      <c r="BC411" s="72"/>
      <c r="BD411" s="72"/>
      <c r="BE411" s="72"/>
      <c r="BF411" s="72"/>
      <c r="BG411" s="72"/>
      <c r="BH411" s="72"/>
      <c r="BI411" s="72"/>
      <c r="BJ411" s="72"/>
      <c r="BK411" s="72"/>
      <c r="BL411" s="72"/>
      <c r="BM411" s="72"/>
      <c r="BN411" s="72"/>
      <c r="BO411" s="72"/>
      <c r="BP411" s="72"/>
      <c r="BQ411" s="72"/>
      <c r="BR411" s="72"/>
      <c r="BS411" s="72"/>
      <c r="BT411" s="72"/>
      <c r="BU411" s="72"/>
      <c r="BV411" s="72"/>
      <c r="BW411" s="72"/>
      <c r="BX411" s="72"/>
      <c r="BY411" s="72"/>
      <c r="BZ411" s="72"/>
      <c r="CA411" s="72"/>
      <c r="CB411" s="72"/>
      <c r="CC411" s="72"/>
      <c r="CD411" s="72"/>
      <c r="CE411" s="72"/>
      <c r="CF411" s="72"/>
      <c r="CG411" s="72"/>
      <c r="CH411" s="72"/>
      <c r="CI411" s="72"/>
      <c r="EK411" s="71"/>
    </row>
    <row r="412" spans="1:141" ht="25.15" customHeight="1">
      <c r="A412" s="549"/>
      <c r="B412" s="369">
        <f t="shared" si="99"/>
        <v>2061</v>
      </c>
      <c r="C412" s="397">
        <f t="shared" si="100"/>
        <v>58806</v>
      </c>
      <c r="D412" s="210">
        <f t="shared" si="93"/>
        <v>3.058669123587856</v>
      </c>
      <c r="E412" s="210">
        <f t="shared" si="94"/>
        <v>2.4469186583107407</v>
      </c>
      <c r="F412" s="210">
        <f t="shared" si="95"/>
        <v>2.3654724797375817</v>
      </c>
      <c r="G412" s="210">
        <f t="shared" si="96"/>
        <v>2.3545731781159853</v>
      </c>
      <c r="H412" s="210">
        <f t="shared" si="97"/>
        <v>2.4206702995269938</v>
      </c>
      <c r="I412" s="210">
        <f t="shared" si="98"/>
        <v>2.6358923379513852</v>
      </c>
      <c r="K412" s="128">
        <f t="shared" si="101"/>
        <v>2061</v>
      </c>
      <c r="L412" s="371">
        <f>($D247*$C$195*AR$214)*AS$224+(0)*AS$225</f>
        <v>3.702543264617959</v>
      </c>
      <c r="M412" s="371">
        <f>($D248*$C$195*AR$214)*AS$224+(0)*AS$225</f>
        <v>2.8630704762739985</v>
      </c>
      <c r="N412" s="371">
        <f>($D249*$C$195*AR$214)*AS$224+(0)*AS$225</f>
        <v>2.6103936298716097</v>
      </c>
      <c r="O412" s="371">
        <f>($D250*$C$195*AR$214)*AS$224+(0)*AS$225</f>
        <v>2.4821245769619416</v>
      </c>
      <c r="P412" s="371">
        <f>($D251*$C$195*AR$214)*AS$224+(0)*AS$225</f>
        <v>2.4117127396595399</v>
      </c>
      <c r="Q412" s="371">
        <f>($D252*$C$195*AR$214)*AS$224+(0)*AS$225</f>
        <v>2.3742559009085578</v>
      </c>
      <c r="R412" s="371">
        <f>($D253*$C$195*AR$214)*AS$224+(0)*AS$225</f>
        <v>2.3566890585666056</v>
      </c>
      <c r="S412" s="371">
        <f>($D254*$C$195*AR$214)*AS$224+(0)*AS$225</f>
        <v>2.3519010831273821</v>
      </c>
      <c r="T412" s="371">
        <f>($D255*$C$195*AR$214)*AS$224+(0)*AS$225</f>
        <v>2.3572452731045885</v>
      </c>
      <c r="U412" s="371">
        <f>($D256*$C$195*AR$214)*AS$224+(0)*AS$225</f>
        <v>2.3776258918421158</v>
      </c>
      <c r="V412" s="371">
        <f>($D257*$C$195*AR$214)*AS$224+(0)*AS$225</f>
        <v>2.4637147072118721</v>
      </c>
      <c r="W412" s="371">
        <f>($D258*$C$195*AR$214)*AS$224+(0)*AS$225</f>
        <v>2.5498035225816289</v>
      </c>
      <c r="X412" s="371">
        <f>($D259*$C$195*AR$214)*AS$224+(0)*AS$225</f>
        <v>2.6358923379513852</v>
      </c>
      <c r="Y412" s="371">
        <f>($D260*$C$195*AR$214)*AS$224+(0)*AS$225</f>
        <v>2.7219811533211411</v>
      </c>
      <c r="BC412" s="72"/>
      <c r="BD412" s="72"/>
      <c r="BE412" s="72"/>
      <c r="BF412" s="72"/>
      <c r="BG412" s="72"/>
      <c r="BH412" s="72"/>
      <c r="BI412" s="72"/>
      <c r="BJ412" s="72"/>
      <c r="BK412" s="72"/>
      <c r="BL412" s="72"/>
      <c r="BM412" s="72"/>
      <c r="BN412" s="72"/>
      <c r="BO412" s="72"/>
      <c r="BP412" s="72"/>
      <c r="BQ412" s="72"/>
      <c r="BR412" s="72"/>
      <c r="BS412" s="72"/>
      <c r="BT412" s="72"/>
      <c r="BU412" s="72"/>
      <c r="BV412" s="72"/>
      <c r="BW412" s="72"/>
      <c r="BX412" s="72"/>
      <c r="BY412" s="72"/>
      <c r="BZ412" s="72"/>
      <c r="CA412" s="72"/>
      <c r="CB412" s="72"/>
      <c r="CC412" s="72"/>
      <c r="CD412" s="72"/>
      <c r="CE412" s="72"/>
      <c r="CF412" s="72"/>
      <c r="CG412" s="72"/>
      <c r="CH412" s="72"/>
      <c r="CI412" s="72"/>
      <c r="EK412" s="71"/>
    </row>
    <row r="413" spans="1:141" ht="25.15" customHeight="1">
      <c r="A413" s="549"/>
      <c r="B413" s="148"/>
      <c r="C413" s="72"/>
      <c r="D413" s="72"/>
      <c r="E413" s="72"/>
      <c r="F413" s="72"/>
      <c r="G413" s="72"/>
      <c r="H413" s="72"/>
      <c r="I413" s="72"/>
      <c r="J413" s="15"/>
      <c r="K413" s="15"/>
      <c r="L413" s="15"/>
      <c r="M413" s="15"/>
      <c r="N413" s="72"/>
      <c r="O413" s="72"/>
      <c r="P413" s="72"/>
      <c r="Q413" s="72"/>
      <c r="R413" s="72"/>
      <c r="S413" s="72"/>
      <c r="T413" s="72"/>
      <c r="U413" s="72"/>
      <c r="V413" s="72"/>
      <c r="W413" s="72"/>
      <c r="X413" s="72"/>
      <c r="Y413" s="72"/>
      <c r="Z413" s="72"/>
      <c r="BC413" s="72"/>
      <c r="BD413" s="72"/>
      <c r="BE413" s="72"/>
      <c r="BF413" s="72"/>
      <c r="BG413" s="72"/>
      <c r="BH413" s="72"/>
      <c r="BI413" s="72"/>
      <c r="BJ413" s="72"/>
      <c r="BK413" s="72"/>
      <c r="BL413" s="72"/>
      <c r="BM413" s="72"/>
      <c r="BN413" s="72"/>
      <c r="BO413" s="72"/>
      <c r="BP413" s="72"/>
      <c r="BQ413" s="72"/>
      <c r="BR413" s="72"/>
      <c r="BS413" s="72"/>
      <c r="BT413" s="72"/>
      <c r="BU413" s="72"/>
      <c r="BV413" s="72"/>
      <c r="BW413" s="72"/>
      <c r="BX413" s="72"/>
      <c r="BY413" s="72"/>
      <c r="BZ413" s="72"/>
      <c r="CA413" s="72"/>
      <c r="CB413" s="72"/>
      <c r="CC413" s="72"/>
      <c r="CD413" s="72"/>
      <c r="CE413" s="72"/>
      <c r="CF413" s="72"/>
      <c r="CG413" s="72"/>
      <c r="CH413" s="72"/>
    </row>
    <row r="414" spans="1:141" ht="25.15" customHeight="1">
      <c r="A414" s="549"/>
      <c r="B414" s="209" t="s">
        <v>401</v>
      </c>
      <c r="C414" s="72"/>
      <c r="D414" s="72"/>
      <c r="E414" s="72"/>
      <c r="F414" s="72"/>
      <c r="G414" s="72"/>
      <c r="H414" s="72"/>
      <c r="I414" s="72"/>
      <c r="J414" s="15"/>
      <c r="K414" s="15"/>
      <c r="L414" s="15"/>
      <c r="M414" s="15"/>
      <c r="N414" s="72"/>
      <c r="O414" s="72"/>
      <c r="P414" s="72"/>
      <c r="Q414" s="72"/>
      <c r="R414" s="72"/>
      <c r="S414" s="72"/>
      <c r="T414" s="72"/>
      <c r="U414" s="72"/>
      <c r="V414" s="72"/>
      <c r="W414" s="72"/>
      <c r="X414" s="72"/>
      <c r="Y414" s="72"/>
      <c r="Z414" s="72"/>
      <c r="BC414" s="72"/>
      <c r="BD414" s="72"/>
      <c r="BE414" s="72"/>
      <c r="BF414" s="72"/>
      <c r="BG414" s="72"/>
      <c r="BH414" s="72"/>
      <c r="BI414" s="72"/>
      <c r="BJ414" s="72"/>
      <c r="BK414" s="72"/>
      <c r="BL414" s="72"/>
      <c r="BM414" s="72"/>
      <c r="BN414" s="72"/>
      <c r="BO414" s="72"/>
      <c r="BP414" s="72"/>
      <c r="BQ414" s="72"/>
      <c r="BR414" s="72"/>
      <c r="BS414" s="72"/>
      <c r="BT414" s="72"/>
      <c r="BU414" s="72"/>
      <c r="BV414" s="72"/>
      <c r="BW414" s="72"/>
      <c r="BX414" s="72"/>
      <c r="BY414" s="72"/>
      <c r="BZ414" s="72"/>
      <c r="CA414" s="72"/>
      <c r="CB414" s="72"/>
      <c r="CC414" s="72"/>
      <c r="CD414" s="72"/>
      <c r="CE414" s="72"/>
      <c r="CF414" s="72"/>
      <c r="CG414" s="72"/>
      <c r="CH414" s="72"/>
    </row>
    <row r="415" spans="1:141" ht="25.15" customHeight="1">
      <c r="A415" s="549"/>
      <c r="B415" s="436" t="s">
        <v>398</v>
      </c>
      <c r="C415" s="436"/>
      <c r="D415" s="436"/>
      <c r="E415" s="436"/>
      <c r="F415" s="436"/>
      <c r="G415" s="436"/>
      <c r="H415" s="436"/>
      <c r="I415" s="436"/>
      <c r="J415" s="370"/>
      <c r="K415" s="72"/>
      <c r="L415" s="435" t="s">
        <v>399</v>
      </c>
      <c r="M415" s="435"/>
      <c r="N415" s="435"/>
      <c r="O415" s="435"/>
      <c r="P415" s="435"/>
      <c r="Q415" s="435"/>
      <c r="R415" s="435"/>
      <c r="S415" s="435"/>
      <c r="T415" s="435"/>
      <c r="U415" s="435"/>
      <c r="V415" s="435"/>
      <c r="W415" s="435"/>
      <c r="X415" s="435"/>
      <c r="Y415" s="435"/>
      <c r="AW415" s="72"/>
      <c r="AX415" s="72"/>
      <c r="AY415" s="72"/>
      <c r="AZ415" s="72"/>
      <c r="BA415" s="72"/>
      <c r="BB415" s="72"/>
      <c r="BC415" s="72"/>
      <c r="BD415" s="72"/>
      <c r="BE415" s="72"/>
      <c r="BF415" s="72"/>
      <c r="BG415" s="72"/>
      <c r="BH415" s="72"/>
      <c r="BI415" s="72"/>
      <c r="BJ415" s="72"/>
      <c r="BK415" s="72"/>
      <c r="BL415" s="72"/>
      <c r="BM415" s="72"/>
      <c r="BN415" s="72"/>
      <c r="BO415" s="72"/>
      <c r="BP415" s="72"/>
      <c r="BQ415" s="72"/>
      <c r="BR415" s="72"/>
      <c r="BS415" s="72"/>
      <c r="BT415" s="72"/>
      <c r="BU415" s="72"/>
      <c r="BV415" s="72"/>
      <c r="BW415" s="72"/>
      <c r="BX415" s="72"/>
      <c r="BY415" s="72"/>
      <c r="BZ415" s="72"/>
      <c r="CA415" s="72"/>
      <c r="CB415" s="72"/>
      <c r="CC415" s="72"/>
      <c r="CD415" s="72"/>
      <c r="CE415" s="72"/>
      <c r="CF415" s="72"/>
      <c r="CG415" s="72"/>
      <c r="CH415" s="72"/>
    </row>
    <row r="416" spans="1:141" ht="25.15" customHeight="1">
      <c r="A416" s="549"/>
      <c r="B416" s="436" t="s">
        <v>300</v>
      </c>
      <c r="C416" s="437" t="s">
        <v>207</v>
      </c>
      <c r="D416" s="436" t="s">
        <v>8</v>
      </c>
      <c r="E416" s="436"/>
      <c r="F416" s="436"/>
      <c r="G416" s="436"/>
      <c r="H416" s="436"/>
      <c r="I416" s="436"/>
      <c r="K416" s="551" t="s">
        <v>300</v>
      </c>
      <c r="L416" s="435" t="s">
        <v>8</v>
      </c>
      <c r="M416" s="435"/>
      <c r="N416" s="435"/>
      <c r="O416" s="435"/>
      <c r="P416" s="435"/>
      <c r="Q416" s="435"/>
      <c r="R416" s="435"/>
      <c r="S416" s="435"/>
      <c r="T416" s="435"/>
      <c r="U416" s="435"/>
      <c r="V416" s="435"/>
      <c r="W416" s="435"/>
      <c r="X416" s="435"/>
      <c r="Y416" s="435"/>
      <c r="AW416" s="72"/>
      <c r="AX416" s="72"/>
      <c r="AY416" s="72"/>
      <c r="AZ416" s="72"/>
      <c r="BA416" s="72"/>
      <c r="BB416" s="72"/>
      <c r="BC416" s="72"/>
      <c r="BD416" s="72"/>
      <c r="BE416" s="72"/>
      <c r="BF416" s="72"/>
      <c r="BG416" s="72"/>
      <c r="BH416" s="72"/>
      <c r="BI416" s="72"/>
      <c r="BJ416" s="72"/>
      <c r="BK416" s="72"/>
      <c r="BL416" s="72"/>
      <c r="BM416" s="72"/>
      <c r="BN416" s="72"/>
      <c r="BO416" s="72"/>
      <c r="BP416" s="72"/>
      <c r="BQ416" s="72"/>
      <c r="BR416" s="72"/>
      <c r="BS416" s="72"/>
      <c r="BT416" s="72"/>
      <c r="BU416" s="72"/>
      <c r="BV416" s="72"/>
      <c r="BW416" s="72"/>
      <c r="BX416" s="72"/>
      <c r="BY416" s="72"/>
      <c r="BZ416" s="72"/>
      <c r="CA416" s="72"/>
      <c r="CB416" s="72"/>
      <c r="CC416" s="72"/>
      <c r="CD416" s="72"/>
      <c r="CE416" s="72"/>
      <c r="CF416" s="72"/>
      <c r="CG416" s="72"/>
      <c r="CH416" s="72"/>
    </row>
    <row r="417" spans="1:141" ht="25.15" customHeight="1">
      <c r="A417" s="549"/>
      <c r="B417" s="436"/>
      <c r="C417" s="437">
        <v>43830</v>
      </c>
      <c r="D417" s="368" t="s">
        <v>9</v>
      </c>
      <c r="E417" s="368" t="s">
        <v>10</v>
      </c>
      <c r="F417" s="368" t="s">
        <v>1</v>
      </c>
      <c r="G417" s="368" t="s">
        <v>2</v>
      </c>
      <c r="H417" s="368" t="s">
        <v>3</v>
      </c>
      <c r="I417" s="368" t="s">
        <v>39</v>
      </c>
      <c r="K417" s="435"/>
      <c r="L417" s="361" t="s">
        <v>25</v>
      </c>
      <c r="M417" s="361" t="s">
        <v>26</v>
      </c>
      <c r="N417" s="361" t="s">
        <v>27</v>
      </c>
      <c r="O417" s="361" t="s">
        <v>28</v>
      </c>
      <c r="P417" s="361" t="s">
        <v>29</v>
      </c>
      <c r="Q417" s="361" t="s">
        <v>30</v>
      </c>
      <c r="R417" s="361" t="s">
        <v>31</v>
      </c>
      <c r="S417" s="361" t="s">
        <v>32</v>
      </c>
      <c r="T417" s="361" t="s">
        <v>33</v>
      </c>
      <c r="U417" s="361" t="s">
        <v>34</v>
      </c>
      <c r="V417" s="361" t="s">
        <v>35</v>
      </c>
      <c r="W417" s="361" t="s">
        <v>36</v>
      </c>
      <c r="X417" s="361" t="s">
        <v>37</v>
      </c>
      <c r="Y417" s="361" t="s">
        <v>38</v>
      </c>
      <c r="BC417" s="72"/>
      <c r="BD417" s="72"/>
      <c r="BE417" s="72"/>
      <c r="BF417" s="72"/>
      <c r="BG417" s="72"/>
      <c r="BH417" s="72"/>
      <c r="BI417" s="72"/>
      <c r="BJ417" s="72"/>
      <c r="BK417" s="72"/>
      <c r="BL417" s="72"/>
      <c r="BM417" s="72"/>
      <c r="BN417" s="72"/>
      <c r="BO417" s="72"/>
      <c r="BP417" s="72"/>
      <c r="BQ417" s="72"/>
      <c r="BR417" s="72"/>
      <c r="BS417" s="72"/>
      <c r="BT417" s="72"/>
      <c r="BU417" s="72"/>
      <c r="BV417" s="72"/>
      <c r="BW417" s="72"/>
      <c r="BX417" s="72"/>
      <c r="BY417" s="72"/>
      <c r="BZ417" s="72"/>
      <c r="CA417" s="72"/>
      <c r="CB417" s="72"/>
      <c r="CC417" s="72"/>
      <c r="CD417" s="72"/>
      <c r="CE417" s="72"/>
      <c r="CF417" s="72"/>
      <c r="CG417" s="72"/>
      <c r="CH417" s="72"/>
      <c r="CI417" s="72"/>
      <c r="EK417" s="71"/>
    </row>
    <row r="418" spans="1:141" ht="25.15" customHeight="1">
      <c r="A418" s="549"/>
      <c r="B418" s="369">
        <v>2020</v>
      </c>
      <c r="C418" s="397">
        <v>43830</v>
      </c>
      <c r="D418" s="210">
        <f t="shared" ref="D418:D459" si="102">AVERAGE(L418:N418)</f>
        <v>1.3664490350804359</v>
      </c>
      <c r="E418" s="210">
        <f t="shared" ref="E418:E459" si="103">AVERAGE(O418:P418)</f>
        <v>1.140653719762621</v>
      </c>
      <c r="F418" s="210">
        <f t="shared" ref="F418:F459" si="104">AVERAGE(Q418:R418)</f>
        <v>1.1137016754926272</v>
      </c>
      <c r="G418" s="210">
        <f t="shared" ref="G418:G459" si="105">AVERAGE(S418:T418)</f>
        <v>1.1306518800610237</v>
      </c>
      <c r="H418" s="210">
        <f t="shared" ref="H418:H459" si="106">AVERAGE(U418:V418)</f>
        <v>1.1729810031307402</v>
      </c>
      <c r="I418" s="210">
        <f t="shared" ref="I418:I459" si="107">AVERAGE(W418:Y418)</f>
        <v>1.2201913115031295</v>
      </c>
      <c r="K418" s="128">
        <v>2020</v>
      </c>
      <c r="L418" s="29">
        <f>L324*$K$247</f>
        <v>1.5602517484447682</v>
      </c>
      <c r="M418" s="29">
        <f>M324*$K$248</f>
        <v>1.3191291834533887</v>
      </c>
      <c r="N418" s="29">
        <f>N324*$K$249</f>
        <v>1.2199661733431511</v>
      </c>
      <c r="O418" s="29">
        <f>O324*$K$250</f>
        <v>1.1603520753216521</v>
      </c>
      <c r="P418" s="29">
        <f>P324*$K$251</f>
        <v>1.1209553642035899</v>
      </c>
      <c r="Q418" s="29">
        <f>Q324*$K$252</f>
        <v>1.1130962099046737</v>
      </c>
      <c r="R418" s="29">
        <f>R324*$K$253</f>
        <v>1.1143071410805807</v>
      </c>
      <c r="S418" s="29">
        <f>S324*$K$254</f>
        <v>1.1230147532241062</v>
      </c>
      <c r="T418" s="29">
        <f>T324*$K$255</f>
        <v>1.1382890068979412</v>
      </c>
      <c r="U418" s="29">
        <f>U324*$K$256</f>
        <v>1.1595478714444507</v>
      </c>
      <c r="V418" s="29">
        <f>V324*$K$257</f>
        <v>1.1864141348170294</v>
      </c>
      <c r="W418" s="29">
        <f>W324*$K$258</f>
        <v>1.2002676090288995</v>
      </c>
      <c r="X418" s="29">
        <f>X324*$K$259</f>
        <v>1.2187498898455751</v>
      </c>
      <c r="Y418" s="29">
        <f>Y324*$K$260</f>
        <v>1.2415564356349138</v>
      </c>
      <c r="BC418" s="72"/>
      <c r="BD418" s="72"/>
      <c r="BE418" s="72"/>
      <c r="BF418" s="72"/>
      <c r="BG418" s="72"/>
      <c r="BH418" s="72"/>
      <c r="BI418" s="72"/>
      <c r="BJ418" s="72"/>
      <c r="BK418" s="72"/>
      <c r="BL418" s="72"/>
      <c r="BM418" s="72"/>
      <c r="BN418" s="72"/>
      <c r="BO418" s="72"/>
      <c r="BP418" s="72"/>
      <c r="BQ418" s="72"/>
      <c r="BR418" s="72"/>
      <c r="BS418" s="72"/>
      <c r="BT418" s="72"/>
      <c r="BU418" s="72"/>
      <c r="BV418" s="72"/>
      <c r="BW418" s="72"/>
      <c r="BX418" s="72"/>
      <c r="BY418" s="72"/>
      <c r="BZ418" s="72"/>
      <c r="CA418" s="72"/>
      <c r="CB418" s="72"/>
      <c r="CC418" s="72"/>
      <c r="CD418" s="72"/>
      <c r="CE418" s="72"/>
      <c r="CF418" s="72"/>
      <c r="CG418" s="72"/>
      <c r="CH418" s="72"/>
      <c r="CI418" s="72"/>
      <c r="EK418" s="71"/>
    </row>
    <row r="419" spans="1:141" ht="25.15" customHeight="1">
      <c r="A419" s="549"/>
      <c r="B419" s="369">
        <f>B418+1</f>
        <v>2021</v>
      </c>
      <c r="C419" s="397">
        <f>DATE(YEAR(C418+1),12,31)</f>
        <v>44196</v>
      </c>
      <c r="D419" s="210">
        <f t="shared" si="102"/>
        <v>1.4098722811921054</v>
      </c>
      <c r="E419" s="210">
        <f t="shared" si="103"/>
        <v>1.1780672794632279</v>
      </c>
      <c r="F419" s="210">
        <f t="shared" si="104"/>
        <v>1.1505762292151478</v>
      </c>
      <c r="G419" s="210">
        <f t="shared" si="105"/>
        <v>1.1682153608016563</v>
      </c>
      <c r="H419" s="210">
        <f t="shared" si="106"/>
        <v>1.2119088870012462</v>
      </c>
      <c r="I419" s="210">
        <f t="shared" si="107"/>
        <v>1.2604351744854074</v>
      </c>
      <c r="K419" s="128">
        <f>K418+1</f>
        <v>2021</v>
      </c>
      <c r="L419" s="29">
        <f t="shared" ref="L419:L459" si="108">L325*$K$247</f>
        <v>1.6088331774500615</v>
      </c>
      <c r="M419" s="29">
        <f t="shared" ref="M419:M459" si="109">M325*$K$248</f>
        <v>1.3612929815162966</v>
      </c>
      <c r="N419" s="29">
        <f t="shared" ref="N419:N459" si="110">N325*$K$249</f>
        <v>1.2594906846099587</v>
      </c>
      <c r="O419" s="29">
        <f t="shared" ref="O419:O459" si="111">O325*$K$250</f>
        <v>1.1982899193261949</v>
      </c>
      <c r="P419" s="29">
        <f t="shared" ref="P419:P459" si="112">P325*$K$251</f>
        <v>1.1578446396002608</v>
      </c>
      <c r="Q419" s="29">
        <f t="shared" ref="Q419:Q459" si="113">Q325*$K$252</f>
        <v>1.1498952021475473</v>
      </c>
      <c r="R419" s="29">
        <f t="shared" ref="R419:R459" si="114">R325*$K$253</f>
        <v>1.1512572562827486</v>
      </c>
      <c r="S419" s="29">
        <f t="shared" ref="S419:S459" si="115">S325*$K$254</f>
        <v>1.1603155203336148</v>
      </c>
      <c r="T419" s="29">
        <f t="shared" ref="T419:T459" si="116">T325*$K$255</f>
        <v>1.1761152012696978</v>
      </c>
      <c r="U419" s="29">
        <f t="shared" ref="U419:U459" si="117">U325*$K$256</f>
        <v>1.1980587773159797</v>
      </c>
      <c r="V419" s="29">
        <f t="shared" ref="V419:V459" si="118">V325*$K$257</f>
        <v>1.2257589966865128</v>
      </c>
      <c r="W419" s="29">
        <f t="shared" ref="W419:W459" si="119">W325*$K$258</f>
        <v>1.2399811899552857</v>
      </c>
      <c r="X419" s="29">
        <f t="shared" ref="X419:X459" si="120">X325*$K$259</f>
        <v>1.2589553884705773</v>
      </c>
      <c r="Y419" s="29">
        <f t="shared" ref="Y419:Y459" si="121">Y325*$K$260</f>
        <v>1.2823689450303588</v>
      </c>
      <c r="BC419" s="72"/>
      <c r="BD419" s="72"/>
      <c r="BE419" s="72"/>
      <c r="BF419" s="72"/>
      <c r="BG419" s="72"/>
      <c r="BH419" s="72"/>
      <c r="BI419" s="72"/>
      <c r="BJ419" s="72"/>
      <c r="BK419" s="72"/>
      <c r="BL419" s="72"/>
      <c r="BM419" s="72"/>
      <c r="BN419" s="72"/>
      <c r="BO419" s="72"/>
      <c r="BP419" s="72"/>
      <c r="BQ419" s="72"/>
      <c r="BR419" s="72"/>
      <c r="BS419" s="72"/>
      <c r="BT419" s="72"/>
      <c r="BU419" s="72"/>
      <c r="BV419" s="72"/>
      <c r="BW419" s="72"/>
      <c r="BX419" s="72"/>
      <c r="BY419" s="72"/>
      <c r="BZ419" s="72"/>
      <c r="CA419" s="72"/>
      <c r="CB419" s="72"/>
      <c r="CC419" s="72"/>
      <c r="CD419" s="72"/>
      <c r="CE419" s="72"/>
      <c r="CF419" s="72"/>
      <c r="CG419" s="72"/>
      <c r="CH419" s="72"/>
      <c r="CI419" s="72"/>
      <c r="EK419" s="71"/>
    </row>
    <row r="420" spans="1:141" ht="25.15" customHeight="1">
      <c r="A420" s="549"/>
      <c r="B420" s="369">
        <f t="shared" ref="B420:B459" si="122">B419+1</f>
        <v>2022</v>
      </c>
      <c r="C420" s="397">
        <f t="shared" ref="C420:C459" si="123">DATE(YEAR(C419+1),12,31)</f>
        <v>44561</v>
      </c>
      <c r="D420" s="210">
        <f t="shared" si="102"/>
        <v>1.4785849093767032</v>
      </c>
      <c r="E420" s="210">
        <f t="shared" si="103"/>
        <v>1.2367102419391924</v>
      </c>
      <c r="F420" s="210">
        <f t="shared" si="104"/>
        <v>1.2082137571954359</v>
      </c>
      <c r="G420" s="210">
        <f t="shared" si="105"/>
        <v>1.2268708481788448</v>
      </c>
      <c r="H420" s="210">
        <f t="shared" si="106"/>
        <v>1.2727141430203375</v>
      </c>
      <c r="I420" s="210">
        <f t="shared" si="107"/>
        <v>1.323411352053284</v>
      </c>
      <c r="K420" s="128">
        <f t="shared" ref="K420:K459" si="124">K419+1</f>
        <v>2022</v>
      </c>
      <c r="L420" s="29">
        <f t="shared" si="108"/>
        <v>1.6861887154056523</v>
      </c>
      <c r="M420" s="29">
        <f t="shared" si="109"/>
        <v>1.4278953130962202</v>
      </c>
      <c r="N420" s="29">
        <f t="shared" si="110"/>
        <v>1.321670699628237</v>
      </c>
      <c r="O420" s="29">
        <f t="shared" si="111"/>
        <v>1.257811358201061</v>
      </c>
      <c r="P420" s="29">
        <f t="shared" si="112"/>
        <v>1.2156091256773238</v>
      </c>
      <c r="Q420" s="29">
        <f t="shared" si="113"/>
        <v>1.2074402183395985</v>
      </c>
      <c r="R420" s="29">
        <f t="shared" si="114"/>
        <v>1.2089872960512735</v>
      </c>
      <c r="S420" s="29">
        <f t="shared" si="115"/>
        <v>1.2185649089110124</v>
      </c>
      <c r="T420" s="29">
        <f t="shared" si="116"/>
        <v>1.2351767874466772</v>
      </c>
      <c r="U420" s="29">
        <f t="shared" si="117"/>
        <v>1.2581994533918752</v>
      </c>
      <c r="V420" s="29">
        <f t="shared" si="118"/>
        <v>1.2872288326487997</v>
      </c>
      <c r="W420" s="29">
        <f t="shared" si="119"/>
        <v>1.3020688414555983</v>
      </c>
      <c r="X420" s="29">
        <f t="shared" si="120"/>
        <v>1.321867283773712</v>
      </c>
      <c r="Y420" s="29">
        <f t="shared" si="121"/>
        <v>1.3462979309305418</v>
      </c>
      <c r="BC420" s="72"/>
      <c r="BD420" s="72"/>
      <c r="BE420" s="72"/>
      <c r="BF420" s="72"/>
      <c r="BG420" s="72"/>
      <c r="BH420" s="72"/>
      <c r="BI420" s="72"/>
      <c r="BJ420" s="72"/>
      <c r="BK420" s="72"/>
      <c r="BL420" s="72"/>
      <c r="BM420" s="72"/>
      <c r="BN420" s="72"/>
      <c r="BO420" s="72"/>
      <c r="BP420" s="72"/>
      <c r="BQ420" s="72"/>
      <c r="BR420" s="72"/>
      <c r="BS420" s="72"/>
      <c r="BT420" s="72"/>
      <c r="BU420" s="72"/>
      <c r="BV420" s="72"/>
      <c r="BW420" s="72"/>
      <c r="BX420" s="72"/>
      <c r="BY420" s="72"/>
      <c r="BZ420" s="72"/>
      <c r="CA420" s="72"/>
      <c r="CB420" s="72"/>
      <c r="CC420" s="72"/>
      <c r="CD420" s="72"/>
      <c r="CE420" s="72"/>
      <c r="CF420" s="72"/>
      <c r="CG420" s="72"/>
      <c r="CH420" s="72"/>
      <c r="CI420" s="72"/>
      <c r="EK420" s="71"/>
    </row>
    <row r="421" spans="1:141" ht="25.15" customHeight="1">
      <c r="A421" s="549"/>
      <c r="B421" s="369">
        <f t="shared" si="122"/>
        <v>2023</v>
      </c>
      <c r="C421" s="397">
        <f t="shared" si="123"/>
        <v>44926</v>
      </c>
      <c r="D421" s="210">
        <f t="shared" si="102"/>
        <v>1.6878507945962562</v>
      </c>
      <c r="E421" s="210">
        <f t="shared" si="103"/>
        <v>1.4131509084979377</v>
      </c>
      <c r="F421" s="210">
        <f t="shared" si="104"/>
        <v>1.3810046507236997</v>
      </c>
      <c r="G421" s="210">
        <f t="shared" si="105"/>
        <v>1.4024837708654907</v>
      </c>
      <c r="H421" s="210">
        <f t="shared" si="106"/>
        <v>1.454838580397906</v>
      </c>
      <c r="I421" s="210">
        <f t="shared" si="107"/>
        <v>1.5124885040664315</v>
      </c>
      <c r="K421" s="128">
        <f t="shared" si="124"/>
        <v>2023</v>
      </c>
      <c r="L421" s="29">
        <f t="shared" si="108"/>
        <v>1.9236288629401161</v>
      </c>
      <c r="M421" s="29">
        <f t="shared" si="109"/>
        <v>1.630282027795922</v>
      </c>
      <c r="N421" s="29">
        <f t="shared" si="110"/>
        <v>1.5096414930527304</v>
      </c>
      <c r="O421" s="29">
        <f t="shared" si="111"/>
        <v>1.4371156928016937</v>
      </c>
      <c r="P421" s="29">
        <f t="shared" si="112"/>
        <v>1.3891861241941816</v>
      </c>
      <c r="Q421" s="29">
        <f t="shared" si="113"/>
        <v>1.3800536226301106</v>
      </c>
      <c r="R421" s="29">
        <f t="shared" si="114"/>
        <v>1.3819556788172891</v>
      </c>
      <c r="S421" s="29">
        <f t="shared" si="115"/>
        <v>1.3929781076083967</v>
      </c>
      <c r="T421" s="29">
        <f t="shared" si="116"/>
        <v>1.4119894341225845</v>
      </c>
      <c r="U421" s="29">
        <f t="shared" si="117"/>
        <v>1.4382815668074065</v>
      </c>
      <c r="V421" s="29">
        <f t="shared" si="118"/>
        <v>1.4713955939884056</v>
      </c>
      <c r="W421" s="29">
        <f t="shared" si="119"/>
        <v>1.4882495653948109</v>
      </c>
      <c r="X421" s="29">
        <f t="shared" si="120"/>
        <v>1.5107348876789854</v>
      </c>
      <c r="Y421" s="29">
        <f t="shared" si="121"/>
        <v>1.538481059125498</v>
      </c>
      <c r="BC421" s="72"/>
      <c r="BD421" s="72"/>
      <c r="BE421" s="72"/>
      <c r="BF421" s="72"/>
      <c r="BG421" s="72"/>
      <c r="BH421" s="72"/>
      <c r="BI421" s="72"/>
      <c r="BJ421" s="72"/>
      <c r="BK421" s="72"/>
      <c r="BL421" s="72"/>
      <c r="BM421" s="72"/>
      <c r="BN421" s="72"/>
      <c r="BO421" s="72"/>
      <c r="BP421" s="72"/>
      <c r="BQ421" s="72"/>
      <c r="BR421" s="72"/>
      <c r="BS421" s="72"/>
      <c r="BT421" s="72"/>
      <c r="BU421" s="72"/>
      <c r="BV421" s="72"/>
      <c r="BW421" s="72"/>
      <c r="BX421" s="72"/>
      <c r="BY421" s="72"/>
      <c r="BZ421" s="72"/>
      <c r="CA421" s="72"/>
      <c r="CB421" s="72"/>
      <c r="CC421" s="72"/>
      <c r="CD421" s="72"/>
      <c r="CE421" s="72"/>
      <c r="CF421" s="72"/>
      <c r="CG421" s="72"/>
      <c r="CH421" s="72"/>
      <c r="CI421" s="72"/>
      <c r="EK421" s="71"/>
    </row>
    <row r="422" spans="1:141" ht="25.15" customHeight="1">
      <c r="A422" s="549"/>
      <c r="B422" s="369">
        <f t="shared" si="122"/>
        <v>2024</v>
      </c>
      <c r="C422" s="397">
        <f t="shared" si="123"/>
        <v>45291</v>
      </c>
      <c r="D422" s="210">
        <f t="shared" si="102"/>
        <v>1.6842004528655641</v>
      </c>
      <c r="E422" s="210">
        <f t="shared" si="103"/>
        <v>1.4115053002174389</v>
      </c>
      <c r="F422" s="210">
        <f t="shared" si="104"/>
        <v>1.379812763215821</v>
      </c>
      <c r="G422" s="210">
        <f t="shared" si="105"/>
        <v>1.4014272914143828</v>
      </c>
      <c r="H422" s="210">
        <f t="shared" si="106"/>
        <v>1.4536921811805463</v>
      </c>
      <c r="I422" s="210">
        <f t="shared" si="107"/>
        <v>1.5109944213839059</v>
      </c>
      <c r="K422" s="128">
        <f t="shared" si="124"/>
        <v>2024</v>
      </c>
      <c r="L422" s="29">
        <f t="shared" si="108"/>
        <v>1.9182578354561659</v>
      </c>
      <c r="M422" s="29">
        <f t="shared" si="109"/>
        <v>1.6270518174097681</v>
      </c>
      <c r="N422" s="29">
        <f t="shared" si="110"/>
        <v>1.507291705730758</v>
      </c>
      <c r="O422" s="29">
        <f t="shared" si="111"/>
        <v>1.4352951918213734</v>
      </c>
      <c r="P422" s="29">
        <f t="shared" si="112"/>
        <v>1.3877154086135046</v>
      </c>
      <c r="Q422" s="29">
        <f t="shared" si="113"/>
        <v>1.3787956354797208</v>
      </c>
      <c r="R422" s="29">
        <f t="shared" si="114"/>
        <v>1.3808298909519212</v>
      </c>
      <c r="S422" s="29">
        <f t="shared" si="115"/>
        <v>1.3919179594225957</v>
      </c>
      <c r="T422" s="29">
        <f t="shared" si="116"/>
        <v>1.41093662340617</v>
      </c>
      <c r="U422" s="29">
        <f t="shared" si="117"/>
        <v>1.437182958934508</v>
      </c>
      <c r="V422" s="29">
        <f t="shared" si="118"/>
        <v>1.4702014034265845</v>
      </c>
      <c r="W422" s="29">
        <f t="shared" si="119"/>
        <v>1.4869323761644175</v>
      </c>
      <c r="X422" s="29">
        <f t="shared" si="120"/>
        <v>1.5092536027208443</v>
      </c>
      <c r="Y422" s="29">
        <f t="shared" si="121"/>
        <v>1.5367972852664564</v>
      </c>
      <c r="BC422" s="72"/>
      <c r="BD422" s="72"/>
      <c r="BE422" s="72"/>
      <c r="BF422" s="72"/>
      <c r="BG422" s="72"/>
      <c r="BH422" s="72"/>
      <c r="BI422" s="72"/>
      <c r="BJ422" s="72"/>
      <c r="BK422" s="72"/>
      <c r="BL422" s="72"/>
      <c r="BM422" s="72"/>
      <c r="BN422" s="72"/>
      <c r="BO422" s="72"/>
      <c r="BP422" s="72"/>
      <c r="BQ422" s="72"/>
      <c r="BR422" s="72"/>
      <c r="BS422" s="72"/>
      <c r="BT422" s="72"/>
      <c r="BU422" s="72"/>
      <c r="BV422" s="72"/>
      <c r="BW422" s="72"/>
      <c r="BX422" s="72"/>
      <c r="BY422" s="72"/>
      <c r="BZ422" s="72"/>
      <c r="CA422" s="72"/>
      <c r="CB422" s="72"/>
      <c r="CC422" s="72"/>
      <c r="CD422" s="72"/>
      <c r="CE422" s="72"/>
      <c r="CF422" s="72"/>
      <c r="CG422" s="72"/>
      <c r="CH422" s="72"/>
      <c r="CI422" s="72"/>
      <c r="EK422" s="71"/>
    </row>
    <row r="423" spans="1:141" ht="25.15" customHeight="1">
      <c r="A423" s="549"/>
      <c r="B423" s="369">
        <f t="shared" si="122"/>
        <v>2025</v>
      </c>
      <c r="C423" s="397">
        <f t="shared" si="123"/>
        <v>45657</v>
      </c>
      <c r="D423" s="210">
        <f t="shared" si="102"/>
        <v>1.6805501111348715</v>
      </c>
      <c r="E423" s="210">
        <f t="shared" si="103"/>
        <v>1.4098596919369402</v>
      </c>
      <c r="F423" s="210">
        <f t="shared" si="104"/>
        <v>1.3786208757079423</v>
      </c>
      <c r="G423" s="210">
        <f t="shared" si="105"/>
        <v>1.4003708119632747</v>
      </c>
      <c r="H423" s="210">
        <f t="shared" si="106"/>
        <v>1.4525457819631864</v>
      </c>
      <c r="I423" s="210">
        <f t="shared" si="107"/>
        <v>1.5095003387013808</v>
      </c>
      <c r="K423" s="128">
        <f t="shared" si="124"/>
        <v>2025</v>
      </c>
      <c r="L423" s="29">
        <f t="shared" si="108"/>
        <v>1.9128868079722157</v>
      </c>
      <c r="M423" s="29">
        <f t="shared" si="109"/>
        <v>1.6238216070236142</v>
      </c>
      <c r="N423" s="29">
        <f t="shared" si="110"/>
        <v>1.5049419184087853</v>
      </c>
      <c r="O423" s="29">
        <f t="shared" si="111"/>
        <v>1.4334746908410532</v>
      </c>
      <c r="P423" s="29">
        <f t="shared" si="112"/>
        <v>1.3862446930328274</v>
      </c>
      <c r="Q423" s="29">
        <f t="shared" si="113"/>
        <v>1.3775376483293311</v>
      </c>
      <c r="R423" s="29">
        <f t="shared" si="114"/>
        <v>1.3797041030865533</v>
      </c>
      <c r="S423" s="29">
        <f t="shared" si="115"/>
        <v>1.3908578112367942</v>
      </c>
      <c r="T423" s="29">
        <f t="shared" si="116"/>
        <v>1.4098838126897553</v>
      </c>
      <c r="U423" s="29">
        <f t="shared" si="117"/>
        <v>1.4360843510616093</v>
      </c>
      <c r="V423" s="29">
        <f t="shared" si="118"/>
        <v>1.4690072128647633</v>
      </c>
      <c r="W423" s="29">
        <f t="shared" si="119"/>
        <v>1.4856151869340242</v>
      </c>
      <c r="X423" s="29">
        <f t="shared" si="120"/>
        <v>1.5077723177627036</v>
      </c>
      <c r="Y423" s="29">
        <f t="shared" si="121"/>
        <v>1.5351135114074146</v>
      </c>
      <c r="BC423" s="72"/>
      <c r="BD423" s="72"/>
      <c r="BE423" s="72"/>
      <c r="BF423" s="72"/>
      <c r="BG423" s="72"/>
      <c r="BH423" s="72"/>
      <c r="BI423" s="72"/>
      <c r="BJ423" s="72"/>
      <c r="BK423" s="72"/>
      <c r="BL423" s="72"/>
      <c r="BM423" s="72"/>
      <c r="BN423" s="72"/>
      <c r="BO423" s="72"/>
      <c r="BP423" s="72"/>
      <c r="BQ423" s="72"/>
      <c r="BR423" s="72"/>
      <c r="BS423" s="72"/>
      <c r="BT423" s="72"/>
      <c r="BU423" s="72"/>
      <c r="BV423" s="72"/>
      <c r="BW423" s="72"/>
      <c r="BX423" s="72"/>
      <c r="BY423" s="72"/>
      <c r="BZ423" s="72"/>
      <c r="CA423" s="72"/>
      <c r="CB423" s="72"/>
      <c r="CC423" s="72"/>
      <c r="CD423" s="72"/>
      <c r="CE423" s="72"/>
      <c r="CF423" s="72"/>
      <c r="CG423" s="72"/>
      <c r="CH423" s="72"/>
      <c r="CI423" s="72"/>
      <c r="EK423" s="71"/>
    </row>
    <row r="424" spans="1:141" ht="25.15" customHeight="1">
      <c r="A424" s="549"/>
      <c r="B424" s="369">
        <f t="shared" si="122"/>
        <v>2026</v>
      </c>
      <c r="C424" s="397">
        <f t="shared" si="123"/>
        <v>46022</v>
      </c>
      <c r="D424" s="210">
        <f t="shared" si="102"/>
        <v>1.6768997694041794</v>
      </c>
      <c r="E424" s="210">
        <f t="shared" si="103"/>
        <v>1.4082140836564414</v>
      </c>
      <c r="F424" s="210">
        <f t="shared" si="104"/>
        <v>1.3774289882000632</v>
      </c>
      <c r="G424" s="210">
        <f t="shared" si="105"/>
        <v>1.3993143325121666</v>
      </c>
      <c r="H424" s="210">
        <f t="shared" si="106"/>
        <v>1.451399382745826</v>
      </c>
      <c r="I424" s="210">
        <f t="shared" si="107"/>
        <v>1.5080062560188552</v>
      </c>
      <c r="K424" s="128">
        <f t="shared" si="124"/>
        <v>2026</v>
      </c>
      <c r="L424" s="29">
        <f t="shared" si="108"/>
        <v>1.9075157804882654</v>
      </c>
      <c r="M424" s="29">
        <f t="shared" si="109"/>
        <v>1.6205913966374601</v>
      </c>
      <c r="N424" s="29">
        <f t="shared" si="110"/>
        <v>1.5025921310868124</v>
      </c>
      <c r="O424" s="29">
        <f t="shared" si="111"/>
        <v>1.4316541898607329</v>
      </c>
      <c r="P424" s="29">
        <f t="shared" si="112"/>
        <v>1.3847739774521501</v>
      </c>
      <c r="Q424" s="29">
        <f t="shared" si="113"/>
        <v>1.3762796611789412</v>
      </c>
      <c r="R424" s="29">
        <f t="shared" si="114"/>
        <v>1.3785783152211855</v>
      </c>
      <c r="S424" s="29">
        <f t="shared" si="115"/>
        <v>1.3897976630509927</v>
      </c>
      <c r="T424" s="29">
        <f t="shared" si="116"/>
        <v>1.4088310019733408</v>
      </c>
      <c r="U424" s="29">
        <f t="shared" si="117"/>
        <v>1.4349857431887103</v>
      </c>
      <c r="V424" s="29">
        <f t="shared" si="118"/>
        <v>1.4678130223029418</v>
      </c>
      <c r="W424" s="29">
        <f t="shared" si="119"/>
        <v>1.4842979977036306</v>
      </c>
      <c r="X424" s="29">
        <f t="shared" si="120"/>
        <v>1.5062910328045624</v>
      </c>
      <c r="Y424" s="29">
        <f t="shared" si="121"/>
        <v>1.5334297375483725</v>
      </c>
      <c r="BC424" s="72"/>
      <c r="BD424" s="72"/>
      <c r="BE424" s="72"/>
      <c r="BF424" s="72"/>
      <c r="BG424" s="72"/>
      <c r="BH424" s="72"/>
      <c r="BI424" s="72"/>
      <c r="BJ424" s="72"/>
      <c r="BK424" s="72"/>
      <c r="BL424" s="72"/>
      <c r="BM424" s="72"/>
      <c r="BN424" s="72"/>
      <c r="BO424" s="72"/>
      <c r="BP424" s="72"/>
      <c r="BQ424" s="72"/>
      <c r="BR424" s="72"/>
      <c r="BS424" s="72"/>
      <c r="BT424" s="72"/>
      <c r="BU424" s="72"/>
      <c r="BV424" s="72"/>
      <c r="BW424" s="72"/>
      <c r="BX424" s="72"/>
      <c r="BY424" s="72"/>
      <c r="BZ424" s="72"/>
      <c r="CA424" s="72"/>
      <c r="CB424" s="72"/>
      <c r="CC424" s="72"/>
      <c r="CD424" s="72"/>
      <c r="CE424" s="72"/>
      <c r="CF424" s="72"/>
      <c r="CG424" s="72"/>
      <c r="CH424" s="72"/>
      <c r="CI424" s="72"/>
      <c r="EK424" s="71"/>
    </row>
    <row r="425" spans="1:141" ht="25.15" customHeight="1">
      <c r="A425" s="549"/>
      <c r="B425" s="369">
        <f t="shared" si="122"/>
        <v>2027</v>
      </c>
      <c r="C425" s="397">
        <f t="shared" si="123"/>
        <v>46387</v>
      </c>
      <c r="D425" s="210">
        <f t="shared" si="102"/>
        <v>1.6732494276734871</v>
      </c>
      <c r="E425" s="210">
        <f t="shared" si="103"/>
        <v>1.4065684753759427</v>
      </c>
      <c r="F425" s="210">
        <f t="shared" si="104"/>
        <v>1.3762371006921845</v>
      </c>
      <c r="G425" s="210">
        <f t="shared" si="105"/>
        <v>1.3982578530610585</v>
      </c>
      <c r="H425" s="210">
        <f t="shared" si="106"/>
        <v>1.4502529835284661</v>
      </c>
      <c r="I425" s="210">
        <f t="shared" si="107"/>
        <v>1.5065121733363298</v>
      </c>
      <c r="K425" s="128">
        <f t="shared" si="124"/>
        <v>2027</v>
      </c>
      <c r="L425" s="29">
        <f t="shared" si="108"/>
        <v>1.902144753004315</v>
      </c>
      <c r="M425" s="29">
        <f t="shared" si="109"/>
        <v>1.6173611862513062</v>
      </c>
      <c r="N425" s="29">
        <f t="shared" si="110"/>
        <v>1.5002423437648398</v>
      </c>
      <c r="O425" s="29">
        <f t="shared" si="111"/>
        <v>1.4298336888804126</v>
      </c>
      <c r="P425" s="29">
        <f t="shared" si="112"/>
        <v>1.3833032618714729</v>
      </c>
      <c r="Q425" s="29">
        <f t="shared" si="113"/>
        <v>1.3750216740285515</v>
      </c>
      <c r="R425" s="29">
        <f t="shared" si="114"/>
        <v>1.3774525273558174</v>
      </c>
      <c r="S425" s="29">
        <f t="shared" si="115"/>
        <v>1.388737514865191</v>
      </c>
      <c r="T425" s="29">
        <f t="shared" si="116"/>
        <v>1.407778191256926</v>
      </c>
      <c r="U425" s="29">
        <f t="shared" si="117"/>
        <v>1.4338871353158118</v>
      </c>
      <c r="V425" s="29">
        <f t="shared" si="118"/>
        <v>1.4666188317411204</v>
      </c>
      <c r="W425" s="29">
        <f t="shared" si="119"/>
        <v>1.4829808084732372</v>
      </c>
      <c r="X425" s="29">
        <f t="shared" si="120"/>
        <v>1.5048097478464213</v>
      </c>
      <c r="Y425" s="29">
        <f t="shared" si="121"/>
        <v>1.5317459636893309</v>
      </c>
      <c r="BC425" s="72"/>
      <c r="BD425" s="72"/>
      <c r="BE425" s="72"/>
      <c r="BF425" s="72"/>
      <c r="BG425" s="72"/>
      <c r="BH425" s="72"/>
      <c r="BI425" s="72"/>
      <c r="BJ425" s="72"/>
      <c r="BK425" s="72"/>
      <c r="BL425" s="72"/>
      <c r="BM425" s="72"/>
      <c r="BN425" s="72"/>
      <c r="BO425" s="72"/>
      <c r="BP425" s="72"/>
      <c r="BQ425" s="72"/>
      <c r="BR425" s="72"/>
      <c r="BS425" s="72"/>
      <c r="BT425" s="72"/>
      <c r="BU425" s="72"/>
      <c r="BV425" s="72"/>
      <c r="BW425" s="72"/>
      <c r="BX425" s="72"/>
      <c r="BY425" s="72"/>
      <c r="BZ425" s="72"/>
      <c r="CA425" s="72"/>
      <c r="CB425" s="72"/>
      <c r="CC425" s="72"/>
      <c r="CD425" s="72"/>
      <c r="CE425" s="72"/>
      <c r="CF425" s="72"/>
      <c r="CG425" s="72"/>
      <c r="CH425" s="72"/>
      <c r="CI425" s="72"/>
      <c r="EK425" s="71"/>
    </row>
    <row r="426" spans="1:141" ht="25.15" customHeight="1">
      <c r="A426" s="549"/>
      <c r="B426" s="369">
        <f t="shared" si="122"/>
        <v>2028</v>
      </c>
      <c r="C426" s="397">
        <f t="shared" si="123"/>
        <v>46752</v>
      </c>
      <c r="D426" s="210">
        <f t="shared" si="102"/>
        <v>1.6695990859427947</v>
      </c>
      <c r="E426" s="210">
        <f t="shared" si="103"/>
        <v>1.4049228670954439</v>
      </c>
      <c r="F426" s="210">
        <f t="shared" si="104"/>
        <v>1.3750452131843054</v>
      </c>
      <c r="G426" s="210">
        <f t="shared" si="105"/>
        <v>1.3972013736099507</v>
      </c>
      <c r="H426" s="210">
        <f t="shared" si="106"/>
        <v>1.4491065843111062</v>
      </c>
      <c r="I426" s="210">
        <f t="shared" si="107"/>
        <v>1.5050180906538044</v>
      </c>
      <c r="K426" s="128">
        <f t="shared" si="124"/>
        <v>2028</v>
      </c>
      <c r="L426" s="29">
        <f t="shared" si="108"/>
        <v>1.8967737255203649</v>
      </c>
      <c r="M426" s="29">
        <f t="shared" si="109"/>
        <v>1.6141309758651523</v>
      </c>
      <c r="N426" s="29">
        <f t="shared" si="110"/>
        <v>1.4978925564428671</v>
      </c>
      <c r="O426" s="29">
        <f t="shared" si="111"/>
        <v>1.4280131879000921</v>
      </c>
      <c r="P426" s="29">
        <f t="shared" si="112"/>
        <v>1.3818325462907959</v>
      </c>
      <c r="Q426" s="29">
        <f t="shared" si="113"/>
        <v>1.3737636868781617</v>
      </c>
      <c r="R426" s="29">
        <f t="shared" si="114"/>
        <v>1.3763267394904493</v>
      </c>
      <c r="S426" s="29">
        <f t="shared" si="115"/>
        <v>1.3876773666793898</v>
      </c>
      <c r="T426" s="29">
        <f t="shared" si="116"/>
        <v>1.4067253805405115</v>
      </c>
      <c r="U426" s="29">
        <f t="shared" si="117"/>
        <v>1.4327885274429131</v>
      </c>
      <c r="V426" s="29">
        <f t="shared" si="118"/>
        <v>1.4654246411792993</v>
      </c>
      <c r="W426" s="29">
        <f t="shared" si="119"/>
        <v>1.4816636192428436</v>
      </c>
      <c r="X426" s="29">
        <f t="shared" si="120"/>
        <v>1.5033284628882804</v>
      </c>
      <c r="Y426" s="29">
        <f t="shared" si="121"/>
        <v>1.5300621898302891</v>
      </c>
      <c r="BC426" s="72"/>
      <c r="BD426" s="72"/>
      <c r="BE426" s="72"/>
      <c r="BF426" s="72"/>
      <c r="BG426" s="72"/>
      <c r="DJ426" s="11"/>
      <c r="DK426" s="11"/>
      <c r="DL426" s="11"/>
      <c r="DM426" s="11"/>
      <c r="DN426" s="11"/>
      <c r="DO426" s="11"/>
      <c r="DP426" s="11"/>
      <c r="DQ426" s="11"/>
      <c r="DR426" s="11"/>
      <c r="DS426" s="11"/>
      <c r="DT426" s="11"/>
      <c r="DU426" s="11"/>
      <c r="DV426" s="11"/>
      <c r="DW426" s="11"/>
      <c r="DX426" s="11"/>
      <c r="DY426" s="11"/>
      <c r="DZ426" s="11"/>
      <c r="EA426" s="11"/>
      <c r="EB426" s="11"/>
      <c r="EC426" s="11"/>
      <c r="ED426" s="11"/>
      <c r="EE426" s="11"/>
      <c r="EF426" s="11"/>
      <c r="EG426" s="11"/>
      <c r="EH426" s="11"/>
      <c r="EI426" s="11"/>
      <c r="EJ426" s="11"/>
    </row>
    <row r="427" spans="1:141" ht="25.15" customHeight="1">
      <c r="A427" s="549"/>
      <c r="B427" s="369">
        <f t="shared" si="122"/>
        <v>2029</v>
      </c>
      <c r="C427" s="397">
        <f t="shared" si="123"/>
        <v>47118</v>
      </c>
      <c r="D427" s="210">
        <f t="shared" si="102"/>
        <v>1.6659487442121026</v>
      </c>
      <c r="E427" s="210">
        <f t="shared" si="103"/>
        <v>1.4032772588149454</v>
      </c>
      <c r="F427" s="210">
        <f t="shared" si="104"/>
        <v>1.3738533256764267</v>
      </c>
      <c r="G427" s="210">
        <f t="shared" si="105"/>
        <v>1.3961448941588426</v>
      </c>
      <c r="H427" s="210">
        <f t="shared" si="106"/>
        <v>1.4479601850937462</v>
      </c>
      <c r="I427" s="210">
        <f t="shared" si="107"/>
        <v>1.5035240079712793</v>
      </c>
      <c r="K427" s="128">
        <f t="shared" si="124"/>
        <v>2029</v>
      </c>
      <c r="L427" s="29">
        <f t="shared" si="108"/>
        <v>1.8914026980364147</v>
      </c>
      <c r="M427" s="29">
        <f t="shared" si="109"/>
        <v>1.6109007654789986</v>
      </c>
      <c r="N427" s="29">
        <f t="shared" si="110"/>
        <v>1.4955427691208945</v>
      </c>
      <c r="O427" s="29">
        <f t="shared" si="111"/>
        <v>1.4261926869197721</v>
      </c>
      <c r="P427" s="29">
        <f t="shared" si="112"/>
        <v>1.3803618307101186</v>
      </c>
      <c r="Q427" s="29">
        <f t="shared" si="113"/>
        <v>1.3725056997277718</v>
      </c>
      <c r="R427" s="29">
        <f t="shared" si="114"/>
        <v>1.3752009516250816</v>
      </c>
      <c r="S427" s="29">
        <f t="shared" si="115"/>
        <v>1.3866172184935883</v>
      </c>
      <c r="T427" s="29">
        <f t="shared" si="116"/>
        <v>1.4056725698240971</v>
      </c>
      <c r="U427" s="29">
        <f t="shared" si="117"/>
        <v>1.4316899195700146</v>
      </c>
      <c r="V427" s="29">
        <f t="shared" si="118"/>
        <v>1.4642304506174781</v>
      </c>
      <c r="W427" s="29">
        <f t="shared" si="119"/>
        <v>1.4803464300124503</v>
      </c>
      <c r="X427" s="29">
        <f t="shared" si="120"/>
        <v>1.5018471779301397</v>
      </c>
      <c r="Y427" s="29">
        <f t="shared" si="121"/>
        <v>1.5283784159712472</v>
      </c>
      <c r="BC427" s="72"/>
      <c r="BD427" s="72"/>
      <c r="BE427" s="72"/>
      <c r="BF427" s="72"/>
      <c r="BG427" s="72"/>
      <c r="BH427" s="72"/>
      <c r="BI427" s="72"/>
      <c r="BJ427" s="72"/>
      <c r="BK427" s="72"/>
      <c r="BL427" s="72"/>
      <c r="BM427" s="72"/>
      <c r="BN427" s="72"/>
      <c r="BO427" s="72"/>
      <c r="BP427" s="72"/>
      <c r="BQ427" s="72"/>
      <c r="BR427" s="72"/>
      <c r="BS427" s="72"/>
      <c r="BT427" s="72"/>
      <c r="BU427" s="72"/>
      <c r="BV427" s="72"/>
      <c r="BW427" s="72"/>
      <c r="BX427" s="72"/>
      <c r="BY427" s="72"/>
      <c r="BZ427" s="72"/>
      <c r="CA427" s="72"/>
      <c r="CB427" s="72"/>
      <c r="CC427" s="72"/>
      <c r="CD427" s="72"/>
      <c r="CE427" s="72"/>
      <c r="CF427" s="72"/>
      <c r="CG427" s="72"/>
      <c r="CH427" s="72"/>
      <c r="CI427" s="72"/>
      <c r="EK427" s="71"/>
    </row>
    <row r="428" spans="1:141" ht="25.15" customHeight="1">
      <c r="A428" s="549"/>
      <c r="B428" s="369">
        <f t="shared" si="122"/>
        <v>2030</v>
      </c>
      <c r="C428" s="397">
        <f t="shared" si="123"/>
        <v>47483</v>
      </c>
      <c r="D428" s="210">
        <f t="shared" si="102"/>
        <v>1.6622984024814098</v>
      </c>
      <c r="E428" s="210">
        <f t="shared" si="103"/>
        <v>1.4016316505344464</v>
      </c>
      <c r="F428" s="210">
        <f t="shared" si="104"/>
        <v>1.3726614381685476</v>
      </c>
      <c r="G428" s="210">
        <f t="shared" si="105"/>
        <v>1.3950884147077345</v>
      </c>
      <c r="H428" s="210">
        <f t="shared" si="106"/>
        <v>1.4468137858763859</v>
      </c>
      <c r="I428" s="210">
        <f t="shared" si="107"/>
        <v>1.5020299252887535</v>
      </c>
      <c r="K428" s="128">
        <f t="shared" si="124"/>
        <v>2030</v>
      </c>
      <c r="L428" s="29">
        <f t="shared" si="108"/>
        <v>1.886031670552464</v>
      </c>
      <c r="M428" s="29">
        <f t="shared" si="109"/>
        <v>1.6076705550928443</v>
      </c>
      <c r="N428" s="29">
        <f t="shared" si="110"/>
        <v>1.4931929817989213</v>
      </c>
      <c r="O428" s="29">
        <f t="shared" si="111"/>
        <v>1.4243721859394514</v>
      </c>
      <c r="P428" s="29">
        <f t="shared" si="112"/>
        <v>1.3788911151294412</v>
      </c>
      <c r="Q428" s="29">
        <f t="shared" si="113"/>
        <v>1.3712477125773819</v>
      </c>
      <c r="R428" s="29">
        <f t="shared" si="114"/>
        <v>1.3740751637597133</v>
      </c>
      <c r="S428" s="29">
        <f t="shared" si="115"/>
        <v>1.3855570703077866</v>
      </c>
      <c r="T428" s="29">
        <f t="shared" si="116"/>
        <v>1.4046197591076823</v>
      </c>
      <c r="U428" s="29">
        <f t="shared" si="117"/>
        <v>1.4305913116971154</v>
      </c>
      <c r="V428" s="29">
        <f t="shared" si="118"/>
        <v>1.4630362600556563</v>
      </c>
      <c r="W428" s="29">
        <f t="shared" si="119"/>
        <v>1.4790292407820567</v>
      </c>
      <c r="X428" s="29">
        <f t="shared" si="120"/>
        <v>1.5003658929719983</v>
      </c>
      <c r="Y428" s="29">
        <f t="shared" si="121"/>
        <v>1.5266946421122052</v>
      </c>
      <c r="BC428" s="72"/>
      <c r="BD428" s="72"/>
      <c r="BE428" s="72"/>
      <c r="BF428" s="72"/>
      <c r="BG428" s="72"/>
      <c r="BH428" s="72"/>
      <c r="BI428" s="72"/>
      <c r="BJ428" s="72"/>
      <c r="BK428" s="72"/>
      <c r="BL428" s="72"/>
      <c r="BM428" s="72"/>
      <c r="BN428" s="72"/>
      <c r="BO428" s="72"/>
      <c r="BP428" s="72"/>
      <c r="BQ428" s="72"/>
      <c r="BR428" s="72"/>
      <c r="BS428" s="72"/>
      <c r="BT428" s="72"/>
      <c r="BU428" s="72"/>
      <c r="BV428" s="72"/>
      <c r="BW428" s="72"/>
      <c r="BX428" s="72"/>
      <c r="BY428" s="72"/>
      <c r="BZ428" s="72"/>
      <c r="CA428" s="72"/>
      <c r="CB428" s="72"/>
      <c r="CC428" s="72"/>
      <c r="CD428" s="72"/>
      <c r="CE428" s="72"/>
      <c r="CF428" s="72"/>
      <c r="CG428" s="72"/>
      <c r="CH428" s="72"/>
      <c r="CI428" s="72"/>
      <c r="EK428" s="71"/>
    </row>
    <row r="429" spans="1:141" ht="25.15" customHeight="1">
      <c r="A429" s="549"/>
      <c r="B429" s="369">
        <f t="shared" si="122"/>
        <v>2031</v>
      </c>
      <c r="C429" s="397">
        <f t="shared" si="123"/>
        <v>47848</v>
      </c>
      <c r="D429" s="210">
        <f t="shared" si="102"/>
        <v>1.6557862864323607</v>
      </c>
      <c r="E429" s="210">
        <f t="shared" si="103"/>
        <v>1.3986959275571209</v>
      </c>
      <c r="F429" s="210">
        <f t="shared" si="104"/>
        <v>1.3705351414157099</v>
      </c>
      <c r="G429" s="210">
        <f t="shared" si="105"/>
        <v>1.3932036824561744</v>
      </c>
      <c r="H429" s="210">
        <f t="shared" si="106"/>
        <v>1.4447686390674677</v>
      </c>
      <c r="I429" s="210">
        <f t="shared" si="107"/>
        <v>1.4993645200929404</v>
      </c>
      <c r="K429" s="128">
        <f t="shared" si="124"/>
        <v>2031</v>
      </c>
      <c r="L429" s="29">
        <f t="shared" si="108"/>
        <v>1.8764498952397504</v>
      </c>
      <c r="M429" s="29">
        <f t="shared" si="109"/>
        <v>1.601907942589853</v>
      </c>
      <c r="N429" s="29">
        <f t="shared" si="110"/>
        <v>1.4890010214674791</v>
      </c>
      <c r="O429" s="29">
        <f t="shared" si="111"/>
        <v>1.4211244588700724</v>
      </c>
      <c r="P429" s="29">
        <f t="shared" si="112"/>
        <v>1.3762673962441694</v>
      </c>
      <c r="Q429" s="29">
        <f t="shared" si="113"/>
        <v>1.3690034957571673</v>
      </c>
      <c r="R429" s="29">
        <f t="shared" si="114"/>
        <v>1.3720667870742524</v>
      </c>
      <c r="S429" s="29">
        <f t="shared" si="115"/>
        <v>1.3836657931276037</v>
      </c>
      <c r="T429" s="29">
        <f t="shared" si="116"/>
        <v>1.4027415717847453</v>
      </c>
      <c r="U429" s="29">
        <f t="shared" si="117"/>
        <v>1.4286314234212969</v>
      </c>
      <c r="V429" s="29">
        <f t="shared" si="118"/>
        <v>1.4609058547136384</v>
      </c>
      <c r="W429" s="29">
        <f t="shared" si="119"/>
        <v>1.4766794089691175</v>
      </c>
      <c r="X429" s="29">
        <f t="shared" si="120"/>
        <v>1.4977233185883405</v>
      </c>
      <c r="Y429" s="29">
        <f t="shared" si="121"/>
        <v>1.5236908327213634</v>
      </c>
      <c r="BC429" s="72"/>
      <c r="BD429" s="72"/>
      <c r="BE429" s="72"/>
      <c r="BF429" s="72"/>
      <c r="BG429" s="72"/>
      <c r="BH429" s="72"/>
      <c r="BI429" s="72"/>
      <c r="BJ429" s="72"/>
      <c r="BK429" s="72"/>
      <c r="BL429" s="72"/>
      <c r="BM429" s="72"/>
      <c r="BN429" s="72"/>
      <c r="BO429" s="72"/>
      <c r="BP429" s="72"/>
      <c r="BQ429" s="72"/>
      <c r="BR429" s="72"/>
      <c r="BS429" s="72"/>
      <c r="BT429" s="72"/>
      <c r="BU429" s="72"/>
      <c r="BV429" s="72"/>
      <c r="BW429" s="72"/>
      <c r="BX429" s="72"/>
      <c r="BY429" s="72"/>
      <c r="BZ429" s="72"/>
      <c r="CA429" s="72"/>
      <c r="CB429" s="72"/>
      <c r="CC429" s="72"/>
      <c r="CD429" s="72"/>
      <c r="CE429" s="72"/>
      <c r="CF429" s="72"/>
      <c r="CG429" s="72"/>
      <c r="CH429" s="72"/>
      <c r="CI429" s="72"/>
      <c r="EK429" s="71"/>
    </row>
    <row r="430" spans="1:141" ht="25.15" customHeight="1">
      <c r="A430" s="549"/>
      <c r="B430" s="369">
        <f t="shared" si="122"/>
        <v>2032</v>
      </c>
      <c r="C430" s="397">
        <f t="shared" si="123"/>
        <v>48213</v>
      </c>
      <c r="D430" s="210">
        <f t="shared" si="102"/>
        <v>1.6492741703833118</v>
      </c>
      <c r="E430" s="210">
        <f t="shared" si="103"/>
        <v>1.3957602045797952</v>
      </c>
      <c r="F430" s="210">
        <f t="shared" si="104"/>
        <v>1.3684088446628717</v>
      </c>
      <c r="G430" s="210">
        <f t="shared" si="105"/>
        <v>1.3913189502046146</v>
      </c>
      <c r="H430" s="210">
        <f t="shared" si="106"/>
        <v>1.4427234922585488</v>
      </c>
      <c r="I430" s="210">
        <f t="shared" si="107"/>
        <v>1.4966991148971271</v>
      </c>
      <c r="K430" s="128">
        <f t="shared" si="124"/>
        <v>2032</v>
      </c>
      <c r="L430" s="29">
        <f t="shared" si="108"/>
        <v>1.8668681199270365</v>
      </c>
      <c r="M430" s="29">
        <f t="shared" si="109"/>
        <v>1.5961453300868618</v>
      </c>
      <c r="N430" s="29">
        <f t="shared" si="110"/>
        <v>1.4848090611360367</v>
      </c>
      <c r="O430" s="29">
        <f t="shared" si="111"/>
        <v>1.4178767318006933</v>
      </c>
      <c r="P430" s="29">
        <f t="shared" si="112"/>
        <v>1.3736436773588971</v>
      </c>
      <c r="Q430" s="29">
        <f t="shared" si="113"/>
        <v>1.3667592789369525</v>
      </c>
      <c r="R430" s="29">
        <f t="shared" si="114"/>
        <v>1.3700584103887912</v>
      </c>
      <c r="S430" s="29">
        <f t="shared" si="115"/>
        <v>1.3817745159474208</v>
      </c>
      <c r="T430" s="29">
        <f t="shared" si="116"/>
        <v>1.4008633844618084</v>
      </c>
      <c r="U430" s="29">
        <f t="shared" si="117"/>
        <v>1.426671535145478</v>
      </c>
      <c r="V430" s="29">
        <f t="shared" si="118"/>
        <v>1.4587754493716196</v>
      </c>
      <c r="W430" s="29">
        <f t="shared" si="119"/>
        <v>1.4743295771561782</v>
      </c>
      <c r="X430" s="29">
        <f t="shared" si="120"/>
        <v>1.4950807442046823</v>
      </c>
      <c r="Y430" s="29">
        <f t="shared" si="121"/>
        <v>1.5206870233305212</v>
      </c>
      <c r="BC430" s="72"/>
      <c r="BD430" s="72"/>
      <c r="BE430" s="72"/>
      <c r="BF430" s="72"/>
      <c r="BG430" s="72"/>
      <c r="BH430" s="72"/>
      <c r="BI430" s="72"/>
      <c r="BJ430" s="72"/>
      <c r="BK430" s="72"/>
      <c r="BL430" s="72"/>
      <c r="BM430" s="72"/>
      <c r="BN430" s="72"/>
      <c r="BO430" s="72"/>
      <c r="BP430" s="72"/>
      <c r="BQ430" s="72"/>
      <c r="BR430" s="72"/>
      <c r="BS430" s="72"/>
      <c r="BT430" s="72"/>
      <c r="BU430" s="72"/>
      <c r="BV430" s="72"/>
      <c r="BW430" s="72"/>
      <c r="BX430" s="72"/>
      <c r="BY430" s="72"/>
      <c r="BZ430" s="72"/>
      <c r="CA430" s="72"/>
      <c r="CB430" s="72"/>
      <c r="CC430" s="72"/>
      <c r="CD430" s="72"/>
      <c r="CE430" s="72"/>
      <c r="CF430" s="72"/>
      <c r="CG430" s="72"/>
      <c r="CH430" s="72"/>
      <c r="CI430" s="72"/>
      <c r="EK430" s="71"/>
    </row>
    <row r="431" spans="1:141" ht="25.15" customHeight="1">
      <c r="A431" s="549"/>
      <c r="B431" s="369">
        <f t="shared" si="122"/>
        <v>2033</v>
      </c>
      <c r="C431" s="397">
        <f t="shared" si="123"/>
        <v>48579</v>
      </c>
      <c r="D431" s="210">
        <f t="shared" si="102"/>
        <v>1.6427620543342625</v>
      </c>
      <c r="E431" s="210">
        <f t="shared" si="103"/>
        <v>1.3928244816024691</v>
      </c>
      <c r="F431" s="210">
        <f t="shared" si="104"/>
        <v>1.3662825479100338</v>
      </c>
      <c r="G431" s="210">
        <f t="shared" si="105"/>
        <v>1.3894342179530543</v>
      </c>
      <c r="H431" s="210">
        <f t="shared" si="106"/>
        <v>1.4406783454496304</v>
      </c>
      <c r="I431" s="210">
        <f t="shared" si="107"/>
        <v>1.4940337097013143</v>
      </c>
      <c r="K431" s="128">
        <f t="shared" si="124"/>
        <v>2033</v>
      </c>
      <c r="L431" s="29">
        <f t="shared" si="108"/>
        <v>1.8572863446143222</v>
      </c>
      <c r="M431" s="29">
        <f t="shared" si="109"/>
        <v>1.5903827175838703</v>
      </c>
      <c r="N431" s="29">
        <f t="shared" si="110"/>
        <v>1.4806171008045943</v>
      </c>
      <c r="O431" s="29">
        <f t="shared" si="111"/>
        <v>1.4146290047313137</v>
      </c>
      <c r="P431" s="29">
        <f t="shared" si="112"/>
        <v>1.3710199584736247</v>
      </c>
      <c r="Q431" s="29">
        <f t="shared" si="113"/>
        <v>1.3645150621167377</v>
      </c>
      <c r="R431" s="29">
        <f t="shared" si="114"/>
        <v>1.3680500337033301</v>
      </c>
      <c r="S431" s="29">
        <f t="shared" si="115"/>
        <v>1.3798832387672377</v>
      </c>
      <c r="T431" s="29">
        <f t="shared" si="116"/>
        <v>1.3989851971388712</v>
      </c>
      <c r="U431" s="29">
        <f t="shared" si="117"/>
        <v>1.4247116468696592</v>
      </c>
      <c r="V431" s="29">
        <f t="shared" si="118"/>
        <v>1.4566450440296013</v>
      </c>
      <c r="W431" s="29">
        <f t="shared" si="119"/>
        <v>1.4719797453432391</v>
      </c>
      <c r="X431" s="29">
        <f t="shared" si="120"/>
        <v>1.4924381698210243</v>
      </c>
      <c r="Y431" s="29">
        <f t="shared" si="121"/>
        <v>1.5176832139396792</v>
      </c>
      <c r="BC431" s="72"/>
      <c r="BD431" s="72"/>
      <c r="BE431" s="72"/>
      <c r="BF431" s="72"/>
      <c r="BG431" s="72"/>
      <c r="BH431" s="72"/>
      <c r="BI431" s="72"/>
      <c r="BJ431" s="72"/>
      <c r="BK431" s="72"/>
      <c r="BL431" s="72"/>
      <c r="BM431" s="72"/>
      <c r="BN431" s="72"/>
      <c r="BO431" s="72"/>
      <c r="BP431" s="72"/>
      <c r="BQ431" s="72"/>
      <c r="BR431" s="72"/>
      <c r="BS431" s="72"/>
      <c r="BT431" s="72"/>
      <c r="BU431" s="72"/>
      <c r="BV431" s="72"/>
      <c r="BW431" s="72"/>
      <c r="BX431" s="72"/>
      <c r="BY431" s="72"/>
      <c r="BZ431" s="72"/>
      <c r="CA431" s="72"/>
      <c r="CB431" s="72"/>
      <c r="CC431" s="72"/>
      <c r="CD431" s="72"/>
      <c r="CE431" s="72"/>
      <c r="CF431" s="72"/>
      <c r="CG431" s="72"/>
      <c r="CH431" s="72"/>
      <c r="CI431" s="72"/>
      <c r="EK431" s="71"/>
    </row>
    <row r="432" spans="1:141" ht="25.15" customHeight="1">
      <c r="A432" s="549"/>
      <c r="B432" s="369">
        <f t="shared" si="122"/>
        <v>2034</v>
      </c>
      <c r="C432" s="397">
        <f t="shared" si="123"/>
        <v>48944</v>
      </c>
      <c r="D432" s="210">
        <f t="shared" si="102"/>
        <v>1.6362499382852131</v>
      </c>
      <c r="E432" s="210">
        <f t="shared" si="103"/>
        <v>1.3898887586251436</v>
      </c>
      <c r="F432" s="210">
        <f t="shared" si="104"/>
        <v>1.3641562511571963</v>
      </c>
      <c r="G432" s="210">
        <f t="shared" si="105"/>
        <v>1.3875494857014945</v>
      </c>
      <c r="H432" s="210">
        <f t="shared" si="106"/>
        <v>1.4386331986407117</v>
      </c>
      <c r="I432" s="210">
        <f t="shared" si="107"/>
        <v>1.4913683045055013</v>
      </c>
      <c r="K432" s="128">
        <f t="shared" si="124"/>
        <v>2034</v>
      </c>
      <c r="L432" s="29">
        <f t="shared" si="108"/>
        <v>1.8477045693016085</v>
      </c>
      <c r="M432" s="29">
        <f t="shared" si="109"/>
        <v>1.584620105080879</v>
      </c>
      <c r="N432" s="29">
        <f t="shared" si="110"/>
        <v>1.4764251404731521</v>
      </c>
      <c r="O432" s="29">
        <f t="shared" si="111"/>
        <v>1.4113812776619348</v>
      </c>
      <c r="P432" s="29">
        <f t="shared" si="112"/>
        <v>1.3683962395883527</v>
      </c>
      <c r="Q432" s="29">
        <f t="shared" si="113"/>
        <v>1.3622708452965231</v>
      </c>
      <c r="R432" s="29">
        <f t="shared" si="114"/>
        <v>1.3660416570178695</v>
      </c>
      <c r="S432" s="29">
        <f t="shared" si="115"/>
        <v>1.3779919615870548</v>
      </c>
      <c r="T432" s="29">
        <f t="shared" si="116"/>
        <v>1.3971070098159339</v>
      </c>
      <c r="U432" s="29">
        <f t="shared" si="117"/>
        <v>1.4227517585938405</v>
      </c>
      <c r="V432" s="29">
        <f t="shared" si="118"/>
        <v>1.4545146386875829</v>
      </c>
      <c r="W432" s="29">
        <f t="shared" si="119"/>
        <v>1.4696299135302999</v>
      </c>
      <c r="X432" s="29">
        <f t="shared" si="120"/>
        <v>1.4897955954373663</v>
      </c>
      <c r="Y432" s="29">
        <f t="shared" si="121"/>
        <v>1.5146794045488374</v>
      </c>
      <c r="BC432" s="72"/>
      <c r="BD432" s="72"/>
      <c r="BE432" s="72"/>
      <c r="BF432" s="72"/>
      <c r="BG432" s="72"/>
      <c r="BH432" s="72"/>
      <c r="BI432" s="72"/>
      <c r="BJ432" s="72"/>
      <c r="BK432" s="72"/>
      <c r="BL432" s="72"/>
      <c r="BM432" s="72"/>
      <c r="BN432" s="72"/>
      <c r="BO432" s="72"/>
      <c r="BP432" s="72"/>
      <c r="BQ432" s="72"/>
      <c r="BR432" s="72"/>
      <c r="BS432" s="72"/>
      <c r="BT432" s="72"/>
      <c r="BU432" s="72"/>
      <c r="BV432" s="72"/>
      <c r="BW432" s="72"/>
      <c r="BX432" s="72"/>
      <c r="BY432" s="72"/>
      <c r="BZ432" s="72"/>
      <c r="CA432" s="72"/>
      <c r="CB432" s="72"/>
      <c r="CC432" s="72"/>
      <c r="CD432" s="72"/>
      <c r="CE432" s="72"/>
      <c r="CF432" s="72"/>
      <c r="CG432" s="72"/>
      <c r="CH432" s="72"/>
      <c r="CI432" s="72"/>
      <c r="EK432" s="71"/>
    </row>
    <row r="433" spans="1:141" ht="25.15" customHeight="1">
      <c r="A433" s="549"/>
      <c r="B433" s="369">
        <f t="shared" si="122"/>
        <v>2035</v>
      </c>
      <c r="C433" s="397">
        <f t="shared" si="123"/>
        <v>49309</v>
      </c>
      <c r="D433" s="210">
        <f t="shared" si="102"/>
        <v>1.6297378222361638</v>
      </c>
      <c r="E433" s="210">
        <f t="shared" si="103"/>
        <v>1.3869530356478181</v>
      </c>
      <c r="F433" s="210">
        <f t="shared" si="104"/>
        <v>1.3620299544043584</v>
      </c>
      <c r="G433" s="210">
        <f t="shared" si="105"/>
        <v>1.3856647534499342</v>
      </c>
      <c r="H433" s="210">
        <f t="shared" si="106"/>
        <v>1.4365880518317931</v>
      </c>
      <c r="I433" s="210">
        <f t="shared" si="107"/>
        <v>1.488702899309688</v>
      </c>
      <c r="K433" s="128">
        <f t="shared" si="124"/>
        <v>2035</v>
      </c>
      <c r="L433" s="29">
        <f t="shared" si="108"/>
        <v>1.8381227939888944</v>
      </c>
      <c r="M433" s="29">
        <f t="shared" si="109"/>
        <v>1.5788574925778875</v>
      </c>
      <c r="N433" s="29">
        <f t="shared" si="110"/>
        <v>1.4722331801417095</v>
      </c>
      <c r="O433" s="29">
        <f t="shared" si="111"/>
        <v>1.4081335505925556</v>
      </c>
      <c r="P433" s="29">
        <f t="shared" si="112"/>
        <v>1.3657725207030804</v>
      </c>
      <c r="Q433" s="29">
        <f t="shared" si="113"/>
        <v>1.3600266284763083</v>
      </c>
      <c r="R433" s="29">
        <f t="shared" si="114"/>
        <v>1.3640332803324084</v>
      </c>
      <c r="S433" s="29">
        <f t="shared" si="115"/>
        <v>1.3761006844068717</v>
      </c>
      <c r="T433" s="29">
        <f t="shared" si="116"/>
        <v>1.395228822492997</v>
      </c>
      <c r="U433" s="29">
        <f t="shared" si="117"/>
        <v>1.4207918703180218</v>
      </c>
      <c r="V433" s="29">
        <f t="shared" si="118"/>
        <v>1.4523842333455645</v>
      </c>
      <c r="W433" s="29">
        <f t="shared" si="119"/>
        <v>1.4672800817173608</v>
      </c>
      <c r="X433" s="29">
        <f t="shared" si="120"/>
        <v>1.4871530210537081</v>
      </c>
      <c r="Y433" s="29">
        <f t="shared" si="121"/>
        <v>1.5116755951579952</v>
      </c>
      <c r="BC433" s="72"/>
      <c r="BD433" s="72"/>
      <c r="BE433" s="72"/>
      <c r="BF433" s="72"/>
      <c r="BG433" s="72"/>
      <c r="BH433" s="72"/>
      <c r="BI433" s="72"/>
      <c r="BJ433" s="72"/>
      <c r="BK433" s="72"/>
      <c r="BL433" s="72"/>
      <c r="BM433" s="72"/>
      <c r="BN433" s="72"/>
      <c r="BO433" s="72"/>
      <c r="BP433" s="72"/>
      <c r="BQ433" s="72"/>
      <c r="BR433" s="72"/>
      <c r="BS433" s="72"/>
      <c r="BT433" s="72"/>
      <c r="BU433" s="72"/>
      <c r="BV433" s="72"/>
      <c r="BW433" s="72"/>
      <c r="BX433" s="72"/>
      <c r="BY433" s="72"/>
      <c r="BZ433" s="72"/>
      <c r="CA433" s="72"/>
      <c r="CB433" s="72"/>
      <c r="CC433" s="72"/>
      <c r="CD433" s="72"/>
      <c r="CE433" s="72"/>
      <c r="CF433" s="72"/>
      <c r="CG433" s="72"/>
      <c r="CH433" s="72"/>
      <c r="CI433" s="72"/>
      <c r="EK433" s="71"/>
    </row>
    <row r="434" spans="1:141" ht="25.15" customHeight="1">
      <c r="A434" s="549"/>
      <c r="B434" s="369">
        <f t="shared" si="122"/>
        <v>2036</v>
      </c>
      <c r="C434" s="397">
        <f t="shared" si="123"/>
        <v>49674</v>
      </c>
      <c r="D434" s="210">
        <f t="shared" si="102"/>
        <v>1.6232257061871147</v>
      </c>
      <c r="E434" s="210">
        <f t="shared" si="103"/>
        <v>1.3840173126704924</v>
      </c>
      <c r="F434" s="210">
        <f t="shared" si="104"/>
        <v>1.3599036576515204</v>
      </c>
      <c r="G434" s="210">
        <f t="shared" si="105"/>
        <v>1.3837800211983744</v>
      </c>
      <c r="H434" s="210">
        <f t="shared" si="106"/>
        <v>1.4345429050228746</v>
      </c>
      <c r="I434" s="210">
        <f t="shared" si="107"/>
        <v>1.4860374941138748</v>
      </c>
      <c r="K434" s="128">
        <f t="shared" si="124"/>
        <v>2036</v>
      </c>
      <c r="L434" s="29">
        <f t="shared" si="108"/>
        <v>1.8285410186761808</v>
      </c>
      <c r="M434" s="29">
        <f t="shared" si="109"/>
        <v>1.5730948800748961</v>
      </c>
      <c r="N434" s="29">
        <f t="shared" si="110"/>
        <v>1.4680412198102673</v>
      </c>
      <c r="O434" s="29">
        <f t="shared" si="111"/>
        <v>1.4048858235231765</v>
      </c>
      <c r="P434" s="29">
        <f t="shared" si="112"/>
        <v>1.3631488018178084</v>
      </c>
      <c r="Q434" s="29">
        <f t="shared" si="113"/>
        <v>1.3577824116560933</v>
      </c>
      <c r="R434" s="29">
        <f t="shared" si="114"/>
        <v>1.3620249036469476</v>
      </c>
      <c r="S434" s="29">
        <f t="shared" si="115"/>
        <v>1.3742094072266888</v>
      </c>
      <c r="T434" s="29">
        <f t="shared" si="116"/>
        <v>1.3933506351700597</v>
      </c>
      <c r="U434" s="29">
        <f t="shared" si="117"/>
        <v>1.4188319820422033</v>
      </c>
      <c r="V434" s="29">
        <f t="shared" si="118"/>
        <v>1.450253828003546</v>
      </c>
      <c r="W434" s="29">
        <f t="shared" si="119"/>
        <v>1.4649302499044212</v>
      </c>
      <c r="X434" s="29">
        <f t="shared" si="120"/>
        <v>1.4845104466700501</v>
      </c>
      <c r="Y434" s="29">
        <f t="shared" si="121"/>
        <v>1.5086717857671532</v>
      </c>
      <c r="BC434" s="72"/>
      <c r="BD434" s="72"/>
      <c r="BE434" s="72"/>
      <c r="BF434" s="72"/>
      <c r="BG434" s="72"/>
      <c r="BH434" s="72"/>
      <c r="BI434" s="72"/>
      <c r="BJ434" s="72"/>
      <c r="BK434" s="72"/>
      <c r="BL434" s="72"/>
      <c r="BM434" s="72"/>
      <c r="BN434" s="72"/>
      <c r="BO434" s="72"/>
      <c r="BP434" s="72"/>
      <c r="BQ434" s="72"/>
      <c r="BR434" s="72"/>
      <c r="BS434" s="72"/>
      <c r="BT434" s="72"/>
      <c r="BU434" s="72"/>
      <c r="BV434" s="72"/>
      <c r="BW434" s="72"/>
      <c r="BX434" s="72"/>
      <c r="BY434" s="72"/>
      <c r="BZ434" s="72"/>
      <c r="CA434" s="72"/>
      <c r="CB434" s="72"/>
      <c r="CC434" s="72"/>
      <c r="CD434" s="72"/>
      <c r="CE434" s="72"/>
      <c r="CF434" s="72"/>
      <c r="CG434" s="72"/>
      <c r="CH434" s="72"/>
      <c r="CI434" s="72"/>
      <c r="EK434" s="71"/>
    </row>
    <row r="435" spans="1:141" ht="25.15" customHeight="1">
      <c r="A435" s="549"/>
      <c r="B435" s="369">
        <f t="shared" si="122"/>
        <v>2037</v>
      </c>
      <c r="C435" s="397">
        <f t="shared" si="123"/>
        <v>50040</v>
      </c>
      <c r="D435" s="210">
        <f t="shared" si="102"/>
        <v>1.6167135901380656</v>
      </c>
      <c r="E435" s="210">
        <f t="shared" si="103"/>
        <v>1.3810815896931667</v>
      </c>
      <c r="F435" s="210">
        <f t="shared" si="104"/>
        <v>1.3577773608986825</v>
      </c>
      <c r="G435" s="210">
        <f t="shared" si="105"/>
        <v>1.3818952889468141</v>
      </c>
      <c r="H435" s="210">
        <f t="shared" si="106"/>
        <v>1.4324977582139562</v>
      </c>
      <c r="I435" s="210">
        <f t="shared" si="107"/>
        <v>1.4833720889180622</v>
      </c>
      <c r="K435" s="128">
        <f t="shared" si="124"/>
        <v>2037</v>
      </c>
      <c r="L435" s="29">
        <f t="shared" si="108"/>
        <v>1.8189592433634669</v>
      </c>
      <c r="M435" s="29">
        <f t="shared" si="109"/>
        <v>1.567332267571905</v>
      </c>
      <c r="N435" s="29">
        <f t="shared" si="110"/>
        <v>1.4638492594788248</v>
      </c>
      <c r="O435" s="29">
        <f t="shared" si="111"/>
        <v>1.4016380964537973</v>
      </c>
      <c r="P435" s="29">
        <f t="shared" si="112"/>
        <v>1.3605250829325362</v>
      </c>
      <c r="Q435" s="29">
        <f t="shared" si="113"/>
        <v>1.3555381948358787</v>
      </c>
      <c r="R435" s="29">
        <f t="shared" si="114"/>
        <v>1.3600165269614863</v>
      </c>
      <c r="S435" s="29">
        <f t="shared" si="115"/>
        <v>1.3723181300465057</v>
      </c>
      <c r="T435" s="29">
        <f t="shared" si="116"/>
        <v>1.3914724478471228</v>
      </c>
      <c r="U435" s="29">
        <f t="shared" si="117"/>
        <v>1.4168720937663846</v>
      </c>
      <c r="V435" s="29">
        <f t="shared" si="118"/>
        <v>1.4481234226615278</v>
      </c>
      <c r="W435" s="29">
        <f t="shared" si="119"/>
        <v>1.4625804180914823</v>
      </c>
      <c r="X435" s="29">
        <f t="shared" si="120"/>
        <v>1.4818678722863923</v>
      </c>
      <c r="Y435" s="29">
        <f t="shared" si="121"/>
        <v>1.5056679763763114</v>
      </c>
      <c r="BC435" s="72"/>
      <c r="BD435" s="72"/>
      <c r="BE435" s="72"/>
      <c r="BF435" s="72"/>
      <c r="BG435" s="72"/>
      <c r="BH435" s="72"/>
      <c r="BI435" s="72"/>
      <c r="BJ435" s="72"/>
      <c r="BK435" s="72"/>
      <c r="BL435" s="72"/>
      <c r="BM435" s="72"/>
      <c r="BN435" s="72"/>
      <c r="BO435" s="72"/>
      <c r="BP435" s="72"/>
      <c r="BQ435" s="72"/>
      <c r="BR435" s="72"/>
      <c r="BS435" s="72"/>
      <c r="BT435" s="72"/>
      <c r="BU435" s="72"/>
      <c r="BV435" s="72"/>
      <c r="BW435" s="72"/>
      <c r="BX435" s="72"/>
      <c r="BY435" s="72"/>
      <c r="BZ435" s="72"/>
      <c r="CA435" s="72"/>
      <c r="CB435" s="72"/>
      <c r="CC435" s="72"/>
      <c r="CD435" s="72"/>
      <c r="CE435" s="72"/>
      <c r="CF435" s="72"/>
      <c r="CG435" s="72"/>
      <c r="CH435" s="72"/>
      <c r="CI435" s="72"/>
      <c r="EK435" s="71"/>
    </row>
    <row r="436" spans="1:141" ht="25.15" customHeight="1">
      <c r="A436" s="549"/>
      <c r="B436" s="369">
        <f t="shared" si="122"/>
        <v>2038</v>
      </c>
      <c r="C436" s="397">
        <f t="shared" si="123"/>
        <v>50405</v>
      </c>
      <c r="D436" s="210">
        <f t="shared" si="102"/>
        <v>1.6102014740890163</v>
      </c>
      <c r="E436" s="210">
        <f t="shared" si="103"/>
        <v>1.3781458667158408</v>
      </c>
      <c r="F436" s="210">
        <f t="shared" si="104"/>
        <v>1.3556510641458448</v>
      </c>
      <c r="G436" s="210">
        <f t="shared" si="105"/>
        <v>1.3800105566952543</v>
      </c>
      <c r="H436" s="210">
        <f t="shared" si="106"/>
        <v>1.4304526114050375</v>
      </c>
      <c r="I436" s="210">
        <f t="shared" si="107"/>
        <v>1.4807066837222489</v>
      </c>
      <c r="K436" s="128">
        <f t="shared" si="124"/>
        <v>2038</v>
      </c>
      <c r="L436" s="29">
        <f t="shared" si="108"/>
        <v>1.8093774680507528</v>
      </c>
      <c r="M436" s="29">
        <f t="shared" si="109"/>
        <v>1.5615696550689135</v>
      </c>
      <c r="N436" s="29">
        <f t="shared" si="110"/>
        <v>1.4596572991473822</v>
      </c>
      <c r="O436" s="29">
        <f t="shared" si="111"/>
        <v>1.3983903693844182</v>
      </c>
      <c r="P436" s="29">
        <f t="shared" si="112"/>
        <v>1.3579013640472637</v>
      </c>
      <c r="Q436" s="29">
        <f t="shared" si="113"/>
        <v>1.3532939780156643</v>
      </c>
      <c r="R436" s="29">
        <f t="shared" si="114"/>
        <v>1.3580081502760253</v>
      </c>
      <c r="S436" s="29">
        <f t="shared" si="115"/>
        <v>1.3704268528663228</v>
      </c>
      <c r="T436" s="29">
        <f t="shared" si="116"/>
        <v>1.3895942605241858</v>
      </c>
      <c r="U436" s="29">
        <f t="shared" si="117"/>
        <v>1.4149122054905658</v>
      </c>
      <c r="V436" s="29">
        <f t="shared" si="118"/>
        <v>1.4459930173195092</v>
      </c>
      <c r="W436" s="29">
        <f t="shared" si="119"/>
        <v>1.4602305862785432</v>
      </c>
      <c r="X436" s="29">
        <f t="shared" si="120"/>
        <v>1.479225297902734</v>
      </c>
      <c r="Y436" s="29">
        <f t="shared" si="121"/>
        <v>1.5026641669854695</v>
      </c>
      <c r="BC436" s="72"/>
      <c r="BD436" s="72"/>
      <c r="BE436" s="72"/>
      <c r="BF436" s="72"/>
      <c r="BG436" s="72"/>
      <c r="BH436" s="72"/>
      <c r="BI436" s="72"/>
      <c r="BJ436" s="72"/>
      <c r="BK436" s="72"/>
      <c r="BL436" s="72"/>
      <c r="BM436" s="72"/>
      <c r="BN436" s="72"/>
      <c r="BO436" s="72"/>
      <c r="BP436" s="72"/>
      <c r="BQ436" s="72"/>
      <c r="BR436" s="72"/>
      <c r="BS436" s="72"/>
      <c r="BT436" s="72"/>
      <c r="BU436" s="72"/>
      <c r="BV436" s="72"/>
      <c r="BW436" s="72"/>
      <c r="BX436" s="72"/>
      <c r="BY436" s="72"/>
      <c r="BZ436" s="72"/>
      <c r="CA436" s="72"/>
      <c r="CB436" s="72"/>
      <c r="CC436" s="72"/>
      <c r="CD436" s="72"/>
      <c r="CE436" s="72"/>
      <c r="CF436" s="72"/>
      <c r="CG436" s="72"/>
      <c r="CH436" s="72"/>
      <c r="CI436" s="72"/>
      <c r="EK436" s="71"/>
    </row>
    <row r="437" spans="1:141" ht="25.15" customHeight="1">
      <c r="A437" s="549"/>
      <c r="B437" s="369">
        <f t="shared" si="122"/>
        <v>2039</v>
      </c>
      <c r="C437" s="397">
        <f t="shared" si="123"/>
        <v>50770</v>
      </c>
      <c r="D437" s="210">
        <f t="shared" si="102"/>
        <v>1.6036893580399674</v>
      </c>
      <c r="E437" s="210">
        <f t="shared" si="103"/>
        <v>1.3752101437385154</v>
      </c>
      <c r="F437" s="210">
        <f t="shared" si="104"/>
        <v>1.3535247673930069</v>
      </c>
      <c r="G437" s="210">
        <f t="shared" si="105"/>
        <v>1.3781258244436945</v>
      </c>
      <c r="H437" s="210">
        <f t="shared" si="106"/>
        <v>1.4284074645961189</v>
      </c>
      <c r="I437" s="210">
        <f t="shared" si="107"/>
        <v>1.4780412785264359</v>
      </c>
      <c r="K437" s="128">
        <f t="shared" si="124"/>
        <v>2039</v>
      </c>
      <c r="L437" s="29">
        <f t="shared" si="108"/>
        <v>1.7997956927380392</v>
      </c>
      <c r="M437" s="29">
        <f t="shared" si="109"/>
        <v>1.5558070425659223</v>
      </c>
      <c r="N437" s="29">
        <f t="shared" si="110"/>
        <v>1.45546533881594</v>
      </c>
      <c r="O437" s="29">
        <f t="shared" si="111"/>
        <v>1.395142642315039</v>
      </c>
      <c r="P437" s="29">
        <f t="shared" si="112"/>
        <v>1.3552776451619919</v>
      </c>
      <c r="Q437" s="29">
        <f t="shared" si="113"/>
        <v>1.3510497611954493</v>
      </c>
      <c r="R437" s="29">
        <f t="shared" si="114"/>
        <v>1.3559997735905645</v>
      </c>
      <c r="S437" s="29">
        <f t="shared" si="115"/>
        <v>1.3685355756861399</v>
      </c>
      <c r="T437" s="29">
        <f t="shared" si="116"/>
        <v>1.3877160732012488</v>
      </c>
      <c r="U437" s="29">
        <f t="shared" si="117"/>
        <v>1.4129523172147471</v>
      </c>
      <c r="V437" s="29">
        <f t="shared" si="118"/>
        <v>1.4438626119774909</v>
      </c>
      <c r="W437" s="29">
        <f t="shared" si="119"/>
        <v>1.4578807544656041</v>
      </c>
      <c r="X437" s="29">
        <f t="shared" si="120"/>
        <v>1.4765827235190763</v>
      </c>
      <c r="Y437" s="29">
        <f t="shared" si="121"/>
        <v>1.4996603575946275</v>
      </c>
      <c r="BC437" s="72"/>
      <c r="BD437" s="72"/>
      <c r="BE437" s="72"/>
      <c r="BF437" s="72"/>
      <c r="BG437" s="72"/>
      <c r="BH437" s="72"/>
      <c r="BI437" s="72"/>
      <c r="BJ437" s="72"/>
      <c r="BK437" s="72"/>
      <c r="BL437" s="72"/>
      <c r="BM437" s="72"/>
      <c r="BN437" s="72"/>
      <c r="BO437" s="72"/>
      <c r="BP437" s="72"/>
      <c r="BQ437" s="72"/>
      <c r="BR437" s="72"/>
      <c r="BS437" s="72"/>
      <c r="BT437" s="72"/>
      <c r="BU437" s="72"/>
      <c r="BV437" s="72"/>
      <c r="BW437" s="72"/>
      <c r="BX437" s="72"/>
      <c r="BY437" s="72"/>
      <c r="BZ437" s="72"/>
      <c r="CA437" s="72"/>
      <c r="CB437" s="72"/>
      <c r="CC437" s="72"/>
      <c r="CD437" s="72"/>
      <c r="CE437" s="72"/>
      <c r="CF437" s="72"/>
      <c r="CG437" s="72"/>
      <c r="CH437" s="72"/>
      <c r="CI437" s="72"/>
      <c r="EK437" s="71"/>
    </row>
    <row r="438" spans="1:141" ht="25.15" customHeight="1">
      <c r="A438" s="549"/>
      <c r="B438" s="369">
        <f t="shared" si="122"/>
        <v>2040</v>
      </c>
      <c r="C438" s="397">
        <f t="shared" si="123"/>
        <v>51135</v>
      </c>
      <c r="D438" s="210">
        <f t="shared" si="102"/>
        <v>1.5971772419909176</v>
      </c>
      <c r="E438" s="210">
        <f t="shared" si="103"/>
        <v>1.3722744207611894</v>
      </c>
      <c r="F438" s="210">
        <f t="shared" si="104"/>
        <v>1.3513984706401689</v>
      </c>
      <c r="G438" s="210">
        <f t="shared" si="105"/>
        <v>1.3762410921921342</v>
      </c>
      <c r="H438" s="210">
        <f t="shared" si="106"/>
        <v>1.4263623177872002</v>
      </c>
      <c r="I438" s="210">
        <f t="shared" si="107"/>
        <v>1.4753758733306226</v>
      </c>
      <c r="K438" s="128">
        <f t="shared" si="124"/>
        <v>2040</v>
      </c>
      <c r="L438" s="29">
        <f t="shared" si="108"/>
        <v>1.7902139174253249</v>
      </c>
      <c r="M438" s="29">
        <f t="shared" si="109"/>
        <v>1.5500444300629308</v>
      </c>
      <c r="N438" s="29">
        <f t="shared" si="110"/>
        <v>1.4512733784844976</v>
      </c>
      <c r="O438" s="29">
        <f t="shared" si="111"/>
        <v>1.3918949152456597</v>
      </c>
      <c r="P438" s="29">
        <f t="shared" si="112"/>
        <v>1.3526539262767194</v>
      </c>
      <c r="Q438" s="29">
        <f t="shared" si="113"/>
        <v>1.3488055443752345</v>
      </c>
      <c r="R438" s="29">
        <f t="shared" si="114"/>
        <v>1.3539913969051034</v>
      </c>
      <c r="S438" s="29">
        <f t="shared" si="115"/>
        <v>1.3666442985059568</v>
      </c>
      <c r="T438" s="29">
        <f t="shared" si="116"/>
        <v>1.3858378858783118</v>
      </c>
      <c r="U438" s="29">
        <f t="shared" si="117"/>
        <v>1.4109924289389282</v>
      </c>
      <c r="V438" s="29">
        <f t="shared" si="118"/>
        <v>1.4417322066354725</v>
      </c>
      <c r="W438" s="29">
        <f t="shared" si="119"/>
        <v>1.4555309226526645</v>
      </c>
      <c r="X438" s="29">
        <f t="shared" si="120"/>
        <v>1.473940149135418</v>
      </c>
      <c r="Y438" s="29">
        <f t="shared" si="121"/>
        <v>1.4966565482037855</v>
      </c>
      <c r="BC438" s="72"/>
      <c r="BD438" s="72"/>
      <c r="BE438" s="72"/>
      <c r="BF438" s="72"/>
      <c r="BG438" s="72"/>
      <c r="BH438" s="72"/>
      <c r="BI438" s="72"/>
      <c r="BJ438" s="72"/>
      <c r="BK438" s="72"/>
      <c r="BL438" s="72"/>
      <c r="BM438" s="72"/>
      <c r="BN438" s="72"/>
      <c r="BO438" s="72"/>
      <c r="BP438" s="72"/>
      <c r="BQ438" s="72"/>
      <c r="BR438" s="72"/>
      <c r="BS438" s="72"/>
      <c r="BT438" s="72"/>
      <c r="BU438" s="72"/>
      <c r="BV438" s="72"/>
      <c r="BW438" s="72"/>
      <c r="BX438" s="72"/>
      <c r="BY438" s="72"/>
      <c r="BZ438" s="72"/>
      <c r="CA438" s="72"/>
      <c r="CB438" s="72"/>
      <c r="CC438" s="72"/>
      <c r="CD438" s="72"/>
      <c r="CE438" s="72"/>
      <c r="CF438" s="72"/>
      <c r="CG438" s="72"/>
      <c r="CH438" s="72"/>
      <c r="CI438" s="72"/>
      <c r="EK438" s="71"/>
    </row>
    <row r="439" spans="1:141" ht="25.15" customHeight="1">
      <c r="A439" s="549"/>
      <c r="B439" s="369">
        <f t="shared" si="122"/>
        <v>2041</v>
      </c>
      <c r="C439" s="397">
        <f t="shared" si="123"/>
        <v>51501</v>
      </c>
      <c r="D439" s="210">
        <f t="shared" si="102"/>
        <v>1.5906651259418687</v>
      </c>
      <c r="E439" s="210">
        <f t="shared" si="103"/>
        <v>1.369338697783864</v>
      </c>
      <c r="F439" s="210">
        <f t="shared" si="104"/>
        <v>1.3492721738873312</v>
      </c>
      <c r="G439" s="210">
        <f t="shared" si="105"/>
        <v>1.3743563599405744</v>
      </c>
      <c r="H439" s="210">
        <f t="shared" si="106"/>
        <v>1.4243171709782818</v>
      </c>
      <c r="I439" s="210">
        <f t="shared" si="107"/>
        <v>1.4727104681348095</v>
      </c>
      <c r="K439" s="128">
        <f t="shared" si="124"/>
        <v>2041</v>
      </c>
      <c r="L439" s="29">
        <f t="shared" si="108"/>
        <v>1.780632142112611</v>
      </c>
      <c r="M439" s="29">
        <f t="shared" si="109"/>
        <v>1.5442818175599395</v>
      </c>
      <c r="N439" s="29">
        <f t="shared" si="110"/>
        <v>1.4470814181530551</v>
      </c>
      <c r="O439" s="29">
        <f t="shared" si="111"/>
        <v>1.3886471881762805</v>
      </c>
      <c r="P439" s="29">
        <f t="shared" si="112"/>
        <v>1.3500302073914472</v>
      </c>
      <c r="Q439" s="29">
        <f t="shared" si="113"/>
        <v>1.3465613275550199</v>
      </c>
      <c r="R439" s="29">
        <f t="shared" si="114"/>
        <v>1.3519830202196426</v>
      </c>
      <c r="S439" s="29">
        <f t="shared" si="115"/>
        <v>1.3647530213257739</v>
      </c>
      <c r="T439" s="29">
        <f t="shared" si="116"/>
        <v>1.3839596985553746</v>
      </c>
      <c r="U439" s="29">
        <f t="shared" si="117"/>
        <v>1.4090325406631095</v>
      </c>
      <c r="V439" s="29">
        <f t="shared" si="118"/>
        <v>1.4396018012934542</v>
      </c>
      <c r="W439" s="29">
        <f t="shared" si="119"/>
        <v>1.4531810908397256</v>
      </c>
      <c r="X439" s="29">
        <f t="shared" si="120"/>
        <v>1.4712975747517603</v>
      </c>
      <c r="Y439" s="29">
        <f t="shared" si="121"/>
        <v>1.4936527388129435</v>
      </c>
      <c r="BC439" s="72"/>
      <c r="BD439" s="72"/>
      <c r="BE439" s="72"/>
      <c r="BF439" s="72"/>
      <c r="BG439" s="72"/>
      <c r="BH439" s="72"/>
      <c r="BI439" s="72"/>
      <c r="BJ439" s="72"/>
      <c r="BK439" s="72"/>
      <c r="BL439" s="72"/>
      <c r="BM439" s="72"/>
      <c r="BN439" s="72"/>
      <c r="BO439" s="72"/>
      <c r="BP439" s="72"/>
      <c r="BQ439" s="72"/>
      <c r="BR439" s="72"/>
      <c r="BS439" s="72"/>
      <c r="BT439" s="72"/>
      <c r="BU439" s="72"/>
      <c r="BV439" s="72"/>
      <c r="BW439" s="72"/>
      <c r="BX439" s="72"/>
      <c r="BY439" s="72"/>
      <c r="BZ439" s="72"/>
      <c r="CA439" s="72"/>
      <c r="CB439" s="72"/>
      <c r="CC439" s="72"/>
      <c r="CD439" s="72"/>
      <c r="CE439" s="72"/>
      <c r="CF439" s="72"/>
      <c r="CG439" s="72"/>
      <c r="CH439" s="72"/>
      <c r="CI439" s="72"/>
      <c r="EK439" s="71"/>
    </row>
    <row r="440" spans="1:141" ht="25.15" customHeight="1">
      <c r="A440" s="549"/>
      <c r="B440" s="369">
        <f>B439+1</f>
        <v>2042</v>
      </c>
      <c r="C440" s="397">
        <f t="shared" si="123"/>
        <v>51866</v>
      </c>
      <c r="D440" s="210">
        <f t="shared" si="102"/>
        <v>1.5841530098928194</v>
      </c>
      <c r="E440" s="210">
        <f t="shared" si="103"/>
        <v>1.3664029748065385</v>
      </c>
      <c r="F440" s="210">
        <f t="shared" si="104"/>
        <v>1.3471458771344933</v>
      </c>
      <c r="G440" s="210">
        <f t="shared" si="105"/>
        <v>1.3724716276890141</v>
      </c>
      <c r="H440" s="210">
        <f t="shared" si="106"/>
        <v>1.4222720241693634</v>
      </c>
      <c r="I440" s="210">
        <f t="shared" si="107"/>
        <v>1.4700450629389967</v>
      </c>
      <c r="K440" s="128">
        <f>K439+1</f>
        <v>2042</v>
      </c>
      <c r="L440" s="29">
        <f t="shared" si="108"/>
        <v>1.7710503667998971</v>
      </c>
      <c r="M440" s="29">
        <f t="shared" si="109"/>
        <v>1.5385192050569483</v>
      </c>
      <c r="N440" s="29">
        <f t="shared" si="110"/>
        <v>1.4428894578216129</v>
      </c>
      <c r="O440" s="29">
        <f t="shared" si="111"/>
        <v>1.3853994611069016</v>
      </c>
      <c r="P440" s="29">
        <f t="shared" si="112"/>
        <v>1.3474064885061752</v>
      </c>
      <c r="Q440" s="29">
        <f t="shared" si="113"/>
        <v>1.3443171107348053</v>
      </c>
      <c r="R440" s="29">
        <f t="shared" si="114"/>
        <v>1.3499746435341815</v>
      </c>
      <c r="S440" s="29">
        <f t="shared" si="115"/>
        <v>1.3628617441455908</v>
      </c>
      <c r="T440" s="29">
        <f t="shared" si="116"/>
        <v>1.3820815112324376</v>
      </c>
      <c r="U440" s="29">
        <f t="shared" si="117"/>
        <v>1.4070726523872907</v>
      </c>
      <c r="V440" s="29">
        <f t="shared" si="118"/>
        <v>1.4374713959514358</v>
      </c>
      <c r="W440" s="29">
        <f t="shared" si="119"/>
        <v>1.4508312590267864</v>
      </c>
      <c r="X440" s="29">
        <f t="shared" si="120"/>
        <v>1.468655000368102</v>
      </c>
      <c r="Y440" s="29">
        <f t="shared" si="121"/>
        <v>1.4906489294221013</v>
      </c>
      <c r="BC440" s="72"/>
      <c r="BD440" s="72"/>
      <c r="BE440" s="72"/>
      <c r="BF440" s="72"/>
      <c r="BG440" s="72"/>
      <c r="BH440" s="72"/>
      <c r="BI440" s="72"/>
      <c r="BJ440" s="72"/>
      <c r="BK440" s="72"/>
      <c r="BL440" s="72"/>
      <c r="BM440" s="72"/>
      <c r="BN440" s="72"/>
      <c r="BO440" s="72"/>
      <c r="BP440" s="72"/>
      <c r="BQ440" s="72"/>
      <c r="BR440" s="72"/>
      <c r="BS440" s="72"/>
      <c r="BT440" s="72"/>
      <c r="BU440" s="72"/>
      <c r="BV440" s="72"/>
      <c r="BW440" s="72"/>
      <c r="BX440" s="72"/>
      <c r="BY440" s="72"/>
      <c r="BZ440" s="72"/>
      <c r="CA440" s="72"/>
      <c r="CB440" s="72"/>
      <c r="CC440" s="72"/>
      <c r="CD440" s="72"/>
      <c r="CE440" s="72"/>
      <c r="CF440" s="72"/>
      <c r="CG440" s="72"/>
      <c r="CH440" s="72"/>
      <c r="CI440" s="72"/>
      <c r="EK440" s="71"/>
    </row>
    <row r="441" spans="1:141" ht="25.15" customHeight="1">
      <c r="A441" s="549"/>
      <c r="B441" s="369">
        <f t="shared" si="122"/>
        <v>2043</v>
      </c>
      <c r="C441" s="397">
        <f t="shared" si="123"/>
        <v>52231</v>
      </c>
      <c r="D441" s="210">
        <f t="shared" si="102"/>
        <v>1.57764089384377</v>
      </c>
      <c r="E441" s="210">
        <f t="shared" si="103"/>
        <v>1.3634672518292126</v>
      </c>
      <c r="F441" s="210">
        <f t="shared" si="104"/>
        <v>1.3450195803816554</v>
      </c>
      <c r="G441" s="210">
        <f t="shared" si="105"/>
        <v>1.3705868954374543</v>
      </c>
      <c r="H441" s="210">
        <f t="shared" si="106"/>
        <v>1.4202268773604447</v>
      </c>
      <c r="I441" s="210">
        <f t="shared" si="107"/>
        <v>1.4673796577431837</v>
      </c>
      <c r="K441" s="128">
        <f t="shared" si="124"/>
        <v>2043</v>
      </c>
      <c r="L441" s="29">
        <f t="shared" si="108"/>
        <v>1.7614685914871833</v>
      </c>
      <c r="M441" s="29">
        <f t="shared" si="109"/>
        <v>1.5327565925539568</v>
      </c>
      <c r="N441" s="29">
        <f t="shared" si="110"/>
        <v>1.4386974974901703</v>
      </c>
      <c r="O441" s="29">
        <f t="shared" si="111"/>
        <v>1.3821517340375222</v>
      </c>
      <c r="P441" s="29">
        <f t="shared" si="112"/>
        <v>1.3447827696209027</v>
      </c>
      <c r="Q441" s="29">
        <f t="shared" si="113"/>
        <v>1.3420728939145905</v>
      </c>
      <c r="R441" s="29">
        <f t="shared" si="114"/>
        <v>1.3479662668487205</v>
      </c>
      <c r="S441" s="29">
        <f t="shared" si="115"/>
        <v>1.3609704669654079</v>
      </c>
      <c r="T441" s="29">
        <f t="shared" si="116"/>
        <v>1.3802033239095006</v>
      </c>
      <c r="U441" s="29">
        <f t="shared" si="117"/>
        <v>1.405112764111472</v>
      </c>
      <c r="V441" s="29">
        <f t="shared" si="118"/>
        <v>1.4353409906094172</v>
      </c>
      <c r="W441" s="29">
        <f t="shared" si="119"/>
        <v>1.4484814272138473</v>
      </c>
      <c r="X441" s="29">
        <f t="shared" si="120"/>
        <v>1.466012425984444</v>
      </c>
      <c r="Y441" s="29">
        <f t="shared" si="121"/>
        <v>1.4876451200312593</v>
      </c>
      <c r="BC441" s="72"/>
      <c r="BD441" s="72"/>
      <c r="BE441" s="72"/>
      <c r="BF441" s="72"/>
      <c r="BG441" s="72"/>
      <c r="BH441" s="72"/>
      <c r="BI441" s="72"/>
      <c r="BJ441" s="72"/>
      <c r="BK441" s="72"/>
      <c r="BL441" s="72"/>
      <c r="BM441" s="72"/>
      <c r="BN441" s="72"/>
      <c r="BO441" s="72"/>
      <c r="BP441" s="72"/>
      <c r="BQ441" s="72"/>
      <c r="BR441" s="72"/>
      <c r="BS441" s="72"/>
      <c r="BT441" s="72"/>
      <c r="BU441" s="72"/>
      <c r="BV441" s="72"/>
      <c r="BW441" s="72"/>
      <c r="BX441" s="72"/>
      <c r="BY441" s="72"/>
      <c r="BZ441" s="72"/>
      <c r="CA441" s="72"/>
      <c r="CB441" s="72"/>
      <c r="CC441" s="72"/>
      <c r="CD441" s="72"/>
      <c r="CE441" s="72"/>
      <c r="CF441" s="72"/>
      <c r="CG441" s="72"/>
      <c r="CH441" s="72"/>
      <c r="CI441" s="72"/>
      <c r="EK441" s="71"/>
    </row>
    <row r="442" spans="1:141" ht="25.15" customHeight="1">
      <c r="A442" s="549"/>
      <c r="B442" s="369">
        <f t="shared" si="122"/>
        <v>2044</v>
      </c>
      <c r="C442" s="397">
        <f t="shared" si="123"/>
        <v>52596</v>
      </c>
      <c r="D442" s="210">
        <f t="shared" si="102"/>
        <v>1.5711287777947209</v>
      </c>
      <c r="E442" s="210">
        <f t="shared" si="103"/>
        <v>1.3605315288518869</v>
      </c>
      <c r="F442" s="210">
        <f t="shared" si="104"/>
        <v>1.3428932836288174</v>
      </c>
      <c r="G442" s="210">
        <f t="shared" si="105"/>
        <v>1.368702163185894</v>
      </c>
      <c r="H442" s="210">
        <f t="shared" si="106"/>
        <v>1.4181817305515261</v>
      </c>
      <c r="I442" s="210">
        <f t="shared" si="107"/>
        <v>1.4647142525473704</v>
      </c>
      <c r="K442" s="128">
        <f t="shared" si="124"/>
        <v>2044</v>
      </c>
      <c r="L442" s="29">
        <f t="shared" si="108"/>
        <v>1.7518868161744694</v>
      </c>
      <c r="M442" s="29">
        <f t="shared" si="109"/>
        <v>1.5269939800509653</v>
      </c>
      <c r="N442" s="29">
        <f t="shared" si="110"/>
        <v>1.4345055371587276</v>
      </c>
      <c r="O442" s="29">
        <f t="shared" si="111"/>
        <v>1.3789040069681431</v>
      </c>
      <c r="P442" s="29">
        <f t="shared" si="112"/>
        <v>1.3421590507356307</v>
      </c>
      <c r="Q442" s="29">
        <f t="shared" si="113"/>
        <v>1.3398286770943757</v>
      </c>
      <c r="R442" s="29">
        <f t="shared" si="114"/>
        <v>1.3459578901632594</v>
      </c>
      <c r="S442" s="29">
        <f t="shared" si="115"/>
        <v>1.3590791897852248</v>
      </c>
      <c r="T442" s="29">
        <f t="shared" si="116"/>
        <v>1.3783251365865634</v>
      </c>
      <c r="U442" s="29">
        <f t="shared" si="117"/>
        <v>1.4031528758356535</v>
      </c>
      <c r="V442" s="29">
        <f t="shared" si="118"/>
        <v>1.4332105852673986</v>
      </c>
      <c r="W442" s="29">
        <f t="shared" si="119"/>
        <v>1.4461315954009077</v>
      </c>
      <c r="X442" s="29">
        <f t="shared" si="120"/>
        <v>1.4633698516007858</v>
      </c>
      <c r="Y442" s="29">
        <f t="shared" si="121"/>
        <v>1.4846413106404175</v>
      </c>
      <c r="BC442" s="72"/>
      <c r="BD442" s="72"/>
      <c r="BE442" s="72"/>
      <c r="BF442" s="72"/>
      <c r="BG442" s="72"/>
      <c r="BH442" s="72"/>
      <c r="BI442" s="72"/>
      <c r="BJ442" s="72"/>
      <c r="BK442" s="72"/>
      <c r="BL442" s="72"/>
      <c r="BM442" s="72"/>
      <c r="BN442" s="72"/>
      <c r="BO442" s="72"/>
      <c r="BP442" s="72"/>
      <c r="BQ442" s="72"/>
      <c r="BR442" s="72"/>
      <c r="BS442" s="72"/>
      <c r="BT442" s="72"/>
      <c r="BU442" s="72"/>
      <c r="BV442" s="72"/>
      <c r="BW442" s="72"/>
      <c r="BX442" s="72"/>
      <c r="BY442" s="72"/>
      <c r="BZ442" s="72"/>
      <c r="CA442" s="72"/>
      <c r="CB442" s="72"/>
      <c r="CC442" s="72"/>
      <c r="CD442" s="72"/>
      <c r="CE442" s="72"/>
      <c r="CF442" s="72"/>
      <c r="CG442" s="72"/>
      <c r="CH442" s="72"/>
      <c r="CI442" s="72"/>
      <c r="EK442" s="71"/>
    </row>
    <row r="443" spans="1:141" ht="25.15" customHeight="1">
      <c r="A443" s="549"/>
      <c r="B443" s="369">
        <f t="shared" si="122"/>
        <v>2045</v>
      </c>
      <c r="C443" s="397">
        <f t="shared" si="123"/>
        <v>52962</v>
      </c>
      <c r="D443" s="210">
        <f t="shared" si="102"/>
        <v>1.5646166617456718</v>
      </c>
      <c r="E443" s="210">
        <f t="shared" si="103"/>
        <v>1.3575958058745612</v>
      </c>
      <c r="F443" s="210">
        <f t="shared" si="104"/>
        <v>1.3407669868759799</v>
      </c>
      <c r="G443" s="210">
        <f t="shared" si="105"/>
        <v>1.3668174309343342</v>
      </c>
      <c r="H443" s="210">
        <f t="shared" si="106"/>
        <v>1.4161365837426074</v>
      </c>
      <c r="I443" s="210">
        <f t="shared" si="107"/>
        <v>1.4620488473515572</v>
      </c>
      <c r="K443" s="128">
        <f t="shared" si="124"/>
        <v>2045</v>
      </c>
      <c r="L443" s="29">
        <f t="shared" si="108"/>
        <v>1.7423050408617555</v>
      </c>
      <c r="M443" s="29">
        <f t="shared" si="109"/>
        <v>1.5212313675479743</v>
      </c>
      <c r="N443" s="29">
        <f t="shared" si="110"/>
        <v>1.4303135768272854</v>
      </c>
      <c r="O443" s="29">
        <f t="shared" si="111"/>
        <v>1.3756562798987639</v>
      </c>
      <c r="P443" s="29">
        <f t="shared" si="112"/>
        <v>1.3395353318503584</v>
      </c>
      <c r="Q443" s="29">
        <f t="shared" si="113"/>
        <v>1.3375844602741611</v>
      </c>
      <c r="R443" s="29">
        <f t="shared" si="114"/>
        <v>1.3439495134777986</v>
      </c>
      <c r="S443" s="29">
        <f t="shared" si="115"/>
        <v>1.3571879126050419</v>
      </c>
      <c r="T443" s="29">
        <f t="shared" si="116"/>
        <v>1.3764469492636262</v>
      </c>
      <c r="U443" s="29">
        <f t="shared" si="117"/>
        <v>1.4011929875598348</v>
      </c>
      <c r="V443" s="29">
        <f t="shared" si="118"/>
        <v>1.4310801799253803</v>
      </c>
      <c r="W443" s="29">
        <f t="shared" si="119"/>
        <v>1.4437817635879686</v>
      </c>
      <c r="X443" s="29">
        <f t="shared" si="120"/>
        <v>1.460727277217128</v>
      </c>
      <c r="Y443" s="29">
        <f t="shared" si="121"/>
        <v>1.4816375012495753</v>
      </c>
      <c r="BC443" s="72"/>
      <c r="BD443" s="72"/>
      <c r="BE443" s="72"/>
      <c r="BF443" s="72"/>
      <c r="BG443" s="72"/>
      <c r="BH443" s="72"/>
      <c r="BI443" s="72"/>
      <c r="BJ443" s="72"/>
      <c r="BK443" s="72"/>
      <c r="BL443" s="72"/>
      <c r="BM443" s="72"/>
      <c r="BN443" s="72"/>
      <c r="BO443" s="72"/>
      <c r="BP443" s="72"/>
      <c r="BQ443" s="72"/>
      <c r="BR443" s="72"/>
      <c r="BS443" s="72"/>
      <c r="BT443" s="72"/>
      <c r="BU443" s="72"/>
      <c r="BV443" s="72"/>
      <c r="BW443" s="72"/>
      <c r="BX443" s="72"/>
      <c r="BY443" s="72"/>
      <c r="BZ443" s="72"/>
      <c r="CA443" s="72"/>
      <c r="CB443" s="72"/>
      <c r="CC443" s="72"/>
      <c r="CD443" s="72"/>
      <c r="CE443" s="72"/>
      <c r="CF443" s="72"/>
      <c r="CG443" s="72"/>
      <c r="CH443" s="72"/>
      <c r="CI443" s="72"/>
      <c r="EK443" s="71"/>
    </row>
    <row r="444" spans="1:141" ht="25.15" customHeight="1">
      <c r="A444" s="549"/>
      <c r="B444" s="369">
        <f t="shared" si="122"/>
        <v>2046</v>
      </c>
      <c r="C444" s="397">
        <f t="shared" si="123"/>
        <v>53327</v>
      </c>
      <c r="D444" s="210">
        <f t="shared" si="102"/>
        <v>1.5581045456966223</v>
      </c>
      <c r="E444" s="210">
        <f t="shared" si="103"/>
        <v>1.3546600828972353</v>
      </c>
      <c r="F444" s="210">
        <f t="shared" si="104"/>
        <v>1.3386406901231418</v>
      </c>
      <c r="G444" s="210">
        <f t="shared" si="105"/>
        <v>1.3649326986827743</v>
      </c>
      <c r="H444" s="210">
        <f t="shared" si="106"/>
        <v>1.4140914369336888</v>
      </c>
      <c r="I444" s="210">
        <f t="shared" si="107"/>
        <v>1.4593834421557441</v>
      </c>
      <c r="K444" s="128">
        <f t="shared" si="124"/>
        <v>2046</v>
      </c>
      <c r="L444" s="29">
        <f t="shared" si="108"/>
        <v>1.7327232655490414</v>
      </c>
      <c r="M444" s="29">
        <f t="shared" si="109"/>
        <v>1.5154687550449828</v>
      </c>
      <c r="N444" s="29">
        <f t="shared" si="110"/>
        <v>1.426121616495843</v>
      </c>
      <c r="O444" s="29">
        <f t="shared" si="111"/>
        <v>1.3724085528293846</v>
      </c>
      <c r="P444" s="29">
        <f t="shared" si="112"/>
        <v>1.3369116129650862</v>
      </c>
      <c r="Q444" s="29">
        <f t="shared" si="113"/>
        <v>1.3353402434539463</v>
      </c>
      <c r="R444" s="29">
        <f t="shared" si="114"/>
        <v>1.3419411367923373</v>
      </c>
      <c r="S444" s="29">
        <f t="shared" si="115"/>
        <v>1.355296635424859</v>
      </c>
      <c r="T444" s="29">
        <f t="shared" si="116"/>
        <v>1.3745687619406894</v>
      </c>
      <c r="U444" s="29">
        <f t="shared" si="117"/>
        <v>1.3992330992840158</v>
      </c>
      <c r="V444" s="29">
        <f t="shared" si="118"/>
        <v>1.4289497745833619</v>
      </c>
      <c r="W444" s="29">
        <f t="shared" si="119"/>
        <v>1.4414319317750295</v>
      </c>
      <c r="X444" s="29">
        <f t="shared" si="120"/>
        <v>1.4580847028334698</v>
      </c>
      <c r="Y444" s="29">
        <f t="shared" si="121"/>
        <v>1.4786336918587335</v>
      </c>
      <c r="BC444" s="72"/>
      <c r="BD444" s="72"/>
      <c r="BE444" s="72"/>
      <c r="BF444" s="72"/>
      <c r="BG444" s="72"/>
      <c r="BH444" s="72"/>
      <c r="BI444" s="72"/>
      <c r="BJ444" s="72"/>
      <c r="BK444" s="72"/>
      <c r="BL444" s="72"/>
      <c r="BM444" s="72"/>
      <c r="BN444" s="72"/>
      <c r="BO444" s="72"/>
      <c r="BP444" s="72"/>
      <c r="BQ444" s="72"/>
      <c r="BR444" s="72"/>
      <c r="BS444" s="72"/>
      <c r="BT444" s="72"/>
      <c r="BU444" s="72"/>
      <c r="BV444" s="72"/>
      <c r="BW444" s="72"/>
      <c r="BX444" s="72"/>
      <c r="BY444" s="72"/>
      <c r="BZ444" s="72"/>
      <c r="CA444" s="72"/>
      <c r="CB444" s="72"/>
      <c r="CC444" s="72"/>
      <c r="CD444" s="72"/>
      <c r="CE444" s="72"/>
      <c r="CF444" s="72"/>
      <c r="CG444" s="72"/>
      <c r="CH444" s="72"/>
      <c r="CI444" s="72"/>
      <c r="EK444" s="71"/>
    </row>
    <row r="445" spans="1:141" ht="25.15" customHeight="1">
      <c r="A445" s="549"/>
      <c r="B445" s="369">
        <f t="shared" si="122"/>
        <v>2047</v>
      </c>
      <c r="C445" s="397">
        <f t="shared" si="123"/>
        <v>53692</v>
      </c>
      <c r="D445" s="210">
        <f t="shared" si="102"/>
        <v>1.5515924296475732</v>
      </c>
      <c r="E445" s="210">
        <f t="shared" si="103"/>
        <v>1.3517243599199098</v>
      </c>
      <c r="F445" s="210">
        <f t="shared" si="104"/>
        <v>1.3365143933703041</v>
      </c>
      <c r="G445" s="210">
        <f t="shared" si="105"/>
        <v>1.3630479664312141</v>
      </c>
      <c r="H445" s="210">
        <f t="shared" si="106"/>
        <v>1.4120462901247703</v>
      </c>
      <c r="I445" s="210">
        <f t="shared" si="107"/>
        <v>1.4567180369599313</v>
      </c>
      <c r="K445" s="128">
        <f t="shared" si="124"/>
        <v>2047</v>
      </c>
      <c r="L445" s="29">
        <f t="shared" si="108"/>
        <v>1.7231414902363273</v>
      </c>
      <c r="M445" s="29">
        <f t="shared" si="109"/>
        <v>1.5097061425419913</v>
      </c>
      <c r="N445" s="29">
        <f t="shared" si="110"/>
        <v>1.4219296561644006</v>
      </c>
      <c r="O445" s="29">
        <f t="shared" si="111"/>
        <v>1.3691608257600054</v>
      </c>
      <c r="P445" s="29">
        <f t="shared" si="112"/>
        <v>1.3342878940798142</v>
      </c>
      <c r="Q445" s="29">
        <f t="shared" si="113"/>
        <v>1.3330960266337315</v>
      </c>
      <c r="R445" s="29">
        <f t="shared" si="114"/>
        <v>1.3399327601068765</v>
      </c>
      <c r="S445" s="29">
        <f t="shared" si="115"/>
        <v>1.3534053582446757</v>
      </c>
      <c r="T445" s="29">
        <f t="shared" si="116"/>
        <v>1.3726905746177522</v>
      </c>
      <c r="U445" s="29">
        <f t="shared" si="117"/>
        <v>1.3972732110081971</v>
      </c>
      <c r="V445" s="29">
        <f t="shared" si="118"/>
        <v>1.4268193692413436</v>
      </c>
      <c r="W445" s="29">
        <f t="shared" si="119"/>
        <v>1.4390820999620904</v>
      </c>
      <c r="X445" s="29">
        <f t="shared" si="120"/>
        <v>1.455442128449812</v>
      </c>
      <c r="Y445" s="29">
        <f t="shared" si="121"/>
        <v>1.4756298824678915</v>
      </c>
      <c r="BC445" s="72"/>
      <c r="BD445" s="72"/>
      <c r="BE445" s="72"/>
      <c r="BF445" s="72"/>
      <c r="BG445" s="72"/>
      <c r="BH445" s="72"/>
      <c r="BI445" s="72"/>
      <c r="BJ445" s="72"/>
      <c r="BK445" s="72"/>
      <c r="BL445" s="72"/>
      <c r="BM445" s="72"/>
      <c r="BN445" s="72"/>
      <c r="BO445" s="72"/>
      <c r="BP445" s="72"/>
      <c r="BQ445" s="72"/>
      <c r="BR445" s="72"/>
      <c r="BS445" s="72"/>
      <c r="BT445" s="72"/>
      <c r="BU445" s="72"/>
      <c r="BV445" s="72"/>
      <c r="BW445" s="72"/>
      <c r="BX445" s="72"/>
      <c r="BY445" s="72"/>
      <c r="BZ445" s="72"/>
      <c r="CA445" s="72"/>
      <c r="CB445" s="72"/>
      <c r="CC445" s="72"/>
      <c r="CD445" s="72"/>
      <c r="CE445" s="72"/>
      <c r="CF445" s="72"/>
      <c r="CG445" s="72"/>
      <c r="CH445" s="72"/>
      <c r="CI445" s="72"/>
      <c r="EK445" s="71"/>
    </row>
    <row r="446" spans="1:141" ht="25.15" customHeight="1">
      <c r="A446" s="549"/>
      <c r="B446" s="369">
        <f t="shared" si="122"/>
        <v>2048</v>
      </c>
      <c r="C446" s="397">
        <f t="shared" si="123"/>
        <v>54057</v>
      </c>
      <c r="D446" s="210">
        <f t="shared" si="102"/>
        <v>1.5450803135985238</v>
      </c>
      <c r="E446" s="210">
        <f t="shared" si="103"/>
        <v>1.3487886369425841</v>
      </c>
      <c r="F446" s="210">
        <f t="shared" si="104"/>
        <v>1.3343880966174662</v>
      </c>
      <c r="G446" s="210">
        <f t="shared" si="105"/>
        <v>1.361163234179654</v>
      </c>
      <c r="H446" s="210">
        <f t="shared" si="106"/>
        <v>1.4100011433158519</v>
      </c>
      <c r="I446" s="210">
        <f t="shared" si="107"/>
        <v>1.454052631764118</v>
      </c>
      <c r="K446" s="128">
        <f t="shared" si="124"/>
        <v>2048</v>
      </c>
      <c r="L446" s="29">
        <f t="shared" si="108"/>
        <v>1.7135597149236137</v>
      </c>
      <c r="M446" s="29">
        <f t="shared" si="109"/>
        <v>1.5039435300390001</v>
      </c>
      <c r="N446" s="29">
        <f t="shared" si="110"/>
        <v>1.4177376958329582</v>
      </c>
      <c r="O446" s="29">
        <f t="shared" si="111"/>
        <v>1.3659130986906265</v>
      </c>
      <c r="P446" s="29">
        <f t="shared" si="112"/>
        <v>1.3316641751945417</v>
      </c>
      <c r="Q446" s="29">
        <f t="shared" si="113"/>
        <v>1.3308518098135169</v>
      </c>
      <c r="R446" s="29">
        <f t="shared" si="114"/>
        <v>1.3379243834214154</v>
      </c>
      <c r="S446" s="29">
        <f t="shared" si="115"/>
        <v>1.3515140810644928</v>
      </c>
      <c r="T446" s="29">
        <f t="shared" si="116"/>
        <v>1.3708123872948152</v>
      </c>
      <c r="U446" s="29">
        <f t="shared" si="117"/>
        <v>1.3953133227323784</v>
      </c>
      <c r="V446" s="29">
        <f t="shared" si="118"/>
        <v>1.4246889638993252</v>
      </c>
      <c r="W446" s="29">
        <f t="shared" si="119"/>
        <v>1.4367322681491512</v>
      </c>
      <c r="X446" s="29">
        <f t="shared" si="120"/>
        <v>1.4527995540661538</v>
      </c>
      <c r="Y446" s="29">
        <f t="shared" si="121"/>
        <v>1.4726260730770493</v>
      </c>
      <c r="BC446" s="72"/>
      <c r="BD446" s="72"/>
      <c r="BE446" s="72"/>
      <c r="BF446" s="72"/>
      <c r="BG446" s="72"/>
      <c r="BH446" s="72"/>
      <c r="BI446" s="72"/>
      <c r="BJ446" s="72"/>
      <c r="BK446" s="72"/>
      <c r="BL446" s="72"/>
      <c r="BM446" s="72"/>
      <c r="BN446" s="72"/>
      <c r="BO446" s="72"/>
      <c r="BP446" s="72"/>
      <c r="BQ446" s="72"/>
      <c r="BR446" s="72"/>
      <c r="BS446" s="72"/>
      <c r="BT446" s="72"/>
      <c r="BU446" s="72"/>
      <c r="BV446" s="72"/>
      <c r="BW446" s="72"/>
      <c r="BX446" s="72"/>
      <c r="BY446" s="72"/>
      <c r="BZ446" s="72"/>
      <c r="CA446" s="72"/>
      <c r="CB446" s="72"/>
      <c r="CC446" s="72"/>
      <c r="CD446" s="72"/>
      <c r="CE446" s="72"/>
      <c r="CF446" s="72"/>
      <c r="CG446" s="72"/>
      <c r="CH446" s="72"/>
      <c r="CI446" s="72"/>
      <c r="EK446" s="71"/>
    </row>
    <row r="447" spans="1:141" ht="25.15" customHeight="1">
      <c r="A447" s="549"/>
      <c r="B447" s="369">
        <f t="shared" si="122"/>
        <v>2049</v>
      </c>
      <c r="C447" s="397">
        <f t="shared" si="123"/>
        <v>54423</v>
      </c>
      <c r="D447" s="210">
        <f t="shared" si="102"/>
        <v>1.5385681975494749</v>
      </c>
      <c r="E447" s="210">
        <f t="shared" si="103"/>
        <v>1.3458529139652584</v>
      </c>
      <c r="F447" s="210">
        <f t="shared" si="104"/>
        <v>1.3322617998646282</v>
      </c>
      <c r="G447" s="210">
        <f t="shared" si="105"/>
        <v>1.359278501928094</v>
      </c>
      <c r="H447" s="210">
        <f t="shared" si="106"/>
        <v>1.4079559965069333</v>
      </c>
      <c r="I447" s="210">
        <f t="shared" si="107"/>
        <v>1.451387226568305</v>
      </c>
      <c r="K447" s="128">
        <f t="shared" si="124"/>
        <v>2049</v>
      </c>
      <c r="L447" s="29">
        <f t="shared" si="108"/>
        <v>1.7039779396108996</v>
      </c>
      <c r="M447" s="29">
        <f t="shared" si="109"/>
        <v>1.4981809175360088</v>
      </c>
      <c r="N447" s="29">
        <f t="shared" si="110"/>
        <v>1.413545735501516</v>
      </c>
      <c r="O447" s="29">
        <f t="shared" si="111"/>
        <v>1.3626653716212469</v>
      </c>
      <c r="P447" s="29">
        <f t="shared" si="112"/>
        <v>1.3290404563092697</v>
      </c>
      <c r="Q447" s="29">
        <f t="shared" si="113"/>
        <v>1.3286075929933021</v>
      </c>
      <c r="R447" s="29">
        <f t="shared" si="114"/>
        <v>1.3359160067359546</v>
      </c>
      <c r="S447" s="29">
        <f t="shared" si="115"/>
        <v>1.3496228038843097</v>
      </c>
      <c r="T447" s="29">
        <f t="shared" si="116"/>
        <v>1.3689341999718783</v>
      </c>
      <c r="U447" s="29">
        <f t="shared" si="117"/>
        <v>1.3933534344565597</v>
      </c>
      <c r="V447" s="29">
        <f t="shared" si="118"/>
        <v>1.4225585585573066</v>
      </c>
      <c r="W447" s="29">
        <f t="shared" si="119"/>
        <v>1.4343824363362119</v>
      </c>
      <c r="X447" s="29">
        <f t="shared" si="120"/>
        <v>1.4501569796824958</v>
      </c>
      <c r="Y447" s="29">
        <f t="shared" si="121"/>
        <v>1.4696222636862073</v>
      </c>
      <c r="BC447" s="72"/>
      <c r="BD447" s="72"/>
      <c r="BE447" s="72"/>
      <c r="BF447" s="72"/>
      <c r="BG447" s="72"/>
      <c r="BH447" s="72"/>
      <c r="BI447" s="72"/>
      <c r="BJ447" s="72"/>
      <c r="BK447" s="72"/>
      <c r="BL447" s="72"/>
      <c r="BM447" s="72"/>
      <c r="BN447" s="72"/>
      <c r="BO447" s="72"/>
      <c r="BP447" s="72"/>
      <c r="BQ447" s="72"/>
      <c r="BR447" s="72"/>
      <c r="BS447" s="72"/>
      <c r="BT447" s="72"/>
      <c r="BU447" s="72"/>
      <c r="BV447" s="72"/>
      <c r="BW447" s="72"/>
      <c r="BX447" s="72"/>
      <c r="BY447" s="72"/>
      <c r="BZ447" s="72"/>
      <c r="CA447" s="72"/>
      <c r="CB447" s="72"/>
      <c r="CC447" s="72"/>
      <c r="CD447" s="72"/>
      <c r="CE447" s="72"/>
      <c r="CF447" s="72"/>
      <c r="CG447" s="72"/>
      <c r="CH447" s="72"/>
      <c r="CI447" s="72"/>
      <c r="EK447" s="71"/>
    </row>
    <row r="448" spans="1:141" ht="25.15" customHeight="1">
      <c r="A448" s="549"/>
      <c r="B448" s="369">
        <f t="shared" si="122"/>
        <v>2050</v>
      </c>
      <c r="C448" s="397">
        <f t="shared" si="123"/>
        <v>54788</v>
      </c>
      <c r="D448" s="210">
        <f t="shared" si="102"/>
        <v>1.5320560815004276</v>
      </c>
      <c r="E448" s="210">
        <f t="shared" si="103"/>
        <v>1.3429171909879343</v>
      </c>
      <c r="F448" s="210">
        <f t="shared" si="104"/>
        <v>1.3301355031117921</v>
      </c>
      <c r="G448" s="210">
        <f t="shared" si="105"/>
        <v>1.3573937696765357</v>
      </c>
      <c r="H448" s="210">
        <f t="shared" si="106"/>
        <v>1.4059108496980164</v>
      </c>
      <c r="I448" s="210">
        <f t="shared" si="107"/>
        <v>1.4487218213724937</v>
      </c>
      <c r="K448" s="128">
        <f t="shared" si="124"/>
        <v>2050</v>
      </c>
      <c r="L448" s="29">
        <f t="shared" si="108"/>
        <v>1.6943961642981882</v>
      </c>
      <c r="M448" s="29">
        <f t="shared" si="109"/>
        <v>1.4924183050330195</v>
      </c>
      <c r="N448" s="29">
        <f t="shared" si="110"/>
        <v>1.4093537751700753</v>
      </c>
      <c r="O448" s="29">
        <f t="shared" si="111"/>
        <v>1.3594176445518698</v>
      </c>
      <c r="P448" s="29">
        <f t="shared" si="112"/>
        <v>1.326416737423999</v>
      </c>
      <c r="Q448" s="29">
        <f t="shared" si="113"/>
        <v>1.3263633761730893</v>
      </c>
      <c r="R448" s="29">
        <f t="shared" si="114"/>
        <v>1.3339076300504951</v>
      </c>
      <c r="S448" s="29">
        <f t="shared" si="115"/>
        <v>1.3477315267041283</v>
      </c>
      <c r="T448" s="29">
        <f t="shared" si="116"/>
        <v>1.3670560126489431</v>
      </c>
      <c r="U448" s="29">
        <f t="shared" si="117"/>
        <v>1.3913935461807427</v>
      </c>
      <c r="V448" s="29">
        <f t="shared" si="118"/>
        <v>1.42042815321529</v>
      </c>
      <c r="W448" s="29">
        <f t="shared" si="119"/>
        <v>1.4320326045232743</v>
      </c>
      <c r="X448" s="29">
        <f t="shared" si="120"/>
        <v>1.4475144052988396</v>
      </c>
      <c r="Y448" s="29">
        <f t="shared" si="121"/>
        <v>1.4666184542953673</v>
      </c>
      <c r="BC448" s="72"/>
      <c r="BD448" s="72"/>
      <c r="BE448" s="72"/>
      <c r="BF448" s="72"/>
      <c r="BG448" s="72"/>
      <c r="BH448" s="72"/>
      <c r="BI448" s="72"/>
      <c r="BJ448" s="72"/>
      <c r="BK448" s="72"/>
      <c r="BL448" s="72"/>
      <c r="BM448" s="72"/>
      <c r="BN448" s="72"/>
      <c r="BO448" s="72"/>
      <c r="BP448" s="72"/>
      <c r="BQ448" s="72"/>
      <c r="BR448" s="72"/>
      <c r="BS448" s="72"/>
      <c r="BT448" s="72"/>
      <c r="BU448" s="72"/>
      <c r="BV448" s="72"/>
      <c r="BW448" s="72"/>
      <c r="BX448" s="72"/>
      <c r="BY448" s="72"/>
      <c r="BZ448" s="72"/>
      <c r="CA448" s="72"/>
      <c r="CB448" s="72"/>
      <c r="CC448" s="72"/>
      <c r="CD448" s="72"/>
      <c r="CE448" s="72"/>
      <c r="CF448" s="72"/>
      <c r="CG448" s="72"/>
      <c r="CH448" s="72"/>
      <c r="CI448" s="72"/>
      <c r="EK448" s="71"/>
    </row>
    <row r="449" spans="1:141" ht="25.15" customHeight="1">
      <c r="A449" s="549"/>
      <c r="B449" s="369">
        <f t="shared" si="122"/>
        <v>2051</v>
      </c>
      <c r="C449" s="397">
        <f t="shared" si="123"/>
        <v>55153</v>
      </c>
      <c r="D449" s="210">
        <f t="shared" si="102"/>
        <v>1.5320560815004276</v>
      </c>
      <c r="E449" s="210">
        <f t="shared" si="103"/>
        <v>1.3429171909879343</v>
      </c>
      <c r="F449" s="210">
        <f t="shared" si="104"/>
        <v>1.3301355031117921</v>
      </c>
      <c r="G449" s="210">
        <f t="shared" si="105"/>
        <v>1.3573937696765357</v>
      </c>
      <c r="H449" s="210">
        <f t="shared" si="106"/>
        <v>1.4059108496980164</v>
      </c>
      <c r="I449" s="210">
        <f t="shared" si="107"/>
        <v>1.4487218213724937</v>
      </c>
      <c r="K449" s="128">
        <f t="shared" si="124"/>
        <v>2051</v>
      </c>
      <c r="L449" s="29">
        <f t="shared" si="108"/>
        <v>1.6943961642981882</v>
      </c>
      <c r="M449" s="29">
        <f t="shared" si="109"/>
        <v>1.4924183050330195</v>
      </c>
      <c r="N449" s="29">
        <f t="shared" si="110"/>
        <v>1.4093537751700753</v>
      </c>
      <c r="O449" s="29">
        <f t="shared" si="111"/>
        <v>1.3594176445518698</v>
      </c>
      <c r="P449" s="29">
        <f t="shared" si="112"/>
        <v>1.326416737423999</v>
      </c>
      <c r="Q449" s="29">
        <f t="shared" si="113"/>
        <v>1.3263633761730893</v>
      </c>
      <c r="R449" s="29">
        <f t="shared" si="114"/>
        <v>1.3339076300504951</v>
      </c>
      <c r="S449" s="29">
        <f t="shared" si="115"/>
        <v>1.3477315267041283</v>
      </c>
      <c r="T449" s="29">
        <f t="shared" si="116"/>
        <v>1.3670560126489431</v>
      </c>
      <c r="U449" s="29">
        <f t="shared" si="117"/>
        <v>1.3913935461807427</v>
      </c>
      <c r="V449" s="29">
        <f t="shared" si="118"/>
        <v>1.42042815321529</v>
      </c>
      <c r="W449" s="29">
        <f t="shared" si="119"/>
        <v>1.4320326045232743</v>
      </c>
      <c r="X449" s="29">
        <f t="shared" si="120"/>
        <v>1.4475144052988396</v>
      </c>
      <c r="Y449" s="29">
        <f t="shared" si="121"/>
        <v>1.4666184542953673</v>
      </c>
      <c r="BC449" s="72"/>
      <c r="BD449" s="72"/>
      <c r="BE449" s="72"/>
      <c r="BF449" s="72"/>
      <c r="BG449" s="72"/>
      <c r="BH449" s="72"/>
      <c r="BI449" s="72"/>
      <c r="BJ449" s="72"/>
      <c r="BK449" s="72"/>
      <c r="BL449" s="72"/>
      <c r="BM449" s="72"/>
      <c r="BN449" s="72"/>
      <c r="BO449" s="72"/>
      <c r="BP449" s="72"/>
      <c r="BQ449" s="72"/>
      <c r="BR449" s="72"/>
      <c r="BS449" s="72"/>
      <c r="BT449" s="72"/>
      <c r="BU449" s="72"/>
      <c r="BV449" s="72"/>
      <c r="BW449" s="72"/>
      <c r="BX449" s="72"/>
      <c r="BY449" s="72"/>
      <c r="BZ449" s="72"/>
      <c r="CA449" s="72"/>
      <c r="CB449" s="72"/>
      <c r="CC449" s="72"/>
      <c r="CD449" s="72"/>
      <c r="CE449" s="72"/>
      <c r="CF449" s="72"/>
      <c r="CG449" s="72"/>
      <c r="CH449" s="72"/>
      <c r="CI449" s="72"/>
      <c r="EK449" s="71"/>
    </row>
    <row r="450" spans="1:141" ht="25.15" customHeight="1">
      <c r="A450" s="549"/>
      <c r="B450" s="369">
        <f t="shared" si="122"/>
        <v>2052</v>
      </c>
      <c r="C450" s="397">
        <f t="shared" si="123"/>
        <v>55518</v>
      </c>
      <c r="D450" s="210">
        <f t="shared" si="102"/>
        <v>1.5320560815004276</v>
      </c>
      <c r="E450" s="210">
        <f t="shared" si="103"/>
        <v>1.3429171909879343</v>
      </c>
      <c r="F450" s="210">
        <f t="shared" si="104"/>
        <v>1.3301355031117921</v>
      </c>
      <c r="G450" s="210">
        <f t="shared" si="105"/>
        <v>1.3573937696765357</v>
      </c>
      <c r="H450" s="210">
        <f t="shared" si="106"/>
        <v>1.4059108496980164</v>
      </c>
      <c r="I450" s="210">
        <f t="shared" si="107"/>
        <v>1.4487218213724937</v>
      </c>
      <c r="K450" s="128">
        <f t="shared" si="124"/>
        <v>2052</v>
      </c>
      <c r="L450" s="29">
        <f t="shared" si="108"/>
        <v>1.6943961642981882</v>
      </c>
      <c r="M450" s="29">
        <f t="shared" si="109"/>
        <v>1.4924183050330195</v>
      </c>
      <c r="N450" s="29">
        <f t="shared" si="110"/>
        <v>1.4093537751700753</v>
      </c>
      <c r="O450" s="29">
        <f t="shared" si="111"/>
        <v>1.3594176445518698</v>
      </c>
      <c r="P450" s="29">
        <f t="shared" si="112"/>
        <v>1.326416737423999</v>
      </c>
      <c r="Q450" s="29">
        <f t="shared" si="113"/>
        <v>1.3263633761730893</v>
      </c>
      <c r="R450" s="29">
        <f t="shared" si="114"/>
        <v>1.3339076300504951</v>
      </c>
      <c r="S450" s="29">
        <f t="shared" si="115"/>
        <v>1.3477315267041283</v>
      </c>
      <c r="T450" s="29">
        <f t="shared" si="116"/>
        <v>1.3670560126489431</v>
      </c>
      <c r="U450" s="29">
        <f t="shared" si="117"/>
        <v>1.3913935461807427</v>
      </c>
      <c r="V450" s="29">
        <f t="shared" si="118"/>
        <v>1.42042815321529</v>
      </c>
      <c r="W450" s="29">
        <f t="shared" si="119"/>
        <v>1.4320326045232743</v>
      </c>
      <c r="X450" s="29">
        <f t="shared" si="120"/>
        <v>1.4475144052988396</v>
      </c>
      <c r="Y450" s="29">
        <f t="shared" si="121"/>
        <v>1.4666184542953673</v>
      </c>
      <c r="BC450" s="72"/>
      <c r="BD450" s="72"/>
      <c r="BE450" s="72"/>
      <c r="BF450" s="72"/>
      <c r="BG450" s="72"/>
      <c r="BH450" s="72"/>
      <c r="BI450" s="72"/>
      <c r="BJ450" s="72"/>
      <c r="BK450" s="72"/>
      <c r="BL450" s="72"/>
      <c r="BM450" s="72"/>
      <c r="BN450" s="72"/>
      <c r="BO450" s="72"/>
      <c r="BP450" s="72"/>
      <c r="BQ450" s="72"/>
      <c r="BR450" s="72"/>
      <c r="BS450" s="72"/>
      <c r="BT450" s="72"/>
      <c r="BU450" s="72"/>
      <c r="BV450" s="72"/>
      <c r="BW450" s="72"/>
      <c r="BX450" s="72"/>
      <c r="BY450" s="72"/>
      <c r="BZ450" s="72"/>
      <c r="CA450" s="72"/>
      <c r="CB450" s="72"/>
      <c r="CC450" s="72"/>
      <c r="CD450" s="72"/>
      <c r="CE450" s="72"/>
      <c r="CF450" s="72"/>
      <c r="CG450" s="72"/>
      <c r="CH450" s="72"/>
      <c r="CI450" s="72"/>
      <c r="EK450" s="71"/>
    </row>
    <row r="451" spans="1:141" ht="25.15" customHeight="1">
      <c r="A451" s="549"/>
      <c r="B451" s="369">
        <f t="shared" si="122"/>
        <v>2053</v>
      </c>
      <c r="C451" s="397">
        <f t="shared" si="123"/>
        <v>55884</v>
      </c>
      <c r="D451" s="210">
        <f t="shared" si="102"/>
        <v>1.5320560815004276</v>
      </c>
      <c r="E451" s="210">
        <f t="shared" si="103"/>
        <v>1.3429171909879343</v>
      </c>
      <c r="F451" s="210">
        <f t="shared" si="104"/>
        <v>1.3301355031117921</v>
      </c>
      <c r="G451" s="210">
        <f t="shared" si="105"/>
        <v>1.3573937696765357</v>
      </c>
      <c r="H451" s="210">
        <f t="shared" si="106"/>
        <v>1.4059108496980164</v>
      </c>
      <c r="I451" s="210">
        <f t="shared" si="107"/>
        <v>1.4487218213724937</v>
      </c>
      <c r="K451" s="128">
        <f t="shared" si="124"/>
        <v>2053</v>
      </c>
      <c r="L451" s="29">
        <f t="shared" si="108"/>
        <v>1.6943961642981882</v>
      </c>
      <c r="M451" s="29">
        <f t="shared" si="109"/>
        <v>1.4924183050330195</v>
      </c>
      <c r="N451" s="29">
        <f t="shared" si="110"/>
        <v>1.4093537751700753</v>
      </c>
      <c r="O451" s="29">
        <f t="shared" si="111"/>
        <v>1.3594176445518698</v>
      </c>
      <c r="P451" s="29">
        <f t="shared" si="112"/>
        <v>1.326416737423999</v>
      </c>
      <c r="Q451" s="29">
        <f t="shared" si="113"/>
        <v>1.3263633761730893</v>
      </c>
      <c r="R451" s="29">
        <f t="shared" si="114"/>
        <v>1.3339076300504951</v>
      </c>
      <c r="S451" s="29">
        <f t="shared" si="115"/>
        <v>1.3477315267041283</v>
      </c>
      <c r="T451" s="29">
        <f t="shared" si="116"/>
        <v>1.3670560126489431</v>
      </c>
      <c r="U451" s="29">
        <f t="shared" si="117"/>
        <v>1.3913935461807427</v>
      </c>
      <c r="V451" s="29">
        <f t="shared" si="118"/>
        <v>1.42042815321529</v>
      </c>
      <c r="W451" s="29">
        <f t="shared" si="119"/>
        <v>1.4320326045232743</v>
      </c>
      <c r="X451" s="29">
        <f t="shared" si="120"/>
        <v>1.4475144052988396</v>
      </c>
      <c r="Y451" s="29">
        <f t="shared" si="121"/>
        <v>1.4666184542953673</v>
      </c>
      <c r="BC451" s="72"/>
      <c r="BD451" s="72"/>
      <c r="BE451" s="72"/>
      <c r="BF451" s="72"/>
      <c r="BG451" s="72"/>
      <c r="BH451" s="72"/>
      <c r="BI451" s="72"/>
      <c r="BJ451" s="72"/>
      <c r="BK451" s="72"/>
      <c r="BL451" s="72"/>
      <c r="BM451" s="72"/>
      <c r="BN451" s="72"/>
      <c r="BO451" s="72"/>
      <c r="BP451" s="72"/>
      <c r="BQ451" s="72"/>
      <c r="BR451" s="72"/>
      <c r="BS451" s="72"/>
      <c r="BT451" s="72"/>
      <c r="BU451" s="72"/>
      <c r="BV451" s="72"/>
      <c r="BW451" s="72"/>
      <c r="BX451" s="72"/>
      <c r="BY451" s="72"/>
      <c r="BZ451" s="72"/>
      <c r="CA451" s="72"/>
      <c r="CB451" s="72"/>
      <c r="CC451" s="72"/>
      <c r="CD451" s="72"/>
      <c r="CE451" s="72"/>
      <c r="CF451" s="72"/>
      <c r="CG451" s="72"/>
      <c r="CH451" s="72"/>
      <c r="CI451" s="72"/>
      <c r="EK451" s="71"/>
    </row>
    <row r="452" spans="1:141" ht="25.15" customHeight="1">
      <c r="A452" s="549"/>
      <c r="B452" s="369">
        <f t="shared" si="122"/>
        <v>2054</v>
      </c>
      <c r="C452" s="397">
        <f t="shared" si="123"/>
        <v>56249</v>
      </c>
      <c r="D452" s="210">
        <f t="shared" si="102"/>
        <v>1.5320560815004276</v>
      </c>
      <c r="E452" s="210">
        <f t="shared" si="103"/>
        <v>1.3429171909879343</v>
      </c>
      <c r="F452" s="210">
        <f t="shared" si="104"/>
        <v>1.3301355031117921</v>
      </c>
      <c r="G452" s="210">
        <f t="shared" si="105"/>
        <v>1.3573937696765357</v>
      </c>
      <c r="H452" s="210">
        <f t="shared" si="106"/>
        <v>1.4059108496980164</v>
      </c>
      <c r="I452" s="210">
        <f t="shared" si="107"/>
        <v>1.4487218213724937</v>
      </c>
      <c r="K452" s="128">
        <f t="shared" si="124"/>
        <v>2054</v>
      </c>
      <c r="L452" s="29">
        <f t="shared" si="108"/>
        <v>1.6943961642981882</v>
      </c>
      <c r="M452" s="29">
        <f t="shared" si="109"/>
        <v>1.4924183050330195</v>
      </c>
      <c r="N452" s="29">
        <f t="shared" si="110"/>
        <v>1.4093537751700753</v>
      </c>
      <c r="O452" s="29">
        <f t="shared" si="111"/>
        <v>1.3594176445518698</v>
      </c>
      <c r="P452" s="29">
        <f t="shared" si="112"/>
        <v>1.326416737423999</v>
      </c>
      <c r="Q452" s="29">
        <f t="shared" si="113"/>
        <v>1.3263633761730893</v>
      </c>
      <c r="R452" s="29">
        <f t="shared" si="114"/>
        <v>1.3339076300504951</v>
      </c>
      <c r="S452" s="29">
        <f t="shared" si="115"/>
        <v>1.3477315267041283</v>
      </c>
      <c r="T452" s="29">
        <f t="shared" si="116"/>
        <v>1.3670560126489431</v>
      </c>
      <c r="U452" s="29">
        <f t="shared" si="117"/>
        <v>1.3913935461807427</v>
      </c>
      <c r="V452" s="29">
        <f t="shared" si="118"/>
        <v>1.42042815321529</v>
      </c>
      <c r="W452" s="29">
        <f t="shared" si="119"/>
        <v>1.4320326045232743</v>
      </c>
      <c r="X452" s="29">
        <f t="shared" si="120"/>
        <v>1.4475144052988396</v>
      </c>
      <c r="Y452" s="29">
        <f t="shared" si="121"/>
        <v>1.4666184542953673</v>
      </c>
      <c r="BC452" s="72"/>
      <c r="BD452" s="72"/>
      <c r="BE452" s="72"/>
      <c r="BF452" s="72"/>
      <c r="BG452" s="72"/>
      <c r="BH452" s="72"/>
      <c r="BI452" s="72"/>
      <c r="BJ452" s="72"/>
      <c r="BK452" s="72"/>
      <c r="BL452" s="72"/>
      <c r="BM452" s="72"/>
      <c r="BN452" s="72"/>
      <c r="BO452" s="72"/>
      <c r="BP452" s="72"/>
      <c r="BQ452" s="72"/>
      <c r="BR452" s="72"/>
      <c r="BS452" s="72"/>
      <c r="BT452" s="72"/>
      <c r="BU452" s="72"/>
      <c r="BV452" s="72"/>
      <c r="BW452" s="72"/>
      <c r="BX452" s="72"/>
      <c r="BY452" s="72"/>
      <c r="BZ452" s="72"/>
      <c r="CA452" s="72"/>
      <c r="CB452" s="72"/>
      <c r="CC452" s="72"/>
      <c r="CD452" s="72"/>
      <c r="CE452" s="72"/>
      <c r="CF452" s="72"/>
      <c r="CG452" s="72"/>
      <c r="CH452" s="72"/>
      <c r="CI452" s="72"/>
      <c r="EK452" s="71"/>
    </row>
    <row r="453" spans="1:141" ht="25.15" customHeight="1">
      <c r="A453" s="549"/>
      <c r="B453" s="369">
        <f t="shared" si="122"/>
        <v>2055</v>
      </c>
      <c r="C453" s="397">
        <f t="shared" si="123"/>
        <v>56614</v>
      </c>
      <c r="D453" s="210">
        <f t="shared" si="102"/>
        <v>1.5320560815004276</v>
      </c>
      <c r="E453" s="210">
        <f t="shared" si="103"/>
        <v>1.3429171909879343</v>
      </c>
      <c r="F453" s="210">
        <f t="shared" si="104"/>
        <v>1.3301355031117921</v>
      </c>
      <c r="G453" s="210">
        <f t="shared" si="105"/>
        <v>1.3573937696765357</v>
      </c>
      <c r="H453" s="210">
        <f t="shared" si="106"/>
        <v>1.4059108496980164</v>
      </c>
      <c r="I453" s="210">
        <f t="shared" si="107"/>
        <v>1.4487218213724937</v>
      </c>
      <c r="K453" s="128">
        <f t="shared" si="124"/>
        <v>2055</v>
      </c>
      <c r="L453" s="29">
        <f t="shared" si="108"/>
        <v>1.6943961642981882</v>
      </c>
      <c r="M453" s="29">
        <f t="shared" si="109"/>
        <v>1.4924183050330195</v>
      </c>
      <c r="N453" s="29">
        <f t="shared" si="110"/>
        <v>1.4093537751700753</v>
      </c>
      <c r="O453" s="29">
        <f t="shared" si="111"/>
        <v>1.3594176445518698</v>
      </c>
      <c r="P453" s="29">
        <f t="shared" si="112"/>
        <v>1.326416737423999</v>
      </c>
      <c r="Q453" s="29">
        <f t="shared" si="113"/>
        <v>1.3263633761730893</v>
      </c>
      <c r="R453" s="29">
        <f t="shared" si="114"/>
        <v>1.3339076300504951</v>
      </c>
      <c r="S453" s="29">
        <f t="shared" si="115"/>
        <v>1.3477315267041283</v>
      </c>
      <c r="T453" s="29">
        <f t="shared" si="116"/>
        <v>1.3670560126489431</v>
      </c>
      <c r="U453" s="29">
        <f t="shared" si="117"/>
        <v>1.3913935461807427</v>
      </c>
      <c r="V453" s="29">
        <f t="shared" si="118"/>
        <v>1.42042815321529</v>
      </c>
      <c r="W453" s="29">
        <f t="shared" si="119"/>
        <v>1.4320326045232743</v>
      </c>
      <c r="X453" s="29">
        <f t="shared" si="120"/>
        <v>1.4475144052988396</v>
      </c>
      <c r="Y453" s="29">
        <f t="shared" si="121"/>
        <v>1.4666184542953673</v>
      </c>
      <c r="BC453" s="72"/>
      <c r="BD453" s="72"/>
      <c r="BE453" s="72"/>
      <c r="BF453" s="72"/>
      <c r="BG453" s="72"/>
      <c r="BH453" s="72"/>
      <c r="BI453" s="72"/>
      <c r="BJ453" s="72"/>
      <c r="BK453" s="72"/>
      <c r="BL453" s="72"/>
      <c r="BM453" s="72"/>
      <c r="BN453" s="72"/>
      <c r="BO453" s="72"/>
      <c r="BP453" s="72"/>
      <c r="BQ453" s="72"/>
      <c r="BR453" s="72"/>
      <c r="BS453" s="72"/>
      <c r="BT453" s="72"/>
      <c r="BU453" s="72"/>
      <c r="BV453" s="72"/>
      <c r="BW453" s="72"/>
      <c r="BX453" s="72"/>
      <c r="BY453" s="72"/>
      <c r="BZ453" s="72"/>
      <c r="CA453" s="72"/>
      <c r="CB453" s="72"/>
      <c r="CC453" s="72"/>
      <c r="CD453" s="72"/>
      <c r="CE453" s="72"/>
      <c r="CF453" s="72"/>
      <c r="CG453" s="72"/>
      <c r="CH453" s="72"/>
      <c r="CI453" s="72"/>
      <c r="EK453" s="71"/>
    </row>
    <row r="454" spans="1:141" ht="25.15" customHeight="1">
      <c r="A454" s="549"/>
      <c r="B454" s="369">
        <f t="shared" si="122"/>
        <v>2056</v>
      </c>
      <c r="C454" s="397">
        <f t="shared" si="123"/>
        <v>56979</v>
      </c>
      <c r="D454" s="210">
        <f t="shared" si="102"/>
        <v>1.5320560815004276</v>
      </c>
      <c r="E454" s="210">
        <f t="shared" si="103"/>
        <v>1.3429171909879343</v>
      </c>
      <c r="F454" s="210">
        <f t="shared" si="104"/>
        <v>1.3301355031117921</v>
      </c>
      <c r="G454" s="210">
        <f t="shared" si="105"/>
        <v>1.3573937696765357</v>
      </c>
      <c r="H454" s="210">
        <f t="shared" si="106"/>
        <v>1.4059108496980164</v>
      </c>
      <c r="I454" s="210">
        <f t="shared" si="107"/>
        <v>1.4487218213724937</v>
      </c>
      <c r="K454" s="128">
        <f t="shared" si="124"/>
        <v>2056</v>
      </c>
      <c r="L454" s="29">
        <f t="shared" si="108"/>
        <v>1.6943961642981882</v>
      </c>
      <c r="M454" s="29">
        <f t="shared" si="109"/>
        <v>1.4924183050330195</v>
      </c>
      <c r="N454" s="29">
        <f t="shared" si="110"/>
        <v>1.4093537751700753</v>
      </c>
      <c r="O454" s="29">
        <f t="shared" si="111"/>
        <v>1.3594176445518698</v>
      </c>
      <c r="P454" s="29">
        <f t="shared" si="112"/>
        <v>1.326416737423999</v>
      </c>
      <c r="Q454" s="29">
        <f t="shared" si="113"/>
        <v>1.3263633761730893</v>
      </c>
      <c r="R454" s="29">
        <f t="shared" si="114"/>
        <v>1.3339076300504951</v>
      </c>
      <c r="S454" s="29">
        <f t="shared" si="115"/>
        <v>1.3477315267041283</v>
      </c>
      <c r="T454" s="29">
        <f t="shared" si="116"/>
        <v>1.3670560126489431</v>
      </c>
      <c r="U454" s="29">
        <f t="shared" si="117"/>
        <v>1.3913935461807427</v>
      </c>
      <c r="V454" s="29">
        <f t="shared" si="118"/>
        <v>1.42042815321529</v>
      </c>
      <c r="W454" s="29">
        <f t="shared" si="119"/>
        <v>1.4320326045232743</v>
      </c>
      <c r="X454" s="29">
        <f t="shared" si="120"/>
        <v>1.4475144052988396</v>
      </c>
      <c r="Y454" s="29">
        <f t="shared" si="121"/>
        <v>1.4666184542953673</v>
      </c>
      <c r="BC454" s="72"/>
      <c r="BD454" s="72"/>
      <c r="BE454" s="72"/>
      <c r="BF454" s="72"/>
      <c r="BG454" s="72"/>
      <c r="BH454" s="72"/>
      <c r="BI454" s="72"/>
      <c r="BJ454" s="72"/>
      <c r="BK454" s="72"/>
      <c r="BL454" s="72"/>
      <c r="BM454" s="72"/>
      <c r="BN454" s="72"/>
      <c r="BO454" s="72"/>
      <c r="BP454" s="72"/>
      <c r="BQ454" s="72"/>
      <c r="BR454" s="72"/>
      <c r="BS454" s="72"/>
      <c r="BT454" s="72"/>
      <c r="BU454" s="72"/>
      <c r="BV454" s="72"/>
      <c r="BW454" s="72"/>
      <c r="BX454" s="72"/>
      <c r="BY454" s="72"/>
      <c r="BZ454" s="72"/>
      <c r="CA454" s="72"/>
      <c r="CB454" s="72"/>
      <c r="CC454" s="72"/>
      <c r="CD454" s="72"/>
      <c r="CE454" s="72"/>
      <c r="CF454" s="72"/>
      <c r="CG454" s="72"/>
      <c r="CH454" s="72"/>
      <c r="CI454" s="72"/>
      <c r="EK454" s="71"/>
    </row>
    <row r="455" spans="1:141" ht="25.15" customHeight="1">
      <c r="A455" s="549"/>
      <c r="B455" s="369">
        <f t="shared" si="122"/>
        <v>2057</v>
      </c>
      <c r="C455" s="397">
        <f t="shared" si="123"/>
        <v>57345</v>
      </c>
      <c r="D455" s="210">
        <f t="shared" si="102"/>
        <v>1.5320560815004276</v>
      </c>
      <c r="E455" s="210">
        <f t="shared" si="103"/>
        <v>1.3429171909879343</v>
      </c>
      <c r="F455" s="210">
        <f t="shared" si="104"/>
        <v>1.3301355031117921</v>
      </c>
      <c r="G455" s="210">
        <f t="shared" si="105"/>
        <v>1.3573937696765357</v>
      </c>
      <c r="H455" s="210">
        <f t="shared" si="106"/>
        <v>1.4059108496980164</v>
      </c>
      <c r="I455" s="210">
        <f t="shared" si="107"/>
        <v>1.4487218213724937</v>
      </c>
      <c r="K455" s="128">
        <f t="shared" si="124"/>
        <v>2057</v>
      </c>
      <c r="L455" s="29">
        <f t="shared" si="108"/>
        <v>1.6943961642981882</v>
      </c>
      <c r="M455" s="29">
        <f t="shared" si="109"/>
        <v>1.4924183050330195</v>
      </c>
      <c r="N455" s="29">
        <f t="shared" si="110"/>
        <v>1.4093537751700753</v>
      </c>
      <c r="O455" s="29">
        <f t="shared" si="111"/>
        <v>1.3594176445518698</v>
      </c>
      <c r="P455" s="29">
        <f t="shared" si="112"/>
        <v>1.326416737423999</v>
      </c>
      <c r="Q455" s="29">
        <f t="shared" si="113"/>
        <v>1.3263633761730893</v>
      </c>
      <c r="R455" s="29">
        <f t="shared" si="114"/>
        <v>1.3339076300504951</v>
      </c>
      <c r="S455" s="29">
        <f t="shared" si="115"/>
        <v>1.3477315267041283</v>
      </c>
      <c r="T455" s="29">
        <f t="shared" si="116"/>
        <v>1.3670560126489431</v>
      </c>
      <c r="U455" s="29">
        <f t="shared" si="117"/>
        <v>1.3913935461807427</v>
      </c>
      <c r="V455" s="29">
        <f t="shared" si="118"/>
        <v>1.42042815321529</v>
      </c>
      <c r="W455" s="29">
        <f t="shared" si="119"/>
        <v>1.4320326045232743</v>
      </c>
      <c r="X455" s="29">
        <f t="shared" si="120"/>
        <v>1.4475144052988396</v>
      </c>
      <c r="Y455" s="29">
        <f t="shared" si="121"/>
        <v>1.4666184542953673</v>
      </c>
      <c r="BC455" s="72"/>
      <c r="BD455" s="72"/>
      <c r="BE455" s="72"/>
      <c r="BF455" s="72"/>
      <c r="BG455" s="72"/>
      <c r="BH455" s="72"/>
      <c r="BI455" s="72"/>
      <c r="BJ455" s="72"/>
      <c r="BK455" s="72"/>
      <c r="BL455" s="72"/>
      <c r="BM455" s="72"/>
      <c r="BN455" s="72"/>
      <c r="BO455" s="72"/>
      <c r="BP455" s="72"/>
      <c r="BQ455" s="72"/>
      <c r="BR455" s="72"/>
      <c r="BS455" s="72"/>
      <c r="BT455" s="72"/>
      <c r="BU455" s="72"/>
      <c r="BV455" s="72"/>
      <c r="BW455" s="72"/>
      <c r="BX455" s="72"/>
      <c r="BY455" s="72"/>
      <c r="BZ455" s="72"/>
      <c r="CA455" s="72"/>
      <c r="CB455" s="72"/>
      <c r="CC455" s="72"/>
      <c r="CD455" s="72"/>
      <c r="CE455" s="72"/>
      <c r="CF455" s="72"/>
      <c r="CG455" s="72"/>
      <c r="CH455" s="72"/>
      <c r="CI455" s="72"/>
      <c r="EK455" s="71"/>
    </row>
    <row r="456" spans="1:141" ht="25.15" customHeight="1">
      <c r="A456" s="549"/>
      <c r="B456" s="369">
        <f t="shared" si="122"/>
        <v>2058</v>
      </c>
      <c r="C456" s="397">
        <f t="shared" si="123"/>
        <v>57710</v>
      </c>
      <c r="D456" s="210">
        <f t="shared" si="102"/>
        <v>1.5320560815004276</v>
      </c>
      <c r="E456" s="210">
        <f t="shared" si="103"/>
        <v>1.3429171909879343</v>
      </c>
      <c r="F456" s="210">
        <f t="shared" si="104"/>
        <v>1.3301355031117921</v>
      </c>
      <c r="G456" s="210">
        <f t="shared" si="105"/>
        <v>1.3573937696765357</v>
      </c>
      <c r="H456" s="210">
        <f t="shared" si="106"/>
        <v>1.4059108496980164</v>
      </c>
      <c r="I456" s="210">
        <f t="shared" si="107"/>
        <v>1.4487218213724937</v>
      </c>
      <c r="K456" s="128">
        <f t="shared" si="124"/>
        <v>2058</v>
      </c>
      <c r="L456" s="29">
        <f t="shared" si="108"/>
        <v>1.6943961642981882</v>
      </c>
      <c r="M456" s="29">
        <f t="shared" si="109"/>
        <v>1.4924183050330195</v>
      </c>
      <c r="N456" s="29">
        <f t="shared" si="110"/>
        <v>1.4093537751700753</v>
      </c>
      <c r="O456" s="29">
        <f t="shared" si="111"/>
        <v>1.3594176445518698</v>
      </c>
      <c r="P456" s="29">
        <f t="shared" si="112"/>
        <v>1.326416737423999</v>
      </c>
      <c r="Q456" s="29">
        <f t="shared" si="113"/>
        <v>1.3263633761730893</v>
      </c>
      <c r="R456" s="29">
        <f t="shared" si="114"/>
        <v>1.3339076300504951</v>
      </c>
      <c r="S456" s="29">
        <f t="shared" si="115"/>
        <v>1.3477315267041283</v>
      </c>
      <c r="T456" s="29">
        <f t="shared" si="116"/>
        <v>1.3670560126489431</v>
      </c>
      <c r="U456" s="29">
        <f t="shared" si="117"/>
        <v>1.3913935461807427</v>
      </c>
      <c r="V456" s="29">
        <f t="shared" si="118"/>
        <v>1.42042815321529</v>
      </c>
      <c r="W456" s="29">
        <f t="shared" si="119"/>
        <v>1.4320326045232743</v>
      </c>
      <c r="X456" s="29">
        <f t="shared" si="120"/>
        <v>1.4475144052988396</v>
      </c>
      <c r="Y456" s="29">
        <f t="shared" si="121"/>
        <v>1.4666184542953673</v>
      </c>
      <c r="BC456" s="72"/>
      <c r="BD456" s="72"/>
      <c r="BE456" s="72"/>
      <c r="BF456" s="72"/>
      <c r="BG456" s="72"/>
      <c r="BH456" s="72"/>
      <c r="BI456" s="72"/>
      <c r="BJ456" s="72"/>
      <c r="BK456" s="72"/>
      <c r="BL456" s="72"/>
      <c r="BM456" s="72"/>
      <c r="BN456" s="72"/>
      <c r="BO456" s="72"/>
      <c r="BP456" s="72"/>
      <c r="BQ456" s="72"/>
      <c r="BR456" s="72"/>
      <c r="BS456" s="72"/>
      <c r="BT456" s="72"/>
      <c r="BU456" s="72"/>
      <c r="BV456" s="72"/>
      <c r="BW456" s="72"/>
      <c r="BX456" s="72"/>
      <c r="BY456" s="72"/>
      <c r="BZ456" s="72"/>
      <c r="CA456" s="72"/>
      <c r="CB456" s="72"/>
      <c r="CC456" s="72"/>
      <c r="CD456" s="72"/>
      <c r="CE456" s="72"/>
      <c r="CF456" s="72"/>
      <c r="CG456" s="72"/>
      <c r="CH456" s="72"/>
      <c r="CI456" s="72"/>
      <c r="EK456" s="71"/>
    </row>
    <row r="457" spans="1:141" ht="25.15" customHeight="1">
      <c r="A457" s="549"/>
      <c r="B457" s="369">
        <f t="shared" si="122"/>
        <v>2059</v>
      </c>
      <c r="C457" s="397">
        <f t="shared" si="123"/>
        <v>58075</v>
      </c>
      <c r="D457" s="210">
        <f t="shared" si="102"/>
        <v>1.5320560815004276</v>
      </c>
      <c r="E457" s="210">
        <f t="shared" si="103"/>
        <v>1.3429171909879343</v>
      </c>
      <c r="F457" s="210">
        <f t="shared" si="104"/>
        <v>1.3301355031117921</v>
      </c>
      <c r="G457" s="210">
        <f t="shared" si="105"/>
        <v>1.3573937696765357</v>
      </c>
      <c r="H457" s="210">
        <f t="shared" si="106"/>
        <v>1.4059108496980164</v>
      </c>
      <c r="I457" s="210">
        <f t="shared" si="107"/>
        <v>1.4487218213724937</v>
      </c>
      <c r="K457" s="128">
        <f t="shared" si="124"/>
        <v>2059</v>
      </c>
      <c r="L457" s="29">
        <f t="shared" si="108"/>
        <v>1.6943961642981882</v>
      </c>
      <c r="M457" s="29">
        <f t="shared" si="109"/>
        <v>1.4924183050330195</v>
      </c>
      <c r="N457" s="29">
        <f t="shared" si="110"/>
        <v>1.4093537751700753</v>
      </c>
      <c r="O457" s="29">
        <f t="shared" si="111"/>
        <v>1.3594176445518698</v>
      </c>
      <c r="P457" s="29">
        <f t="shared" si="112"/>
        <v>1.326416737423999</v>
      </c>
      <c r="Q457" s="29">
        <f t="shared" si="113"/>
        <v>1.3263633761730893</v>
      </c>
      <c r="R457" s="29">
        <f t="shared" si="114"/>
        <v>1.3339076300504951</v>
      </c>
      <c r="S457" s="29">
        <f t="shared" si="115"/>
        <v>1.3477315267041283</v>
      </c>
      <c r="T457" s="29">
        <f t="shared" si="116"/>
        <v>1.3670560126489431</v>
      </c>
      <c r="U457" s="29">
        <f t="shared" si="117"/>
        <v>1.3913935461807427</v>
      </c>
      <c r="V457" s="29">
        <f t="shared" si="118"/>
        <v>1.42042815321529</v>
      </c>
      <c r="W457" s="29">
        <f t="shared" si="119"/>
        <v>1.4320326045232743</v>
      </c>
      <c r="X457" s="29">
        <f t="shared" si="120"/>
        <v>1.4475144052988396</v>
      </c>
      <c r="Y457" s="29">
        <f t="shared" si="121"/>
        <v>1.4666184542953673</v>
      </c>
      <c r="BC457" s="72"/>
      <c r="BD457" s="72"/>
      <c r="BE457" s="72"/>
      <c r="BF457" s="72"/>
      <c r="BG457" s="72"/>
      <c r="BH457" s="72"/>
      <c r="BI457" s="72"/>
      <c r="BJ457" s="72"/>
      <c r="BK457" s="72"/>
      <c r="BL457" s="72"/>
      <c r="BM457" s="72"/>
      <c r="BN457" s="72"/>
      <c r="BO457" s="72"/>
      <c r="BP457" s="72"/>
      <c r="BQ457" s="72"/>
      <c r="BR457" s="72"/>
      <c r="BS457" s="72"/>
      <c r="BT457" s="72"/>
      <c r="BU457" s="72"/>
      <c r="BV457" s="72"/>
      <c r="BW457" s="72"/>
      <c r="BX457" s="72"/>
      <c r="BY457" s="72"/>
      <c r="BZ457" s="72"/>
      <c r="CA457" s="72"/>
      <c r="CB457" s="72"/>
      <c r="CC457" s="72"/>
      <c r="CD457" s="72"/>
      <c r="CE457" s="72"/>
      <c r="CF457" s="72"/>
      <c r="CG457" s="72"/>
      <c r="CH457" s="72"/>
      <c r="CI457" s="72"/>
      <c r="EK457" s="71"/>
    </row>
    <row r="458" spans="1:141" ht="25.15" customHeight="1">
      <c r="A458" s="549"/>
      <c r="B458" s="369">
        <f t="shared" si="122"/>
        <v>2060</v>
      </c>
      <c r="C458" s="397">
        <f t="shared" si="123"/>
        <v>58440</v>
      </c>
      <c r="D458" s="210">
        <f t="shared" si="102"/>
        <v>1.5320560815004276</v>
      </c>
      <c r="E458" s="210">
        <f t="shared" si="103"/>
        <v>1.3429171909879343</v>
      </c>
      <c r="F458" s="210">
        <f t="shared" si="104"/>
        <v>1.3301355031117921</v>
      </c>
      <c r="G458" s="210">
        <f t="shared" si="105"/>
        <v>1.3573937696765357</v>
      </c>
      <c r="H458" s="210">
        <f t="shared" si="106"/>
        <v>1.4059108496980164</v>
      </c>
      <c r="I458" s="210">
        <f t="shared" si="107"/>
        <v>1.4487218213724937</v>
      </c>
      <c r="K458" s="128">
        <f t="shared" si="124"/>
        <v>2060</v>
      </c>
      <c r="L458" s="29">
        <f t="shared" si="108"/>
        <v>1.6943961642981882</v>
      </c>
      <c r="M458" s="29">
        <f t="shared" si="109"/>
        <v>1.4924183050330195</v>
      </c>
      <c r="N458" s="29">
        <f t="shared" si="110"/>
        <v>1.4093537751700753</v>
      </c>
      <c r="O458" s="29">
        <f t="shared" si="111"/>
        <v>1.3594176445518698</v>
      </c>
      <c r="P458" s="29">
        <f t="shared" si="112"/>
        <v>1.326416737423999</v>
      </c>
      <c r="Q458" s="29">
        <f t="shared" si="113"/>
        <v>1.3263633761730893</v>
      </c>
      <c r="R458" s="29">
        <f t="shared" si="114"/>
        <v>1.3339076300504951</v>
      </c>
      <c r="S458" s="29">
        <f t="shared" si="115"/>
        <v>1.3477315267041283</v>
      </c>
      <c r="T458" s="29">
        <f t="shared" si="116"/>
        <v>1.3670560126489431</v>
      </c>
      <c r="U458" s="29">
        <f t="shared" si="117"/>
        <v>1.3913935461807427</v>
      </c>
      <c r="V458" s="29">
        <f t="shared" si="118"/>
        <v>1.42042815321529</v>
      </c>
      <c r="W458" s="29">
        <f t="shared" si="119"/>
        <v>1.4320326045232743</v>
      </c>
      <c r="X458" s="29">
        <f t="shared" si="120"/>
        <v>1.4475144052988396</v>
      </c>
      <c r="Y458" s="29">
        <f t="shared" si="121"/>
        <v>1.4666184542953673</v>
      </c>
      <c r="BC458" s="72"/>
      <c r="BD458" s="72"/>
      <c r="BE458" s="72"/>
      <c r="BF458" s="72"/>
      <c r="BG458" s="72"/>
      <c r="BH458" s="72"/>
      <c r="BI458" s="72"/>
      <c r="BJ458" s="72"/>
      <c r="BK458" s="72"/>
      <c r="BL458" s="72"/>
      <c r="BM458" s="72"/>
      <c r="BN458" s="72"/>
      <c r="BO458" s="72"/>
      <c r="BP458" s="72"/>
      <c r="BQ458" s="72"/>
      <c r="BR458" s="72"/>
      <c r="BS458" s="72"/>
      <c r="BT458" s="72"/>
      <c r="BU458" s="72"/>
      <c r="BV458" s="72"/>
      <c r="BW458" s="72"/>
      <c r="BX458" s="72"/>
      <c r="BY458" s="72"/>
      <c r="BZ458" s="72"/>
      <c r="CA458" s="72"/>
      <c r="CB458" s="72"/>
      <c r="CC458" s="72"/>
      <c r="CD458" s="72"/>
      <c r="CE458" s="72"/>
      <c r="CF458" s="72"/>
      <c r="CG458" s="72"/>
      <c r="CH458" s="72"/>
      <c r="CI458" s="72"/>
      <c r="EK458" s="71"/>
    </row>
    <row r="459" spans="1:141" ht="25.15" customHeight="1">
      <c r="A459" s="549"/>
      <c r="B459" s="369">
        <f t="shared" si="122"/>
        <v>2061</v>
      </c>
      <c r="C459" s="397">
        <f t="shared" si="123"/>
        <v>58806</v>
      </c>
      <c r="D459" s="210">
        <f t="shared" si="102"/>
        <v>1.5320560815004276</v>
      </c>
      <c r="E459" s="210">
        <f t="shared" si="103"/>
        <v>1.3429171909879343</v>
      </c>
      <c r="F459" s="210">
        <f t="shared" si="104"/>
        <v>1.3301355031117921</v>
      </c>
      <c r="G459" s="210">
        <f t="shared" si="105"/>
        <v>1.3573937696765357</v>
      </c>
      <c r="H459" s="210">
        <f t="shared" si="106"/>
        <v>1.4059108496980164</v>
      </c>
      <c r="I459" s="210">
        <f t="shared" si="107"/>
        <v>1.4487218213724937</v>
      </c>
      <c r="K459" s="128">
        <f t="shared" si="124"/>
        <v>2061</v>
      </c>
      <c r="L459" s="29">
        <f t="shared" si="108"/>
        <v>1.6943961642981882</v>
      </c>
      <c r="M459" s="29">
        <f t="shared" si="109"/>
        <v>1.4924183050330195</v>
      </c>
      <c r="N459" s="29">
        <f t="shared" si="110"/>
        <v>1.4093537751700753</v>
      </c>
      <c r="O459" s="29">
        <f t="shared" si="111"/>
        <v>1.3594176445518698</v>
      </c>
      <c r="P459" s="29">
        <f t="shared" si="112"/>
        <v>1.326416737423999</v>
      </c>
      <c r="Q459" s="29">
        <f t="shared" si="113"/>
        <v>1.3263633761730893</v>
      </c>
      <c r="R459" s="29">
        <f t="shared" si="114"/>
        <v>1.3339076300504951</v>
      </c>
      <c r="S459" s="29">
        <f t="shared" si="115"/>
        <v>1.3477315267041283</v>
      </c>
      <c r="T459" s="29">
        <f t="shared" si="116"/>
        <v>1.3670560126489431</v>
      </c>
      <c r="U459" s="29">
        <f t="shared" si="117"/>
        <v>1.3913935461807427</v>
      </c>
      <c r="V459" s="29">
        <f t="shared" si="118"/>
        <v>1.42042815321529</v>
      </c>
      <c r="W459" s="29">
        <f t="shared" si="119"/>
        <v>1.4320326045232743</v>
      </c>
      <c r="X459" s="29">
        <f t="shared" si="120"/>
        <v>1.4475144052988396</v>
      </c>
      <c r="Y459" s="29">
        <f t="shared" si="121"/>
        <v>1.4666184542953673</v>
      </c>
      <c r="BC459" s="72"/>
      <c r="BD459" s="72"/>
      <c r="BE459" s="72"/>
      <c r="BF459" s="72"/>
      <c r="BG459" s="72"/>
      <c r="BH459" s="72"/>
      <c r="BI459" s="72"/>
      <c r="BJ459" s="72"/>
      <c r="BK459" s="72"/>
      <c r="BL459" s="72"/>
      <c r="BM459" s="72"/>
      <c r="BN459" s="72"/>
      <c r="BO459" s="72"/>
      <c r="BP459" s="72"/>
      <c r="BQ459" s="72"/>
      <c r="BR459" s="72"/>
      <c r="BS459" s="72"/>
      <c r="BT459" s="72"/>
      <c r="BU459" s="72"/>
      <c r="BV459" s="72"/>
      <c r="BW459" s="72"/>
      <c r="BX459" s="72"/>
      <c r="BY459" s="72"/>
      <c r="BZ459" s="72"/>
      <c r="CA459" s="72"/>
      <c r="CB459" s="72"/>
      <c r="CC459" s="72"/>
      <c r="CD459" s="72"/>
      <c r="CE459" s="72"/>
      <c r="CF459" s="72"/>
      <c r="CG459" s="72"/>
      <c r="CH459" s="72"/>
      <c r="CI459" s="72"/>
      <c r="EK459" s="71"/>
    </row>
    <row r="460" spans="1:141" ht="25.15" customHeight="1">
      <c r="A460" s="549"/>
      <c r="B460" s="148"/>
      <c r="C460" s="72"/>
      <c r="D460" s="72"/>
      <c r="E460" s="72"/>
      <c r="F460" s="72"/>
      <c r="G460" s="72"/>
      <c r="H460" s="72"/>
      <c r="I460" s="72"/>
      <c r="J460" s="15"/>
      <c r="K460" s="15"/>
      <c r="L460" s="15"/>
      <c r="M460" s="15"/>
      <c r="N460" s="72"/>
      <c r="O460" s="72"/>
      <c r="P460" s="72"/>
      <c r="Q460" s="72"/>
      <c r="R460" s="72"/>
      <c r="S460" s="72"/>
      <c r="T460" s="72"/>
      <c r="U460" s="72"/>
      <c r="V460" s="72"/>
      <c r="W460" s="72"/>
      <c r="X460" s="72"/>
      <c r="Y460" s="72"/>
      <c r="Z460" s="72"/>
      <c r="BC460" s="72"/>
      <c r="BD460" s="72"/>
      <c r="BE460" s="72"/>
      <c r="BF460" s="72"/>
      <c r="BG460" s="72"/>
      <c r="BH460" s="72"/>
      <c r="BI460" s="72"/>
      <c r="BJ460" s="72"/>
      <c r="BK460" s="72"/>
      <c r="BL460" s="72"/>
      <c r="BM460" s="72"/>
      <c r="BN460" s="72"/>
      <c r="BO460" s="72"/>
      <c r="BP460" s="72"/>
      <c r="BQ460" s="72"/>
      <c r="BR460" s="72"/>
      <c r="BS460" s="72"/>
      <c r="BT460" s="72"/>
      <c r="BU460" s="72"/>
      <c r="BV460" s="72"/>
      <c r="BW460" s="72"/>
      <c r="BX460" s="72"/>
      <c r="BY460" s="72"/>
      <c r="BZ460" s="72"/>
      <c r="CA460" s="72"/>
      <c r="CB460" s="72"/>
      <c r="CC460" s="72"/>
      <c r="CD460" s="72"/>
      <c r="CE460" s="72"/>
      <c r="CF460" s="72"/>
      <c r="CG460" s="72"/>
      <c r="CH460" s="72"/>
    </row>
    <row r="461" spans="1:141" ht="25.15" customHeight="1">
      <c r="A461" s="549"/>
      <c r="B461" s="209" t="s">
        <v>402</v>
      </c>
      <c r="C461" s="72"/>
      <c r="D461" s="72"/>
      <c r="E461" s="72"/>
      <c r="F461" s="72"/>
      <c r="G461" s="72"/>
      <c r="H461" s="72"/>
      <c r="I461" s="72"/>
      <c r="J461" s="15"/>
      <c r="K461" s="15"/>
      <c r="L461" s="15"/>
      <c r="M461" s="15"/>
      <c r="N461" s="72"/>
      <c r="O461" s="72"/>
      <c r="P461" s="72"/>
      <c r="Q461" s="72"/>
      <c r="R461" s="72"/>
      <c r="S461" s="72"/>
      <c r="T461" s="72"/>
      <c r="U461" s="72"/>
      <c r="V461" s="72"/>
      <c r="W461" s="72"/>
      <c r="X461" s="72"/>
      <c r="Y461" s="72"/>
      <c r="Z461" s="72"/>
      <c r="AA461" s="72"/>
      <c r="AB461" s="72"/>
      <c r="AC461" s="72"/>
      <c r="AD461" s="72"/>
      <c r="AE461" s="72"/>
      <c r="AF461" s="72"/>
      <c r="AG461" s="72"/>
      <c r="AH461" s="72"/>
      <c r="AI461" s="72"/>
      <c r="AJ461" s="72"/>
      <c r="AK461" s="72"/>
      <c r="AL461" s="72"/>
      <c r="AM461" s="72"/>
      <c r="AN461" s="72"/>
      <c r="AO461" s="72"/>
      <c r="AP461" s="72"/>
      <c r="AQ461" s="72"/>
      <c r="AR461" s="72"/>
      <c r="AS461" s="72"/>
      <c r="AT461" s="72"/>
      <c r="AU461" s="72"/>
      <c r="AV461" s="72"/>
      <c r="AW461" s="72"/>
      <c r="AX461" s="72"/>
      <c r="AY461" s="72"/>
      <c r="AZ461" s="72"/>
      <c r="BA461" s="72"/>
      <c r="BB461" s="72"/>
      <c r="BC461" s="72"/>
      <c r="BD461" s="72"/>
      <c r="BE461" s="72"/>
      <c r="BF461" s="72"/>
      <c r="BG461" s="72"/>
      <c r="BH461" s="72"/>
      <c r="BI461" s="72"/>
      <c r="BJ461" s="72"/>
      <c r="BK461" s="72"/>
      <c r="BL461" s="72"/>
      <c r="BM461" s="72"/>
      <c r="BN461" s="72"/>
      <c r="BO461" s="72"/>
      <c r="BP461" s="72"/>
      <c r="BQ461" s="72"/>
      <c r="BR461" s="72"/>
      <c r="BS461" s="72"/>
      <c r="BT461" s="72"/>
      <c r="BU461" s="72"/>
      <c r="BV461" s="72"/>
      <c r="BW461" s="72"/>
      <c r="BX461" s="72"/>
      <c r="BY461" s="72"/>
      <c r="BZ461" s="72"/>
      <c r="CA461" s="72"/>
      <c r="CB461" s="72"/>
      <c r="CC461" s="72"/>
      <c r="CD461" s="72"/>
      <c r="CE461" s="72"/>
      <c r="CF461" s="72"/>
      <c r="CG461" s="72"/>
      <c r="CH461" s="72"/>
    </row>
    <row r="462" spans="1:141" ht="25.15" customHeight="1">
      <c r="A462" s="549"/>
      <c r="B462" s="436" t="s">
        <v>398</v>
      </c>
      <c r="C462" s="436"/>
      <c r="D462" s="436"/>
      <c r="E462" s="436"/>
      <c r="F462" s="436"/>
      <c r="G462" s="436"/>
      <c r="H462" s="436"/>
      <c r="I462" s="436"/>
      <c r="J462" s="370"/>
      <c r="K462" s="72"/>
      <c r="L462" s="435" t="s">
        <v>399</v>
      </c>
      <c r="M462" s="435"/>
      <c r="N462" s="435"/>
      <c r="O462" s="435"/>
      <c r="P462" s="435"/>
      <c r="Q462" s="435"/>
      <c r="R462" s="435"/>
      <c r="S462" s="435"/>
      <c r="T462" s="435"/>
      <c r="U462" s="435"/>
      <c r="V462" s="435"/>
      <c r="W462" s="435"/>
      <c r="X462" s="435"/>
      <c r="Y462" s="435"/>
      <c r="AW462" s="72"/>
      <c r="AX462" s="72"/>
      <c r="AY462" s="72"/>
      <c r="AZ462" s="72"/>
      <c r="BA462" s="72"/>
      <c r="BB462" s="72"/>
      <c r="BC462" s="72"/>
      <c r="BD462" s="72"/>
      <c r="BE462" s="72"/>
      <c r="BF462" s="72"/>
      <c r="BG462" s="72"/>
      <c r="BH462" s="72"/>
      <c r="BI462" s="72"/>
      <c r="BJ462" s="72"/>
      <c r="BK462" s="72"/>
      <c r="BL462" s="72"/>
      <c r="BM462" s="72"/>
      <c r="BN462" s="72"/>
      <c r="BO462" s="72"/>
      <c r="BP462" s="72"/>
      <c r="BQ462" s="72"/>
      <c r="BR462" s="72"/>
      <c r="BS462" s="72"/>
      <c r="BT462" s="72"/>
      <c r="BU462" s="72"/>
      <c r="BV462" s="72"/>
      <c r="BW462" s="72"/>
      <c r="BX462" s="72"/>
      <c r="BY462" s="72"/>
      <c r="BZ462" s="72"/>
      <c r="CA462" s="72"/>
      <c r="CB462" s="72"/>
      <c r="CC462" s="72"/>
      <c r="CD462" s="72"/>
      <c r="CE462" s="72"/>
      <c r="CF462" s="72"/>
      <c r="CG462" s="72"/>
      <c r="CH462" s="72"/>
    </row>
    <row r="463" spans="1:141" ht="25.15" customHeight="1">
      <c r="A463" s="549"/>
      <c r="B463" s="436" t="s">
        <v>300</v>
      </c>
      <c r="C463" s="437" t="s">
        <v>207</v>
      </c>
      <c r="D463" s="436" t="s">
        <v>8</v>
      </c>
      <c r="E463" s="436"/>
      <c r="F463" s="436"/>
      <c r="G463" s="436"/>
      <c r="H463" s="436"/>
      <c r="I463" s="436"/>
      <c r="K463" s="551" t="s">
        <v>300</v>
      </c>
      <c r="L463" s="435" t="s">
        <v>8</v>
      </c>
      <c r="M463" s="435"/>
      <c r="N463" s="435"/>
      <c r="O463" s="435"/>
      <c r="P463" s="435"/>
      <c r="Q463" s="435"/>
      <c r="R463" s="435"/>
      <c r="S463" s="435"/>
      <c r="T463" s="435"/>
      <c r="U463" s="435"/>
      <c r="V463" s="435"/>
      <c r="W463" s="435"/>
      <c r="X463" s="435"/>
      <c r="Y463" s="435"/>
      <c r="AW463" s="72"/>
      <c r="AX463" s="72"/>
      <c r="AY463" s="72"/>
      <c r="AZ463" s="72"/>
      <c r="BA463" s="72"/>
      <c r="BB463" s="72"/>
      <c r="BC463" s="72"/>
      <c r="BD463" s="72"/>
      <c r="BE463" s="72"/>
      <c r="BF463" s="72"/>
      <c r="BG463" s="72"/>
      <c r="BH463" s="72"/>
      <c r="BI463" s="72"/>
      <c r="BJ463" s="72"/>
      <c r="BK463" s="72"/>
      <c r="BL463" s="72"/>
      <c r="BM463" s="72"/>
      <c r="BN463" s="72"/>
      <c r="BO463" s="72"/>
      <c r="BP463" s="72"/>
      <c r="BQ463" s="72"/>
      <c r="BR463" s="72"/>
      <c r="BS463" s="72"/>
      <c r="BT463" s="72"/>
      <c r="BU463" s="72"/>
      <c r="BV463" s="72"/>
      <c r="BW463" s="72"/>
      <c r="BX463" s="72"/>
      <c r="BY463" s="72"/>
      <c r="BZ463" s="72"/>
      <c r="CA463" s="72"/>
      <c r="CB463" s="72"/>
      <c r="CC463" s="72"/>
      <c r="CD463" s="72"/>
      <c r="CE463" s="72"/>
      <c r="CF463" s="72"/>
      <c r="CG463" s="72"/>
      <c r="CH463" s="72"/>
    </row>
    <row r="464" spans="1:141" ht="25.15" customHeight="1">
      <c r="A464" s="549"/>
      <c r="B464" s="436"/>
      <c r="C464" s="437">
        <v>43830</v>
      </c>
      <c r="D464" s="368" t="s">
        <v>9</v>
      </c>
      <c r="E464" s="368" t="s">
        <v>10</v>
      </c>
      <c r="F464" s="368" t="s">
        <v>1</v>
      </c>
      <c r="G464" s="368" t="s">
        <v>2</v>
      </c>
      <c r="H464" s="368" t="s">
        <v>3</v>
      </c>
      <c r="I464" s="368" t="s">
        <v>39</v>
      </c>
      <c r="K464" s="435"/>
      <c r="L464" s="361" t="s">
        <v>25</v>
      </c>
      <c r="M464" s="361" t="s">
        <v>26</v>
      </c>
      <c r="N464" s="361" t="s">
        <v>27</v>
      </c>
      <c r="O464" s="361" t="s">
        <v>28</v>
      </c>
      <c r="P464" s="361" t="s">
        <v>29</v>
      </c>
      <c r="Q464" s="361" t="s">
        <v>30</v>
      </c>
      <c r="R464" s="361" t="s">
        <v>31</v>
      </c>
      <c r="S464" s="361" t="s">
        <v>32</v>
      </c>
      <c r="T464" s="361" t="s">
        <v>33</v>
      </c>
      <c r="U464" s="361" t="s">
        <v>34</v>
      </c>
      <c r="V464" s="361" t="s">
        <v>35</v>
      </c>
      <c r="W464" s="361" t="s">
        <v>36</v>
      </c>
      <c r="X464" s="361" t="s">
        <v>37</v>
      </c>
      <c r="Y464" s="361" t="s">
        <v>38</v>
      </c>
      <c r="BC464" s="72"/>
      <c r="BD464" s="72"/>
      <c r="BE464" s="72"/>
      <c r="BF464" s="72"/>
      <c r="BG464" s="72"/>
      <c r="BH464" s="72"/>
      <c r="BI464" s="72"/>
      <c r="BJ464" s="72"/>
      <c r="BK464" s="72"/>
      <c r="BL464" s="72"/>
      <c r="BM464" s="72"/>
      <c r="BN464" s="72"/>
      <c r="BO464" s="72"/>
      <c r="BP464" s="72"/>
      <c r="BQ464" s="72"/>
      <c r="BR464" s="72"/>
      <c r="BS464" s="72"/>
      <c r="BT464" s="72"/>
      <c r="BU464" s="72"/>
      <c r="BV464" s="72"/>
      <c r="BW464" s="72"/>
      <c r="BX464" s="72"/>
      <c r="BY464" s="72"/>
      <c r="BZ464" s="72"/>
      <c r="CA464" s="72"/>
      <c r="CB464" s="72"/>
      <c r="CC464" s="72"/>
      <c r="CD464" s="72"/>
      <c r="CE464" s="72"/>
      <c r="CF464" s="72"/>
      <c r="CG464" s="72"/>
      <c r="CH464" s="72"/>
      <c r="CI464" s="72"/>
      <c r="EK464" s="71"/>
    </row>
    <row r="465" spans="1:141" ht="25.15" customHeight="1">
      <c r="A465" s="549"/>
      <c r="B465" s="369">
        <v>2020</v>
      </c>
      <c r="C465" s="397">
        <v>43830</v>
      </c>
      <c r="D465" s="210">
        <f t="shared" ref="D465:D506" si="125">AVERAGE(L465:N465)</f>
        <v>2.767806610433476</v>
      </c>
      <c r="E465" s="210">
        <f t="shared" ref="E465:E506" si="126">AVERAGE(O465:P465)</f>
        <v>2.2142302302123937</v>
      </c>
      <c r="F465" s="210">
        <f t="shared" ref="F465:F506" si="127">AVERAGE(Q465:R465)</f>
        <v>2.1999146811034143</v>
      </c>
      <c r="G465" s="210">
        <f t="shared" ref="G465:G506" si="128">AVERAGE(S465:T465)</f>
        <v>2.2687874244589996</v>
      </c>
      <c r="H465" s="210">
        <f t="shared" ref="H465:H506" si="129">AVERAGE(U465:V465)</f>
        <v>2.4139428388399917</v>
      </c>
      <c r="I465" s="210">
        <f t="shared" ref="I465:I506" si="130">AVERAGE(W465:Y465)</f>
        <v>2.6502595092421979</v>
      </c>
      <c r="K465" s="128">
        <v>2020</v>
      </c>
      <c r="L465" s="29">
        <f>L371*$L$247</f>
        <v>3.3504518825509932</v>
      </c>
      <c r="M465" s="29">
        <f>M371*$L$248</f>
        <v>2.5908083124312071</v>
      </c>
      <c r="N465" s="29">
        <f>N371*$L$249</f>
        <v>2.3621596363182262</v>
      </c>
      <c r="O465" s="29">
        <f>O371*$L$250</f>
        <v>2.2460882607583312</v>
      </c>
      <c r="P465" s="29">
        <f>P371*$L$251</f>
        <v>2.1823721996664567</v>
      </c>
      <c r="Q465" s="29">
        <f>Q371*$L$252</f>
        <v>2.1882639157196282</v>
      </c>
      <c r="R465" s="29">
        <f>R371*$L$253</f>
        <v>2.2115654464871999</v>
      </c>
      <c r="S465" s="29">
        <f>S371*$L$254</f>
        <v>2.2464843175043261</v>
      </c>
      <c r="T465" s="29">
        <f>T371*$L$255</f>
        <v>2.2910905314136731</v>
      </c>
      <c r="U465" s="29">
        <f>U371*$L$256</f>
        <v>2.3507422690372644</v>
      </c>
      <c r="V465" s="29">
        <f>V371*$L$257</f>
        <v>2.4771434086427195</v>
      </c>
      <c r="W465" s="29">
        <f>W371*$L$258</f>
        <v>2.5637014589424592</v>
      </c>
      <c r="X465" s="29">
        <f>X371*$L$259</f>
        <v>2.6502595092421979</v>
      </c>
      <c r="Y465" s="29">
        <f>Y371*$L$260</f>
        <v>2.7368175595419366</v>
      </c>
      <c r="BC465" s="72"/>
      <c r="BD465" s="72"/>
      <c r="BE465" s="72"/>
      <c r="BF465" s="72"/>
      <c r="BG465" s="72"/>
      <c r="BH465" s="72"/>
      <c r="BI465" s="72"/>
      <c r="BJ465" s="72"/>
      <c r="BK465" s="72"/>
      <c r="BL465" s="72"/>
      <c r="BM465" s="72"/>
      <c r="BN465" s="72"/>
      <c r="BO465" s="72"/>
      <c r="BP465" s="72"/>
      <c r="BQ465" s="72"/>
      <c r="BR465" s="72"/>
      <c r="BS465" s="72"/>
      <c r="BT465" s="72"/>
      <c r="BU465" s="72"/>
      <c r="BV465" s="72"/>
      <c r="BW465" s="72"/>
      <c r="BX465" s="72"/>
      <c r="BY465" s="72"/>
      <c r="BZ465" s="72"/>
      <c r="CA465" s="72"/>
      <c r="CB465" s="72"/>
      <c r="CC465" s="72"/>
      <c r="CD465" s="72"/>
      <c r="CE465" s="72"/>
      <c r="CF465" s="72"/>
      <c r="CG465" s="72"/>
      <c r="CH465" s="72"/>
      <c r="CI465" s="72"/>
      <c r="EK465" s="71"/>
    </row>
    <row r="466" spans="1:141" ht="25.15" customHeight="1">
      <c r="A466" s="549"/>
      <c r="B466" s="369">
        <f>B465+1</f>
        <v>2021</v>
      </c>
      <c r="C466" s="397">
        <f>DATE(YEAR(C465+1),12,31)</f>
        <v>44196</v>
      </c>
      <c r="D466" s="210">
        <f t="shared" si="125"/>
        <v>2.8619120351882135</v>
      </c>
      <c r="E466" s="210">
        <f t="shared" si="126"/>
        <v>2.2895140580396154</v>
      </c>
      <c r="F466" s="210">
        <f t="shared" si="127"/>
        <v>2.27471178026093</v>
      </c>
      <c r="G466" s="210">
        <f t="shared" si="128"/>
        <v>2.3459261968906056</v>
      </c>
      <c r="H466" s="210">
        <f t="shared" si="129"/>
        <v>2.4960168953605519</v>
      </c>
      <c r="I466" s="210">
        <f t="shared" si="130"/>
        <v>2.7403683325564328</v>
      </c>
      <c r="K466" s="128">
        <f>K465+1</f>
        <v>2021</v>
      </c>
      <c r="L466" s="29">
        <f t="shared" ref="L466:L506" si="131">L372*$L$247</f>
        <v>3.4643672465577269</v>
      </c>
      <c r="M466" s="29">
        <f t="shared" ref="M466:M506" si="132">M372*$L$248</f>
        <v>2.6788957950538683</v>
      </c>
      <c r="N466" s="29">
        <f t="shared" ref="N466:N506" si="133">N372*$L$249</f>
        <v>2.4424730639530456</v>
      </c>
      <c r="O466" s="29">
        <f t="shared" ref="O466:O506" si="134">O372*$L$250</f>
        <v>2.3224552616241145</v>
      </c>
      <c r="P466" s="29">
        <f t="shared" ref="P466:P506" si="135">P372*$L$251</f>
        <v>2.2565728544551162</v>
      </c>
      <c r="Q466" s="29">
        <f t="shared" ref="Q466:Q506" si="136">Q372*$L$252</f>
        <v>2.2626648888540957</v>
      </c>
      <c r="R466" s="29">
        <f t="shared" ref="R466:R506" si="137">R372*$L$253</f>
        <v>2.2867586716677644</v>
      </c>
      <c r="S466" s="29">
        <f t="shared" ref="S466:S506" si="138">S372*$L$254</f>
        <v>2.3228647842994734</v>
      </c>
      <c r="T466" s="29">
        <f t="shared" ref="T466:T506" si="139">T372*$L$255</f>
        <v>2.3689876094817377</v>
      </c>
      <c r="U466" s="29">
        <f t="shared" ref="U466:U506" si="140">U372*$L$256</f>
        <v>2.4306675061845313</v>
      </c>
      <c r="V466" s="29">
        <f t="shared" ref="V466:V506" si="141">V372*$L$257</f>
        <v>2.5613662845365721</v>
      </c>
      <c r="W466" s="29">
        <f t="shared" ref="W466:W506" si="142">W372*$L$258</f>
        <v>2.6508673085465029</v>
      </c>
      <c r="X466" s="29">
        <f t="shared" ref="X466:X506" si="143">X372*$L$259</f>
        <v>2.7403683325564328</v>
      </c>
      <c r="Y466" s="29">
        <f t="shared" ref="Y466:Y506" si="144">Y372*$L$260</f>
        <v>2.8298693565663626</v>
      </c>
      <c r="BC466" s="72"/>
      <c r="BD466" s="72"/>
      <c r="BE466" s="72"/>
      <c r="BF466" s="72"/>
      <c r="BG466" s="72"/>
      <c r="BH466" s="72"/>
      <c r="BI466" s="72"/>
      <c r="BJ466" s="72"/>
      <c r="BK466" s="72"/>
      <c r="BL466" s="72"/>
      <c r="BM466" s="72"/>
      <c r="BN466" s="72"/>
      <c r="BO466" s="72"/>
      <c r="BP466" s="72"/>
      <c r="BQ466" s="72"/>
      <c r="BR466" s="72"/>
      <c r="BS466" s="72"/>
      <c r="BT466" s="72"/>
      <c r="BU466" s="72"/>
      <c r="BV466" s="72"/>
      <c r="BW466" s="72"/>
      <c r="BX466" s="72"/>
      <c r="BY466" s="72"/>
      <c r="BZ466" s="72"/>
      <c r="CA466" s="72"/>
      <c r="CB466" s="72"/>
      <c r="CC466" s="72"/>
      <c r="CD466" s="72"/>
      <c r="CE466" s="72"/>
      <c r="CF466" s="72"/>
      <c r="CG466" s="72"/>
      <c r="CH466" s="72"/>
      <c r="CI466" s="72"/>
      <c r="EK466" s="71"/>
    </row>
    <row r="467" spans="1:141" ht="25.15" customHeight="1">
      <c r="A467" s="549"/>
      <c r="B467" s="369">
        <f t="shared" ref="B467:B506" si="145">B466+1</f>
        <v>2022</v>
      </c>
      <c r="C467" s="397">
        <f t="shared" ref="C467:C506" si="146">DATE(YEAR(C466+1),12,31)</f>
        <v>44561</v>
      </c>
      <c r="D467" s="210">
        <f t="shared" si="125"/>
        <v>3.0078695489828124</v>
      </c>
      <c r="E467" s="210">
        <f t="shared" si="126"/>
        <v>2.4062792749996351</v>
      </c>
      <c r="F467" s="210">
        <f t="shared" si="127"/>
        <v>2.3907220810542373</v>
      </c>
      <c r="G467" s="210">
        <f t="shared" si="128"/>
        <v>2.4655684329320264</v>
      </c>
      <c r="H467" s="210">
        <f t="shared" si="129"/>
        <v>2.6233137570239395</v>
      </c>
      <c r="I467" s="210">
        <f t="shared" si="130"/>
        <v>2.8801271175168104</v>
      </c>
      <c r="K467" s="128">
        <f t="shared" ref="K467:K506" si="147">K466+1</f>
        <v>2022</v>
      </c>
      <c r="L467" s="29">
        <f t="shared" si="131"/>
        <v>3.6410499761321704</v>
      </c>
      <c r="M467" s="29">
        <f t="shared" si="132"/>
        <v>2.8155194806016155</v>
      </c>
      <c r="N467" s="29">
        <f t="shared" si="133"/>
        <v>2.567039190214651</v>
      </c>
      <c r="O467" s="29">
        <f t="shared" si="134"/>
        <v>2.4409004799669436</v>
      </c>
      <c r="P467" s="29">
        <f t="shared" si="135"/>
        <v>2.3716580700323266</v>
      </c>
      <c r="Q467" s="29">
        <f t="shared" si="136"/>
        <v>2.3780607981856541</v>
      </c>
      <c r="R467" s="29">
        <f t="shared" si="137"/>
        <v>2.4033833639228201</v>
      </c>
      <c r="S467" s="29">
        <f t="shared" si="138"/>
        <v>2.4413308882987463</v>
      </c>
      <c r="T467" s="29">
        <f t="shared" si="139"/>
        <v>2.4898059775653065</v>
      </c>
      <c r="U467" s="29">
        <f t="shared" si="140"/>
        <v>2.554631548999942</v>
      </c>
      <c r="V467" s="29">
        <f t="shared" si="141"/>
        <v>2.691995965047937</v>
      </c>
      <c r="W467" s="29">
        <f t="shared" si="142"/>
        <v>2.7860615412823737</v>
      </c>
      <c r="X467" s="29">
        <f t="shared" si="143"/>
        <v>2.8801271175168104</v>
      </c>
      <c r="Y467" s="29">
        <f t="shared" si="144"/>
        <v>2.9741926937512462</v>
      </c>
      <c r="BC467" s="72"/>
      <c r="BD467" s="72"/>
      <c r="BE467" s="72"/>
      <c r="BF467" s="72"/>
      <c r="BG467" s="72"/>
      <c r="BH467" s="72"/>
      <c r="BI467" s="72"/>
      <c r="BJ467" s="72"/>
      <c r="BK467" s="72"/>
      <c r="BL467" s="72"/>
      <c r="BM467" s="72"/>
      <c r="BN467" s="72"/>
      <c r="BO467" s="72"/>
      <c r="BP467" s="72"/>
      <c r="BQ467" s="72"/>
      <c r="BR467" s="72"/>
      <c r="BS467" s="72"/>
      <c r="BT467" s="72"/>
      <c r="BU467" s="72"/>
      <c r="BV467" s="72"/>
      <c r="BW467" s="72"/>
      <c r="BX467" s="72"/>
      <c r="BY467" s="72"/>
      <c r="BZ467" s="72"/>
      <c r="CA467" s="72"/>
      <c r="CB467" s="72"/>
      <c r="CC467" s="72"/>
      <c r="CD467" s="72"/>
      <c r="CE467" s="72"/>
      <c r="CF467" s="72"/>
      <c r="CG467" s="72"/>
      <c r="CH467" s="72"/>
      <c r="CI467" s="72"/>
      <c r="EK467" s="71"/>
    </row>
    <row r="468" spans="1:141" ht="25.15" customHeight="1">
      <c r="A468" s="549"/>
      <c r="B468" s="369">
        <f t="shared" si="145"/>
        <v>2023</v>
      </c>
      <c r="C468" s="397">
        <f t="shared" si="146"/>
        <v>44926</v>
      </c>
      <c r="D468" s="210">
        <f t="shared" si="125"/>
        <v>3.4410027640363374</v>
      </c>
      <c r="E468" s="210">
        <f t="shared" si="126"/>
        <v>2.7527834905995832</v>
      </c>
      <c r="F468" s="210">
        <f t="shared" si="127"/>
        <v>2.7349860607260479</v>
      </c>
      <c r="G468" s="210">
        <f t="shared" si="128"/>
        <v>2.8206102872742385</v>
      </c>
      <c r="H468" s="210">
        <f t="shared" si="129"/>
        <v>3.0010709380353875</v>
      </c>
      <c r="I468" s="210">
        <f t="shared" si="130"/>
        <v>3.2948654224392313</v>
      </c>
      <c r="K468" s="128">
        <f t="shared" si="147"/>
        <v>2023</v>
      </c>
      <c r="L468" s="29">
        <f t="shared" si="131"/>
        <v>4.1653611726952038</v>
      </c>
      <c r="M468" s="29">
        <f t="shared" si="132"/>
        <v>3.2209542858082481</v>
      </c>
      <c r="N468" s="29">
        <f t="shared" si="133"/>
        <v>2.9366928336055609</v>
      </c>
      <c r="O468" s="29">
        <f t="shared" si="134"/>
        <v>2.7923901490821841</v>
      </c>
      <c r="P468" s="29">
        <f t="shared" si="135"/>
        <v>2.7131768321169822</v>
      </c>
      <c r="Q468" s="29">
        <f t="shared" si="136"/>
        <v>2.720501553124389</v>
      </c>
      <c r="R468" s="29">
        <f t="shared" si="137"/>
        <v>2.7494705683277068</v>
      </c>
      <c r="S468" s="29">
        <f t="shared" si="138"/>
        <v>2.7928825362137664</v>
      </c>
      <c r="T468" s="29">
        <f t="shared" si="139"/>
        <v>2.848338038334711</v>
      </c>
      <c r="U468" s="29">
        <f t="shared" si="140"/>
        <v>2.9224984920559343</v>
      </c>
      <c r="V468" s="29">
        <f t="shared" si="141"/>
        <v>3.0796433840148403</v>
      </c>
      <c r="W468" s="29">
        <f t="shared" si="142"/>
        <v>3.187254403227036</v>
      </c>
      <c r="X468" s="29">
        <f t="shared" si="143"/>
        <v>3.2948654224392318</v>
      </c>
      <c r="Y468" s="29">
        <f t="shared" si="144"/>
        <v>3.4024764416514266</v>
      </c>
      <c r="BC468" s="72"/>
      <c r="BD468" s="72"/>
      <c r="BE468" s="72"/>
      <c r="BF468" s="72"/>
      <c r="BG468" s="72"/>
      <c r="BH468" s="72"/>
      <c r="BI468" s="72"/>
      <c r="BJ468" s="72"/>
      <c r="BK468" s="72"/>
      <c r="BL468" s="72"/>
      <c r="BM468" s="72"/>
      <c r="BN468" s="72"/>
      <c r="BO468" s="72"/>
      <c r="BP468" s="72"/>
      <c r="BQ468" s="72"/>
      <c r="BR468" s="72"/>
      <c r="BS468" s="72"/>
      <c r="BT468" s="72"/>
      <c r="BU468" s="72"/>
      <c r="BV468" s="72"/>
      <c r="BW468" s="72"/>
      <c r="BX468" s="72"/>
      <c r="BY468" s="72"/>
      <c r="BZ468" s="72"/>
      <c r="CA468" s="72"/>
      <c r="CB468" s="72"/>
      <c r="CC468" s="72"/>
      <c r="CD468" s="72"/>
      <c r="CE468" s="72"/>
      <c r="CF468" s="72"/>
      <c r="CG468" s="72"/>
      <c r="CH468" s="72"/>
      <c r="CI468" s="72"/>
      <c r="EK468" s="71"/>
    </row>
    <row r="469" spans="1:141" ht="25.15" customHeight="1">
      <c r="A469" s="549"/>
      <c r="B469" s="369">
        <f t="shared" si="145"/>
        <v>2024</v>
      </c>
      <c r="C469" s="397">
        <f t="shared" si="146"/>
        <v>45291</v>
      </c>
      <c r="D469" s="210">
        <f t="shared" si="125"/>
        <v>3.4410027640363374</v>
      </c>
      <c r="E469" s="210">
        <f t="shared" si="126"/>
        <v>2.7527834905995832</v>
      </c>
      <c r="F469" s="210">
        <f t="shared" si="127"/>
        <v>2.7349860607260479</v>
      </c>
      <c r="G469" s="210">
        <f t="shared" si="128"/>
        <v>2.8206102872742385</v>
      </c>
      <c r="H469" s="210">
        <f t="shared" si="129"/>
        <v>3.0010709380353875</v>
      </c>
      <c r="I469" s="210">
        <f t="shared" si="130"/>
        <v>3.2948654224392313</v>
      </c>
      <c r="K469" s="128">
        <f t="shared" si="147"/>
        <v>2024</v>
      </c>
      <c r="L469" s="29">
        <f t="shared" si="131"/>
        <v>4.1653611726952038</v>
      </c>
      <c r="M469" s="29">
        <f t="shared" si="132"/>
        <v>3.2209542858082481</v>
      </c>
      <c r="N469" s="29">
        <f t="shared" si="133"/>
        <v>2.9366928336055609</v>
      </c>
      <c r="O469" s="29">
        <f t="shared" si="134"/>
        <v>2.7923901490821841</v>
      </c>
      <c r="P469" s="29">
        <f t="shared" si="135"/>
        <v>2.7131768321169822</v>
      </c>
      <c r="Q469" s="29">
        <f t="shared" si="136"/>
        <v>2.720501553124389</v>
      </c>
      <c r="R469" s="29">
        <f t="shared" si="137"/>
        <v>2.7494705683277068</v>
      </c>
      <c r="S469" s="29">
        <f t="shared" si="138"/>
        <v>2.7928825362137664</v>
      </c>
      <c r="T469" s="29">
        <f t="shared" si="139"/>
        <v>2.848338038334711</v>
      </c>
      <c r="U469" s="29">
        <f t="shared" si="140"/>
        <v>2.9224984920559343</v>
      </c>
      <c r="V469" s="29">
        <f t="shared" si="141"/>
        <v>3.0796433840148403</v>
      </c>
      <c r="W469" s="29">
        <f t="shared" si="142"/>
        <v>3.187254403227036</v>
      </c>
      <c r="X469" s="29">
        <f t="shared" si="143"/>
        <v>3.2948654224392318</v>
      </c>
      <c r="Y469" s="29">
        <f t="shared" si="144"/>
        <v>3.4024764416514266</v>
      </c>
      <c r="BC469" s="72"/>
      <c r="BD469" s="72"/>
      <c r="BE469" s="72"/>
      <c r="BF469" s="72"/>
      <c r="BG469" s="72"/>
      <c r="BH469" s="72"/>
      <c r="BI469" s="72"/>
      <c r="BJ469" s="72"/>
      <c r="BK469" s="72"/>
      <c r="BL469" s="72"/>
      <c r="BM469" s="72"/>
      <c r="BN469" s="72"/>
      <c r="BO469" s="72"/>
      <c r="BP469" s="72"/>
      <c r="BQ469" s="72"/>
      <c r="BR469" s="72"/>
      <c r="BS469" s="72"/>
      <c r="BT469" s="72"/>
      <c r="BU469" s="72"/>
      <c r="BV469" s="72"/>
      <c r="BW469" s="72"/>
      <c r="BX469" s="72"/>
      <c r="BY469" s="72"/>
      <c r="BZ469" s="72"/>
      <c r="CA469" s="72"/>
      <c r="CB469" s="72"/>
      <c r="CC469" s="72"/>
      <c r="CD469" s="72"/>
      <c r="CE469" s="72"/>
      <c r="CF469" s="72"/>
      <c r="CG469" s="72"/>
      <c r="CH469" s="72"/>
      <c r="CI469" s="72"/>
      <c r="EK469" s="71"/>
    </row>
    <row r="470" spans="1:141" ht="25.15" customHeight="1">
      <c r="A470" s="549"/>
      <c r="B470" s="369">
        <f t="shared" si="145"/>
        <v>2025</v>
      </c>
      <c r="C470" s="397">
        <f t="shared" si="146"/>
        <v>45657</v>
      </c>
      <c r="D470" s="210">
        <f t="shared" si="125"/>
        <v>3.4410027640363374</v>
      </c>
      <c r="E470" s="210">
        <f t="shared" si="126"/>
        <v>2.7527834905995832</v>
      </c>
      <c r="F470" s="210">
        <f t="shared" si="127"/>
        <v>2.7349860607260479</v>
      </c>
      <c r="G470" s="210">
        <f t="shared" si="128"/>
        <v>2.8206102872742385</v>
      </c>
      <c r="H470" s="210">
        <f t="shared" si="129"/>
        <v>3.0010709380353875</v>
      </c>
      <c r="I470" s="210">
        <f t="shared" si="130"/>
        <v>3.2948654224392313</v>
      </c>
      <c r="K470" s="128">
        <f t="shared" si="147"/>
        <v>2025</v>
      </c>
      <c r="L470" s="29">
        <f t="shared" si="131"/>
        <v>4.1653611726952038</v>
      </c>
      <c r="M470" s="29">
        <f t="shared" si="132"/>
        <v>3.2209542858082481</v>
      </c>
      <c r="N470" s="29">
        <f t="shared" si="133"/>
        <v>2.9366928336055609</v>
      </c>
      <c r="O470" s="29">
        <f t="shared" si="134"/>
        <v>2.7923901490821841</v>
      </c>
      <c r="P470" s="29">
        <f t="shared" si="135"/>
        <v>2.7131768321169822</v>
      </c>
      <c r="Q470" s="29">
        <f t="shared" si="136"/>
        <v>2.720501553124389</v>
      </c>
      <c r="R470" s="29">
        <f t="shared" si="137"/>
        <v>2.7494705683277068</v>
      </c>
      <c r="S470" s="29">
        <f t="shared" si="138"/>
        <v>2.7928825362137664</v>
      </c>
      <c r="T470" s="29">
        <f t="shared" si="139"/>
        <v>2.848338038334711</v>
      </c>
      <c r="U470" s="29">
        <f t="shared" si="140"/>
        <v>2.9224984920559343</v>
      </c>
      <c r="V470" s="29">
        <f t="shared" si="141"/>
        <v>3.0796433840148403</v>
      </c>
      <c r="W470" s="29">
        <f t="shared" si="142"/>
        <v>3.187254403227036</v>
      </c>
      <c r="X470" s="29">
        <f t="shared" si="143"/>
        <v>3.2948654224392318</v>
      </c>
      <c r="Y470" s="29">
        <f t="shared" si="144"/>
        <v>3.4024764416514266</v>
      </c>
      <c r="BC470" s="72"/>
      <c r="BD470" s="72"/>
      <c r="BE470" s="72"/>
      <c r="BF470" s="72"/>
      <c r="BG470" s="72"/>
      <c r="BH470" s="72"/>
      <c r="BI470" s="72"/>
      <c r="BJ470" s="72"/>
      <c r="BK470" s="72"/>
      <c r="BL470" s="72"/>
      <c r="BM470" s="72"/>
      <c r="BN470" s="72"/>
      <c r="BO470" s="72"/>
      <c r="BP470" s="72"/>
      <c r="BQ470" s="72"/>
      <c r="BR470" s="72"/>
      <c r="BS470" s="72"/>
      <c r="BT470" s="72"/>
      <c r="BU470" s="72"/>
      <c r="BV470" s="72"/>
      <c r="BW470" s="72"/>
      <c r="BX470" s="72"/>
      <c r="BY470" s="72"/>
      <c r="BZ470" s="72"/>
      <c r="CA470" s="72"/>
      <c r="CB470" s="72"/>
      <c r="CC470" s="72"/>
      <c r="CD470" s="72"/>
      <c r="CE470" s="72"/>
      <c r="CF470" s="72"/>
      <c r="CG470" s="72"/>
      <c r="CH470" s="72"/>
      <c r="CI470" s="72"/>
      <c r="EK470" s="71"/>
    </row>
    <row r="471" spans="1:141" ht="25.15" customHeight="1">
      <c r="A471" s="549"/>
      <c r="B471" s="369">
        <f t="shared" si="145"/>
        <v>2026</v>
      </c>
      <c r="C471" s="397">
        <f t="shared" si="146"/>
        <v>46022</v>
      </c>
      <c r="D471" s="210">
        <f t="shared" si="125"/>
        <v>3.4410027640363374</v>
      </c>
      <c r="E471" s="210">
        <f t="shared" si="126"/>
        <v>2.7527834905995832</v>
      </c>
      <c r="F471" s="210">
        <f t="shared" si="127"/>
        <v>2.7349860607260479</v>
      </c>
      <c r="G471" s="210">
        <f t="shared" si="128"/>
        <v>2.8206102872742385</v>
      </c>
      <c r="H471" s="210">
        <f t="shared" si="129"/>
        <v>3.0010709380353875</v>
      </c>
      <c r="I471" s="210">
        <f t="shared" si="130"/>
        <v>3.2948654224392313</v>
      </c>
      <c r="K471" s="128">
        <f t="shared" si="147"/>
        <v>2026</v>
      </c>
      <c r="L471" s="29">
        <f t="shared" si="131"/>
        <v>4.1653611726952038</v>
      </c>
      <c r="M471" s="29">
        <f t="shared" si="132"/>
        <v>3.2209542858082481</v>
      </c>
      <c r="N471" s="29">
        <f t="shared" si="133"/>
        <v>2.9366928336055609</v>
      </c>
      <c r="O471" s="29">
        <f t="shared" si="134"/>
        <v>2.7923901490821841</v>
      </c>
      <c r="P471" s="29">
        <f t="shared" si="135"/>
        <v>2.7131768321169822</v>
      </c>
      <c r="Q471" s="29">
        <f t="shared" si="136"/>
        <v>2.720501553124389</v>
      </c>
      <c r="R471" s="29">
        <f t="shared" si="137"/>
        <v>2.7494705683277068</v>
      </c>
      <c r="S471" s="29">
        <f t="shared" si="138"/>
        <v>2.7928825362137664</v>
      </c>
      <c r="T471" s="29">
        <f t="shared" si="139"/>
        <v>2.848338038334711</v>
      </c>
      <c r="U471" s="29">
        <f t="shared" si="140"/>
        <v>2.9224984920559343</v>
      </c>
      <c r="V471" s="29">
        <f t="shared" si="141"/>
        <v>3.0796433840148403</v>
      </c>
      <c r="W471" s="29">
        <f t="shared" si="142"/>
        <v>3.187254403227036</v>
      </c>
      <c r="X471" s="29">
        <f t="shared" si="143"/>
        <v>3.2948654224392318</v>
      </c>
      <c r="Y471" s="29">
        <f t="shared" si="144"/>
        <v>3.4024764416514266</v>
      </c>
      <c r="BC471" s="72"/>
      <c r="BD471" s="72"/>
      <c r="BE471" s="72"/>
      <c r="BF471" s="72"/>
      <c r="BG471" s="72"/>
      <c r="BH471" s="72"/>
      <c r="BI471" s="72"/>
      <c r="BJ471" s="72"/>
      <c r="BK471" s="72"/>
      <c r="BL471" s="72"/>
      <c r="BM471" s="72"/>
      <c r="BN471" s="72"/>
      <c r="BO471" s="72"/>
      <c r="BP471" s="72"/>
      <c r="BQ471" s="72"/>
      <c r="BR471" s="72"/>
      <c r="BS471" s="72"/>
      <c r="BT471" s="72"/>
      <c r="BU471" s="72"/>
      <c r="BV471" s="72"/>
      <c r="BW471" s="72"/>
      <c r="BX471" s="72"/>
      <c r="BY471" s="72"/>
      <c r="BZ471" s="72"/>
      <c r="CA471" s="72"/>
      <c r="CB471" s="72"/>
      <c r="CC471" s="72"/>
      <c r="CD471" s="72"/>
      <c r="CE471" s="72"/>
      <c r="CF471" s="72"/>
      <c r="CG471" s="72"/>
      <c r="CH471" s="72"/>
      <c r="CI471" s="72"/>
      <c r="EK471" s="71"/>
    </row>
    <row r="472" spans="1:141" ht="25.15" customHeight="1">
      <c r="A472" s="549"/>
      <c r="B472" s="369">
        <f t="shared" si="145"/>
        <v>2027</v>
      </c>
      <c r="C472" s="397">
        <f t="shared" si="146"/>
        <v>46387</v>
      </c>
      <c r="D472" s="210">
        <f t="shared" si="125"/>
        <v>3.4410027640363374</v>
      </c>
      <c r="E472" s="210">
        <f t="shared" si="126"/>
        <v>2.7527834905995832</v>
      </c>
      <c r="F472" s="210">
        <f t="shared" si="127"/>
        <v>2.7349860607260479</v>
      </c>
      <c r="G472" s="210">
        <f t="shared" si="128"/>
        <v>2.8206102872742385</v>
      </c>
      <c r="H472" s="210">
        <f t="shared" si="129"/>
        <v>3.0010709380353875</v>
      </c>
      <c r="I472" s="210">
        <f t="shared" si="130"/>
        <v>3.2948654224392313</v>
      </c>
      <c r="K472" s="128">
        <f t="shared" si="147"/>
        <v>2027</v>
      </c>
      <c r="L472" s="29">
        <f t="shared" si="131"/>
        <v>4.1653611726952038</v>
      </c>
      <c r="M472" s="29">
        <f t="shared" si="132"/>
        <v>3.2209542858082481</v>
      </c>
      <c r="N472" s="29">
        <f t="shared" si="133"/>
        <v>2.9366928336055609</v>
      </c>
      <c r="O472" s="29">
        <f t="shared" si="134"/>
        <v>2.7923901490821841</v>
      </c>
      <c r="P472" s="29">
        <f t="shared" si="135"/>
        <v>2.7131768321169822</v>
      </c>
      <c r="Q472" s="29">
        <f t="shared" si="136"/>
        <v>2.720501553124389</v>
      </c>
      <c r="R472" s="29">
        <f t="shared" si="137"/>
        <v>2.7494705683277068</v>
      </c>
      <c r="S472" s="29">
        <f t="shared" si="138"/>
        <v>2.7928825362137664</v>
      </c>
      <c r="T472" s="29">
        <f t="shared" si="139"/>
        <v>2.848338038334711</v>
      </c>
      <c r="U472" s="29">
        <f t="shared" si="140"/>
        <v>2.9224984920559343</v>
      </c>
      <c r="V472" s="29">
        <f t="shared" si="141"/>
        <v>3.0796433840148403</v>
      </c>
      <c r="W472" s="29">
        <f t="shared" si="142"/>
        <v>3.187254403227036</v>
      </c>
      <c r="X472" s="29">
        <f t="shared" si="143"/>
        <v>3.2948654224392318</v>
      </c>
      <c r="Y472" s="29">
        <f t="shared" si="144"/>
        <v>3.4024764416514266</v>
      </c>
      <c r="BC472" s="72"/>
      <c r="BD472" s="72"/>
      <c r="BE472" s="72"/>
      <c r="BF472" s="72"/>
      <c r="BG472" s="72"/>
      <c r="BH472" s="72"/>
      <c r="BI472" s="72"/>
      <c r="BJ472" s="72"/>
      <c r="BK472" s="72"/>
      <c r="BL472" s="72"/>
      <c r="BM472" s="72"/>
      <c r="BN472" s="72"/>
      <c r="BO472" s="72"/>
      <c r="BP472" s="72"/>
      <c r="BQ472" s="72"/>
      <c r="BR472" s="72"/>
      <c r="BS472" s="72"/>
      <c r="BT472" s="72"/>
      <c r="BU472" s="72"/>
      <c r="BV472" s="72"/>
      <c r="BW472" s="72"/>
      <c r="BX472" s="72"/>
      <c r="BY472" s="72"/>
      <c r="BZ472" s="72"/>
      <c r="CA472" s="72"/>
      <c r="CB472" s="72"/>
      <c r="CC472" s="72"/>
      <c r="CD472" s="72"/>
      <c r="CE472" s="72"/>
      <c r="CF472" s="72"/>
      <c r="CG472" s="72"/>
      <c r="CH472" s="72"/>
      <c r="CI472" s="72"/>
      <c r="EK472" s="71"/>
    </row>
    <row r="473" spans="1:141" ht="25.15" customHeight="1">
      <c r="A473" s="549"/>
      <c r="B473" s="369">
        <f t="shared" si="145"/>
        <v>2028</v>
      </c>
      <c r="C473" s="397">
        <f t="shared" si="146"/>
        <v>46752</v>
      </c>
      <c r="D473" s="210">
        <f t="shared" si="125"/>
        <v>3.4410027640363374</v>
      </c>
      <c r="E473" s="210">
        <f t="shared" si="126"/>
        <v>2.7527834905995832</v>
      </c>
      <c r="F473" s="210">
        <f t="shared" si="127"/>
        <v>2.7349860607260479</v>
      </c>
      <c r="G473" s="210">
        <f t="shared" si="128"/>
        <v>2.8206102872742385</v>
      </c>
      <c r="H473" s="210">
        <f t="shared" si="129"/>
        <v>3.0010709380353875</v>
      </c>
      <c r="I473" s="210">
        <f t="shared" si="130"/>
        <v>3.2948654224392313</v>
      </c>
      <c r="K473" s="128">
        <f t="shared" si="147"/>
        <v>2028</v>
      </c>
      <c r="L473" s="29">
        <f t="shared" si="131"/>
        <v>4.1653611726952038</v>
      </c>
      <c r="M473" s="29">
        <f t="shared" si="132"/>
        <v>3.2209542858082481</v>
      </c>
      <c r="N473" s="29">
        <f t="shared" si="133"/>
        <v>2.9366928336055609</v>
      </c>
      <c r="O473" s="29">
        <f t="shared" si="134"/>
        <v>2.7923901490821841</v>
      </c>
      <c r="P473" s="29">
        <f t="shared" si="135"/>
        <v>2.7131768321169822</v>
      </c>
      <c r="Q473" s="29">
        <f t="shared" si="136"/>
        <v>2.720501553124389</v>
      </c>
      <c r="R473" s="29">
        <f t="shared" si="137"/>
        <v>2.7494705683277068</v>
      </c>
      <c r="S473" s="29">
        <f t="shared" si="138"/>
        <v>2.7928825362137664</v>
      </c>
      <c r="T473" s="29">
        <f t="shared" si="139"/>
        <v>2.848338038334711</v>
      </c>
      <c r="U473" s="29">
        <f t="shared" si="140"/>
        <v>2.9224984920559343</v>
      </c>
      <c r="V473" s="29">
        <f t="shared" si="141"/>
        <v>3.0796433840148403</v>
      </c>
      <c r="W473" s="29">
        <f t="shared" si="142"/>
        <v>3.187254403227036</v>
      </c>
      <c r="X473" s="29">
        <f t="shared" si="143"/>
        <v>3.2948654224392318</v>
      </c>
      <c r="Y473" s="29">
        <f t="shared" si="144"/>
        <v>3.4024764416514266</v>
      </c>
      <c r="BC473" s="72"/>
      <c r="BD473" s="72"/>
      <c r="BE473" s="72"/>
      <c r="BF473" s="72"/>
      <c r="BG473" s="72"/>
      <c r="DJ473" s="11"/>
      <c r="DK473" s="11"/>
      <c r="DL473" s="11"/>
      <c r="DM473" s="11"/>
      <c r="DN473" s="11"/>
      <c r="DO473" s="11"/>
      <c r="DP473" s="11"/>
      <c r="DQ473" s="11"/>
      <c r="DR473" s="11"/>
      <c r="DS473" s="11"/>
      <c r="DT473" s="11"/>
      <c r="DU473" s="11"/>
      <c r="DV473" s="11"/>
      <c r="DW473" s="11"/>
      <c r="DX473" s="11"/>
      <c r="DY473" s="11"/>
      <c r="DZ473" s="11"/>
      <c r="EA473" s="11"/>
      <c r="EB473" s="11"/>
      <c r="EC473" s="11"/>
      <c r="ED473" s="11"/>
      <c r="EE473" s="11"/>
      <c r="EF473" s="11"/>
      <c r="EG473" s="11"/>
      <c r="EH473" s="11"/>
      <c r="EI473" s="11"/>
      <c r="EJ473" s="11"/>
    </row>
    <row r="474" spans="1:141" ht="25.15" customHeight="1">
      <c r="A474" s="549"/>
      <c r="B474" s="369">
        <f t="shared" si="145"/>
        <v>2029</v>
      </c>
      <c r="C474" s="397">
        <f t="shared" si="146"/>
        <v>47118</v>
      </c>
      <c r="D474" s="210">
        <f t="shared" si="125"/>
        <v>3.4410027640363374</v>
      </c>
      <c r="E474" s="210">
        <f t="shared" si="126"/>
        <v>2.7527834905995832</v>
      </c>
      <c r="F474" s="210">
        <f t="shared" si="127"/>
        <v>2.7349860607260479</v>
      </c>
      <c r="G474" s="210">
        <f t="shared" si="128"/>
        <v>2.8206102872742385</v>
      </c>
      <c r="H474" s="210">
        <f t="shared" si="129"/>
        <v>3.0010709380353875</v>
      </c>
      <c r="I474" s="210">
        <f t="shared" si="130"/>
        <v>3.2948654224392313</v>
      </c>
      <c r="K474" s="128">
        <f t="shared" si="147"/>
        <v>2029</v>
      </c>
      <c r="L474" s="29">
        <f t="shared" si="131"/>
        <v>4.1653611726952038</v>
      </c>
      <c r="M474" s="29">
        <f t="shared" si="132"/>
        <v>3.2209542858082481</v>
      </c>
      <c r="N474" s="29">
        <f t="shared" si="133"/>
        <v>2.9366928336055609</v>
      </c>
      <c r="O474" s="29">
        <f t="shared" si="134"/>
        <v>2.7923901490821841</v>
      </c>
      <c r="P474" s="29">
        <f t="shared" si="135"/>
        <v>2.7131768321169822</v>
      </c>
      <c r="Q474" s="29">
        <f t="shared" si="136"/>
        <v>2.720501553124389</v>
      </c>
      <c r="R474" s="29">
        <f t="shared" si="137"/>
        <v>2.7494705683277068</v>
      </c>
      <c r="S474" s="29">
        <f t="shared" si="138"/>
        <v>2.7928825362137664</v>
      </c>
      <c r="T474" s="29">
        <f t="shared" si="139"/>
        <v>2.848338038334711</v>
      </c>
      <c r="U474" s="29">
        <f t="shared" si="140"/>
        <v>2.9224984920559343</v>
      </c>
      <c r="V474" s="29">
        <f t="shared" si="141"/>
        <v>3.0796433840148403</v>
      </c>
      <c r="W474" s="29">
        <f t="shared" si="142"/>
        <v>3.187254403227036</v>
      </c>
      <c r="X474" s="29">
        <f t="shared" si="143"/>
        <v>3.2948654224392318</v>
      </c>
      <c r="Y474" s="29">
        <f t="shared" si="144"/>
        <v>3.4024764416514266</v>
      </c>
      <c r="BC474" s="72"/>
      <c r="BD474" s="72"/>
      <c r="BE474" s="72"/>
      <c r="BF474" s="72"/>
      <c r="BG474" s="72"/>
      <c r="BH474" s="72"/>
      <c r="BI474" s="72"/>
      <c r="BJ474" s="72"/>
      <c r="BK474" s="72"/>
      <c r="BL474" s="72"/>
      <c r="BM474" s="72"/>
      <c r="BN474" s="72"/>
      <c r="BO474" s="72"/>
      <c r="BP474" s="72"/>
      <c r="BQ474" s="72"/>
      <c r="BR474" s="72"/>
      <c r="BS474" s="72"/>
      <c r="BT474" s="72"/>
      <c r="BU474" s="72"/>
      <c r="BV474" s="72"/>
      <c r="BW474" s="72"/>
      <c r="BX474" s="72"/>
      <c r="BY474" s="72"/>
      <c r="BZ474" s="72"/>
      <c r="CA474" s="72"/>
      <c r="CB474" s="72"/>
      <c r="CC474" s="72"/>
      <c r="CD474" s="72"/>
      <c r="CE474" s="72"/>
      <c r="CF474" s="72"/>
      <c r="CG474" s="72"/>
      <c r="CH474" s="72"/>
      <c r="CI474" s="72"/>
      <c r="EK474" s="71"/>
    </row>
    <row r="475" spans="1:141" ht="25.15" customHeight="1">
      <c r="A475" s="549"/>
      <c r="B475" s="369">
        <f t="shared" si="145"/>
        <v>2030</v>
      </c>
      <c r="C475" s="397">
        <f t="shared" si="146"/>
        <v>47483</v>
      </c>
      <c r="D475" s="210">
        <f t="shared" si="125"/>
        <v>3.4410027640363374</v>
      </c>
      <c r="E475" s="210">
        <f t="shared" si="126"/>
        <v>2.7527834905995832</v>
      </c>
      <c r="F475" s="210">
        <f t="shared" si="127"/>
        <v>2.7349860607260479</v>
      </c>
      <c r="G475" s="210">
        <f t="shared" si="128"/>
        <v>2.8206102872742385</v>
      </c>
      <c r="H475" s="210">
        <f t="shared" si="129"/>
        <v>3.0010709380353875</v>
      </c>
      <c r="I475" s="210">
        <f t="shared" si="130"/>
        <v>3.2948654224392313</v>
      </c>
      <c r="K475" s="128">
        <f t="shared" si="147"/>
        <v>2030</v>
      </c>
      <c r="L475" s="29">
        <f t="shared" si="131"/>
        <v>4.1653611726952038</v>
      </c>
      <c r="M475" s="29">
        <f t="shared" si="132"/>
        <v>3.2209542858082481</v>
      </c>
      <c r="N475" s="29">
        <f t="shared" si="133"/>
        <v>2.9366928336055609</v>
      </c>
      <c r="O475" s="29">
        <f t="shared" si="134"/>
        <v>2.7923901490821841</v>
      </c>
      <c r="P475" s="29">
        <f t="shared" si="135"/>
        <v>2.7131768321169822</v>
      </c>
      <c r="Q475" s="29">
        <f t="shared" si="136"/>
        <v>2.720501553124389</v>
      </c>
      <c r="R475" s="29">
        <f t="shared" si="137"/>
        <v>2.7494705683277068</v>
      </c>
      <c r="S475" s="29">
        <f t="shared" si="138"/>
        <v>2.7928825362137664</v>
      </c>
      <c r="T475" s="29">
        <f t="shared" si="139"/>
        <v>2.848338038334711</v>
      </c>
      <c r="U475" s="29">
        <f t="shared" si="140"/>
        <v>2.9224984920559343</v>
      </c>
      <c r="V475" s="29">
        <f t="shared" si="141"/>
        <v>3.0796433840148403</v>
      </c>
      <c r="W475" s="29">
        <f t="shared" si="142"/>
        <v>3.187254403227036</v>
      </c>
      <c r="X475" s="29">
        <f t="shared" si="143"/>
        <v>3.2948654224392318</v>
      </c>
      <c r="Y475" s="29">
        <f t="shared" si="144"/>
        <v>3.4024764416514266</v>
      </c>
      <c r="BC475" s="72"/>
      <c r="BD475" s="72"/>
      <c r="BE475" s="72"/>
      <c r="BF475" s="72"/>
      <c r="BG475" s="72"/>
      <c r="BH475" s="72"/>
      <c r="BI475" s="72"/>
      <c r="BJ475" s="72"/>
      <c r="BK475" s="72"/>
      <c r="BL475" s="72"/>
      <c r="BM475" s="72"/>
      <c r="BN475" s="72"/>
      <c r="BO475" s="72"/>
      <c r="BP475" s="72"/>
      <c r="BQ475" s="72"/>
      <c r="BR475" s="72"/>
      <c r="BS475" s="72"/>
      <c r="BT475" s="72"/>
      <c r="BU475" s="72"/>
      <c r="BV475" s="72"/>
      <c r="BW475" s="72"/>
      <c r="BX475" s="72"/>
      <c r="BY475" s="72"/>
      <c r="BZ475" s="72"/>
      <c r="CA475" s="72"/>
      <c r="CB475" s="72"/>
      <c r="CC475" s="72"/>
      <c r="CD475" s="72"/>
      <c r="CE475" s="72"/>
      <c r="CF475" s="72"/>
      <c r="CG475" s="72"/>
      <c r="CH475" s="72"/>
      <c r="CI475" s="72"/>
      <c r="EK475" s="71"/>
    </row>
    <row r="476" spans="1:141" ht="25.15" customHeight="1">
      <c r="A476" s="549"/>
      <c r="B476" s="369">
        <f t="shared" si="145"/>
        <v>2031</v>
      </c>
      <c r="C476" s="397">
        <f t="shared" si="146"/>
        <v>47848</v>
      </c>
      <c r="D476" s="210">
        <f t="shared" si="125"/>
        <v>3.4410027640363374</v>
      </c>
      <c r="E476" s="210">
        <f t="shared" si="126"/>
        <v>2.7527834905995832</v>
      </c>
      <c r="F476" s="210">
        <f t="shared" si="127"/>
        <v>2.7349860607260479</v>
      </c>
      <c r="G476" s="210">
        <f t="shared" si="128"/>
        <v>2.8206102872742385</v>
      </c>
      <c r="H476" s="210">
        <f t="shared" si="129"/>
        <v>3.0010709380353875</v>
      </c>
      <c r="I476" s="210">
        <f t="shared" si="130"/>
        <v>3.2948654224392313</v>
      </c>
      <c r="K476" s="128">
        <f t="shared" si="147"/>
        <v>2031</v>
      </c>
      <c r="L476" s="29">
        <f t="shared" si="131"/>
        <v>4.1653611726952038</v>
      </c>
      <c r="M476" s="29">
        <f t="shared" si="132"/>
        <v>3.2209542858082481</v>
      </c>
      <c r="N476" s="29">
        <f t="shared" si="133"/>
        <v>2.9366928336055609</v>
      </c>
      <c r="O476" s="29">
        <f t="shared" si="134"/>
        <v>2.7923901490821841</v>
      </c>
      <c r="P476" s="29">
        <f t="shared" si="135"/>
        <v>2.7131768321169822</v>
      </c>
      <c r="Q476" s="29">
        <f t="shared" si="136"/>
        <v>2.720501553124389</v>
      </c>
      <c r="R476" s="29">
        <f t="shared" si="137"/>
        <v>2.7494705683277068</v>
      </c>
      <c r="S476" s="29">
        <f t="shared" si="138"/>
        <v>2.7928825362137664</v>
      </c>
      <c r="T476" s="29">
        <f t="shared" si="139"/>
        <v>2.848338038334711</v>
      </c>
      <c r="U476" s="29">
        <f t="shared" si="140"/>
        <v>2.9224984920559343</v>
      </c>
      <c r="V476" s="29">
        <f t="shared" si="141"/>
        <v>3.0796433840148403</v>
      </c>
      <c r="W476" s="29">
        <f t="shared" si="142"/>
        <v>3.187254403227036</v>
      </c>
      <c r="X476" s="29">
        <f t="shared" si="143"/>
        <v>3.2948654224392318</v>
      </c>
      <c r="Y476" s="29">
        <f t="shared" si="144"/>
        <v>3.4024764416514266</v>
      </c>
      <c r="BC476" s="72"/>
      <c r="BD476" s="72"/>
      <c r="BE476" s="72"/>
      <c r="BF476" s="72"/>
      <c r="BG476" s="72"/>
      <c r="BH476" s="72"/>
      <c r="BI476" s="72"/>
      <c r="BJ476" s="72"/>
      <c r="BK476" s="72"/>
      <c r="BL476" s="72"/>
      <c r="BM476" s="72"/>
      <c r="BN476" s="72"/>
      <c r="BO476" s="72"/>
      <c r="BP476" s="72"/>
      <c r="BQ476" s="72"/>
      <c r="BR476" s="72"/>
      <c r="BS476" s="72"/>
      <c r="BT476" s="72"/>
      <c r="BU476" s="72"/>
      <c r="BV476" s="72"/>
      <c r="BW476" s="72"/>
      <c r="BX476" s="72"/>
      <c r="BY476" s="72"/>
      <c r="BZ476" s="72"/>
      <c r="CA476" s="72"/>
      <c r="CB476" s="72"/>
      <c r="CC476" s="72"/>
      <c r="CD476" s="72"/>
      <c r="CE476" s="72"/>
      <c r="CF476" s="72"/>
      <c r="CG476" s="72"/>
      <c r="CH476" s="72"/>
      <c r="CI476" s="72"/>
      <c r="EK476" s="71"/>
    </row>
    <row r="477" spans="1:141" ht="25.15" customHeight="1">
      <c r="A477" s="549"/>
      <c r="B477" s="369">
        <f t="shared" si="145"/>
        <v>2032</v>
      </c>
      <c r="C477" s="397">
        <f t="shared" si="146"/>
        <v>48213</v>
      </c>
      <c r="D477" s="210">
        <f t="shared" si="125"/>
        <v>3.4410027640363374</v>
      </c>
      <c r="E477" s="210">
        <f t="shared" si="126"/>
        <v>2.7527834905995832</v>
      </c>
      <c r="F477" s="210">
        <f t="shared" si="127"/>
        <v>2.7349860607260479</v>
      </c>
      <c r="G477" s="210">
        <f t="shared" si="128"/>
        <v>2.8206102872742385</v>
      </c>
      <c r="H477" s="210">
        <f t="shared" si="129"/>
        <v>3.0010709380353875</v>
      </c>
      <c r="I477" s="210">
        <f t="shared" si="130"/>
        <v>3.2948654224392313</v>
      </c>
      <c r="K477" s="128">
        <f t="shared" si="147"/>
        <v>2032</v>
      </c>
      <c r="L477" s="29">
        <f t="shared" si="131"/>
        <v>4.1653611726952038</v>
      </c>
      <c r="M477" s="29">
        <f t="shared" si="132"/>
        <v>3.2209542858082481</v>
      </c>
      <c r="N477" s="29">
        <f t="shared" si="133"/>
        <v>2.9366928336055609</v>
      </c>
      <c r="O477" s="29">
        <f t="shared" si="134"/>
        <v>2.7923901490821841</v>
      </c>
      <c r="P477" s="29">
        <f t="shared" si="135"/>
        <v>2.7131768321169822</v>
      </c>
      <c r="Q477" s="29">
        <f t="shared" si="136"/>
        <v>2.720501553124389</v>
      </c>
      <c r="R477" s="29">
        <f t="shared" si="137"/>
        <v>2.7494705683277068</v>
      </c>
      <c r="S477" s="29">
        <f t="shared" si="138"/>
        <v>2.7928825362137664</v>
      </c>
      <c r="T477" s="29">
        <f t="shared" si="139"/>
        <v>2.848338038334711</v>
      </c>
      <c r="U477" s="29">
        <f t="shared" si="140"/>
        <v>2.9224984920559343</v>
      </c>
      <c r="V477" s="29">
        <f t="shared" si="141"/>
        <v>3.0796433840148403</v>
      </c>
      <c r="W477" s="29">
        <f t="shared" si="142"/>
        <v>3.187254403227036</v>
      </c>
      <c r="X477" s="29">
        <f t="shared" si="143"/>
        <v>3.2948654224392318</v>
      </c>
      <c r="Y477" s="29">
        <f t="shared" si="144"/>
        <v>3.4024764416514266</v>
      </c>
      <c r="BC477" s="72"/>
      <c r="BD477" s="72"/>
      <c r="BE477" s="72"/>
      <c r="BF477" s="72"/>
      <c r="BG477" s="72"/>
      <c r="BH477" s="72"/>
      <c r="BI477" s="72"/>
      <c r="BJ477" s="72"/>
      <c r="BK477" s="72"/>
      <c r="BL477" s="72"/>
      <c r="BM477" s="72"/>
      <c r="BN477" s="72"/>
      <c r="BO477" s="72"/>
      <c r="BP477" s="72"/>
      <c r="BQ477" s="72"/>
      <c r="BR477" s="72"/>
      <c r="BS477" s="72"/>
      <c r="BT477" s="72"/>
      <c r="BU477" s="72"/>
      <c r="BV477" s="72"/>
      <c r="BW477" s="72"/>
      <c r="BX477" s="72"/>
      <c r="BY477" s="72"/>
      <c r="BZ477" s="72"/>
      <c r="CA477" s="72"/>
      <c r="CB477" s="72"/>
      <c r="CC477" s="72"/>
      <c r="CD477" s="72"/>
      <c r="CE477" s="72"/>
      <c r="CF477" s="72"/>
      <c r="CG477" s="72"/>
      <c r="CH477" s="72"/>
      <c r="CI477" s="72"/>
      <c r="EK477" s="71"/>
    </row>
    <row r="478" spans="1:141" ht="25.15" customHeight="1">
      <c r="A478" s="549"/>
      <c r="B478" s="369">
        <f t="shared" si="145"/>
        <v>2033</v>
      </c>
      <c r="C478" s="397">
        <f t="shared" si="146"/>
        <v>48579</v>
      </c>
      <c r="D478" s="210">
        <f t="shared" si="125"/>
        <v>3.4410027640363374</v>
      </c>
      <c r="E478" s="210">
        <f t="shared" si="126"/>
        <v>2.7527834905995832</v>
      </c>
      <c r="F478" s="210">
        <f t="shared" si="127"/>
        <v>2.7349860607260479</v>
      </c>
      <c r="G478" s="210">
        <f t="shared" si="128"/>
        <v>2.8206102872742385</v>
      </c>
      <c r="H478" s="210">
        <f t="shared" si="129"/>
        <v>3.0010709380353875</v>
      </c>
      <c r="I478" s="210">
        <f t="shared" si="130"/>
        <v>3.2948654224392313</v>
      </c>
      <c r="K478" s="128">
        <f t="shared" si="147"/>
        <v>2033</v>
      </c>
      <c r="L478" s="29">
        <f t="shared" si="131"/>
        <v>4.1653611726952038</v>
      </c>
      <c r="M478" s="29">
        <f t="shared" si="132"/>
        <v>3.2209542858082481</v>
      </c>
      <c r="N478" s="29">
        <f t="shared" si="133"/>
        <v>2.9366928336055609</v>
      </c>
      <c r="O478" s="29">
        <f t="shared" si="134"/>
        <v>2.7923901490821841</v>
      </c>
      <c r="P478" s="29">
        <f t="shared" si="135"/>
        <v>2.7131768321169822</v>
      </c>
      <c r="Q478" s="29">
        <f t="shared" si="136"/>
        <v>2.720501553124389</v>
      </c>
      <c r="R478" s="29">
        <f t="shared" si="137"/>
        <v>2.7494705683277068</v>
      </c>
      <c r="S478" s="29">
        <f t="shared" si="138"/>
        <v>2.7928825362137664</v>
      </c>
      <c r="T478" s="29">
        <f t="shared" si="139"/>
        <v>2.848338038334711</v>
      </c>
      <c r="U478" s="29">
        <f t="shared" si="140"/>
        <v>2.9224984920559343</v>
      </c>
      <c r="V478" s="29">
        <f t="shared" si="141"/>
        <v>3.0796433840148403</v>
      </c>
      <c r="W478" s="29">
        <f t="shared" si="142"/>
        <v>3.187254403227036</v>
      </c>
      <c r="X478" s="29">
        <f t="shared" si="143"/>
        <v>3.2948654224392318</v>
      </c>
      <c r="Y478" s="29">
        <f t="shared" si="144"/>
        <v>3.4024764416514266</v>
      </c>
      <c r="BC478" s="72"/>
      <c r="BD478" s="72"/>
      <c r="BE478" s="72"/>
      <c r="BF478" s="72"/>
      <c r="BG478" s="72"/>
      <c r="BH478" s="72"/>
      <c r="BI478" s="72"/>
      <c r="BJ478" s="72"/>
      <c r="BK478" s="72"/>
      <c r="BL478" s="72"/>
      <c r="BM478" s="72"/>
      <c r="BN478" s="72"/>
      <c r="BO478" s="72"/>
      <c r="BP478" s="72"/>
      <c r="BQ478" s="72"/>
      <c r="BR478" s="72"/>
      <c r="BS478" s="72"/>
      <c r="BT478" s="72"/>
      <c r="BU478" s="72"/>
      <c r="BV478" s="72"/>
      <c r="BW478" s="72"/>
      <c r="BX478" s="72"/>
      <c r="BY478" s="72"/>
      <c r="BZ478" s="72"/>
      <c r="CA478" s="72"/>
      <c r="CB478" s="72"/>
      <c r="CC478" s="72"/>
      <c r="CD478" s="72"/>
      <c r="CE478" s="72"/>
      <c r="CF478" s="72"/>
      <c r="CG478" s="72"/>
      <c r="CH478" s="72"/>
      <c r="CI478" s="72"/>
      <c r="EK478" s="71"/>
    </row>
    <row r="479" spans="1:141" ht="25.15" customHeight="1">
      <c r="A479" s="549"/>
      <c r="B479" s="369">
        <f t="shared" si="145"/>
        <v>2034</v>
      </c>
      <c r="C479" s="397">
        <f t="shared" si="146"/>
        <v>48944</v>
      </c>
      <c r="D479" s="210">
        <f t="shared" si="125"/>
        <v>3.4410027640363374</v>
      </c>
      <c r="E479" s="210">
        <f t="shared" si="126"/>
        <v>2.7527834905995832</v>
      </c>
      <c r="F479" s="210">
        <f t="shared" si="127"/>
        <v>2.7349860607260479</v>
      </c>
      <c r="G479" s="210">
        <f t="shared" si="128"/>
        <v>2.8206102872742385</v>
      </c>
      <c r="H479" s="210">
        <f t="shared" si="129"/>
        <v>3.0010709380353875</v>
      </c>
      <c r="I479" s="210">
        <f t="shared" si="130"/>
        <v>3.2948654224392313</v>
      </c>
      <c r="K479" s="128">
        <f t="shared" si="147"/>
        <v>2034</v>
      </c>
      <c r="L479" s="29">
        <f t="shared" si="131"/>
        <v>4.1653611726952038</v>
      </c>
      <c r="M479" s="29">
        <f t="shared" si="132"/>
        <v>3.2209542858082481</v>
      </c>
      <c r="N479" s="29">
        <f t="shared" si="133"/>
        <v>2.9366928336055609</v>
      </c>
      <c r="O479" s="29">
        <f t="shared" si="134"/>
        <v>2.7923901490821841</v>
      </c>
      <c r="P479" s="29">
        <f t="shared" si="135"/>
        <v>2.7131768321169822</v>
      </c>
      <c r="Q479" s="29">
        <f t="shared" si="136"/>
        <v>2.720501553124389</v>
      </c>
      <c r="R479" s="29">
        <f t="shared" si="137"/>
        <v>2.7494705683277068</v>
      </c>
      <c r="S479" s="29">
        <f t="shared" si="138"/>
        <v>2.7928825362137664</v>
      </c>
      <c r="T479" s="29">
        <f t="shared" si="139"/>
        <v>2.848338038334711</v>
      </c>
      <c r="U479" s="29">
        <f t="shared" si="140"/>
        <v>2.9224984920559343</v>
      </c>
      <c r="V479" s="29">
        <f t="shared" si="141"/>
        <v>3.0796433840148403</v>
      </c>
      <c r="W479" s="29">
        <f t="shared" si="142"/>
        <v>3.187254403227036</v>
      </c>
      <c r="X479" s="29">
        <f t="shared" si="143"/>
        <v>3.2948654224392318</v>
      </c>
      <c r="Y479" s="29">
        <f t="shared" si="144"/>
        <v>3.4024764416514266</v>
      </c>
      <c r="BC479" s="72"/>
      <c r="BD479" s="72"/>
      <c r="BE479" s="72"/>
      <c r="BF479" s="72"/>
      <c r="BG479" s="72"/>
      <c r="BH479" s="72"/>
      <c r="BI479" s="72"/>
      <c r="BJ479" s="72"/>
      <c r="BK479" s="72"/>
      <c r="BL479" s="72"/>
      <c r="BM479" s="72"/>
      <c r="BN479" s="72"/>
      <c r="BO479" s="72"/>
      <c r="BP479" s="72"/>
      <c r="BQ479" s="72"/>
      <c r="BR479" s="72"/>
      <c r="BS479" s="72"/>
      <c r="BT479" s="72"/>
      <c r="BU479" s="72"/>
      <c r="BV479" s="72"/>
      <c r="BW479" s="72"/>
      <c r="BX479" s="72"/>
      <c r="BY479" s="72"/>
      <c r="BZ479" s="72"/>
      <c r="CA479" s="72"/>
      <c r="CB479" s="72"/>
      <c r="CC479" s="72"/>
      <c r="CD479" s="72"/>
      <c r="CE479" s="72"/>
      <c r="CF479" s="72"/>
      <c r="CG479" s="72"/>
      <c r="CH479" s="72"/>
      <c r="CI479" s="72"/>
      <c r="EK479" s="71"/>
    </row>
    <row r="480" spans="1:141" ht="25.15" customHeight="1">
      <c r="A480" s="549"/>
      <c r="B480" s="369">
        <f t="shared" si="145"/>
        <v>2035</v>
      </c>
      <c r="C480" s="397">
        <f t="shared" si="146"/>
        <v>49309</v>
      </c>
      <c r="D480" s="210">
        <f t="shared" si="125"/>
        <v>3.4410027640363374</v>
      </c>
      <c r="E480" s="210">
        <f t="shared" si="126"/>
        <v>2.7527834905995832</v>
      </c>
      <c r="F480" s="210">
        <f t="shared" si="127"/>
        <v>2.7349860607260479</v>
      </c>
      <c r="G480" s="210">
        <f t="shared" si="128"/>
        <v>2.8206102872742385</v>
      </c>
      <c r="H480" s="210">
        <f t="shared" si="129"/>
        <v>3.0010709380353875</v>
      </c>
      <c r="I480" s="210">
        <f t="shared" si="130"/>
        <v>3.2948654224392313</v>
      </c>
      <c r="K480" s="128">
        <f t="shared" si="147"/>
        <v>2035</v>
      </c>
      <c r="L480" s="29">
        <f t="shared" si="131"/>
        <v>4.1653611726952038</v>
      </c>
      <c r="M480" s="29">
        <f t="shared" si="132"/>
        <v>3.2209542858082481</v>
      </c>
      <c r="N480" s="29">
        <f t="shared" si="133"/>
        <v>2.9366928336055609</v>
      </c>
      <c r="O480" s="29">
        <f t="shared" si="134"/>
        <v>2.7923901490821841</v>
      </c>
      <c r="P480" s="29">
        <f t="shared" si="135"/>
        <v>2.7131768321169822</v>
      </c>
      <c r="Q480" s="29">
        <f t="shared" si="136"/>
        <v>2.720501553124389</v>
      </c>
      <c r="R480" s="29">
        <f t="shared" si="137"/>
        <v>2.7494705683277068</v>
      </c>
      <c r="S480" s="29">
        <f t="shared" si="138"/>
        <v>2.7928825362137664</v>
      </c>
      <c r="T480" s="29">
        <f t="shared" si="139"/>
        <v>2.848338038334711</v>
      </c>
      <c r="U480" s="29">
        <f t="shared" si="140"/>
        <v>2.9224984920559343</v>
      </c>
      <c r="V480" s="29">
        <f t="shared" si="141"/>
        <v>3.0796433840148403</v>
      </c>
      <c r="W480" s="29">
        <f t="shared" si="142"/>
        <v>3.187254403227036</v>
      </c>
      <c r="X480" s="29">
        <f t="shared" si="143"/>
        <v>3.2948654224392318</v>
      </c>
      <c r="Y480" s="29">
        <f t="shared" si="144"/>
        <v>3.4024764416514266</v>
      </c>
      <c r="BC480" s="72"/>
      <c r="BD480" s="72"/>
      <c r="BE480" s="72"/>
      <c r="BF480" s="72"/>
      <c r="BG480" s="72"/>
      <c r="BH480" s="72"/>
      <c r="BI480" s="72"/>
      <c r="BJ480" s="72"/>
      <c r="BK480" s="72"/>
      <c r="BL480" s="72"/>
      <c r="BM480" s="72"/>
      <c r="BN480" s="72"/>
      <c r="BO480" s="72"/>
      <c r="BP480" s="72"/>
      <c r="BQ480" s="72"/>
      <c r="BR480" s="72"/>
      <c r="BS480" s="72"/>
      <c r="BT480" s="72"/>
      <c r="BU480" s="72"/>
      <c r="BV480" s="72"/>
      <c r="BW480" s="72"/>
      <c r="BX480" s="72"/>
      <c r="BY480" s="72"/>
      <c r="BZ480" s="72"/>
      <c r="CA480" s="72"/>
      <c r="CB480" s="72"/>
      <c r="CC480" s="72"/>
      <c r="CD480" s="72"/>
      <c r="CE480" s="72"/>
      <c r="CF480" s="72"/>
      <c r="CG480" s="72"/>
      <c r="CH480" s="72"/>
      <c r="CI480" s="72"/>
      <c r="EK480" s="71"/>
    </row>
    <row r="481" spans="1:141" ht="25.15" customHeight="1">
      <c r="A481" s="549"/>
      <c r="B481" s="369">
        <f t="shared" si="145"/>
        <v>2036</v>
      </c>
      <c r="C481" s="397">
        <f t="shared" si="146"/>
        <v>49674</v>
      </c>
      <c r="D481" s="210">
        <f t="shared" si="125"/>
        <v>3.4410027640363374</v>
      </c>
      <c r="E481" s="210">
        <f t="shared" si="126"/>
        <v>2.7527834905995832</v>
      </c>
      <c r="F481" s="210">
        <f t="shared" si="127"/>
        <v>2.7349860607260479</v>
      </c>
      <c r="G481" s="210">
        <f t="shared" si="128"/>
        <v>2.8206102872742385</v>
      </c>
      <c r="H481" s="210">
        <f t="shared" si="129"/>
        <v>3.0010709380353875</v>
      </c>
      <c r="I481" s="210">
        <f t="shared" si="130"/>
        <v>3.2948654224392313</v>
      </c>
      <c r="K481" s="128">
        <f t="shared" si="147"/>
        <v>2036</v>
      </c>
      <c r="L481" s="29">
        <f t="shared" si="131"/>
        <v>4.1653611726952038</v>
      </c>
      <c r="M481" s="29">
        <f t="shared" si="132"/>
        <v>3.2209542858082481</v>
      </c>
      <c r="N481" s="29">
        <f t="shared" si="133"/>
        <v>2.9366928336055609</v>
      </c>
      <c r="O481" s="29">
        <f t="shared" si="134"/>
        <v>2.7923901490821841</v>
      </c>
      <c r="P481" s="29">
        <f t="shared" si="135"/>
        <v>2.7131768321169822</v>
      </c>
      <c r="Q481" s="29">
        <f t="shared" si="136"/>
        <v>2.720501553124389</v>
      </c>
      <c r="R481" s="29">
        <f t="shared" si="137"/>
        <v>2.7494705683277068</v>
      </c>
      <c r="S481" s="29">
        <f t="shared" si="138"/>
        <v>2.7928825362137664</v>
      </c>
      <c r="T481" s="29">
        <f t="shared" si="139"/>
        <v>2.848338038334711</v>
      </c>
      <c r="U481" s="29">
        <f t="shared" si="140"/>
        <v>2.9224984920559343</v>
      </c>
      <c r="V481" s="29">
        <f t="shared" si="141"/>
        <v>3.0796433840148403</v>
      </c>
      <c r="W481" s="29">
        <f t="shared" si="142"/>
        <v>3.187254403227036</v>
      </c>
      <c r="X481" s="29">
        <f t="shared" si="143"/>
        <v>3.2948654224392318</v>
      </c>
      <c r="Y481" s="29">
        <f t="shared" si="144"/>
        <v>3.4024764416514266</v>
      </c>
      <c r="BC481" s="72"/>
      <c r="BD481" s="72"/>
      <c r="BE481" s="72"/>
      <c r="BF481" s="72"/>
      <c r="BG481" s="72"/>
      <c r="BH481" s="72"/>
      <c r="BI481" s="72"/>
      <c r="BJ481" s="72"/>
      <c r="BK481" s="72"/>
      <c r="BL481" s="72"/>
      <c r="BM481" s="72"/>
      <c r="BN481" s="72"/>
      <c r="BO481" s="72"/>
      <c r="BP481" s="72"/>
      <c r="BQ481" s="72"/>
      <c r="BR481" s="72"/>
      <c r="BS481" s="72"/>
      <c r="BT481" s="72"/>
      <c r="BU481" s="72"/>
      <c r="BV481" s="72"/>
      <c r="BW481" s="72"/>
      <c r="BX481" s="72"/>
      <c r="BY481" s="72"/>
      <c r="BZ481" s="72"/>
      <c r="CA481" s="72"/>
      <c r="CB481" s="72"/>
      <c r="CC481" s="72"/>
      <c r="CD481" s="72"/>
      <c r="CE481" s="72"/>
      <c r="CF481" s="72"/>
      <c r="CG481" s="72"/>
      <c r="CH481" s="72"/>
      <c r="CI481" s="72"/>
      <c r="EK481" s="71"/>
    </row>
    <row r="482" spans="1:141" ht="25.15" customHeight="1">
      <c r="A482" s="549"/>
      <c r="B482" s="369">
        <f t="shared" si="145"/>
        <v>2037</v>
      </c>
      <c r="C482" s="397">
        <f t="shared" si="146"/>
        <v>50040</v>
      </c>
      <c r="D482" s="210">
        <f t="shared" si="125"/>
        <v>3.4410027640363374</v>
      </c>
      <c r="E482" s="210">
        <f t="shared" si="126"/>
        <v>2.7527834905995832</v>
      </c>
      <c r="F482" s="210">
        <f t="shared" si="127"/>
        <v>2.7349860607260479</v>
      </c>
      <c r="G482" s="210">
        <f t="shared" si="128"/>
        <v>2.8206102872742385</v>
      </c>
      <c r="H482" s="210">
        <f t="shared" si="129"/>
        <v>3.0010709380353875</v>
      </c>
      <c r="I482" s="210">
        <f t="shared" si="130"/>
        <v>3.2948654224392313</v>
      </c>
      <c r="K482" s="128">
        <f t="shared" si="147"/>
        <v>2037</v>
      </c>
      <c r="L482" s="29">
        <f t="shared" si="131"/>
        <v>4.1653611726952038</v>
      </c>
      <c r="M482" s="29">
        <f t="shared" si="132"/>
        <v>3.2209542858082481</v>
      </c>
      <c r="N482" s="29">
        <f t="shared" si="133"/>
        <v>2.9366928336055609</v>
      </c>
      <c r="O482" s="29">
        <f t="shared" si="134"/>
        <v>2.7923901490821841</v>
      </c>
      <c r="P482" s="29">
        <f t="shared" si="135"/>
        <v>2.7131768321169822</v>
      </c>
      <c r="Q482" s="29">
        <f t="shared" si="136"/>
        <v>2.720501553124389</v>
      </c>
      <c r="R482" s="29">
        <f t="shared" si="137"/>
        <v>2.7494705683277068</v>
      </c>
      <c r="S482" s="29">
        <f t="shared" si="138"/>
        <v>2.7928825362137664</v>
      </c>
      <c r="T482" s="29">
        <f t="shared" si="139"/>
        <v>2.848338038334711</v>
      </c>
      <c r="U482" s="29">
        <f t="shared" si="140"/>
        <v>2.9224984920559343</v>
      </c>
      <c r="V482" s="29">
        <f t="shared" si="141"/>
        <v>3.0796433840148403</v>
      </c>
      <c r="W482" s="29">
        <f t="shared" si="142"/>
        <v>3.187254403227036</v>
      </c>
      <c r="X482" s="29">
        <f t="shared" si="143"/>
        <v>3.2948654224392318</v>
      </c>
      <c r="Y482" s="29">
        <f t="shared" si="144"/>
        <v>3.4024764416514266</v>
      </c>
      <c r="BC482" s="72"/>
      <c r="BD482" s="72"/>
      <c r="BE482" s="72"/>
      <c r="BF482" s="72"/>
      <c r="BG482" s="72"/>
      <c r="BH482" s="72"/>
      <c r="BI482" s="72"/>
      <c r="BJ482" s="72"/>
      <c r="BK482" s="72"/>
      <c r="BL482" s="72"/>
      <c r="BM482" s="72"/>
      <c r="BN482" s="72"/>
      <c r="BO482" s="72"/>
      <c r="BP482" s="72"/>
      <c r="BQ482" s="72"/>
      <c r="BR482" s="72"/>
      <c r="BS482" s="72"/>
      <c r="BT482" s="72"/>
      <c r="BU482" s="72"/>
      <c r="BV482" s="72"/>
      <c r="BW482" s="72"/>
      <c r="BX482" s="72"/>
      <c r="BY482" s="72"/>
      <c r="BZ482" s="72"/>
      <c r="CA482" s="72"/>
      <c r="CB482" s="72"/>
      <c r="CC482" s="72"/>
      <c r="CD482" s="72"/>
      <c r="CE482" s="72"/>
      <c r="CF482" s="72"/>
      <c r="CG482" s="72"/>
      <c r="CH482" s="72"/>
      <c r="CI482" s="72"/>
      <c r="EK482" s="71"/>
    </row>
    <row r="483" spans="1:141" ht="25.15" customHeight="1">
      <c r="A483" s="549"/>
      <c r="B483" s="369">
        <f t="shared" si="145"/>
        <v>2038</v>
      </c>
      <c r="C483" s="397">
        <f t="shared" si="146"/>
        <v>50405</v>
      </c>
      <c r="D483" s="210">
        <f t="shared" si="125"/>
        <v>3.4410027640363374</v>
      </c>
      <c r="E483" s="210">
        <f t="shared" si="126"/>
        <v>2.7527834905995832</v>
      </c>
      <c r="F483" s="210">
        <f t="shared" si="127"/>
        <v>2.7349860607260479</v>
      </c>
      <c r="G483" s="210">
        <f t="shared" si="128"/>
        <v>2.8206102872742385</v>
      </c>
      <c r="H483" s="210">
        <f t="shared" si="129"/>
        <v>3.0010709380353875</v>
      </c>
      <c r="I483" s="210">
        <f t="shared" si="130"/>
        <v>3.2948654224392313</v>
      </c>
      <c r="K483" s="128">
        <f t="shared" si="147"/>
        <v>2038</v>
      </c>
      <c r="L483" s="29">
        <f t="shared" si="131"/>
        <v>4.1653611726952038</v>
      </c>
      <c r="M483" s="29">
        <f t="shared" si="132"/>
        <v>3.2209542858082481</v>
      </c>
      <c r="N483" s="29">
        <f t="shared" si="133"/>
        <v>2.9366928336055609</v>
      </c>
      <c r="O483" s="29">
        <f t="shared" si="134"/>
        <v>2.7923901490821841</v>
      </c>
      <c r="P483" s="29">
        <f t="shared" si="135"/>
        <v>2.7131768321169822</v>
      </c>
      <c r="Q483" s="29">
        <f t="shared" si="136"/>
        <v>2.720501553124389</v>
      </c>
      <c r="R483" s="29">
        <f t="shared" si="137"/>
        <v>2.7494705683277068</v>
      </c>
      <c r="S483" s="29">
        <f t="shared" si="138"/>
        <v>2.7928825362137664</v>
      </c>
      <c r="T483" s="29">
        <f t="shared" si="139"/>
        <v>2.848338038334711</v>
      </c>
      <c r="U483" s="29">
        <f t="shared" si="140"/>
        <v>2.9224984920559343</v>
      </c>
      <c r="V483" s="29">
        <f t="shared" si="141"/>
        <v>3.0796433840148403</v>
      </c>
      <c r="W483" s="29">
        <f t="shared" si="142"/>
        <v>3.187254403227036</v>
      </c>
      <c r="X483" s="29">
        <f t="shared" si="143"/>
        <v>3.2948654224392318</v>
      </c>
      <c r="Y483" s="29">
        <f t="shared" si="144"/>
        <v>3.4024764416514266</v>
      </c>
      <c r="BC483" s="72"/>
      <c r="BD483" s="72"/>
      <c r="BE483" s="72"/>
      <c r="BF483" s="72"/>
      <c r="BG483" s="72"/>
      <c r="BH483" s="72"/>
      <c r="BI483" s="72"/>
      <c r="BJ483" s="72"/>
      <c r="BK483" s="72"/>
      <c r="BL483" s="72"/>
      <c r="BM483" s="72"/>
      <c r="BN483" s="72"/>
      <c r="BO483" s="72"/>
      <c r="BP483" s="72"/>
      <c r="BQ483" s="72"/>
      <c r="BR483" s="72"/>
      <c r="BS483" s="72"/>
      <c r="BT483" s="72"/>
      <c r="BU483" s="72"/>
      <c r="BV483" s="72"/>
      <c r="BW483" s="72"/>
      <c r="BX483" s="72"/>
      <c r="BY483" s="72"/>
      <c r="BZ483" s="72"/>
      <c r="CA483" s="72"/>
      <c r="CB483" s="72"/>
      <c r="CC483" s="72"/>
      <c r="CD483" s="72"/>
      <c r="CE483" s="72"/>
      <c r="CF483" s="72"/>
      <c r="CG483" s="72"/>
      <c r="CH483" s="72"/>
      <c r="CI483" s="72"/>
      <c r="EK483" s="71"/>
    </row>
    <row r="484" spans="1:141" ht="25.15" customHeight="1">
      <c r="A484" s="549"/>
      <c r="B484" s="369">
        <f t="shared" si="145"/>
        <v>2039</v>
      </c>
      <c r="C484" s="397">
        <f t="shared" si="146"/>
        <v>50770</v>
      </c>
      <c r="D484" s="210">
        <f t="shared" si="125"/>
        <v>3.4410027640363374</v>
      </c>
      <c r="E484" s="210">
        <f t="shared" si="126"/>
        <v>2.7527834905995832</v>
      </c>
      <c r="F484" s="210">
        <f t="shared" si="127"/>
        <v>2.7349860607260479</v>
      </c>
      <c r="G484" s="210">
        <f t="shared" si="128"/>
        <v>2.8206102872742385</v>
      </c>
      <c r="H484" s="210">
        <f t="shared" si="129"/>
        <v>3.0010709380353875</v>
      </c>
      <c r="I484" s="210">
        <f t="shared" si="130"/>
        <v>3.2948654224392313</v>
      </c>
      <c r="K484" s="128">
        <f t="shared" si="147"/>
        <v>2039</v>
      </c>
      <c r="L484" s="29">
        <f t="shared" si="131"/>
        <v>4.1653611726952038</v>
      </c>
      <c r="M484" s="29">
        <f t="shared" si="132"/>
        <v>3.2209542858082481</v>
      </c>
      <c r="N484" s="29">
        <f t="shared" si="133"/>
        <v>2.9366928336055609</v>
      </c>
      <c r="O484" s="29">
        <f t="shared" si="134"/>
        <v>2.7923901490821841</v>
      </c>
      <c r="P484" s="29">
        <f t="shared" si="135"/>
        <v>2.7131768321169822</v>
      </c>
      <c r="Q484" s="29">
        <f t="shared" si="136"/>
        <v>2.720501553124389</v>
      </c>
      <c r="R484" s="29">
        <f t="shared" si="137"/>
        <v>2.7494705683277068</v>
      </c>
      <c r="S484" s="29">
        <f t="shared" si="138"/>
        <v>2.7928825362137664</v>
      </c>
      <c r="T484" s="29">
        <f t="shared" si="139"/>
        <v>2.848338038334711</v>
      </c>
      <c r="U484" s="29">
        <f t="shared" si="140"/>
        <v>2.9224984920559343</v>
      </c>
      <c r="V484" s="29">
        <f t="shared" si="141"/>
        <v>3.0796433840148403</v>
      </c>
      <c r="W484" s="29">
        <f t="shared" si="142"/>
        <v>3.187254403227036</v>
      </c>
      <c r="X484" s="29">
        <f t="shared" si="143"/>
        <v>3.2948654224392318</v>
      </c>
      <c r="Y484" s="29">
        <f t="shared" si="144"/>
        <v>3.4024764416514266</v>
      </c>
      <c r="BC484" s="72"/>
      <c r="BD484" s="72"/>
      <c r="BE484" s="72"/>
      <c r="BF484" s="72"/>
      <c r="BG484" s="72"/>
      <c r="BH484" s="72"/>
      <c r="BI484" s="72"/>
      <c r="BJ484" s="72"/>
      <c r="BK484" s="72"/>
      <c r="BL484" s="72"/>
      <c r="BM484" s="72"/>
      <c r="BN484" s="72"/>
      <c r="BO484" s="72"/>
      <c r="BP484" s="72"/>
      <c r="BQ484" s="72"/>
      <c r="BR484" s="72"/>
      <c r="BS484" s="72"/>
      <c r="BT484" s="72"/>
      <c r="BU484" s="72"/>
      <c r="BV484" s="72"/>
      <c r="BW484" s="72"/>
      <c r="BX484" s="72"/>
      <c r="BY484" s="72"/>
      <c r="BZ484" s="72"/>
      <c r="CA484" s="72"/>
      <c r="CB484" s="72"/>
      <c r="CC484" s="72"/>
      <c r="CD484" s="72"/>
      <c r="CE484" s="72"/>
      <c r="CF484" s="72"/>
      <c r="CG484" s="72"/>
      <c r="CH484" s="72"/>
      <c r="CI484" s="72"/>
      <c r="EK484" s="71"/>
    </row>
    <row r="485" spans="1:141" ht="25.15" customHeight="1">
      <c r="A485" s="549"/>
      <c r="B485" s="369">
        <f t="shared" si="145"/>
        <v>2040</v>
      </c>
      <c r="C485" s="397">
        <f t="shared" si="146"/>
        <v>51135</v>
      </c>
      <c r="D485" s="210">
        <f t="shared" si="125"/>
        <v>3.4410027640363374</v>
      </c>
      <c r="E485" s="210">
        <f t="shared" si="126"/>
        <v>2.7527834905995832</v>
      </c>
      <c r="F485" s="210">
        <f t="shared" si="127"/>
        <v>2.7349860607260479</v>
      </c>
      <c r="G485" s="210">
        <f t="shared" si="128"/>
        <v>2.8206102872742385</v>
      </c>
      <c r="H485" s="210">
        <f t="shared" si="129"/>
        <v>3.0010709380353875</v>
      </c>
      <c r="I485" s="210">
        <f t="shared" si="130"/>
        <v>3.2948654224392313</v>
      </c>
      <c r="K485" s="128">
        <f t="shared" si="147"/>
        <v>2040</v>
      </c>
      <c r="L485" s="29">
        <f t="shared" si="131"/>
        <v>4.1653611726952038</v>
      </c>
      <c r="M485" s="29">
        <f t="shared" si="132"/>
        <v>3.2209542858082481</v>
      </c>
      <c r="N485" s="29">
        <f t="shared" si="133"/>
        <v>2.9366928336055609</v>
      </c>
      <c r="O485" s="29">
        <f t="shared" si="134"/>
        <v>2.7923901490821841</v>
      </c>
      <c r="P485" s="29">
        <f t="shared" si="135"/>
        <v>2.7131768321169822</v>
      </c>
      <c r="Q485" s="29">
        <f t="shared" si="136"/>
        <v>2.720501553124389</v>
      </c>
      <c r="R485" s="29">
        <f t="shared" si="137"/>
        <v>2.7494705683277068</v>
      </c>
      <c r="S485" s="29">
        <f t="shared" si="138"/>
        <v>2.7928825362137664</v>
      </c>
      <c r="T485" s="29">
        <f t="shared" si="139"/>
        <v>2.848338038334711</v>
      </c>
      <c r="U485" s="29">
        <f t="shared" si="140"/>
        <v>2.9224984920559343</v>
      </c>
      <c r="V485" s="29">
        <f t="shared" si="141"/>
        <v>3.0796433840148403</v>
      </c>
      <c r="W485" s="29">
        <f t="shared" si="142"/>
        <v>3.187254403227036</v>
      </c>
      <c r="X485" s="29">
        <f t="shared" si="143"/>
        <v>3.2948654224392318</v>
      </c>
      <c r="Y485" s="29">
        <f t="shared" si="144"/>
        <v>3.4024764416514266</v>
      </c>
      <c r="BC485" s="72"/>
      <c r="BD485" s="72"/>
      <c r="BE485" s="72"/>
      <c r="BF485" s="72"/>
      <c r="BG485" s="72"/>
      <c r="BH485" s="72"/>
      <c r="BI485" s="72"/>
      <c r="BJ485" s="72"/>
      <c r="BK485" s="72"/>
      <c r="BL485" s="72"/>
      <c r="BM485" s="72"/>
      <c r="BN485" s="72"/>
      <c r="BO485" s="72"/>
      <c r="BP485" s="72"/>
      <c r="BQ485" s="72"/>
      <c r="BR485" s="72"/>
      <c r="BS485" s="72"/>
      <c r="BT485" s="72"/>
      <c r="BU485" s="72"/>
      <c r="BV485" s="72"/>
      <c r="BW485" s="72"/>
      <c r="BX485" s="72"/>
      <c r="BY485" s="72"/>
      <c r="BZ485" s="72"/>
      <c r="CA485" s="72"/>
      <c r="CB485" s="72"/>
      <c r="CC485" s="72"/>
      <c r="CD485" s="72"/>
      <c r="CE485" s="72"/>
      <c r="CF485" s="72"/>
      <c r="CG485" s="72"/>
      <c r="CH485" s="72"/>
      <c r="CI485" s="72"/>
      <c r="EK485" s="71"/>
    </row>
    <row r="486" spans="1:141" ht="25.15" customHeight="1">
      <c r="A486" s="549"/>
      <c r="B486" s="369">
        <f t="shared" si="145"/>
        <v>2041</v>
      </c>
      <c r="C486" s="397">
        <f t="shared" si="146"/>
        <v>51501</v>
      </c>
      <c r="D486" s="210">
        <f t="shared" si="125"/>
        <v>3.4410027640363374</v>
      </c>
      <c r="E486" s="210">
        <f t="shared" si="126"/>
        <v>2.7527834905995832</v>
      </c>
      <c r="F486" s="210">
        <f t="shared" si="127"/>
        <v>2.7349860607260479</v>
      </c>
      <c r="G486" s="210">
        <f t="shared" si="128"/>
        <v>2.8206102872742385</v>
      </c>
      <c r="H486" s="210">
        <f t="shared" si="129"/>
        <v>3.0010709380353875</v>
      </c>
      <c r="I486" s="210">
        <f t="shared" si="130"/>
        <v>3.2948654224392313</v>
      </c>
      <c r="K486" s="128">
        <f t="shared" si="147"/>
        <v>2041</v>
      </c>
      <c r="L486" s="29">
        <f t="shared" si="131"/>
        <v>4.1653611726952038</v>
      </c>
      <c r="M486" s="29">
        <f t="shared" si="132"/>
        <v>3.2209542858082481</v>
      </c>
      <c r="N486" s="29">
        <f t="shared" si="133"/>
        <v>2.9366928336055609</v>
      </c>
      <c r="O486" s="29">
        <f t="shared" si="134"/>
        <v>2.7923901490821841</v>
      </c>
      <c r="P486" s="29">
        <f t="shared" si="135"/>
        <v>2.7131768321169822</v>
      </c>
      <c r="Q486" s="29">
        <f t="shared" si="136"/>
        <v>2.720501553124389</v>
      </c>
      <c r="R486" s="29">
        <f t="shared" si="137"/>
        <v>2.7494705683277068</v>
      </c>
      <c r="S486" s="29">
        <f t="shared" si="138"/>
        <v>2.7928825362137664</v>
      </c>
      <c r="T486" s="29">
        <f t="shared" si="139"/>
        <v>2.848338038334711</v>
      </c>
      <c r="U486" s="29">
        <f t="shared" si="140"/>
        <v>2.9224984920559343</v>
      </c>
      <c r="V486" s="29">
        <f t="shared" si="141"/>
        <v>3.0796433840148403</v>
      </c>
      <c r="W486" s="29">
        <f t="shared" si="142"/>
        <v>3.187254403227036</v>
      </c>
      <c r="X486" s="29">
        <f t="shared" si="143"/>
        <v>3.2948654224392318</v>
      </c>
      <c r="Y486" s="29">
        <f t="shared" si="144"/>
        <v>3.4024764416514266</v>
      </c>
      <c r="BC486" s="72"/>
      <c r="BD486" s="72"/>
      <c r="BE486" s="72"/>
      <c r="BF486" s="72"/>
      <c r="BG486" s="72"/>
      <c r="BH486" s="72"/>
      <c r="BI486" s="72"/>
      <c r="BJ486" s="72"/>
      <c r="BK486" s="72"/>
      <c r="BL486" s="72"/>
      <c r="BM486" s="72"/>
      <c r="BN486" s="72"/>
      <c r="BO486" s="72"/>
      <c r="BP486" s="72"/>
      <c r="BQ486" s="72"/>
      <c r="BR486" s="72"/>
      <c r="BS486" s="72"/>
      <c r="BT486" s="72"/>
      <c r="BU486" s="72"/>
      <c r="BV486" s="72"/>
      <c r="BW486" s="72"/>
      <c r="BX486" s="72"/>
      <c r="BY486" s="72"/>
      <c r="BZ486" s="72"/>
      <c r="CA486" s="72"/>
      <c r="CB486" s="72"/>
      <c r="CC486" s="72"/>
      <c r="CD486" s="72"/>
      <c r="CE486" s="72"/>
      <c r="CF486" s="72"/>
      <c r="CG486" s="72"/>
      <c r="CH486" s="72"/>
      <c r="CI486" s="72"/>
      <c r="EK486" s="71"/>
    </row>
    <row r="487" spans="1:141" ht="25.15" customHeight="1">
      <c r="A487" s="549"/>
      <c r="B487" s="369">
        <f>B486+1</f>
        <v>2042</v>
      </c>
      <c r="C487" s="397">
        <f t="shared" si="146"/>
        <v>51866</v>
      </c>
      <c r="D487" s="210">
        <f t="shared" si="125"/>
        <v>3.4410027640363374</v>
      </c>
      <c r="E487" s="210">
        <f t="shared" si="126"/>
        <v>2.7527834905995832</v>
      </c>
      <c r="F487" s="210">
        <f t="shared" si="127"/>
        <v>2.7349860607260479</v>
      </c>
      <c r="G487" s="210">
        <f t="shared" si="128"/>
        <v>2.8206102872742385</v>
      </c>
      <c r="H487" s="210">
        <f t="shared" si="129"/>
        <v>3.0010709380353875</v>
      </c>
      <c r="I487" s="210">
        <f t="shared" si="130"/>
        <v>3.2948654224392313</v>
      </c>
      <c r="K487" s="128">
        <f>K486+1</f>
        <v>2042</v>
      </c>
      <c r="L487" s="29">
        <f t="shared" si="131"/>
        <v>4.1653611726952038</v>
      </c>
      <c r="M487" s="29">
        <f t="shared" si="132"/>
        <v>3.2209542858082481</v>
      </c>
      <c r="N487" s="29">
        <f t="shared" si="133"/>
        <v>2.9366928336055609</v>
      </c>
      <c r="O487" s="29">
        <f t="shared" si="134"/>
        <v>2.7923901490821841</v>
      </c>
      <c r="P487" s="29">
        <f t="shared" si="135"/>
        <v>2.7131768321169822</v>
      </c>
      <c r="Q487" s="29">
        <f t="shared" si="136"/>
        <v>2.720501553124389</v>
      </c>
      <c r="R487" s="29">
        <f t="shared" si="137"/>
        <v>2.7494705683277068</v>
      </c>
      <c r="S487" s="29">
        <f t="shared" si="138"/>
        <v>2.7928825362137664</v>
      </c>
      <c r="T487" s="29">
        <f t="shared" si="139"/>
        <v>2.848338038334711</v>
      </c>
      <c r="U487" s="29">
        <f t="shared" si="140"/>
        <v>2.9224984920559343</v>
      </c>
      <c r="V487" s="29">
        <f t="shared" si="141"/>
        <v>3.0796433840148403</v>
      </c>
      <c r="W487" s="29">
        <f t="shared" si="142"/>
        <v>3.187254403227036</v>
      </c>
      <c r="X487" s="29">
        <f t="shared" si="143"/>
        <v>3.2948654224392318</v>
      </c>
      <c r="Y487" s="29">
        <f t="shared" si="144"/>
        <v>3.4024764416514266</v>
      </c>
      <c r="BC487" s="72"/>
      <c r="BD487" s="72"/>
      <c r="BE487" s="72"/>
      <c r="BF487" s="72"/>
      <c r="BG487" s="72"/>
      <c r="BH487" s="72"/>
      <c r="BI487" s="72"/>
      <c r="BJ487" s="72"/>
      <c r="BK487" s="72"/>
      <c r="BL487" s="72"/>
      <c r="BM487" s="72"/>
      <c r="BN487" s="72"/>
      <c r="BO487" s="72"/>
      <c r="BP487" s="72"/>
      <c r="BQ487" s="72"/>
      <c r="BR487" s="72"/>
      <c r="BS487" s="72"/>
      <c r="BT487" s="72"/>
      <c r="BU487" s="72"/>
      <c r="BV487" s="72"/>
      <c r="BW487" s="72"/>
      <c r="BX487" s="72"/>
      <c r="BY487" s="72"/>
      <c r="BZ487" s="72"/>
      <c r="CA487" s="72"/>
      <c r="CB487" s="72"/>
      <c r="CC487" s="72"/>
      <c r="CD487" s="72"/>
      <c r="CE487" s="72"/>
      <c r="CF487" s="72"/>
      <c r="CG487" s="72"/>
      <c r="CH487" s="72"/>
      <c r="CI487" s="72"/>
      <c r="EK487" s="71"/>
    </row>
    <row r="488" spans="1:141" ht="25.15" customHeight="1">
      <c r="A488" s="549"/>
      <c r="B488" s="369">
        <f t="shared" si="145"/>
        <v>2043</v>
      </c>
      <c r="C488" s="397">
        <f t="shared" si="146"/>
        <v>52231</v>
      </c>
      <c r="D488" s="210">
        <f t="shared" si="125"/>
        <v>3.4410027640363374</v>
      </c>
      <c r="E488" s="210">
        <f t="shared" si="126"/>
        <v>2.7527834905995832</v>
      </c>
      <c r="F488" s="210">
        <f t="shared" si="127"/>
        <v>2.7349860607260479</v>
      </c>
      <c r="G488" s="210">
        <f t="shared" si="128"/>
        <v>2.8206102872742385</v>
      </c>
      <c r="H488" s="210">
        <f t="shared" si="129"/>
        <v>3.0010709380353875</v>
      </c>
      <c r="I488" s="210">
        <f t="shared" si="130"/>
        <v>3.2948654224392313</v>
      </c>
      <c r="K488" s="128">
        <f t="shared" si="147"/>
        <v>2043</v>
      </c>
      <c r="L488" s="29">
        <f t="shared" si="131"/>
        <v>4.1653611726952038</v>
      </c>
      <c r="M488" s="29">
        <f t="shared" si="132"/>
        <v>3.2209542858082481</v>
      </c>
      <c r="N488" s="29">
        <f t="shared" si="133"/>
        <v>2.9366928336055609</v>
      </c>
      <c r="O488" s="29">
        <f t="shared" si="134"/>
        <v>2.7923901490821841</v>
      </c>
      <c r="P488" s="29">
        <f t="shared" si="135"/>
        <v>2.7131768321169822</v>
      </c>
      <c r="Q488" s="29">
        <f t="shared" si="136"/>
        <v>2.720501553124389</v>
      </c>
      <c r="R488" s="29">
        <f t="shared" si="137"/>
        <v>2.7494705683277068</v>
      </c>
      <c r="S488" s="29">
        <f t="shared" si="138"/>
        <v>2.7928825362137664</v>
      </c>
      <c r="T488" s="29">
        <f t="shared" si="139"/>
        <v>2.848338038334711</v>
      </c>
      <c r="U488" s="29">
        <f t="shared" si="140"/>
        <v>2.9224984920559343</v>
      </c>
      <c r="V488" s="29">
        <f t="shared" si="141"/>
        <v>3.0796433840148403</v>
      </c>
      <c r="W488" s="29">
        <f t="shared" si="142"/>
        <v>3.187254403227036</v>
      </c>
      <c r="X488" s="29">
        <f t="shared" si="143"/>
        <v>3.2948654224392318</v>
      </c>
      <c r="Y488" s="29">
        <f t="shared" si="144"/>
        <v>3.4024764416514266</v>
      </c>
      <c r="BC488" s="72"/>
      <c r="BD488" s="72"/>
      <c r="BE488" s="72"/>
      <c r="BF488" s="72"/>
      <c r="BG488" s="72"/>
      <c r="BH488" s="72"/>
      <c r="BI488" s="72"/>
      <c r="BJ488" s="72"/>
      <c r="BK488" s="72"/>
      <c r="BL488" s="72"/>
      <c r="BM488" s="72"/>
      <c r="BN488" s="72"/>
      <c r="BO488" s="72"/>
      <c r="BP488" s="72"/>
      <c r="BQ488" s="72"/>
      <c r="BR488" s="72"/>
      <c r="BS488" s="72"/>
      <c r="BT488" s="72"/>
      <c r="BU488" s="72"/>
      <c r="BV488" s="72"/>
      <c r="BW488" s="72"/>
      <c r="BX488" s="72"/>
      <c r="BY488" s="72"/>
      <c r="BZ488" s="72"/>
      <c r="CA488" s="72"/>
      <c r="CB488" s="72"/>
      <c r="CC488" s="72"/>
      <c r="CD488" s="72"/>
      <c r="CE488" s="72"/>
      <c r="CF488" s="72"/>
      <c r="CG488" s="72"/>
      <c r="CH488" s="72"/>
      <c r="CI488" s="72"/>
      <c r="EK488" s="71"/>
    </row>
    <row r="489" spans="1:141" ht="25.15" customHeight="1">
      <c r="A489" s="549"/>
      <c r="B489" s="369">
        <f t="shared" si="145"/>
        <v>2044</v>
      </c>
      <c r="C489" s="397">
        <f t="shared" si="146"/>
        <v>52596</v>
      </c>
      <c r="D489" s="210">
        <f t="shared" si="125"/>
        <v>3.4410027640363374</v>
      </c>
      <c r="E489" s="210">
        <f t="shared" si="126"/>
        <v>2.7527834905995832</v>
      </c>
      <c r="F489" s="210">
        <f t="shared" si="127"/>
        <v>2.7349860607260479</v>
      </c>
      <c r="G489" s="210">
        <f t="shared" si="128"/>
        <v>2.8206102872742385</v>
      </c>
      <c r="H489" s="210">
        <f t="shared" si="129"/>
        <v>3.0010709380353875</v>
      </c>
      <c r="I489" s="210">
        <f t="shared" si="130"/>
        <v>3.2948654224392313</v>
      </c>
      <c r="K489" s="128">
        <f t="shared" si="147"/>
        <v>2044</v>
      </c>
      <c r="L489" s="29">
        <f t="shared" si="131"/>
        <v>4.1653611726952038</v>
      </c>
      <c r="M489" s="29">
        <f t="shared" si="132"/>
        <v>3.2209542858082481</v>
      </c>
      <c r="N489" s="29">
        <f t="shared" si="133"/>
        <v>2.9366928336055609</v>
      </c>
      <c r="O489" s="29">
        <f t="shared" si="134"/>
        <v>2.7923901490821841</v>
      </c>
      <c r="P489" s="29">
        <f t="shared" si="135"/>
        <v>2.7131768321169822</v>
      </c>
      <c r="Q489" s="29">
        <f t="shared" si="136"/>
        <v>2.720501553124389</v>
      </c>
      <c r="R489" s="29">
        <f t="shared" si="137"/>
        <v>2.7494705683277068</v>
      </c>
      <c r="S489" s="29">
        <f t="shared" si="138"/>
        <v>2.7928825362137664</v>
      </c>
      <c r="T489" s="29">
        <f t="shared" si="139"/>
        <v>2.848338038334711</v>
      </c>
      <c r="U489" s="29">
        <f t="shared" si="140"/>
        <v>2.9224984920559343</v>
      </c>
      <c r="V489" s="29">
        <f t="shared" si="141"/>
        <v>3.0796433840148403</v>
      </c>
      <c r="W489" s="29">
        <f t="shared" si="142"/>
        <v>3.187254403227036</v>
      </c>
      <c r="X489" s="29">
        <f t="shared" si="143"/>
        <v>3.2948654224392318</v>
      </c>
      <c r="Y489" s="29">
        <f t="shared" si="144"/>
        <v>3.4024764416514266</v>
      </c>
      <c r="BC489" s="72"/>
      <c r="BD489" s="72"/>
      <c r="BE489" s="72"/>
      <c r="BF489" s="72"/>
      <c r="BG489" s="72"/>
      <c r="BH489" s="72"/>
      <c r="BI489" s="72"/>
      <c r="BJ489" s="72"/>
      <c r="BK489" s="72"/>
      <c r="BL489" s="72"/>
      <c r="BM489" s="72"/>
      <c r="BN489" s="72"/>
      <c r="BO489" s="72"/>
      <c r="BP489" s="72"/>
      <c r="BQ489" s="72"/>
      <c r="BR489" s="72"/>
      <c r="BS489" s="72"/>
      <c r="BT489" s="72"/>
      <c r="BU489" s="72"/>
      <c r="BV489" s="72"/>
      <c r="BW489" s="72"/>
      <c r="BX489" s="72"/>
      <c r="BY489" s="72"/>
      <c r="BZ489" s="72"/>
      <c r="CA489" s="72"/>
      <c r="CB489" s="72"/>
      <c r="CC489" s="72"/>
      <c r="CD489" s="72"/>
      <c r="CE489" s="72"/>
      <c r="CF489" s="72"/>
      <c r="CG489" s="72"/>
      <c r="CH489" s="72"/>
      <c r="CI489" s="72"/>
      <c r="EK489" s="71"/>
    </row>
    <row r="490" spans="1:141" ht="25.15" customHeight="1">
      <c r="A490" s="549"/>
      <c r="B490" s="369">
        <f t="shared" si="145"/>
        <v>2045</v>
      </c>
      <c r="C490" s="397">
        <f t="shared" si="146"/>
        <v>52962</v>
      </c>
      <c r="D490" s="210">
        <f t="shared" si="125"/>
        <v>3.4410027640363374</v>
      </c>
      <c r="E490" s="210">
        <f t="shared" si="126"/>
        <v>2.7527834905995832</v>
      </c>
      <c r="F490" s="210">
        <f t="shared" si="127"/>
        <v>2.7349860607260479</v>
      </c>
      <c r="G490" s="210">
        <f t="shared" si="128"/>
        <v>2.8206102872742385</v>
      </c>
      <c r="H490" s="210">
        <f t="shared" si="129"/>
        <v>3.0010709380353875</v>
      </c>
      <c r="I490" s="210">
        <f t="shared" si="130"/>
        <v>3.2948654224392313</v>
      </c>
      <c r="K490" s="128">
        <f t="shared" si="147"/>
        <v>2045</v>
      </c>
      <c r="L490" s="29">
        <f t="shared" si="131"/>
        <v>4.1653611726952038</v>
      </c>
      <c r="M490" s="29">
        <f t="shared" si="132"/>
        <v>3.2209542858082481</v>
      </c>
      <c r="N490" s="29">
        <f t="shared" si="133"/>
        <v>2.9366928336055609</v>
      </c>
      <c r="O490" s="29">
        <f t="shared" si="134"/>
        <v>2.7923901490821841</v>
      </c>
      <c r="P490" s="29">
        <f t="shared" si="135"/>
        <v>2.7131768321169822</v>
      </c>
      <c r="Q490" s="29">
        <f t="shared" si="136"/>
        <v>2.720501553124389</v>
      </c>
      <c r="R490" s="29">
        <f t="shared" si="137"/>
        <v>2.7494705683277068</v>
      </c>
      <c r="S490" s="29">
        <f t="shared" si="138"/>
        <v>2.7928825362137664</v>
      </c>
      <c r="T490" s="29">
        <f t="shared" si="139"/>
        <v>2.848338038334711</v>
      </c>
      <c r="U490" s="29">
        <f t="shared" si="140"/>
        <v>2.9224984920559343</v>
      </c>
      <c r="V490" s="29">
        <f t="shared" si="141"/>
        <v>3.0796433840148403</v>
      </c>
      <c r="W490" s="29">
        <f t="shared" si="142"/>
        <v>3.187254403227036</v>
      </c>
      <c r="X490" s="29">
        <f t="shared" si="143"/>
        <v>3.2948654224392318</v>
      </c>
      <c r="Y490" s="29">
        <f t="shared" si="144"/>
        <v>3.4024764416514266</v>
      </c>
      <c r="BC490" s="72"/>
      <c r="BD490" s="72"/>
      <c r="BE490" s="72"/>
      <c r="BF490" s="72"/>
      <c r="BG490" s="72"/>
      <c r="BH490" s="72"/>
      <c r="BI490" s="72"/>
      <c r="BJ490" s="72"/>
      <c r="BK490" s="72"/>
      <c r="BL490" s="72"/>
      <c r="BM490" s="72"/>
      <c r="BN490" s="72"/>
      <c r="BO490" s="72"/>
      <c r="BP490" s="72"/>
      <c r="BQ490" s="72"/>
      <c r="BR490" s="72"/>
      <c r="BS490" s="72"/>
      <c r="BT490" s="72"/>
      <c r="BU490" s="72"/>
      <c r="BV490" s="72"/>
      <c r="BW490" s="72"/>
      <c r="BX490" s="72"/>
      <c r="BY490" s="72"/>
      <c r="BZ490" s="72"/>
      <c r="CA490" s="72"/>
      <c r="CB490" s="72"/>
      <c r="CC490" s="72"/>
      <c r="CD490" s="72"/>
      <c r="CE490" s="72"/>
      <c r="CF490" s="72"/>
      <c r="CG490" s="72"/>
      <c r="CH490" s="72"/>
      <c r="CI490" s="72"/>
      <c r="EK490" s="71"/>
    </row>
    <row r="491" spans="1:141" ht="25.15" customHeight="1">
      <c r="A491" s="549"/>
      <c r="B491" s="369">
        <f t="shared" si="145"/>
        <v>2046</v>
      </c>
      <c r="C491" s="397">
        <f t="shared" si="146"/>
        <v>53327</v>
      </c>
      <c r="D491" s="210">
        <f t="shared" si="125"/>
        <v>3.4410027640363374</v>
      </c>
      <c r="E491" s="210">
        <f t="shared" si="126"/>
        <v>2.7527834905995832</v>
      </c>
      <c r="F491" s="210">
        <f t="shared" si="127"/>
        <v>2.7349860607260479</v>
      </c>
      <c r="G491" s="210">
        <f t="shared" si="128"/>
        <v>2.8206102872742385</v>
      </c>
      <c r="H491" s="210">
        <f t="shared" si="129"/>
        <v>3.0010709380353875</v>
      </c>
      <c r="I491" s="210">
        <f t="shared" si="130"/>
        <v>3.2948654224392313</v>
      </c>
      <c r="K491" s="128">
        <f t="shared" si="147"/>
        <v>2046</v>
      </c>
      <c r="L491" s="29">
        <f t="shared" si="131"/>
        <v>4.1653611726952038</v>
      </c>
      <c r="M491" s="29">
        <f t="shared" si="132"/>
        <v>3.2209542858082481</v>
      </c>
      <c r="N491" s="29">
        <f t="shared" si="133"/>
        <v>2.9366928336055609</v>
      </c>
      <c r="O491" s="29">
        <f t="shared" si="134"/>
        <v>2.7923901490821841</v>
      </c>
      <c r="P491" s="29">
        <f t="shared" si="135"/>
        <v>2.7131768321169822</v>
      </c>
      <c r="Q491" s="29">
        <f t="shared" si="136"/>
        <v>2.720501553124389</v>
      </c>
      <c r="R491" s="29">
        <f t="shared" si="137"/>
        <v>2.7494705683277068</v>
      </c>
      <c r="S491" s="29">
        <f t="shared" si="138"/>
        <v>2.7928825362137664</v>
      </c>
      <c r="T491" s="29">
        <f t="shared" si="139"/>
        <v>2.848338038334711</v>
      </c>
      <c r="U491" s="29">
        <f t="shared" si="140"/>
        <v>2.9224984920559343</v>
      </c>
      <c r="V491" s="29">
        <f t="shared" si="141"/>
        <v>3.0796433840148403</v>
      </c>
      <c r="W491" s="29">
        <f t="shared" si="142"/>
        <v>3.187254403227036</v>
      </c>
      <c r="X491" s="29">
        <f t="shared" si="143"/>
        <v>3.2948654224392318</v>
      </c>
      <c r="Y491" s="29">
        <f t="shared" si="144"/>
        <v>3.4024764416514266</v>
      </c>
      <c r="BC491" s="72"/>
      <c r="BD491" s="72"/>
      <c r="BE491" s="72"/>
      <c r="BF491" s="72"/>
      <c r="BG491" s="72"/>
      <c r="BH491" s="72"/>
      <c r="BI491" s="72"/>
      <c r="BJ491" s="72"/>
      <c r="BK491" s="72"/>
      <c r="BL491" s="72"/>
      <c r="BM491" s="72"/>
      <c r="BN491" s="72"/>
      <c r="BO491" s="72"/>
      <c r="BP491" s="72"/>
      <c r="BQ491" s="72"/>
      <c r="BR491" s="72"/>
      <c r="BS491" s="72"/>
      <c r="BT491" s="72"/>
      <c r="BU491" s="72"/>
      <c r="BV491" s="72"/>
      <c r="BW491" s="72"/>
      <c r="BX491" s="72"/>
      <c r="BY491" s="72"/>
      <c r="BZ491" s="72"/>
      <c r="CA491" s="72"/>
      <c r="CB491" s="72"/>
      <c r="CC491" s="72"/>
      <c r="CD491" s="72"/>
      <c r="CE491" s="72"/>
      <c r="CF491" s="72"/>
      <c r="CG491" s="72"/>
      <c r="CH491" s="72"/>
      <c r="CI491" s="72"/>
      <c r="EK491" s="71"/>
    </row>
    <row r="492" spans="1:141" ht="25.15" customHeight="1">
      <c r="A492" s="549"/>
      <c r="B492" s="369">
        <f t="shared" si="145"/>
        <v>2047</v>
      </c>
      <c r="C492" s="397">
        <f t="shared" si="146"/>
        <v>53692</v>
      </c>
      <c r="D492" s="210">
        <f t="shared" si="125"/>
        <v>3.4410027640363374</v>
      </c>
      <c r="E492" s="210">
        <f t="shared" si="126"/>
        <v>2.7527834905995832</v>
      </c>
      <c r="F492" s="210">
        <f t="shared" si="127"/>
        <v>2.7349860607260479</v>
      </c>
      <c r="G492" s="210">
        <f t="shared" si="128"/>
        <v>2.8206102872742385</v>
      </c>
      <c r="H492" s="210">
        <f t="shared" si="129"/>
        <v>3.0010709380353875</v>
      </c>
      <c r="I492" s="210">
        <f t="shared" si="130"/>
        <v>3.2948654224392313</v>
      </c>
      <c r="K492" s="128">
        <f t="shared" si="147"/>
        <v>2047</v>
      </c>
      <c r="L492" s="29">
        <f t="shared" si="131"/>
        <v>4.1653611726952038</v>
      </c>
      <c r="M492" s="29">
        <f t="shared" si="132"/>
        <v>3.2209542858082481</v>
      </c>
      <c r="N492" s="29">
        <f t="shared" si="133"/>
        <v>2.9366928336055609</v>
      </c>
      <c r="O492" s="29">
        <f t="shared" si="134"/>
        <v>2.7923901490821841</v>
      </c>
      <c r="P492" s="29">
        <f t="shared" si="135"/>
        <v>2.7131768321169822</v>
      </c>
      <c r="Q492" s="29">
        <f t="shared" si="136"/>
        <v>2.720501553124389</v>
      </c>
      <c r="R492" s="29">
        <f t="shared" si="137"/>
        <v>2.7494705683277068</v>
      </c>
      <c r="S492" s="29">
        <f t="shared" si="138"/>
        <v>2.7928825362137664</v>
      </c>
      <c r="T492" s="29">
        <f t="shared" si="139"/>
        <v>2.848338038334711</v>
      </c>
      <c r="U492" s="29">
        <f t="shared" si="140"/>
        <v>2.9224984920559343</v>
      </c>
      <c r="V492" s="29">
        <f t="shared" si="141"/>
        <v>3.0796433840148403</v>
      </c>
      <c r="W492" s="29">
        <f t="shared" si="142"/>
        <v>3.187254403227036</v>
      </c>
      <c r="X492" s="29">
        <f t="shared" si="143"/>
        <v>3.2948654224392318</v>
      </c>
      <c r="Y492" s="29">
        <f t="shared" si="144"/>
        <v>3.4024764416514266</v>
      </c>
      <c r="BC492" s="72"/>
      <c r="BD492" s="72"/>
      <c r="BE492" s="72"/>
      <c r="BF492" s="72"/>
      <c r="BG492" s="72"/>
      <c r="BH492" s="72"/>
      <c r="BI492" s="72"/>
      <c r="BJ492" s="72"/>
      <c r="BK492" s="72"/>
      <c r="BL492" s="72"/>
      <c r="BM492" s="72"/>
      <c r="BN492" s="72"/>
      <c r="BO492" s="72"/>
      <c r="BP492" s="72"/>
      <c r="BQ492" s="72"/>
      <c r="BR492" s="72"/>
      <c r="BS492" s="72"/>
      <c r="BT492" s="72"/>
      <c r="BU492" s="72"/>
      <c r="BV492" s="72"/>
      <c r="BW492" s="72"/>
      <c r="BX492" s="72"/>
      <c r="BY492" s="72"/>
      <c r="BZ492" s="72"/>
      <c r="CA492" s="72"/>
      <c r="CB492" s="72"/>
      <c r="CC492" s="72"/>
      <c r="CD492" s="72"/>
      <c r="CE492" s="72"/>
      <c r="CF492" s="72"/>
      <c r="CG492" s="72"/>
      <c r="CH492" s="72"/>
      <c r="CI492" s="72"/>
      <c r="EK492" s="71"/>
    </row>
    <row r="493" spans="1:141" ht="25.15" customHeight="1">
      <c r="A493" s="549"/>
      <c r="B493" s="369">
        <f t="shared" si="145"/>
        <v>2048</v>
      </c>
      <c r="C493" s="397">
        <f t="shared" si="146"/>
        <v>54057</v>
      </c>
      <c r="D493" s="210">
        <f t="shared" si="125"/>
        <v>3.4410027640363374</v>
      </c>
      <c r="E493" s="210">
        <f t="shared" si="126"/>
        <v>2.7527834905995832</v>
      </c>
      <c r="F493" s="210">
        <f t="shared" si="127"/>
        <v>2.7349860607260479</v>
      </c>
      <c r="G493" s="210">
        <f t="shared" si="128"/>
        <v>2.8206102872742385</v>
      </c>
      <c r="H493" s="210">
        <f t="shared" si="129"/>
        <v>3.0010709380353875</v>
      </c>
      <c r="I493" s="210">
        <f t="shared" si="130"/>
        <v>3.2948654224392313</v>
      </c>
      <c r="K493" s="128">
        <f t="shared" si="147"/>
        <v>2048</v>
      </c>
      <c r="L493" s="29">
        <f t="shared" si="131"/>
        <v>4.1653611726952038</v>
      </c>
      <c r="M493" s="29">
        <f t="shared" si="132"/>
        <v>3.2209542858082481</v>
      </c>
      <c r="N493" s="29">
        <f t="shared" si="133"/>
        <v>2.9366928336055609</v>
      </c>
      <c r="O493" s="29">
        <f t="shared" si="134"/>
        <v>2.7923901490821841</v>
      </c>
      <c r="P493" s="29">
        <f t="shared" si="135"/>
        <v>2.7131768321169822</v>
      </c>
      <c r="Q493" s="29">
        <f t="shared" si="136"/>
        <v>2.720501553124389</v>
      </c>
      <c r="R493" s="29">
        <f t="shared" si="137"/>
        <v>2.7494705683277068</v>
      </c>
      <c r="S493" s="29">
        <f t="shared" si="138"/>
        <v>2.7928825362137664</v>
      </c>
      <c r="T493" s="29">
        <f t="shared" si="139"/>
        <v>2.848338038334711</v>
      </c>
      <c r="U493" s="29">
        <f t="shared" si="140"/>
        <v>2.9224984920559343</v>
      </c>
      <c r="V493" s="29">
        <f t="shared" si="141"/>
        <v>3.0796433840148403</v>
      </c>
      <c r="W493" s="29">
        <f t="shared" si="142"/>
        <v>3.187254403227036</v>
      </c>
      <c r="X493" s="29">
        <f t="shared" si="143"/>
        <v>3.2948654224392318</v>
      </c>
      <c r="Y493" s="29">
        <f t="shared" si="144"/>
        <v>3.4024764416514266</v>
      </c>
      <c r="BC493" s="72"/>
      <c r="BD493" s="72"/>
      <c r="BE493" s="72"/>
      <c r="BF493" s="72"/>
      <c r="BG493" s="72"/>
      <c r="BH493" s="72"/>
      <c r="BI493" s="72"/>
      <c r="BJ493" s="72"/>
      <c r="BK493" s="72"/>
      <c r="BL493" s="72"/>
      <c r="BM493" s="72"/>
      <c r="BN493" s="72"/>
      <c r="BO493" s="72"/>
      <c r="BP493" s="72"/>
      <c r="BQ493" s="72"/>
      <c r="BR493" s="72"/>
      <c r="BS493" s="72"/>
      <c r="BT493" s="72"/>
      <c r="BU493" s="72"/>
      <c r="BV493" s="72"/>
      <c r="BW493" s="72"/>
      <c r="BX493" s="72"/>
      <c r="BY493" s="72"/>
      <c r="BZ493" s="72"/>
      <c r="CA493" s="72"/>
      <c r="CB493" s="72"/>
      <c r="CC493" s="72"/>
      <c r="CD493" s="72"/>
      <c r="CE493" s="72"/>
      <c r="CF493" s="72"/>
      <c r="CG493" s="72"/>
      <c r="CH493" s="72"/>
      <c r="CI493" s="72"/>
      <c r="EK493" s="71"/>
    </row>
    <row r="494" spans="1:141" ht="25.15" customHeight="1">
      <c r="A494" s="549"/>
      <c r="B494" s="369">
        <f t="shared" si="145"/>
        <v>2049</v>
      </c>
      <c r="C494" s="397">
        <f t="shared" si="146"/>
        <v>54423</v>
      </c>
      <c r="D494" s="210">
        <f t="shared" si="125"/>
        <v>3.4410027640363374</v>
      </c>
      <c r="E494" s="210">
        <f t="shared" si="126"/>
        <v>2.7527834905995832</v>
      </c>
      <c r="F494" s="210">
        <f t="shared" si="127"/>
        <v>2.7349860607260479</v>
      </c>
      <c r="G494" s="210">
        <f t="shared" si="128"/>
        <v>2.8206102872742385</v>
      </c>
      <c r="H494" s="210">
        <f t="shared" si="129"/>
        <v>3.0010709380353875</v>
      </c>
      <c r="I494" s="210">
        <f t="shared" si="130"/>
        <v>3.2948654224392313</v>
      </c>
      <c r="K494" s="128">
        <f t="shared" si="147"/>
        <v>2049</v>
      </c>
      <c r="L494" s="29">
        <f t="shared" si="131"/>
        <v>4.1653611726952038</v>
      </c>
      <c r="M494" s="29">
        <f t="shared" si="132"/>
        <v>3.2209542858082481</v>
      </c>
      <c r="N494" s="29">
        <f t="shared" si="133"/>
        <v>2.9366928336055609</v>
      </c>
      <c r="O494" s="29">
        <f t="shared" si="134"/>
        <v>2.7923901490821841</v>
      </c>
      <c r="P494" s="29">
        <f t="shared" si="135"/>
        <v>2.7131768321169822</v>
      </c>
      <c r="Q494" s="29">
        <f t="shared" si="136"/>
        <v>2.720501553124389</v>
      </c>
      <c r="R494" s="29">
        <f t="shared" si="137"/>
        <v>2.7494705683277068</v>
      </c>
      <c r="S494" s="29">
        <f t="shared" si="138"/>
        <v>2.7928825362137664</v>
      </c>
      <c r="T494" s="29">
        <f t="shared" si="139"/>
        <v>2.848338038334711</v>
      </c>
      <c r="U494" s="29">
        <f t="shared" si="140"/>
        <v>2.9224984920559343</v>
      </c>
      <c r="V494" s="29">
        <f t="shared" si="141"/>
        <v>3.0796433840148403</v>
      </c>
      <c r="W494" s="29">
        <f t="shared" si="142"/>
        <v>3.187254403227036</v>
      </c>
      <c r="X494" s="29">
        <f t="shared" si="143"/>
        <v>3.2948654224392318</v>
      </c>
      <c r="Y494" s="29">
        <f t="shared" si="144"/>
        <v>3.4024764416514266</v>
      </c>
      <c r="BC494" s="72"/>
      <c r="BD494" s="72"/>
      <c r="BE494" s="72"/>
      <c r="BF494" s="72"/>
      <c r="BG494" s="72"/>
      <c r="BH494" s="72"/>
      <c r="BI494" s="72"/>
      <c r="BJ494" s="72"/>
      <c r="BK494" s="72"/>
      <c r="BL494" s="72"/>
      <c r="BM494" s="72"/>
      <c r="BN494" s="72"/>
      <c r="BO494" s="72"/>
      <c r="BP494" s="72"/>
      <c r="BQ494" s="72"/>
      <c r="BR494" s="72"/>
      <c r="BS494" s="72"/>
      <c r="BT494" s="72"/>
      <c r="BU494" s="72"/>
      <c r="BV494" s="72"/>
      <c r="BW494" s="72"/>
      <c r="BX494" s="72"/>
      <c r="BY494" s="72"/>
      <c r="BZ494" s="72"/>
      <c r="CA494" s="72"/>
      <c r="CB494" s="72"/>
      <c r="CC494" s="72"/>
      <c r="CD494" s="72"/>
      <c r="CE494" s="72"/>
      <c r="CF494" s="72"/>
      <c r="CG494" s="72"/>
      <c r="CH494" s="72"/>
      <c r="CI494" s="72"/>
      <c r="EK494" s="71"/>
    </row>
    <row r="495" spans="1:141" ht="25.15" customHeight="1">
      <c r="A495" s="549"/>
      <c r="B495" s="369">
        <f t="shared" si="145"/>
        <v>2050</v>
      </c>
      <c r="C495" s="397">
        <f t="shared" si="146"/>
        <v>54788</v>
      </c>
      <c r="D495" s="210">
        <f t="shared" si="125"/>
        <v>3.4410027640363374</v>
      </c>
      <c r="E495" s="210">
        <f t="shared" si="126"/>
        <v>2.7527834905995832</v>
      </c>
      <c r="F495" s="210">
        <f t="shared" si="127"/>
        <v>2.7349860607260479</v>
      </c>
      <c r="G495" s="210">
        <f t="shared" si="128"/>
        <v>2.8206102872742385</v>
      </c>
      <c r="H495" s="210">
        <f t="shared" si="129"/>
        <v>3.0010709380353875</v>
      </c>
      <c r="I495" s="210">
        <f t="shared" si="130"/>
        <v>3.2948654224392313</v>
      </c>
      <c r="K495" s="128">
        <f t="shared" si="147"/>
        <v>2050</v>
      </c>
      <c r="L495" s="29">
        <f t="shared" si="131"/>
        <v>4.1653611726952038</v>
      </c>
      <c r="M495" s="29">
        <f t="shared" si="132"/>
        <v>3.2209542858082481</v>
      </c>
      <c r="N495" s="29">
        <f t="shared" si="133"/>
        <v>2.9366928336055609</v>
      </c>
      <c r="O495" s="29">
        <f t="shared" si="134"/>
        <v>2.7923901490821841</v>
      </c>
      <c r="P495" s="29">
        <f t="shared" si="135"/>
        <v>2.7131768321169822</v>
      </c>
      <c r="Q495" s="29">
        <f t="shared" si="136"/>
        <v>2.720501553124389</v>
      </c>
      <c r="R495" s="29">
        <f t="shared" si="137"/>
        <v>2.7494705683277068</v>
      </c>
      <c r="S495" s="29">
        <f t="shared" si="138"/>
        <v>2.7928825362137664</v>
      </c>
      <c r="T495" s="29">
        <f t="shared" si="139"/>
        <v>2.848338038334711</v>
      </c>
      <c r="U495" s="29">
        <f t="shared" si="140"/>
        <v>2.9224984920559343</v>
      </c>
      <c r="V495" s="29">
        <f t="shared" si="141"/>
        <v>3.0796433840148403</v>
      </c>
      <c r="W495" s="29">
        <f t="shared" si="142"/>
        <v>3.187254403227036</v>
      </c>
      <c r="X495" s="29">
        <f t="shared" si="143"/>
        <v>3.2948654224392318</v>
      </c>
      <c r="Y495" s="29">
        <f t="shared" si="144"/>
        <v>3.4024764416514266</v>
      </c>
      <c r="BC495" s="72"/>
      <c r="BD495" s="72"/>
      <c r="BE495" s="72"/>
      <c r="BF495" s="72"/>
      <c r="BG495" s="72"/>
      <c r="BH495" s="72"/>
      <c r="BI495" s="72"/>
      <c r="BJ495" s="72"/>
      <c r="BK495" s="72"/>
      <c r="BL495" s="72"/>
      <c r="BM495" s="72"/>
      <c r="BN495" s="72"/>
      <c r="BO495" s="72"/>
      <c r="BP495" s="72"/>
      <c r="BQ495" s="72"/>
      <c r="BR495" s="72"/>
      <c r="BS495" s="72"/>
      <c r="BT495" s="72"/>
      <c r="BU495" s="72"/>
      <c r="BV495" s="72"/>
      <c r="BW495" s="72"/>
      <c r="BX495" s="72"/>
      <c r="BY495" s="72"/>
      <c r="BZ495" s="72"/>
      <c r="CA495" s="72"/>
      <c r="CB495" s="72"/>
      <c r="CC495" s="72"/>
      <c r="CD495" s="72"/>
      <c r="CE495" s="72"/>
      <c r="CF495" s="72"/>
      <c r="CG495" s="72"/>
      <c r="CH495" s="72"/>
      <c r="CI495" s="72"/>
      <c r="EK495" s="71"/>
    </row>
    <row r="496" spans="1:141" ht="25.15" customHeight="1">
      <c r="A496" s="549"/>
      <c r="B496" s="369">
        <f t="shared" si="145"/>
        <v>2051</v>
      </c>
      <c r="C496" s="397">
        <f t="shared" si="146"/>
        <v>55153</v>
      </c>
      <c r="D496" s="210">
        <f t="shared" si="125"/>
        <v>3.4410027640363374</v>
      </c>
      <c r="E496" s="210">
        <f t="shared" si="126"/>
        <v>2.7527834905995832</v>
      </c>
      <c r="F496" s="210">
        <f t="shared" si="127"/>
        <v>2.7349860607260479</v>
      </c>
      <c r="G496" s="210">
        <f t="shared" si="128"/>
        <v>2.8206102872742385</v>
      </c>
      <c r="H496" s="210">
        <f t="shared" si="129"/>
        <v>3.0010709380353875</v>
      </c>
      <c r="I496" s="210">
        <f t="shared" si="130"/>
        <v>3.2948654224392313</v>
      </c>
      <c r="K496" s="128">
        <f t="shared" si="147"/>
        <v>2051</v>
      </c>
      <c r="L496" s="29">
        <f t="shared" si="131"/>
        <v>4.1653611726952038</v>
      </c>
      <c r="M496" s="29">
        <f t="shared" si="132"/>
        <v>3.2209542858082481</v>
      </c>
      <c r="N496" s="29">
        <f t="shared" si="133"/>
        <v>2.9366928336055609</v>
      </c>
      <c r="O496" s="29">
        <f t="shared" si="134"/>
        <v>2.7923901490821841</v>
      </c>
      <c r="P496" s="29">
        <f t="shared" si="135"/>
        <v>2.7131768321169822</v>
      </c>
      <c r="Q496" s="29">
        <f t="shared" si="136"/>
        <v>2.720501553124389</v>
      </c>
      <c r="R496" s="29">
        <f t="shared" si="137"/>
        <v>2.7494705683277068</v>
      </c>
      <c r="S496" s="29">
        <f t="shared" si="138"/>
        <v>2.7928825362137664</v>
      </c>
      <c r="T496" s="29">
        <f t="shared" si="139"/>
        <v>2.848338038334711</v>
      </c>
      <c r="U496" s="29">
        <f t="shared" si="140"/>
        <v>2.9224984920559343</v>
      </c>
      <c r="V496" s="29">
        <f t="shared" si="141"/>
        <v>3.0796433840148403</v>
      </c>
      <c r="W496" s="29">
        <f t="shared" si="142"/>
        <v>3.187254403227036</v>
      </c>
      <c r="X496" s="29">
        <f t="shared" si="143"/>
        <v>3.2948654224392318</v>
      </c>
      <c r="Y496" s="29">
        <f t="shared" si="144"/>
        <v>3.4024764416514266</v>
      </c>
      <c r="BC496" s="72"/>
      <c r="BD496" s="72"/>
      <c r="BE496" s="72"/>
      <c r="BF496" s="72"/>
      <c r="BG496" s="72"/>
      <c r="BH496" s="72"/>
      <c r="BI496" s="72"/>
      <c r="BJ496" s="72"/>
      <c r="BK496" s="72"/>
      <c r="BL496" s="72"/>
      <c r="BM496" s="72"/>
      <c r="BN496" s="72"/>
      <c r="BO496" s="72"/>
      <c r="BP496" s="72"/>
      <c r="BQ496" s="72"/>
      <c r="BR496" s="72"/>
      <c r="BS496" s="72"/>
      <c r="BT496" s="72"/>
      <c r="BU496" s="72"/>
      <c r="BV496" s="72"/>
      <c r="BW496" s="72"/>
      <c r="BX496" s="72"/>
      <c r="BY496" s="72"/>
      <c r="BZ496" s="72"/>
      <c r="CA496" s="72"/>
      <c r="CB496" s="72"/>
      <c r="CC496" s="72"/>
      <c r="CD496" s="72"/>
      <c r="CE496" s="72"/>
      <c r="CF496" s="72"/>
      <c r="CG496" s="72"/>
      <c r="CH496" s="72"/>
      <c r="CI496" s="72"/>
      <c r="EK496" s="71"/>
    </row>
    <row r="497" spans="1:141" ht="25.15" customHeight="1">
      <c r="A497" s="549"/>
      <c r="B497" s="369">
        <f t="shared" si="145"/>
        <v>2052</v>
      </c>
      <c r="C497" s="397">
        <f t="shared" si="146"/>
        <v>55518</v>
      </c>
      <c r="D497" s="210">
        <f t="shared" si="125"/>
        <v>3.4410027640363374</v>
      </c>
      <c r="E497" s="210">
        <f t="shared" si="126"/>
        <v>2.7527834905995832</v>
      </c>
      <c r="F497" s="210">
        <f t="shared" si="127"/>
        <v>2.7349860607260479</v>
      </c>
      <c r="G497" s="210">
        <f t="shared" si="128"/>
        <v>2.8206102872742385</v>
      </c>
      <c r="H497" s="210">
        <f t="shared" si="129"/>
        <v>3.0010709380353875</v>
      </c>
      <c r="I497" s="210">
        <f t="shared" si="130"/>
        <v>3.2948654224392313</v>
      </c>
      <c r="K497" s="128">
        <f t="shared" si="147"/>
        <v>2052</v>
      </c>
      <c r="L497" s="29">
        <f t="shared" si="131"/>
        <v>4.1653611726952038</v>
      </c>
      <c r="M497" s="29">
        <f t="shared" si="132"/>
        <v>3.2209542858082481</v>
      </c>
      <c r="N497" s="29">
        <f t="shared" si="133"/>
        <v>2.9366928336055609</v>
      </c>
      <c r="O497" s="29">
        <f t="shared" si="134"/>
        <v>2.7923901490821841</v>
      </c>
      <c r="P497" s="29">
        <f t="shared" si="135"/>
        <v>2.7131768321169822</v>
      </c>
      <c r="Q497" s="29">
        <f t="shared" si="136"/>
        <v>2.720501553124389</v>
      </c>
      <c r="R497" s="29">
        <f t="shared" si="137"/>
        <v>2.7494705683277068</v>
      </c>
      <c r="S497" s="29">
        <f t="shared" si="138"/>
        <v>2.7928825362137664</v>
      </c>
      <c r="T497" s="29">
        <f t="shared" si="139"/>
        <v>2.848338038334711</v>
      </c>
      <c r="U497" s="29">
        <f t="shared" si="140"/>
        <v>2.9224984920559343</v>
      </c>
      <c r="V497" s="29">
        <f t="shared" si="141"/>
        <v>3.0796433840148403</v>
      </c>
      <c r="W497" s="29">
        <f t="shared" si="142"/>
        <v>3.187254403227036</v>
      </c>
      <c r="X497" s="29">
        <f t="shared" si="143"/>
        <v>3.2948654224392318</v>
      </c>
      <c r="Y497" s="29">
        <f t="shared" si="144"/>
        <v>3.4024764416514266</v>
      </c>
      <c r="BC497" s="72"/>
      <c r="BD497" s="72"/>
      <c r="BE497" s="72"/>
      <c r="BF497" s="72"/>
      <c r="BG497" s="72"/>
      <c r="BH497" s="72"/>
      <c r="BI497" s="72"/>
      <c r="BJ497" s="72"/>
      <c r="BK497" s="72"/>
      <c r="BL497" s="72"/>
      <c r="BM497" s="72"/>
      <c r="BN497" s="72"/>
      <c r="BO497" s="72"/>
      <c r="BP497" s="72"/>
      <c r="BQ497" s="72"/>
      <c r="BR497" s="72"/>
      <c r="BS497" s="72"/>
      <c r="BT497" s="72"/>
      <c r="BU497" s="72"/>
      <c r="BV497" s="72"/>
      <c r="BW497" s="72"/>
      <c r="BX497" s="72"/>
      <c r="BY497" s="72"/>
      <c r="BZ497" s="72"/>
      <c r="CA497" s="72"/>
      <c r="CB497" s="72"/>
      <c r="CC497" s="72"/>
      <c r="CD497" s="72"/>
      <c r="CE497" s="72"/>
      <c r="CF497" s="72"/>
      <c r="CG497" s="72"/>
      <c r="CH497" s="72"/>
      <c r="CI497" s="72"/>
      <c r="EK497" s="71"/>
    </row>
    <row r="498" spans="1:141" ht="25.15" customHeight="1">
      <c r="A498" s="549"/>
      <c r="B498" s="369">
        <f t="shared" si="145"/>
        <v>2053</v>
      </c>
      <c r="C498" s="397">
        <f t="shared" si="146"/>
        <v>55884</v>
      </c>
      <c r="D498" s="210">
        <f t="shared" si="125"/>
        <v>3.4410027640363374</v>
      </c>
      <c r="E498" s="210">
        <f t="shared" si="126"/>
        <v>2.7527834905995832</v>
      </c>
      <c r="F498" s="210">
        <f t="shared" si="127"/>
        <v>2.7349860607260479</v>
      </c>
      <c r="G498" s="210">
        <f t="shared" si="128"/>
        <v>2.8206102872742385</v>
      </c>
      <c r="H498" s="210">
        <f t="shared" si="129"/>
        <v>3.0010709380353875</v>
      </c>
      <c r="I498" s="210">
        <f t="shared" si="130"/>
        <v>3.2948654224392313</v>
      </c>
      <c r="K498" s="128">
        <f t="shared" si="147"/>
        <v>2053</v>
      </c>
      <c r="L498" s="29">
        <f t="shared" si="131"/>
        <v>4.1653611726952038</v>
      </c>
      <c r="M498" s="29">
        <f t="shared" si="132"/>
        <v>3.2209542858082481</v>
      </c>
      <c r="N498" s="29">
        <f t="shared" si="133"/>
        <v>2.9366928336055609</v>
      </c>
      <c r="O498" s="29">
        <f t="shared" si="134"/>
        <v>2.7923901490821841</v>
      </c>
      <c r="P498" s="29">
        <f t="shared" si="135"/>
        <v>2.7131768321169822</v>
      </c>
      <c r="Q498" s="29">
        <f t="shared" si="136"/>
        <v>2.720501553124389</v>
      </c>
      <c r="R498" s="29">
        <f t="shared" si="137"/>
        <v>2.7494705683277068</v>
      </c>
      <c r="S498" s="29">
        <f t="shared" si="138"/>
        <v>2.7928825362137664</v>
      </c>
      <c r="T498" s="29">
        <f t="shared" si="139"/>
        <v>2.848338038334711</v>
      </c>
      <c r="U498" s="29">
        <f t="shared" si="140"/>
        <v>2.9224984920559343</v>
      </c>
      <c r="V498" s="29">
        <f t="shared" si="141"/>
        <v>3.0796433840148403</v>
      </c>
      <c r="W498" s="29">
        <f t="shared" si="142"/>
        <v>3.187254403227036</v>
      </c>
      <c r="X498" s="29">
        <f t="shared" si="143"/>
        <v>3.2948654224392318</v>
      </c>
      <c r="Y498" s="29">
        <f t="shared" si="144"/>
        <v>3.4024764416514266</v>
      </c>
      <c r="BC498" s="72"/>
      <c r="BD498" s="72"/>
      <c r="BE498" s="72"/>
      <c r="BF498" s="72"/>
      <c r="BG498" s="72"/>
      <c r="BH498" s="72"/>
      <c r="BI498" s="72"/>
      <c r="BJ498" s="72"/>
      <c r="BK498" s="72"/>
      <c r="BL498" s="72"/>
      <c r="BM498" s="72"/>
      <c r="BN498" s="72"/>
      <c r="BO498" s="72"/>
      <c r="BP498" s="72"/>
      <c r="BQ498" s="72"/>
      <c r="BR498" s="72"/>
      <c r="BS498" s="72"/>
      <c r="BT498" s="72"/>
      <c r="BU498" s="72"/>
      <c r="BV498" s="72"/>
      <c r="BW498" s="72"/>
      <c r="BX498" s="72"/>
      <c r="BY498" s="72"/>
      <c r="BZ498" s="72"/>
      <c r="CA498" s="72"/>
      <c r="CB498" s="72"/>
      <c r="CC498" s="72"/>
      <c r="CD498" s="72"/>
      <c r="CE498" s="72"/>
      <c r="CF498" s="72"/>
      <c r="CG498" s="72"/>
      <c r="CH498" s="72"/>
      <c r="CI498" s="72"/>
      <c r="EK498" s="71"/>
    </row>
    <row r="499" spans="1:141" ht="25.15" customHeight="1">
      <c r="A499" s="549"/>
      <c r="B499" s="369">
        <f t="shared" si="145"/>
        <v>2054</v>
      </c>
      <c r="C499" s="397">
        <f t="shared" si="146"/>
        <v>56249</v>
      </c>
      <c r="D499" s="210">
        <f t="shared" si="125"/>
        <v>3.4410027640363374</v>
      </c>
      <c r="E499" s="210">
        <f t="shared" si="126"/>
        <v>2.7527834905995832</v>
      </c>
      <c r="F499" s="210">
        <f t="shared" si="127"/>
        <v>2.7349860607260479</v>
      </c>
      <c r="G499" s="210">
        <f t="shared" si="128"/>
        <v>2.8206102872742385</v>
      </c>
      <c r="H499" s="210">
        <f t="shared" si="129"/>
        <v>3.0010709380353875</v>
      </c>
      <c r="I499" s="210">
        <f t="shared" si="130"/>
        <v>3.2948654224392313</v>
      </c>
      <c r="K499" s="128">
        <f t="shared" si="147"/>
        <v>2054</v>
      </c>
      <c r="L499" s="29">
        <f t="shared" si="131"/>
        <v>4.1653611726952038</v>
      </c>
      <c r="M499" s="29">
        <f t="shared" si="132"/>
        <v>3.2209542858082481</v>
      </c>
      <c r="N499" s="29">
        <f t="shared" si="133"/>
        <v>2.9366928336055609</v>
      </c>
      <c r="O499" s="29">
        <f t="shared" si="134"/>
        <v>2.7923901490821841</v>
      </c>
      <c r="P499" s="29">
        <f t="shared" si="135"/>
        <v>2.7131768321169822</v>
      </c>
      <c r="Q499" s="29">
        <f t="shared" si="136"/>
        <v>2.720501553124389</v>
      </c>
      <c r="R499" s="29">
        <f t="shared" si="137"/>
        <v>2.7494705683277068</v>
      </c>
      <c r="S499" s="29">
        <f t="shared" si="138"/>
        <v>2.7928825362137664</v>
      </c>
      <c r="T499" s="29">
        <f t="shared" si="139"/>
        <v>2.848338038334711</v>
      </c>
      <c r="U499" s="29">
        <f t="shared" si="140"/>
        <v>2.9224984920559343</v>
      </c>
      <c r="V499" s="29">
        <f t="shared" si="141"/>
        <v>3.0796433840148403</v>
      </c>
      <c r="W499" s="29">
        <f t="shared" si="142"/>
        <v>3.187254403227036</v>
      </c>
      <c r="X499" s="29">
        <f t="shared" si="143"/>
        <v>3.2948654224392318</v>
      </c>
      <c r="Y499" s="29">
        <f t="shared" si="144"/>
        <v>3.4024764416514266</v>
      </c>
      <c r="BC499" s="72"/>
      <c r="BD499" s="72"/>
      <c r="BE499" s="72"/>
      <c r="BF499" s="72"/>
      <c r="BG499" s="72"/>
      <c r="BH499" s="72"/>
      <c r="BI499" s="72"/>
      <c r="BJ499" s="72"/>
      <c r="BK499" s="72"/>
      <c r="BL499" s="72"/>
      <c r="BM499" s="72"/>
      <c r="BN499" s="72"/>
      <c r="BO499" s="72"/>
      <c r="BP499" s="72"/>
      <c r="BQ499" s="72"/>
      <c r="BR499" s="72"/>
      <c r="BS499" s="72"/>
      <c r="BT499" s="72"/>
      <c r="BU499" s="72"/>
      <c r="BV499" s="72"/>
      <c r="BW499" s="72"/>
      <c r="BX499" s="72"/>
      <c r="BY499" s="72"/>
      <c r="BZ499" s="72"/>
      <c r="CA499" s="72"/>
      <c r="CB499" s="72"/>
      <c r="CC499" s="72"/>
      <c r="CD499" s="72"/>
      <c r="CE499" s="72"/>
      <c r="CF499" s="72"/>
      <c r="CG499" s="72"/>
      <c r="CH499" s="72"/>
      <c r="CI499" s="72"/>
      <c r="EK499" s="71"/>
    </row>
    <row r="500" spans="1:141" ht="25.15" customHeight="1">
      <c r="A500" s="549"/>
      <c r="B500" s="369">
        <f t="shared" si="145"/>
        <v>2055</v>
      </c>
      <c r="C500" s="397">
        <f t="shared" si="146"/>
        <v>56614</v>
      </c>
      <c r="D500" s="210">
        <f t="shared" si="125"/>
        <v>3.4410027640363374</v>
      </c>
      <c r="E500" s="210">
        <f t="shared" si="126"/>
        <v>2.7527834905995832</v>
      </c>
      <c r="F500" s="210">
        <f t="shared" si="127"/>
        <v>2.7349860607260479</v>
      </c>
      <c r="G500" s="210">
        <f t="shared" si="128"/>
        <v>2.8206102872742385</v>
      </c>
      <c r="H500" s="210">
        <f t="shared" si="129"/>
        <v>3.0010709380353875</v>
      </c>
      <c r="I500" s="210">
        <f t="shared" si="130"/>
        <v>3.2948654224392313</v>
      </c>
      <c r="K500" s="128">
        <f t="shared" si="147"/>
        <v>2055</v>
      </c>
      <c r="L500" s="29">
        <f t="shared" si="131"/>
        <v>4.1653611726952038</v>
      </c>
      <c r="M500" s="29">
        <f t="shared" si="132"/>
        <v>3.2209542858082481</v>
      </c>
      <c r="N500" s="29">
        <f t="shared" si="133"/>
        <v>2.9366928336055609</v>
      </c>
      <c r="O500" s="29">
        <f t="shared" si="134"/>
        <v>2.7923901490821841</v>
      </c>
      <c r="P500" s="29">
        <f t="shared" si="135"/>
        <v>2.7131768321169822</v>
      </c>
      <c r="Q500" s="29">
        <f t="shared" si="136"/>
        <v>2.720501553124389</v>
      </c>
      <c r="R500" s="29">
        <f t="shared" si="137"/>
        <v>2.7494705683277068</v>
      </c>
      <c r="S500" s="29">
        <f t="shared" si="138"/>
        <v>2.7928825362137664</v>
      </c>
      <c r="T500" s="29">
        <f t="shared" si="139"/>
        <v>2.848338038334711</v>
      </c>
      <c r="U500" s="29">
        <f t="shared" si="140"/>
        <v>2.9224984920559343</v>
      </c>
      <c r="V500" s="29">
        <f t="shared" si="141"/>
        <v>3.0796433840148403</v>
      </c>
      <c r="W500" s="29">
        <f t="shared" si="142"/>
        <v>3.187254403227036</v>
      </c>
      <c r="X500" s="29">
        <f t="shared" si="143"/>
        <v>3.2948654224392318</v>
      </c>
      <c r="Y500" s="29">
        <f t="shared" si="144"/>
        <v>3.4024764416514266</v>
      </c>
      <c r="BC500" s="72"/>
      <c r="BD500" s="72"/>
      <c r="BE500" s="72"/>
      <c r="BF500" s="72"/>
      <c r="BG500" s="72"/>
      <c r="BH500" s="72"/>
      <c r="BI500" s="72"/>
      <c r="BJ500" s="72"/>
      <c r="BK500" s="72"/>
      <c r="BL500" s="72"/>
      <c r="BM500" s="72"/>
      <c r="BN500" s="72"/>
      <c r="BO500" s="72"/>
      <c r="BP500" s="72"/>
      <c r="BQ500" s="72"/>
      <c r="BR500" s="72"/>
      <c r="BS500" s="72"/>
      <c r="BT500" s="72"/>
      <c r="BU500" s="72"/>
      <c r="BV500" s="72"/>
      <c r="BW500" s="72"/>
      <c r="BX500" s="72"/>
      <c r="BY500" s="72"/>
      <c r="BZ500" s="72"/>
      <c r="CA500" s="72"/>
      <c r="CB500" s="72"/>
      <c r="CC500" s="72"/>
      <c r="CD500" s="72"/>
      <c r="CE500" s="72"/>
      <c r="CF500" s="72"/>
      <c r="CG500" s="72"/>
      <c r="CH500" s="72"/>
      <c r="CI500" s="72"/>
      <c r="EK500" s="71"/>
    </row>
    <row r="501" spans="1:141" ht="25.15" customHeight="1">
      <c r="A501" s="549"/>
      <c r="B501" s="369">
        <f t="shared" si="145"/>
        <v>2056</v>
      </c>
      <c r="C501" s="397">
        <f t="shared" si="146"/>
        <v>56979</v>
      </c>
      <c r="D501" s="210">
        <f t="shared" si="125"/>
        <v>3.4410027640363374</v>
      </c>
      <c r="E501" s="210">
        <f t="shared" si="126"/>
        <v>2.7527834905995832</v>
      </c>
      <c r="F501" s="210">
        <f t="shared" si="127"/>
        <v>2.7349860607260479</v>
      </c>
      <c r="G501" s="210">
        <f t="shared" si="128"/>
        <v>2.8206102872742385</v>
      </c>
      <c r="H501" s="210">
        <f t="shared" si="129"/>
        <v>3.0010709380353875</v>
      </c>
      <c r="I501" s="210">
        <f t="shared" si="130"/>
        <v>3.2948654224392313</v>
      </c>
      <c r="K501" s="128">
        <f t="shared" si="147"/>
        <v>2056</v>
      </c>
      <c r="L501" s="29">
        <f t="shared" si="131"/>
        <v>4.1653611726952038</v>
      </c>
      <c r="M501" s="29">
        <f t="shared" si="132"/>
        <v>3.2209542858082481</v>
      </c>
      <c r="N501" s="29">
        <f t="shared" si="133"/>
        <v>2.9366928336055609</v>
      </c>
      <c r="O501" s="29">
        <f t="shared" si="134"/>
        <v>2.7923901490821841</v>
      </c>
      <c r="P501" s="29">
        <f t="shared" si="135"/>
        <v>2.7131768321169822</v>
      </c>
      <c r="Q501" s="29">
        <f t="shared" si="136"/>
        <v>2.720501553124389</v>
      </c>
      <c r="R501" s="29">
        <f t="shared" si="137"/>
        <v>2.7494705683277068</v>
      </c>
      <c r="S501" s="29">
        <f t="shared" si="138"/>
        <v>2.7928825362137664</v>
      </c>
      <c r="T501" s="29">
        <f t="shared" si="139"/>
        <v>2.848338038334711</v>
      </c>
      <c r="U501" s="29">
        <f t="shared" si="140"/>
        <v>2.9224984920559343</v>
      </c>
      <c r="V501" s="29">
        <f t="shared" si="141"/>
        <v>3.0796433840148403</v>
      </c>
      <c r="W501" s="29">
        <f t="shared" si="142"/>
        <v>3.187254403227036</v>
      </c>
      <c r="X501" s="29">
        <f t="shared" si="143"/>
        <v>3.2948654224392318</v>
      </c>
      <c r="Y501" s="29">
        <f t="shared" si="144"/>
        <v>3.4024764416514266</v>
      </c>
      <c r="BC501" s="72"/>
      <c r="BD501" s="72"/>
      <c r="BE501" s="72"/>
      <c r="BF501" s="72"/>
      <c r="BG501" s="72"/>
      <c r="BH501" s="72"/>
      <c r="BI501" s="72"/>
      <c r="BJ501" s="72"/>
      <c r="BK501" s="72"/>
      <c r="BL501" s="72"/>
      <c r="BM501" s="72"/>
      <c r="BN501" s="72"/>
      <c r="BO501" s="72"/>
      <c r="BP501" s="72"/>
      <c r="BQ501" s="72"/>
      <c r="BR501" s="72"/>
      <c r="BS501" s="72"/>
      <c r="BT501" s="72"/>
      <c r="BU501" s="72"/>
      <c r="BV501" s="72"/>
      <c r="BW501" s="72"/>
      <c r="BX501" s="72"/>
      <c r="BY501" s="72"/>
      <c r="BZ501" s="72"/>
      <c r="CA501" s="72"/>
      <c r="CB501" s="72"/>
      <c r="CC501" s="72"/>
      <c r="CD501" s="72"/>
      <c r="CE501" s="72"/>
      <c r="CF501" s="72"/>
      <c r="CG501" s="72"/>
      <c r="CH501" s="72"/>
      <c r="CI501" s="72"/>
      <c r="EK501" s="71"/>
    </row>
    <row r="502" spans="1:141" ht="25.15" customHeight="1">
      <c r="A502" s="549"/>
      <c r="B502" s="369">
        <f t="shared" si="145"/>
        <v>2057</v>
      </c>
      <c r="C502" s="397">
        <f t="shared" si="146"/>
        <v>57345</v>
      </c>
      <c r="D502" s="210">
        <f t="shared" si="125"/>
        <v>3.4410027640363374</v>
      </c>
      <c r="E502" s="210">
        <f t="shared" si="126"/>
        <v>2.7527834905995832</v>
      </c>
      <c r="F502" s="210">
        <f t="shared" si="127"/>
        <v>2.7349860607260479</v>
      </c>
      <c r="G502" s="210">
        <f t="shared" si="128"/>
        <v>2.8206102872742385</v>
      </c>
      <c r="H502" s="210">
        <f t="shared" si="129"/>
        <v>3.0010709380353875</v>
      </c>
      <c r="I502" s="210">
        <f t="shared" si="130"/>
        <v>3.2948654224392313</v>
      </c>
      <c r="K502" s="128">
        <f t="shared" si="147"/>
        <v>2057</v>
      </c>
      <c r="L502" s="29">
        <f t="shared" si="131"/>
        <v>4.1653611726952038</v>
      </c>
      <c r="M502" s="29">
        <f t="shared" si="132"/>
        <v>3.2209542858082481</v>
      </c>
      <c r="N502" s="29">
        <f t="shared" si="133"/>
        <v>2.9366928336055609</v>
      </c>
      <c r="O502" s="29">
        <f t="shared" si="134"/>
        <v>2.7923901490821841</v>
      </c>
      <c r="P502" s="29">
        <f t="shared" si="135"/>
        <v>2.7131768321169822</v>
      </c>
      <c r="Q502" s="29">
        <f t="shared" si="136"/>
        <v>2.720501553124389</v>
      </c>
      <c r="R502" s="29">
        <f t="shared" si="137"/>
        <v>2.7494705683277068</v>
      </c>
      <c r="S502" s="29">
        <f t="shared" si="138"/>
        <v>2.7928825362137664</v>
      </c>
      <c r="T502" s="29">
        <f t="shared" si="139"/>
        <v>2.848338038334711</v>
      </c>
      <c r="U502" s="29">
        <f t="shared" si="140"/>
        <v>2.9224984920559343</v>
      </c>
      <c r="V502" s="29">
        <f t="shared" si="141"/>
        <v>3.0796433840148403</v>
      </c>
      <c r="W502" s="29">
        <f t="shared" si="142"/>
        <v>3.187254403227036</v>
      </c>
      <c r="X502" s="29">
        <f t="shared" si="143"/>
        <v>3.2948654224392318</v>
      </c>
      <c r="Y502" s="29">
        <f t="shared" si="144"/>
        <v>3.4024764416514266</v>
      </c>
      <c r="BC502" s="72"/>
      <c r="BD502" s="72"/>
      <c r="BE502" s="72"/>
      <c r="BF502" s="72"/>
      <c r="BG502" s="72"/>
      <c r="BH502" s="72"/>
      <c r="BI502" s="72"/>
      <c r="BJ502" s="72"/>
      <c r="BK502" s="72"/>
      <c r="BL502" s="72"/>
      <c r="BM502" s="72"/>
      <c r="BN502" s="72"/>
      <c r="BO502" s="72"/>
      <c r="BP502" s="72"/>
      <c r="BQ502" s="72"/>
      <c r="BR502" s="72"/>
      <c r="BS502" s="72"/>
      <c r="BT502" s="72"/>
      <c r="BU502" s="72"/>
      <c r="BV502" s="72"/>
      <c r="BW502" s="72"/>
      <c r="BX502" s="72"/>
      <c r="BY502" s="72"/>
      <c r="BZ502" s="72"/>
      <c r="CA502" s="72"/>
      <c r="CB502" s="72"/>
      <c r="CC502" s="72"/>
      <c r="CD502" s="72"/>
      <c r="CE502" s="72"/>
      <c r="CF502" s="72"/>
      <c r="CG502" s="72"/>
      <c r="CH502" s="72"/>
      <c r="CI502" s="72"/>
      <c r="EK502" s="71"/>
    </row>
    <row r="503" spans="1:141" ht="25.15" customHeight="1">
      <c r="A503" s="549"/>
      <c r="B503" s="369">
        <f t="shared" si="145"/>
        <v>2058</v>
      </c>
      <c r="C503" s="397">
        <f t="shared" si="146"/>
        <v>57710</v>
      </c>
      <c r="D503" s="210">
        <f t="shared" si="125"/>
        <v>3.4410027640363374</v>
      </c>
      <c r="E503" s="210">
        <f t="shared" si="126"/>
        <v>2.7527834905995832</v>
      </c>
      <c r="F503" s="210">
        <f t="shared" si="127"/>
        <v>2.7349860607260479</v>
      </c>
      <c r="G503" s="210">
        <f t="shared" si="128"/>
        <v>2.8206102872742385</v>
      </c>
      <c r="H503" s="210">
        <f t="shared" si="129"/>
        <v>3.0010709380353875</v>
      </c>
      <c r="I503" s="210">
        <f t="shared" si="130"/>
        <v>3.2948654224392313</v>
      </c>
      <c r="K503" s="128">
        <f t="shared" si="147"/>
        <v>2058</v>
      </c>
      <c r="L503" s="29">
        <f t="shared" si="131"/>
        <v>4.1653611726952038</v>
      </c>
      <c r="M503" s="29">
        <f t="shared" si="132"/>
        <v>3.2209542858082481</v>
      </c>
      <c r="N503" s="29">
        <f t="shared" si="133"/>
        <v>2.9366928336055609</v>
      </c>
      <c r="O503" s="29">
        <f t="shared" si="134"/>
        <v>2.7923901490821841</v>
      </c>
      <c r="P503" s="29">
        <f t="shared" si="135"/>
        <v>2.7131768321169822</v>
      </c>
      <c r="Q503" s="29">
        <f t="shared" si="136"/>
        <v>2.720501553124389</v>
      </c>
      <c r="R503" s="29">
        <f t="shared" si="137"/>
        <v>2.7494705683277068</v>
      </c>
      <c r="S503" s="29">
        <f t="shared" si="138"/>
        <v>2.7928825362137664</v>
      </c>
      <c r="T503" s="29">
        <f t="shared" si="139"/>
        <v>2.848338038334711</v>
      </c>
      <c r="U503" s="29">
        <f t="shared" si="140"/>
        <v>2.9224984920559343</v>
      </c>
      <c r="V503" s="29">
        <f t="shared" si="141"/>
        <v>3.0796433840148403</v>
      </c>
      <c r="W503" s="29">
        <f t="shared" si="142"/>
        <v>3.187254403227036</v>
      </c>
      <c r="X503" s="29">
        <f t="shared" si="143"/>
        <v>3.2948654224392318</v>
      </c>
      <c r="Y503" s="29">
        <f t="shared" si="144"/>
        <v>3.4024764416514266</v>
      </c>
      <c r="BC503" s="72"/>
      <c r="BD503" s="72"/>
      <c r="BE503" s="72"/>
      <c r="BF503" s="72"/>
      <c r="BG503" s="72"/>
      <c r="BH503" s="72"/>
      <c r="BI503" s="72"/>
      <c r="BJ503" s="72"/>
      <c r="BK503" s="72"/>
      <c r="BL503" s="72"/>
      <c r="BM503" s="72"/>
      <c r="BN503" s="72"/>
      <c r="BO503" s="72"/>
      <c r="BP503" s="72"/>
      <c r="BQ503" s="72"/>
      <c r="BR503" s="72"/>
      <c r="BS503" s="72"/>
      <c r="BT503" s="72"/>
      <c r="BU503" s="72"/>
      <c r="BV503" s="72"/>
      <c r="BW503" s="72"/>
      <c r="BX503" s="72"/>
      <c r="BY503" s="72"/>
      <c r="BZ503" s="72"/>
      <c r="CA503" s="72"/>
      <c r="CB503" s="72"/>
      <c r="CC503" s="72"/>
      <c r="CD503" s="72"/>
      <c r="CE503" s="72"/>
      <c r="CF503" s="72"/>
      <c r="CG503" s="72"/>
      <c r="CH503" s="72"/>
      <c r="CI503" s="72"/>
      <c r="EK503" s="71"/>
    </row>
    <row r="504" spans="1:141" ht="25.15" customHeight="1">
      <c r="A504" s="549"/>
      <c r="B504" s="369">
        <f t="shared" si="145"/>
        <v>2059</v>
      </c>
      <c r="C504" s="397">
        <f t="shared" si="146"/>
        <v>58075</v>
      </c>
      <c r="D504" s="210">
        <f t="shared" si="125"/>
        <v>3.4410027640363374</v>
      </c>
      <c r="E504" s="210">
        <f t="shared" si="126"/>
        <v>2.7527834905995832</v>
      </c>
      <c r="F504" s="210">
        <f t="shared" si="127"/>
        <v>2.7349860607260479</v>
      </c>
      <c r="G504" s="210">
        <f t="shared" si="128"/>
        <v>2.8206102872742385</v>
      </c>
      <c r="H504" s="210">
        <f t="shared" si="129"/>
        <v>3.0010709380353875</v>
      </c>
      <c r="I504" s="210">
        <f t="shared" si="130"/>
        <v>3.2948654224392313</v>
      </c>
      <c r="K504" s="128">
        <f t="shared" si="147"/>
        <v>2059</v>
      </c>
      <c r="L504" s="29">
        <f t="shared" si="131"/>
        <v>4.1653611726952038</v>
      </c>
      <c r="M504" s="29">
        <f t="shared" si="132"/>
        <v>3.2209542858082481</v>
      </c>
      <c r="N504" s="29">
        <f t="shared" si="133"/>
        <v>2.9366928336055609</v>
      </c>
      <c r="O504" s="29">
        <f t="shared" si="134"/>
        <v>2.7923901490821841</v>
      </c>
      <c r="P504" s="29">
        <f t="shared" si="135"/>
        <v>2.7131768321169822</v>
      </c>
      <c r="Q504" s="29">
        <f t="shared" si="136"/>
        <v>2.720501553124389</v>
      </c>
      <c r="R504" s="29">
        <f t="shared" si="137"/>
        <v>2.7494705683277068</v>
      </c>
      <c r="S504" s="29">
        <f t="shared" si="138"/>
        <v>2.7928825362137664</v>
      </c>
      <c r="T504" s="29">
        <f t="shared" si="139"/>
        <v>2.848338038334711</v>
      </c>
      <c r="U504" s="29">
        <f t="shared" si="140"/>
        <v>2.9224984920559343</v>
      </c>
      <c r="V504" s="29">
        <f t="shared" si="141"/>
        <v>3.0796433840148403</v>
      </c>
      <c r="W504" s="29">
        <f t="shared" si="142"/>
        <v>3.187254403227036</v>
      </c>
      <c r="X504" s="29">
        <f t="shared" si="143"/>
        <v>3.2948654224392318</v>
      </c>
      <c r="Y504" s="29">
        <f t="shared" si="144"/>
        <v>3.4024764416514266</v>
      </c>
      <c r="BC504" s="72"/>
      <c r="BD504" s="72"/>
      <c r="BE504" s="72"/>
      <c r="BF504" s="72"/>
      <c r="BG504" s="72"/>
      <c r="BH504" s="72"/>
      <c r="BI504" s="72"/>
      <c r="BJ504" s="72"/>
      <c r="BK504" s="72"/>
      <c r="BL504" s="72"/>
      <c r="BM504" s="72"/>
      <c r="BN504" s="72"/>
      <c r="BO504" s="72"/>
      <c r="BP504" s="72"/>
      <c r="BQ504" s="72"/>
      <c r="BR504" s="72"/>
      <c r="BS504" s="72"/>
      <c r="BT504" s="72"/>
      <c r="BU504" s="72"/>
      <c r="BV504" s="72"/>
      <c r="BW504" s="72"/>
      <c r="BX504" s="72"/>
      <c r="BY504" s="72"/>
      <c r="BZ504" s="72"/>
      <c r="CA504" s="72"/>
      <c r="CB504" s="72"/>
      <c r="CC504" s="72"/>
      <c r="CD504" s="72"/>
      <c r="CE504" s="72"/>
      <c r="CF504" s="72"/>
      <c r="CG504" s="72"/>
      <c r="CH504" s="72"/>
      <c r="CI504" s="72"/>
      <c r="EK504" s="71"/>
    </row>
    <row r="505" spans="1:141" ht="25.15" customHeight="1">
      <c r="A505" s="549"/>
      <c r="B505" s="369">
        <f t="shared" si="145"/>
        <v>2060</v>
      </c>
      <c r="C505" s="397">
        <f t="shared" si="146"/>
        <v>58440</v>
      </c>
      <c r="D505" s="210">
        <f t="shared" si="125"/>
        <v>3.4410027640363374</v>
      </c>
      <c r="E505" s="210">
        <f t="shared" si="126"/>
        <v>2.7527834905995832</v>
      </c>
      <c r="F505" s="210">
        <f t="shared" si="127"/>
        <v>2.7349860607260479</v>
      </c>
      <c r="G505" s="210">
        <f t="shared" si="128"/>
        <v>2.8206102872742385</v>
      </c>
      <c r="H505" s="210">
        <f t="shared" si="129"/>
        <v>3.0010709380353875</v>
      </c>
      <c r="I505" s="210">
        <f t="shared" si="130"/>
        <v>3.2948654224392313</v>
      </c>
      <c r="K505" s="128">
        <f t="shared" si="147"/>
        <v>2060</v>
      </c>
      <c r="L505" s="29">
        <f t="shared" si="131"/>
        <v>4.1653611726952038</v>
      </c>
      <c r="M505" s="29">
        <f t="shared" si="132"/>
        <v>3.2209542858082481</v>
      </c>
      <c r="N505" s="29">
        <f t="shared" si="133"/>
        <v>2.9366928336055609</v>
      </c>
      <c r="O505" s="29">
        <f t="shared" si="134"/>
        <v>2.7923901490821841</v>
      </c>
      <c r="P505" s="29">
        <f t="shared" si="135"/>
        <v>2.7131768321169822</v>
      </c>
      <c r="Q505" s="29">
        <f t="shared" si="136"/>
        <v>2.720501553124389</v>
      </c>
      <c r="R505" s="29">
        <f t="shared" si="137"/>
        <v>2.7494705683277068</v>
      </c>
      <c r="S505" s="29">
        <f t="shared" si="138"/>
        <v>2.7928825362137664</v>
      </c>
      <c r="T505" s="29">
        <f t="shared" si="139"/>
        <v>2.848338038334711</v>
      </c>
      <c r="U505" s="29">
        <f t="shared" si="140"/>
        <v>2.9224984920559343</v>
      </c>
      <c r="V505" s="29">
        <f t="shared" si="141"/>
        <v>3.0796433840148403</v>
      </c>
      <c r="W505" s="29">
        <f t="shared" si="142"/>
        <v>3.187254403227036</v>
      </c>
      <c r="X505" s="29">
        <f t="shared" si="143"/>
        <v>3.2948654224392318</v>
      </c>
      <c r="Y505" s="29">
        <f t="shared" si="144"/>
        <v>3.4024764416514266</v>
      </c>
      <c r="BC505" s="72"/>
      <c r="BD505" s="72"/>
      <c r="BE505" s="72"/>
      <c r="BF505" s="72"/>
      <c r="BG505" s="72"/>
      <c r="BH505" s="72"/>
      <c r="BI505" s="72"/>
      <c r="BJ505" s="72"/>
      <c r="BK505" s="72"/>
      <c r="BL505" s="72"/>
      <c r="BM505" s="72"/>
      <c r="BN505" s="72"/>
      <c r="BO505" s="72"/>
      <c r="BP505" s="72"/>
      <c r="BQ505" s="72"/>
      <c r="BR505" s="72"/>
      <c r="BS505" s="72"/>
      <c r="BT505" s="72"/>
      <c r="BU505" s="72"/>
      <c r="BV505" s="72"/>
      <c r="BW505" s="72"/>
      <c r="BX505" s="72"/>
      <c r="BY505" s="72"/>
      <c r="BZ505" s="72"/>
      <c r="CA505" s="72"/>
      <c r="CB505" s="72"/>
      <c r="CC505" s="72"/>
      <c r="CD505" s="72"/>
      <c r="CE505" s="72"/>
      <c r="CF505" s="72"/>
      <c r="CG505" s="72"/>
      <c r="CH505" s="72"/>
      <c r="CI505" s="72"/>
      <c r="EK505" s="71"/>
    </row>
    <row r="506" spans="1:141" ht="25.15" customHeight="1">
      <c r="A506" s="549"/>
      <c r="B506" s="369">
        <f t="shared" si="145"/>
        <v>2061</v>
      </c>
      <c r="C506" s="397">
        <f t="shared" si="146"/>
        <v>58806</v>
      </c>
      <c r="D506" s="210">
        <f t="shared" si="125"/>
        <v>3.4410027640363374</v>
      </c>
      <c r="E506" s="210">
        <f t="shared" si="126"/>
        <v>2.7527834905995832</v>
      </c>
      <c r="F506" s="210">
        <f t="shared" si="127"/>
        <v>2.7349860607260479</v>
      </c>
      <c r="G506" s="210">
        <f t="shared" si="128"/>
        <v>2.8206102872742385</v>
      </c>
      <c r="H506" s="210">
        <f t="shared" si="129"/>
        <v>3.0010709380353875</v>
      </c>
      <c r="I506" s="210">
        <f t="shared" si="130"/>
        <v>3.2948654224392313</v>
      </c>
      <c r="K506" s="128">
        <f t="shared" si="147"/>
        <v>2061</v>
      </c>
      <c r="L506" s="29">
        <f t="shared" si="131"/>
        <v>4.1653611726952038</v>
      </c>
      <c r="M506" s="29">
        <f t="shared" si="132"/>
        <v>3.2209542858082481</v>
      </c>
      <c r="N506" s="29">
        <f t="shared" si="133"/>
        <v>2.9366928336055609</v>
      </c>
      <c r="O506" s="29">
        <f t="shared" si="134"/>
        <v>2.7923901490821841</v>
      </c>
      <c r="P506" s="29">
        <f t="shared" si="135"/>
        <v>2.7131768321169822</v>
      </c>
      <c r="Q506" s="29">
        <f t="shared" si="136"/>
        <v>2.720501553124389</v>
      </c>
      <c r="R506" s="29">
        <f t="shared" si="137"/>
        <v>2.7494705683277068</v>
      </c>
      <c r="S506" s="29">
        <f t="shared" si="138"/>
        <v>2.7928825362137664</v>
      </c>
      <c r="T506" s="29">
        <f t="shared" si="139"/>
        <v>2.848338038334711</v>
      </c>
      <c r="U506" s="29">
        <f t="shared" si="140"/>
        <v>2.9224984920559343</v>
      </c>
      <c r="V506" s="29">
        <f t="shared" si="141"/>
        <v>3.0796433840148403</v>
      </c>
      <c r="W506" s="29">
        <f t="shared" si="142"/>
        <v>3.187254403227036</v>
      </c>
      <c r="X506" s="29">
        <f t="shared" si="143"/>
        <v>3.2948654224392318</v>
      </c>
      <c r="Y506" s="29">
        <f t="shared" si="144"/>
        <v>3.4024764416514266</v>
      </c>
      <c r="BC506" s="72"/>
      <c r="BD506" s="72"/>
      <c r="BE506" s="72"/>
      <c r="BF506" s="72"/>
      <c r="BG506" s="72"/>
      <c r="BH506" s="72"/>
      <c r="BI506" s="72"/>
      <c r="BJ506" s="72"/>
      <c r="BK506" s="72"/>
      <c r="BL506" s="72"/>
      <c r="BM506" s="72"/>
      <c r="BN506" s="72"/>
      <c r="BO506" s="72"/>
      <c r="BP506" s="72"/>
      <c r="BQ506" s="72"/>
      <c r="BR506" s="72"/>
      <c r="BS506" s="72"/>
      <c r="BT506" s="72"/>
      <c r="BU506" s="72"/>
      <c r="BV506" s="72"/>
      <c r="BW506" s="72"/>
      <c r="BX506" s="72"/>
      <c r="BY506" s="72"/>
      <c r="BZ506" s="72"/>
      <c r="CA506" s="72"/>
      <c r="CB506" s="72"/>
      <c r="CC506" s="72"/>
      <c r="CD506" s="72"/>
      <c r="CE506" s="72"/>
      <c r="CF506" s="72"/>
      <c r="CG506" s="72"/>
      <c r="CH506" s="72"/>
      <c r="CI506" s="72"/>
      <c r="EK506" s="71"/>
    </row>
    <row r="507" spans="1:141" ht="25.15" customHeight="1">
      <c r="A507" s="549"/>
      <c r="B507" s="148"/>
      <c r="C507" s="72"/>
      <c r="D507" s="72"/>
      <c r="E507" s="72"/>
      <c r="F507" s="72"/>
      <c r="G507" s="72"/>
      <c r="H507" s="72"/>
      <c r="I507" s="72"/>
      <c r="J507" s="15"/>
      <c r="K507" s="15"/>
      <c r="L507" s="15"/>
      <c r="M507" s="15"/>
      <c r="N507" s="72"/>
      <c r="O507" s="72"/>
      <c r="P507" s="72"/>
      <c r="Q507" s="72"/>
      <c r="R507" s="72"/>
      <c r="S507" s="72"/>
      <c r="T507" s="72"/>
      <c r="U507" s="72"/>
      <c r="V507" s="72"/>
      <c r="W507" s="72"/>
      <c r="X507" s="72"/>
      <c r="Y507" s="72"/>
      <c r="Z507" s="72"/>
      <c r="BC507" s="72"/>
      <c r="BD507" s="72"/>
      <c r="BE507" s="72"/>
      <c r="BF507" s="72"/>
      <c r="BG507" s="72"/>
      <c r="BH507" s="72"/>
      <c r="BI507" s="72"/>
      <c r="BJ507" s="72"/>
      <c r="BK507" s="72"/>
      <c r="BL507" s="72"/>
      <c r="BM507" s="72"/>
      <c r="BN507" s="72"/>
      <c r="BO507" s="72"/>
      <c r="BP507" s="72"/>
      <c r="BQ507" s="72"/>
      <c r="BR507" s="72"/>
      <c r="BS507" s="72"/>
      <c r="BT507" s="72"/>
      <c r="BU507" s="72"/>
      <c r="BV507" s="72"/>
      <c r="BW507" s="72"/>
      <c r="BX507" s="72"/>
      <c r="BY507" s="72"/>
      <c r="BZ507" s="72"/>
      <c r="CA507" s="72"/>
      <c r="CB507" s="72"/>
      <c r="CC507" s="72"/>
      <c r="CD507" s="72"/>
      <c r="CE507" s="72"/>
      <c r="CF507" s="72"/>
      <c r="CG507" s="72"/>
      <c r="CH507" s="72"/>
    </row>
    <row r="508" spans="1:141" ht="25.15" customHeight="1">
      <c r="A508" s="549"/>
      <c r="B508" s="209" t="s">
        <v>403</v>
      </c>
      <c r="C508" s="72"/>
      <c r="D508" s="72"/>
      <c r="E508" s="72"/>
      <c r="F508" s="72"/>
      <c r="G508" s="72"/>
      <c r="H508" s="72"/>
      <c r="I508" s="72"/>
      <c r="J508" s="15"/>
      <c r="K508" s="15"/>
      <c r="L508" s="15"/>
      <c r="M508" s="15"/>
      <c r="N508" s="72"/>
      <c r="O508" s="72"/>
      <c r="P508" s="72"/>
      <c r="Q508" s="72"/>
      <c r="R508" s="72"/>
      <c r="S508" s="72"/>
      <c r="T508" s="72"/>
      <c r="U508" s="72"/>
      <c r="V508" s="72"/>
      <c r="W508" s="72"/>
      <c r="X508" s="72"/>
      <c r="Y508" s="72"/>
      <c r="Z508" s="72"/>
      <c r="BC508" s="72"/>
      <c r="BD508" s="72"/>
      <c r="BE508" s="72"/>
      <c r="BF508" s="72"/>
      <c r="BG508" s="72"/>
      <c r="BH508" s="72"/>
      <c r="BI508" s="72"/>
      <c r="BJ508" s="72"/>
      <c r="BK508" s="72"/>
      <c r="BL508" s="72"/>
      <c r="BM508" s="72"/>
      <c r="BN508" s="72"/>
      <c r="BO508" s="72"/>
      <c r="BP508" s="72"/>
      <c r="BQ508" s="72"/>
      <c r="BR508" s="72"/>
      <c r="BS508" s="72"/>
      <c r="BT508" s="72"/>
      <c r="BU508" s="72"/>
      <c r="BV508" s="72"/>
      <c r="BW508" s="72"/>
      <c r="BX508" s="72"/>
      <c r="BY508" s="72"/>
      <c r="BZ508" s="72"/>
      <c r="CA508" s="72"/>
      <c r="CB508" s="72"/>
      <c r="CC508" s="72"/>
      <c r="CD508" s="72"/>
      <c r="CE508" s="72"/>
      <c r="CF508" s="72"/>
      <c r="CG508" s="72"/>
      <c r="CH508" s="72"/>
    </row>
    <row r="509" spans="1:141" ht="25.15" customHeight="1">
      <c r="A509" s="549"/>
      <c r="B509" s="436" t="s">
        <v>398</v>
      </c>
      <c r="C509" s="436"/>
      <c r="D509" s="436"/>
      <c r="E509" s="436"/>
      <c r="F509" s="436"/>
      <c r="G509" s="436"/>
      <c r="H509" s="436"/>
      <c r="I509" s="436"/>
      <c r="J509" s="370"/>
      <c r="K509" s="72"/>
      <c r="L509" s="435" t="s">
        <v>399</v>
      </c>
      <c r="M509" s="435"/>
      <c r="N509" s="435"/>
      <c r="O509" s="435"/>
      <c r="P509" s="435"/>
      <c r="Q509" s="435"/>
      <c r="R509" s="435"/>
      <c r="S509" s="435"/>
      <c r="T509" s="435"/>
      <c r="U509" s="435"/>
      <c r="V509" s="435"/>
      <c r="W509" s="435"/>
      <c r="X509" s="435"/>
      <c r="Y509" s="435"/>
      <c r="AW509" s="72"/>
      <c r="AX509" s="72"/>
      <c r="AY509" s="72"/>
      <c r="AZ509" s="72"/>
      <c r="BA509" s="72"/>
      <c r="BB509" s="72"/>
      <c r="BC509" s="72"/>
      <c r="BD509" s="72"/>
      <c r="BE509" s="72"/>
      <c r="BF509" s="72"/>
      <c r="BG509" s="72"/>
      <c r="BH509" s="72"/>
      <c r="BI509" s="72"/>
      <c r="BJ509" s="72"/>
      <c r="BK509" s="72"/>
      <c r="BL509" s="72"/>
      <c r="BM509" s="72"/>
      <c r="BN509" s="72"/>
      <c r="BO509" s="72"/>
      <c r="BP509" s="72"/>
      <c r="BQ509" s="72"/>
      <c r="BR509" s="72"/>
      <c r="BS509" s="72"/>
      <c r="BT509" s="72"/>
      <c r="BU509" s="72"/>
      <c r="BV509" s="72"/>
      <c r="BW509" s="72"/>
      <c r="BX509" s="72"/>
      <c r="BY509" s="72"/>
      <c r="BZ509" s="72"/>
      <c r="CA509" s="72"/>
      <c r="CB509" s="72"/>
      <c r="CC509" s="72"/>
      <c r="CD509" s="72"/>
      <c r="CE509" s="72"/>
      <c r="CF509" s="72"/>
      <c r="CG509" s="72"/>
      <c r="CH509" s="72"/>
    </row>
    <row r="510" spans="1:141" ht="25.15" customHeight="1">
      <c r="A510" s="549"/>
      <c r="B510" s="436" t="s">
        <v>300</v>
      </c>
      <c r="C510" s="437" t="s">
        <v>207</v>
      </c>
      <c r="D510" s="436" t="s">
        <v>8</v>
      </c>
      <c r="E510" s="436"/>
      <c r="F510" s="436"/>
      <c r="G510" s="436"/>
      <c r="H510" s="436"/>
      <c r="I510" s="436"/>
      <c r="K510" s="551" t="s">
        <v>300</v>
      </c>
      <c r="L510" s="435" t="s">
        <v>8</v>
      </c>
      <c r="M510" s="435"/>
      <c r="N510" s="435"/>
      <c r="O510" s="435"/>
      <c r="P510" s="435"/>
      <c r="Q510" s="435"/>
      <c r="R510" s="435"/>
      <c r="S510" s="435"/>
      <c r="T510" s="435"/>
      <c r="U510" s="435"/>
      <c r="V510" s="435"/>
      <c r="W510" s="435"/>
      <c r="X510" s="435"/>
      <c r="Y510" s="435"/>
      <c r="AW510" s="72"/>
      <c r="AX510" s="72"/>
      <c r="AY510" s="72"/>
      <c r="AZ510" s="72"/>
      <c r="BA510" s="72"/>
      <c r="BB510" s="72"/>
      <c r="BC510" s="72"/>
      <c r="BD510" s="72"/>
      <c r="BE510" s="72"/>
      <c r="BF510" s="72"/>
      <c r="BG510" s="72"/>
      <c r="BH510" s="72"/>
      <c r="BI510" s="72"/>
      <c r="BJ510" s="72"/>
      <c r="BK510" s="72"/>
      <c r="BL510" s="72"/>
      <c r="BM510" s="72"/>
      <c r="BN510" s="72"/>
      <c r="BO510" s="72"/>
      <c r="BP510" s="72"/>
      <c r="BQ510" s="72"/>
      <c r="BR510" s="72"/>
      <c r="BS510" s="72"/>
      <c r="BT510" s="72"/>
      <c r="BU510" s="72"/>
      <c r="BV510" s="72"/>
      <c r="BW510" s="72"/>
      <c r="BX510" s="72"/>
      <c r="BY510" s="72"/>
      <c r="BZ510" s="72"/>
      <c r="CA510" s="72"/>
      <c r="CB510" s="72"/>
      <c r="CC510" s="72"/>
      <c r="CD510" s="72"/>
      <c r="CE510" s="72"/>
      <c r="CF510" s="72"/>
      <c r="CG510" s="72"/>
      <c r="CH510" s="72"/>
    </row>
    <row r="511" spans="1:141" ht="25.15" customHeight="1">
      <c r="A511" s="549"/>
      <c r="B511" s="436"/>
      <c r="C511" s="437">
        <v>43830</v>
      </c>
      <c r="D511" s="368" t="s">
        <v>9</v>
      </c>
      <c r="E511" s="368" t="s">
        <v>10</v>
      </c>
      <c r="F511" s="368" t="s">
        <v>1</v>
      </c>
      <c r="G511" s="368" t="s">
        <v>2</v>
      </c>
      <c r="H511" s="368" t="s">
        <v>3</v>
      </c>
      <c r="I511" s="368" t="s">
        <v>39</v>
      </c>
      <c r="K511" s="435"/>
      <c r="L511" s="361" t="s">
        <v>25</v>
      </c>
      <c r="M511" s="361" t="s">
        <v>26</v>
      </c>
      <c r="N511" s="361" t="s">
        <v>27</v>
      </c>
      <c r="O511" s="361" t="s">
        <v>28</v>
      </c>
      <c r="P511" s="361" t="s">
        <v>29</v>
      </c>
      <c r="Q511" s="361" t="s">
        <v>30</v>
      </c>
      <c r="R511" s="361" t="s">
        <v>31</v>
      </c>
      <c r="S511" s="361" t="s">
        <v>32</v>
      </c>
      <c r="T511" s="361" t="s">
        <v>33</v>
      </c>
      <c r="U511" s="361" t="s">
        <v>34</v>
      </c>
      <c r="V511" s="361" t="s">
        <v>35</v>
      </c>
      <c r="W511" s="361" t="s">
        <v>36</v>
      </c>
      <c r="X511" s="361" t="s">
        <v>37</v>
      </c>
      <c r="Y511" s="361" t="s">
        <v>38</v>
      </c>
      <c r="BC511" s="72"/>
      <c r="BD511" s="72"/>
      <c r="BE511" s="72"/>
      <c r="BF511" s="72"/>
      <c r="BG511" s="72"/>
      <c r="BH511" s="72"/>
      <c r="BI511" s="72"/>
      <c r="BJ511" s="72"/>
      <c r="BK511" s="72"/>
      <c r="BL511" s="72"/>
      <c r="BM511" s="72"/>
      <c r="BN511" s="72"/>
      <c r="BO511" s="72"/>
      <c r="BP511" s="72"/>
      <c r="BQ511" s="72"/>
      <c r="BR511" s="72"/>
      <c r="BS511" s="72"/>
      <c r="BT511" s="72"/>
      <c r="BU511" s="72"/>
      <c r="BV511" s="72"/>
      <c r="BW511" s="72"/>
      <c r="BX511" s="72"/>
      <c r="BY511" s="72"/>
      <c r="BZ511" s="72"/>
      <c r="CA511" s="72"/>
      <c r="CB511" s="72"/>
      <c r="CC511" s="72"/>
      <c r="CD511" s="72"/>
      <c r="CE511" s="72"/>
      <c r="CF511" s="72"/>
      <c r="CG511" s="72"/>
      <c r="CH511" s="72"/>
      <c r="CI511" s="72"/>
      <c r="EK511" s="71"/>
    </row>
    <row r="512" spans="1:141" ht="25.15" customHeight="1">
      <c r="A512" s="549"/>
      <c r="B512" s="369">
        <v>2020</v>
      </c>
      <c r="C512" s="397">
        <v>43830</v>
      </c>
      <c r="D512" s="210">
        <f t="shared" ref="D512:D553" si="148">AVERAGE(L512:N512)</f>
        <v>1.2973589153291778</v>
      </c>
      <c r="E512" s="210">
        <f t="shared" ref="E512:E553" si="149">AVERAGE(O512:P512)</f>
        <v>1.0829802170779939</v>
      </c>
      <c r="F512" s="210">
        <f t="shared" ref="F512:F553" si="150">AVERAGE(Q512:R512)</f>
        <v>1.0450796332760337</v>
      </c>
      <c r="G512" s="210">
        <f t="shared" ref="G512:G553" si="151">AVERAGE(S512:T512)</f>
        <v>1.0451827904695721</v>
      </c>
      <c r="H512" s="210">
        <f t="shared" ref="H512:H553" si="152">AVERAGE(U512:V512)</f>
        <v>1.0689366375734055</v>
      </c>
      <c r="I512" s="210">
        <f t="shared" ref="I512:I553" si="153">AVERAGE(W512:Y512)</f>
        <v>1.1081329257528421</v>
      </c>
      <c r="K512" s="128">
        <v>2020</v>
      </c>
      <c r="L512" s="29">
        <f>AVERAGE(L324,L418)</f>
        <v>1.4813626150964372</v>
      </c>
      <c r="M512" s="29">
        <f t="shared" ref="M512:Y512" si="154">AVERAGE(M324,M418)</f>
        <v>1.2524316404697904</v>
      </c>
      <c r="N512" s="29">
        <f t="shared" si="154"/>
        <v>1.1582824904213063</v>
      </c>
      <c r="O512" s="29">
        <f t="shared" si="154"/>
        <v>1.1016825883671864</v>
      </c>
      <c r="P512" s="29">
        <f t="shared" si="154"/>
        <v>1.0642778457888016</v>
      </c>
      <c r="Q512" s="29">
        <f t="shared" si="154"/>
        <v>1.0485243303245684</v>
      </c>
      <c r="R512" s="29">
        <f t="shared" si="154"/>
        <v>1.0416349362274993</v>
      </c>
      <c r="S512" s="29">
        <f t="shared" si="154"/>
        <v>1.0419414956384085</v>
      </c>
      <c r="T512" s="29">
        <f t="shared" si="154"/>
        <v>1.0484240853007354</v>
      </c>
      <c r="U512" s="29">
        <f t="shared" si="154"/>
        <v>1.0604155404660391</v>
      </c>
      <c r="V512" s="29">
        <f t="shared" si="154"/>
        <v>1.0774577346807717</v>
      </c>
      <c r="W512" s="29">
        <f t="shared" si="154"/>
        <v>1.0900389510568578</v>
      </c>
      <c r="X512" s="29">
        <f t="shared" si="154"/>
        <v>1.1068238795536345</v>
      </c>
      <c r="Y512" s="29">
        <f t="shared" si="154"/>
        <v>1.1275359466480339</v>
      </c>
      <c r="BC512" s="72"/>
      <c r="BD512" s="72"/>
      <c r="BE512" s="72"/>
      <c r="BF512" s="72"/>
      <c r="BG512" s="72"/>
      <c r="BH512" s="72"/>
      <c r="BI512" s="72"/>
      <c r="BJ512" s="72"/>
      <c r="BK512" s="72"/>
      <c r="BL512" s="72"/>
      <c r="BM512" s="72"/>
      <c r="BN512" s="72"/>
      <c r="BO512" s="72"/>
      <c r="BP512" s="72"/>
      <c r="BQ512" s="72"/>
      <c r="BR512" s="72"/>
      <c r="BS512" s="72"/>
      <c r="BT512" s="72"/>
      <c r="BU512" s="72"/>
      <c r="BV512" s="72"/>
      <c r="BW512" s="72"/>
      <c r="BX512" s="72"/>
      <c r="BY512" s="72"/>
      <c r="BZ512" s="72"/>
      <c r="CA512" s="72"/>
      <c r="CB512" s="72"/>
      <c r="CC512" s="72"/>
      <c r="CD512" s="72"/>
      <c r="CE512" s="72"/>
      <c r="CF512" s="72"/>
      <c r="CG512" s="72"/>
      <c r="CH512" s="72"/>
      <c r="CI512" s="72"/>
      <c r="EK512" s="71"/>
    </row>
    <row r="513" spans="1:141" ht="25.15" customHeight="1">
      <c r="A513" s="549"/>
      <c r="B513" s="369">
        <f>B512+1</f>
        <v>2021</v>
      </c>
      <c r="C513" s="397">
        <f>DATE(YEAR(C512+1),12,31)</f>
        <v>44196</v>
      </c>
      <c r="D513" s="210">
        <f t="shared" si="148"/>
        <v>1.3385866040531791</v>
      </c>
      <c r="E513" s="210">
        <f t="shared" si="149"/>
        <v>1.1185020799398062</v>
      </c>
      <c r="F513" s="210">
        <f t="shared" si="150"/>
        <v>1.0796819178532215</v>
      </c>
      <c r="G513" s="210">
        <f t="shared" si="151"/>
        <v>1.0799067138945746</v>
      </c>
      <c r="H513" s="210">
        <f t="shared" si="152"/>
        <v>1.1044116780511453</v>
      </c>
      <c r="I513" s="210">
        <f t="shared" si="153"/>
        <v>1.1446809237673596</v>
      </c>
      <c r="K513" s="128">
        <f>K512+1</f>
        <v>2021</v>
      </c>
      <c r="L513" s="29">
        <f t="shared" ref="L513:Y513" si="155">AVERAGE(L325,L419)</f>
        <v>1.5274876797138224</v>
      </c>
      <c r="M513" s="29">
        <f t="shared" si="155"/>
        <v>1.2924635611025512</v>
      </c>
      <c r="N513" s="29">
        <f t="shared" si="155"/>
        <v>1.195808571343163</v>
      </c>
      <c r="O513" s="29">
        <f t="shared" si="155"/>
        <v>1.137702226775994</v>
      </c>
      <c r="P513" s="29">
        <f t="shared" si="155"/>
        <v>1.0993019331036185</v>
      </c>
      <c r="Q513" s="29">
        <f t="shared" si="155"/>
        <v>1.0831885743986565</v>
      </c>
      <c r="R513" s="29">
        <f t="shared" si="155"/>
        <v>1.0761752613077866</v>
      </c>
      <c r="S513" s="29">
        <f t="shared" si="155"/>
        <v>1.0765494266196907</v>
      </c>
      <c r="T513" s="29">
        <f t="shared" si="155"/>
        <v>1.0832640011694585</v>
      </c>
      <c r="U513" s="29">
        <f t="shared" si="155"/>
        <v>1.095634063193111</v>
      </c>
      <c r="V513" s="29">
        <f t="shared" si="155"/>
        <v>1.1131892929091798</v>
      </c>
      <c r="W513" s="29">
        <f t="shared" si="155"/>
        <v>1.1261053663879634</v>
      </c>
      <c r="X513" s="29">
        <f t="shared" si="155"/>
        <v>1.1433370364681772</v>
      </c>
      <c r="Y513" s="29">
        <f t="shared" si="155"/>
        <v>1.1646003684459381</v>
      </c>
      <c r="BC513" s="72"/>
      <c r="BD513" s="72"/>
      <c r="BE513" s="72"/>
      <c r="BF513" s="72"/>
      <c r="BG513" s="72"/>
      <c r="BH513" s="72"/>
      <c r="BI513" s="72"/>
      <c r="BJ513" s="72"/>
      <c r="BK513" s="72"/>
      <c r="BL513" s="72"/>
      <c r="BM513" s="72"/>
      <c r="BN513" s="72"/>
      <c r="BO513" s="72"/>
      <c r="BP513" s="72"/>
      <c r="BQ513" s="72"/>
      <c r="BR513" s="72"/>
      <c r="BS513" s="72"/>
      <c r="BT513" s="72"/>
      <c r="BU513" s="72"/>
      <c r="BV513" s="72"/>
      <c r="BW513" s="72"/>
      <c r="BX513" s="72"/>
      <c r="BY513" s="72"/>
      <c r="BZ513" s="72"/>
      <c r="CA513" s="72"/>
      <c r="CB513" s="72"/>
      <c r="CC513" s="72"/>
      <c r="CD513" s="72"/>
      <c r="CE513" s="72"/>
      <c r="CF513" s="72"/>
      <c r="CG513" s="72"/>
      <c r="CH513" s="72"/>
      <c r="CI513" s="72"/>
      <c r="EK513" s="71"/>
    </row>
    <row r="514" spans="1:141" ht="25.15" customHeight="1">
      <c r="A514" s="549"/>
      <c r="B514" s="369">
        <f t="shared" ref="B514:B553" si="156">B513+1</f>
        <v>2022</v>
      </c>
      <c r="C514" s="397">
        <f t="shared" ref="C514:C553" si="157">DATE(YEAR(C513+1),12,31)</f>
        <v>44561</v>
      </c>
      <c r="D514" s="210">
        <f t="shared" si="148"/>
        <v>1.403824998228443</v>
      </c>
      <c r="E514" s="210">
        <f t="shared" si="149"/>
        <v>1.1741799488074356</v>
      </c>
      <c r="F514" s="210">
        <f t="shared" si="150"/>
        <v>1.1337678211388742</v>
      </c>
      <c r="G514" s="210">
        <f t="shared" si="151"/>
        <v>1.1341282379882358</v>
      </c>
      <c r="H514" s="210">
        <f t="shared" si="152"/>
        <v>1.1598235593668103</v>
      </c>
      <c r="I514" s="210">
        <f t="shared" si="153"/>
        <v>1.2018735748239007</v>
      </c>
      <c r="K514" s="128">
        <f t="shared" ref="K514:K553" si="158">K513+1</f>
        <v>2022</v>
      </c>
      <c r="L514" s="29">
        <f t="shared" ref="L514:Y514" si="159">AVERAGE(L326,L420)</f>
        <v>1.600931982604243</v>
      </c>
      <c r="M514" s="29">
        <f t="shared" si="159"/>
        <v>1.3556983590632652</v>
      </c>
      <c r="N514" s="29">
        <f t="shared" si="159"/>
        <v>1.2548446530178206</v>
      </c>
      <c r="O514" s="29">
        <f t="shared" si="159"/>
        <v>1.194214154696513</v>
      </c>
      <c r="P514" s="29">
        <f t="shared" si="159"/>
        <v>1.1541457429183581</v>
      </c>
      <c r="Q514" s="29">
        <f t="shared" si="159"/>
        <v>1.1373953437950362</v>
      </c>
      <c r="R514" s="29">
        <f t="shared" si="159"/>
        <v>1.1301402984827122</v>
      </c>
      <c r="S514" s="29">
        <f t="shared" si="159"/>
        <v>1.1305936454334793</v>
      </c>
      <c r="T514" s="29">
        <f t="shared" si="159"/>
        <v>1.1376628305429923</v>
      </c>
      <c r="U514" s="29">
        <f t="shared" si="159"/>
        <v>1.1506331788790982</v>
      </c>
      <c r="V514" s="29">
        <f t="shared" si="159"/>
        <v>1.1690139398545223</v>
      </c>
      <c r="W514" s="29">
        <f t="shared" si="159"/>
        <v>1.182491090709676</v>
      </c>
      <c r="X514" s="29">
        <f t="shared" si="159"/>
        <v>1.200471308733269</v>
      </c>
      <c r="Y514" s="29">
        <f t="shared" si="159"/>
        <v>1.2226583250287573</v>
      </c>
      <c r="BC514" s="72"/>
      <c r="BD514" s="72"/>
      <c r="BE514" s="72"/>
      <c r="BF514" s="72"/>
      <c r="BG514" s="72"/>
      <c r="BH514" s="72"/>
      <c r="BI514" s="72"/>
      <c r="BJ514" s="72"/>
      <c r="BK514" s="72"/>
      <c r="BL514" s="72"/>
      <c r="BM514" s="72"/>
      <c r="BN514" s="72"/>
      <c r="BO514" s="72"/>
      <c r="BP514" s="72"/>
      <c r="BQ514" s="72"/>
      <c r="BR514" s="72"/>
      <c r="BS514" s="72"/>
      <c r="BT514" s="72"/>
      <c r="BU514" s="72"/>
      <c r="BV514" s="72"/>
      <c r="BW514" s="72"/>
      <c r="BX514" s="72"/>
      <c r="BY514" s="72"/>
      <c r="BZ514" s="72"/>
      <c r="CA514" s="72"/>
      <c r="CB514" s="72"/>
      <c r="CC514" s="72"/>
      <c r="CD514" s="72"/>
      <c r="CE514" s="72"/>
      <c r="CF514" s="72"/>
      <c r="CG514" s="72"/>
      <c r="CH514" s="72"/>
      <c r="CI514" s="72"/>
      <c r="EK514" s="71"/>
    </row>
    <row r="515" spans="1:141" ht="25.15" customHeight="1">
      <c r="A515" s="549"/>
      <c r="B515" s="369">
        <f t="shared" si="156"/>
        <v>2023</v>
      </c>
      <c r="C515" s="397">
        <f t="shared" si="157"/>
        <v>44926</v>
      </c>
      <c r="D515" s="210">
        <f t="shared" si="148"/>
        <v>1.6025100240829622</v>
      </c>
      <c r="E515" s="210">
        <f t="shared" si="149"/>
        <v>1.3416994580682666</v>
      </c>
      <c r="F515" s="210">
        <f t="shared" si="150"/>
        <v>1.2959116989264303</v>
      </c>
      <c r="G515" s="210">
        <f t="shared" si="151"/>
        <v>1.2964660505062253</v>
      </c>
      <c r="H515" s="210">
        <f t="shared" si="152"/>
        <v>1.3257935491965358</v>
      </c>
      <c r="I515" s="210">
        <f t="shared" si="153"/>
        <v>1.373586498590943</v>
      </c>
      <c r="K515" s="128">
        <f t="shared" si="158"/>
        <v>2023</v>
      </c>
      <c r="L515" s="29">
        <f t="shared" ref="L515:Y515" si="160">AVERAGE(L327,L421)</f>
        <v>1.826366729420672</v>
      </c>
      <c r="M515" s="29">
        <f t="shared" si="160"/>
        <v>1.5478520376264653</v>
      </c>
      <c r="N515" s="29">
        <f t="shared" si="160"/>
        <v>1.4333113052017497</v>
      </c>
      <c r="O515" s="29">
        <f t="shared" si="160"/>
        <v>1.3644525397948666</v>
      </c>
      <c r="P515" s="29">
        <f t="shared" si="160"/>
        <v>1.3189463763416667</v>
      </c>
      <c r="Q515" s="29">
        <f t="shared" si="160"/>
        <v>1.2999952633062644</v>
      </c>
      <c r="R515" s="29">
        <f t="shared" si="160"/>
        <v>1.2918281345465963</v>
      </c>
      <c r="S515" s="29">
        <f t="shared" si="160"/>
        <v>1.2924155169521754</v>
      </c>
      <c r="T515" s="29">
        <f t="shared" si="160"/>
        <v>1.3005165840602753</v>
      </c>
      <c r="U515" s="29">
        <f t="shared" si="160"/>
        <v>1.3153196711995194</v>
      </c>
      <c r="V515" s="29">
        <f t="shared" si="160"/>
        <v>1.336267427193552</v>
      </c>
      <c r="W515" s="29">
        <f t="shared" si="160"/>
        <v>1.3515735848993691</v>
      </c>
      <c r="X515" s="29">
        <f t="shared" si="160"/>
        <v>1.3719939286064256</v>
      </c>
      <c r="Y515" s="29">
        <f t="shared" si="160"/>
        <v>1.3971919822670338</v>
      </c>
      <c r="BC515" s="72"/>
      <c r="BD515" s="72"/>
      <c r="BE515" s="72"/>
      <c r="BF515" s="72"/>
      <c r="BG515" s="72"/>
      <c r="BH515" s="72"/>
      <c r="BI515" s="72"/>
      <c r="BJ515" s="72"/>
      <c r="BK515" s="72"/>
      <c r="BL515" s="72"/>
      <c r="BM515" s="72"/>
      <c r="BN515" s="72"/>
      <c r="BO515" s="72"/>
      <c r="BP515" s="72"/>
      <c r="BQ515" s="72"/>
      <c r="BR515" s="72"/>
      <c r="BS515" s="72"/>
      <c r="BT515" s="72"/>
      <c r="BU515" s="72"/>
      <c r="BV515" s="72"/>
      <c r="BW515" s="72"/>
      <c r="BX515" s="72"/>
      <c r="BY515" s="72"/>
      <c r="BZ515" s="72"/>
      <c r="CA515" s="72"/>
      <c r="CB515" s="72"/>
      <c r="CC515" s="72"/>
      <c r="CD515" s="72"/>
      <c r="CE515" s="72"/>
      <c r="CF515" s="72"/>
      <c r="CG515" s="72"/>
      <c r="CH515" s="72"/>
      <c r="CI515" s="72"/>
      <c r="EK515" s="71"/>
    </row>
    <row r="516" spans="1:141" ht="25.15" customHeight="1">
      <c r="A516" s="549"/>
      <c r="B516" s="369">
        <f t="shared" si="156"/>
        <v>2024</v>
      </c>
      <c r="C516" s="397">
        <f t="shared" si="157"/>
        <v>45291</v>
      </c>
      <c r="D516" s="210">
        <f t="shared" si="148"/>
        <v>1.5990442501925859</v>
      </c>
      <c r="E516" s="210">
        <f t="shared" si="149"/>
        <v>1.3401370547008269</v>
      </c>
      <c r="F516" s="210">
        <f t="shared" si="150"/>
        <v>1.2947930104699887</v>
      </c>
      <c r="G516" s="210">
        <f t="shared" si="151"/>
        <v>1.295489396753909</v>
      </c>
      <c r="H516" s="210">
        <f t="shared" si="152"/>
        <v>1.3247489464774405</v>
      </c>
      <c r="I516" s="210">
        <f t="shared" si="153"/>
        <v>1.3722296275833432</v>
      </c>
      <c r="K516" s="128">
        <f t="shared" si="158"/>
        <v>2024</v>
      </c>
      <c r="L516" s="29">
        <f t="shared" ref="L516:Y516" si="161">AVERAGE(L328,L422)</f>
        <v>1.82126727074209</v>
      </c>
      <c r="M516" s="29">
        <f t="shared" si="161"/>
        <v>1.5447851524845551</v>
      </c>
      <c r="N516" s="29">
        <f t="shared" si="161"/>
        <v>1.431080327351113</v>
      </c>
      <c r="O516" s="29">
        <f t="shared" si="161"/>
        <v>1.3627240866169219</v>
      </c>
      <c r="P516" s="29">
        <f t="shared" si="161"/>
        <v>1.3175500227847319</v>
      </c>
      <c r="Q516" s="29">
        <f t="shared" si="161"/>
        <v>1.2988102533110077</v>
      </c>
      <c r="R516" s="29">
        <f t="shared" si="161"/>
        <v>1.2907757676289697</v>
      </c>
      <c r="S516" s="29">
        <f t="shared" si="161"/>
        <v>1.2914319035284509</v>
      </c>
      <c r="T516" s="29">
        <f t="shared" si="161"/>
        <v>1.299546889979367</v>
      </c>
      <c r="U516" s="29">
        <f t="shared" si="161"/>
        <v>1.3143149857613505</v>
      </c>
      <c r="V516" s="29">
        <f t="shared" si="161"/>
        <v>1.3351829071935306</v>
      </c>
      <c r="W516" s="29">
        <f t="shared" si="161"/>
        <v>1.3503773620268689</v>
      </c>
      <c r="X516" s="29">
        <f t="shared" si="161"/>
        <v>1.3706486800219913</v>
      </c>
      <c r="Y516" s="29">
        <f t="shared" si="161"/>
        <v>1.3956628407011695</v>
      </c>
      <c r="BC516" s="72"/>
      <c r="BD516" s="72"/>
      <c r="BE516" s="72"/>
      <c r="BF516" s="72"/>
      <c r="BG516" s="72"/>
      <c r="BH516" s="72"/>
      <c r="BI516" s="72"/>
      <c r="BJ516" s="72"/>
      <c r="BK516" s="72"/>
      <c r="BL516" s="72"/>
      <c r="BM516" s="72"/>
      <c r="BN516" s="72"/>
      <c r="BO516" s="72"/>
      <c r="BP516" s="72"/>
      <c r="BQ516" s="72"/>
      <c r="BR516" s="72"/>
      <c r="BS516" s="72"/>
      <c r="BT516" s="72"/>
      <c r="BU516" s="72"/>
      <c r="BV516" s="72"/>
      <c r="BW516" s="72"/>
      <c r="BX516" s="72"/>
      <c r="BY516" s="72"/>
      <c r="BZ516" s="72"/>
      <c r="CA516" s="72"/>
      <c r="CB516" s="72"/>
      <c r="CC516" s="72"/>
      <c r="CD516" s="72"/>
      <c r="CE516" s="72"/>
      <c r="CF516" s="72"/>
      <c r="CG516" s="72"/>
      <c r="CH516" s="72"/>
      <c r="CI516" s="72"/>
      <c r="EK516" s="71"/>
    </row>
    <row r="517" spans="1:141" ht="25.15" customHeight="1">
      <c r="A517" s="549"/>
      <c r="B517" s="369">
        <f t="shared" si="156"/>
        <v>2025</v>
      </c>
      <c r="C517" s="397">
        <f t="shared" si="157"/>
        <v>45657</v>
      </c>
      <c r="D517" s="210">
        <f t="shared" si="148"/>
        <v>1.5955784763022096</v>
      </c>
      <c r="E517" s="210">
        <f t="shared" si="149"/>
        <v>1.3385746513333872</v>
      </c>
      <c r="F517" s="210">
        <f t="shared" si="150"/>
        <v>1.2936743220135472</v>
      </c>
      <c r="G517" s="210">
        <f t="shared" si="151"/>
        <v>1.2945127430015924</v>
      </c>
      <c r="H517" s="210">
        <f t="shared" si="152"/>
        <v>1.3237043437583456</v>
      </c>
      <c r="I517" s="210">
        <f t="shared" si="153"/>
        <v>1.3708727565757437</v>
      </c>
      <c r="K517" s="128">
        <f t="shared" si="158"/>
        <v>2025</v>
      </c>
      <c r="L517" s="29">
        <f t="shared" ref="L517:Y517" si="162">AVERAGE(L329,L423)</f>
        <v>1.8161678120635081</v>
      </c>
      <c r="M517" s="29">
        <f t="shared" si="162"/>
        <v>1.5417182673426448</v>
      </c>
      <c r="N517" s="29">
        <f t="shared" si="162"/>
        <v>1.4288493495004759</v>
      </c>
      <c r="O517" s="29">
        <f t="shared" si="162"/>
        <v>1.3609956334389774</v>
      </c>
      <c r="P517" s="29">
        <f t="shared" si="162"/>
        <v>1.3161536692277966</v>
      </c>
      <c r="Q517" s="29">
        <f t="shared" si="162"/>
        <v>1.2976252433157511</v>
      </c>
      <c r="R517" s="29">
        <f t="shared" si="162"/>
        <v>1.2897234007113432</v>
      </c>
      <c r="S517" s="29">
        <f t="shared" si="162"/>
        <v>1.2904482901047261</v>
      </c>
      <c r="T517" s="29">
        <f t="shared" si="162"/>
        <v>1.2985771958984587</v>
      </c>
      <c r="U517" s="29">
        <f t="shared" si="162"/>
        <v>1.3133103003231814</v>
      </c>
      <c r="V517" s="29">
        <f t="shared" si="162"/>
        <v>1.3340983871935095</v>
      </c>
      <c r="W517" s="29">
        <f t="shared" si="162"/>
        <v>1.3491811391543689</v>
      </c>
      <c r="X517" s="29">
        <f t="shared" si="162"/>
        <v>1.3693034314375572</v>
      </c>
      <c r="Y517" s="29">
        <f t="shared" si="162"/>
        <v>1.394133699135305</v>
      </c>
      <c r="BC517" s="72"/>
      <c r="BD517" s="72"/>
      <c r="BE517" s="72"/>
      <c r="BF517" s="72"/>
      <c r="BG517" s="72"/>
      <c r="BH517" s="72"/>
      <c r="BI517" s="72"/>
      <c r="BJ517" s="72"/>
      <c r="BK517" s="72"/>
      <c r="BL517" s="72"/>
      <c r="BM517" s="72"/>
      <c r="BN517" s="72"/>
      <c r="BO517" s="72"/>
      <c r="BP517" s="72"/>
      <c r="BQ517" s="72"/>
      <c r="BR517" s="72"/>
      <c r="BS517" s="72"/>
      <c r="BT517" s="72"/>
      <c r="BU517" s="72"/>
      <c r="BV517" s="72"/>
      <c r="BW517" s="72"/>
      <c r="BX517" s="72"/>
      <c r="BY517" s="72"/>
      <c r="BZ517" s="72"/>
      <c r="CA517" s="72"/>
      <c r="CB517" s="72"/>
      <c r="CC517" s="72"/>
      <c r="CD517" s="72"/>
      <c r="CE517" s="72"/>
      <c r="CF517" s="72"/>
      <c r="CG517" s="72"/>
      <c r="CH517" s="72"/>
      <c r="CI517" s="72"/>
      <c r="EK517" s="71"/>
    </row>
    <row r="518" spans="1:141" ht="25.15" customHeight="1">
      <c r="A518" s="549"/>
      <c r="B518" s="369">
        <f t="shared" si="156"/>
        <v>2026</v>
      </c>
      <c r="C518" s="397">
        <f t="shared" si="157"/>
        <v>46022</v>
      </c>
      <c r="D518" s="210">
        <f t="shared" si="148"/>
        <v>1.5921127024118331</v>
      </c>
      <c r="E518" s="210">
        <f t="shared" si="149"/>
        <v>1.3370122479659472</v>
      </c>
      <c r="F518" s="210">
        <f t="shared" si="150"/>
        <v>1.2925556335571056</v>
      </c>
      <c r="G518" s="210">
        <f t="shared" si="151"/>
        <v>1.293536089249276</v>
      </c>
      <c r="H518" s="210">
        <f t="shared" si="152"/>
        <v>1.3226597410392502</v>
      </c>
      <c r="I518" s="210">
        <f t="shared" si="153"/>
        <v>1.369515885568144</v>
      </c>
      <c r="K518" s="128">
        <f t="shared" si="158"/>
        <v>2026</v>
      </c>
      <c r="L518" s="29">
        <f t="shared" ref="L518:Y518" si="163">AVERAGE(L330,L424)</f>
        <v>1.8110683533849261</v>
      </c>
      <c r="M518" s="29">
        <f t="shared" si="163"/>
        <v>1.5386513822007346</v>
      </c>
      <c r="N518" s="29">
        <f t="shared" si="163"/>
        <v>1.4266183716498388</v>
      </c>
      <c r="O518" s="29">
        <f t="shared" si="163"/>
        <v>1.3592671802610328</v>
      </c>
      <c r="P518" s="29">
        <f t="shared" si="163"/>
        <v>1.3147573156708616</v>
      </c>
      <c r="Q518" s="29">
        <f t="shared" si="163"/>
        <v>1.2964402333204943</v>
      </c>
      <c r="R518" s="29">
        <f t="shared" si="163"/>
        <v>1.2886710337937166</v>
      </c>
      <c r="S518" s="29">
        <f t="shared" si="163"/>
        <v>1.2894646766810012</v>
      </c>
      <c r="T518" s="29">
        <f t="shared" si="163"/>
        <v>1.2976075018175508</v>
      </c>
      <c r="U518" s="29">
        <f t="shared" si="163"/>
        <v>1.3123056148850123</v>
      </c>
      <c r="V518" s="29">
        <f t="shared" si="163"/>
        <v>1.3330138671934879</v>
      </c>
      <c r="W518" s="29">
        <f t="shared" si="163"/>
        <v>1.3479849162818685</v>
      </c>
      <c r="X518" s="29">
        <f t="shared" si="163"/>
        <v>1.3679581828531231</v>
      </c>
      <c r="Y518" s="29">
        <f t="shared" si="163"/>
        <v>1.3926045575694403</v>
      </c>
      <c r="BC518" s="72"/>
      <c r="BD518" s="72"/>
      <c r="BE518" s="72"/>
      <c r="BF518" s="72"/>
      <c r="BG518" s="72"/>
      <c r="BH518" s="72"/>
      <c r="BI518" s="72"/>
      <c r="BJ518" s="72"/>
      <c r="BK518" s="72"/>
      <c r="BL518" s="72"/>
      <c r="BM518" s="72"/>
      <c r="BN518" s="72"/>
      <c r="BO518" s="72"/>
      <c r="BP518" s="72"/>
      <c r="BQ518" s="72"/>
      <c r="BR518" s="72"/>
      <c r="BS518" s="72"/>
      <c r="BT518" s="72"/>
      <c r="BU518" s="72"/>
      <c r="BV518" s="72"/>
      <c r="BW518" s="72"/>
      <c r="BX518" s="72"/>
      <c r="BY518" s="72"/>
      <c r="BZ518" s="72"/>
      <c r="CA518" s="72"/>
      <c r="CB518" s="72"/>
      <c r="CC518" s="72"/>
      <c r="CD518" s="72"/>
      <c r="CE518" s="72"/>
      <c r="CF518" s="72"/>
      <c r="CG518" s="72"/>
      <c r="CH518" s="72"/>
      <c r="CI518" s="72"/>
      <c r="EK518" s="71"/>
    </row>
    <row r="519" spans="1:141" ht="25.15" customHeight="1">
      <c r="A519" s="549"/>
      <c r="B519" s="369">
        <f t="shared" si="156"/>
        <v>2027</v>
      </c>
      <c r="C519" s="397">
        <f t="shared" si="157"/>
        <v>46387</v>
      </c>
      <c r="D519" s="210">
        <f t="shared" si="148"/>
        <v>1.5886469285214566</v>
      </c>
      <c r="E519" s="210">
        <f t="shared" si="149"/>
        <v>1.3354498445985075</v>
      </c>
      <c r="F519" s="210">
        <f t="shared" si="150"/>
        <v>1.291436945100664</v>
      </c>
      <c r="G519" s="210">
        <f t="shared" si="151"/>
        <v>1.2925594354969592</v>
      </c>
      <c r="H519" s="210">
        <f t="shared" si="152"/>
        <v>1.3216151383201549</v>
      </c>
      <c r="I519" s="210">
        <f t="shared" si="153"/>
        <v>1.3681590145605445</v>
      </c>
      <c r="K519" s="128">
        <f t="shared" si="158"/>
        <v>2027</v>
      </c>
      <c r="L519" s="29">
        <f t="shared" ref="L519:Y519" si="164">AVERAGE(L331,L425)</f>
        <v>1.8059688947063439</v>
      </c>
      <c r="M519" s="29">
        <f t="shared" si="164"/>
        <v>1.5355844970588244</v>
      </c>
      <c r="N519" s="29">
        <f t="shared" si="164"/>
        <v>1.4243873937992018</v>
      </c>
      <c r="O519" s="29">
        <f t="shared" si="164"/>
        <v>1.3575387270830883</v>
      </c>
      <c r="P519" s="29">
        <f t="shared" si="164"/>
        <v>1.3133609621139266</v>
      </c>
      <c r="Q519" s="29">
        <f t="shared" si="164"/>
        <v>1.2952552233252377</v>
      </c>
      <c r="R519" s="29">
        <f t="shared" si="164"/>
        <v>1.2876186668760901</v>
      </c>
      <c r="S519" s="29">
        <f t="shared" si="164"/>
        <v>1.2884810632572761</v>
      </c>
      <c r="T519" s="29">
        <f t="shared" si="164"/>
        <v>1.2966378077366425</v>
      </c>
      <c r="U519" s="29">
        <f t="shared" si="164"/>
        <v>1.3113009294468434</v>
      </c>
      <c r="V519" s="29">
        <f t="shared" si="164"/>
        <v>1.3319293471934666</v>
      </c>
      <c r="W519" s="29">
        <f t="shared" si="164"/>
        <v>1.3467886934093685</v>
      </c>
      <c r="X519" s="29">
        <f t="shared" si="164"/>
        <v>1.3666129342686886</v>
      </c>
      <c r="Y519" s="29">
        <f t="shared" si="164"/>
        <v>1.3910754160035759</v>
      </c>
      <c r="BC519" s="72"/>
      <c r="BD519" s="72"/>
      <c r="BE519" s="72"/>
      <c r="BF519" s="72"/>
      <c r="BG519" s="72"/>
      <c r="BH519" s="72"/>
      <c r="BI519" s="72"/>
      <c r="BJ519" s="72"/>
      <c r="BK519" s="72"/>
      <c r="BL519" s="72"/>
      <c r="BM519" s="72"/>
      <c r="BN519" s="72"/>
      <c r="BO519" s="72"/>
      <c r="BP519" s="72"/>
      <c r="BQ519" s="72"/>
      <c r="BR519" s="72"/>
      <c r="BS519" s="72"/>
      <c r="BT519" s="72"/>
      <c r="BU519" s="72"/>
      <c r="BV519" s="72"/>
      <c r="BW519" s="72"/>
      <c r="BX519" s="72"/>
      <c r="BY519" s="72"/>
      <c r="BZ519" s="72"/>
      <c r="CA519" s="72"/>
      <c r="CB519" s="72"/>
      <c r="CC519" s="72"/>
      <c r="CD519" s="72"/>
      <c r="CE519" s="72"/>
      <c r="CF519" s="72"/>
      <c r="CG519" s="72"/>
      <c r="CH519" s="72"/>
      <c r="CI519" s="72"/>
      <c r="EK519" s="71"/>
    </row>
    <row r="520" spans="1:141" ht="25.15" customHeight="1">
      <c r="A520" s="549"/>
      <c r="B520" s="369">
        <f t="shared" si="156"/>
        <v>2028</v>
      </c>
      <c r="C520" s="397">
        <f t="shared" si="157"/>
        <v>46752</v>
      </c>
      <c r="D520" s="210">
        <f t="shared" si="148"/>
        <v>1.5851811546310806</v>
      </c>
      <c r="E520" s="210">
        <f t="shared" si="149"/>
        <v>1.3338874412310675</v>
      </c>
      <c r="F520" s="210">
        <f t="shared" si="150"/>
        <v>1.2903182566442224</v>
      </c>
      <c r="G520" s="210">
        <f t="shared" si="151"/>
        <v>1.2915827817446428</v>
      </c>
      <c r="H520" s="210">
        <f t="shared" si="152"/>
        <v>1.3205705356010597</v>
      </c>
      <c r="I520" s="210">
        <f t="shared" si="153"/>
        <v>1.3668021435529447</v>
      </c>
      <c r="K520" s="128">
        <f t="shared" si="158"/>
        <v>2028</v>
      </c>
      <c r="L520" s="29">
        <f t="shared" ref="L520:Y520" si="165">AVERAGE(L332,L426)</f>
        <v>1.8008694360277622</v>
      </c>
      <c r="M520" s="29">
        <f t="shared" si="165"/>
        <v>1.5325176119169144</v>
      </c>
      <c r="N520" s="29">
        <f t="shared" si="165"/>
        <v>1.4221564159485647</v>
      </c>
      <c r="O520" s="29">
        <f t="shared" si="165"/>
        <v>1.3558102739051436</v>
      </c>
      <c r="P520" s="29">
        <f t="shared" si="165"/>
        <v>1.3119646085569916</v>
      </c>
      <c r="Q520" s="29">
        <f t="shared" si="165"/>
        <v>1.2940702133299811</v>
      </c>
      <c r="R520" s="29">
        <f t="shared" si="165"/>
        <v>1.2865662999584635</v>
      </c>
      <c r="S520" s="29">
        <f t="shared" si="165"/>
        <v>1.2874974498335514</v>
      </c>
      <c r="T520" s="29">
        <f t="shared" si="165"/>
        <v>1.2956681136557342</v>
      </c>
      <c r="U520" s="29">
        <f t="shared" si="165"/>
        <v>1.3102962440086743</v>
      </c>
      <c r="V520" s="29">
        <f t="shared" si="165"/>
        <v>1.3308448271934452</v>
      </c>
      <c r="W520" s="29">
        <f t="shared" si="165"/>
        <v>1.345592470536868</v>
      </c>
      <c r="X520" s="29">
        <f t="shared" si="165"/>
        <v>1.3652676856842545</v>
      </c>
      <c r="Y520" s="29">
        <f t="shared" si="165"/>
        <v>1.3895462744377114</v>
      </c>
      <c r="BC520" s="72"/>
      <c r="BD520" s="72"/>
      <c r="BE520" s="72"/>
      <c r="BF520" s="72"/>
      <c r="BG520" s="72"/>
      <c r="DJ520" s="11"/>
      <c r="DK520" s="11"/>
      <c r="DL520" s="11"/>
      <c r="DM520" s="11"/>
      <c r="DN520" s="11"/>
      <c r="DO520" s="11"/>
      <c r="DP520" s="11"/>
      <c r="DQ520" s="11"/>
      <c r="DR520" s="11"/>
      <c r="DS520" s="11"/>
      <c r="DT520" s="11"/>
      <c r="DU520" s="11"/>
      <c r="DV520" s="11"/>
      <c r="DW520" s="11"/>
      <c r="DX520" s="11"/>
      <c r="DY520" s="11"/>
      <c r="DZ520" s="11"/>
      <c r="EA520" s="11"/>
      <c r="EB520" s="11"/>
      <c r="EC520" s="11"/>
      <c r="ED520" s="11"/>
      <c r="EE520" s="11"/>
      <c r="EF520" s="11"/>
      <c r="EG520" s="11"/>
      <c r="EH520" s="11"/>
      <c r="EI520" s="11"/>
      <c r="EJ520" s="11"/>
    </row>
    <row r="521" spans="1:141" ht="25.15" customHeight="1">
      <c r="A521" s="549"/>
      <c r="B521" s="369">
        <f t="shared" si="156"/>
        <v>2029</v>
      </c>
      <c r="C521" s="397">
        <f t="shared" si="157"/>
        <v>47118</v>
      </c>
      <c r="D521" s="210">
        <f t="shared" si="148"/>
        <v>1.5817153807407041</v>
      </c>
      <c r="E521" s="210">
        <f t="shared" si="149"/>
        <v>1.332325037863628</v>
      </c>
      <c r="F521" s="210">
        <f t="shared" si="150"/>
        <v>1.2891995681877806</v>
      </c>
      <c r="G521" s="210">
        <f t="shared" si="151"/>
        <v>1.2906061279923264</v>
      </c>
      <c r="H521" s="210">
        <f t="shared" si="152"/>
        <v>1.3195259328819646</v>
      </c>
      <c r="I521" s="210">
        <f t="shared" si="153"/>
        <v>1.365445272545345</v>
      </c>
      <c r="K521" s="128">
        <f t="shared" si="158"/>
        <v>2029</v>
      </c>
      <c r="L521" s="29">
        <f t="shared" ref="L521:Y521" si="166">AVERAGE(L333,L427)</f>
        <v>1.7957699773491802</v>
      </c>
      <c r="M521" s="29">
        <f t="shared" si="166"/>
        <v>1.5294507267750044</v>
      </c>
      <c r="N521" s="29">
        <f t="shared" si="166"/>
        <v>1.4199254380979278</v>
      </c>
      <c r="O521" s="29">
        <f t="shared" si="166"/>
        <v>1.3540818207271994</v>
      </c>
      <c r="P521" s="29">
        <f t="shared" si="166"/>
        <v>1.3105682550000566</v>
      </c>
      <c r="Q521" s="29">
        <f t="shared" si="166"/>
        <v>1.2928852033347242</v>
      </c>
      <c r="R521" s="29">
        <f t="shared" si="166"/>
        <v>1.2855139330408369</v>
      </c>
      <c r="S521" s="29">
        <f t="shared" si="166"/>
        <v>1.2865138364098265</v>
      </c>
      <c r="T521" s="29">
        <f t="shared" si="166"/>
        <v>1.2946984195748263</v>
      </c>
      <c r="U521" s="29">
        <f t="shared" si="166"/>
        <v>1.3092915585705054</v>
      </c>
      <c r="V521" s="29">
        <f t="shared" si="166"/>
        <v>1.3297603071934239</v>
      </c>
      <c r="W521" s="29">
        <f t="shared" si="166"/>
        <v>1.344396247664368</v>
      </c>
      <c r="X521" s="29">
        <f t="shared" si="166"/>
        <v>1.3639224370998206</v>
      </c>
      <c r="Y521" s="29">
        <f t="shared" si="166"/>
        <v>1.3880171328718469</v>
      </c>
      <c r="BC521" s="72"/>
      <c r="BD521" s="72"/>
      <c r="BE521" s="72"/>
      <c r="BF521" s="72"/>
      <c r="BG521" s="72"/>
      <c r="BH521" s="72"/>
      <c r="BI521" s="72"/>
      <c r="BJ521" s="72"/>
      <c r="BK521" s="72"/>
      <c r="BL521" s="72"/>
      <c r="BM521" s="72"/>
      <c r="BN521" s="72"/>
      <c r="BO521" s="72"/>
      <c r="BP521" s="72"/>
      <c r="BQ521" s="72"/>
      <c r="BR521" s="72"/>
      <c r="BS521" s="72"/>
      <c r="BT521" s="72"/>
      <c r="BU521" s="72"/>
      <c r="BV521" s="72"/>
      <c r="BW521" s="72"/>
      <c r="BX521" s="72"/>
      <c r="BY521" s="72"/>
      <c r="BZ521" s="72"/>
      <c r="CA521" s="72"/>
      <c r="CB521" s="72"/>
      <c r="CC521" s="72"/>
      <c r="CD521" s="72"/>
      <c r="CE521" s="72"/>
      <c r="CF521" s="72"/>
      <c r="CG521" s="72"/>
      <c r="CH521" s="72"/>
      <c r="CI521" s="72"/>
      <c r="EK521" s="71"/>
    </row>
    <row r="522" spans="1:141" ht="25.15" customHeight="1">
      <c r="A522" s="549"/>
      <c r="B522" s="369">
        <f t="shared" si="156"/>
        <v>2030</v>
      </c>
      <c r="C522" s="397">
        <f t="shared" si="157"/>
        <v>47483</v>
      </c>
      <c r="D522" s="210">
        <f t="shared" si="148"/>
        <v>1.5782496068503271</v>
      </c>
      <c r="E522" s="210">
        <f t="shared" si="149"/>
        <v>1.3307626344961878</v>
      </c>
      <c r="F522" s="210">
        <f t="shared" si="150"/>
        <v>1.2880808797313388</v>
      </c>
      <c r="G522" s="210">
        <f t="shared" si="151"/>
        <v>1.2896294742400096</v>
      </c>
      <c r="H522" s="210">
        <f t="shared" si="152"/>
        <v>1.3184813301628691</v>
      </c>
      <c r="I522" s="210">
        <f t="shared" si="153"/>
        <v>1.3640884015377452</v>
      </c>
      <c r="K522" s="128">
        <f t="shared" si="158"/>
        <v>2030</v>
      </c>
      <c r="L522" s="29">
        <f t="shared" ref="L522:Y522" si="167">AVERAGE(L334,L428)</f>
        <v>1.7906705186705978</v>
      </c>
      <c r="M522" s="29">
        <f t="shared" si="167"/>
        <v>1.5263838416330937</v>
      </c>
      <c r="N522" s="29">
        <f t="shared" si="167"/>
        <v>1.4176944602472905</v>
      </c>
      <c r="O522" s="29">
        <f t="shared" si="167"/>
        <v>1.3523533675492545</v>
      </c>
      <c r="P522" s="29">
        <f t="shared" si="167"/>
        <v>1.3091719014431211</v>
      </c>
      <c r="Q522" s="29">
        <f t="shared" si="167"/>
        <v>1.2917001933394674</v>
      </c>
      <c r="R522" s="29">
        <f t="shared" si="167"/>
        <v>1.2844615661232102</v>
      </c>
      <c r="S522" s="29">
        <f t="shared" si="167"/>
        <v>1.2855302229861014</v>
      </c>
      <c r="T522" s="29">
        <f t="shared" si="167"/>
        <v>1.293728725493918</v>
      </c>
      <c r="U522" s="29">
        <f t="shared" si="167"/>
        <v>1.308286873132336</v>
      </c>
      <c r="V522" s="29">
        <f t="shared" si="167"/>
        <v>1.3286757871934021</v>
      </c>
      <c r="W522" s="29">
        <f t="shared" si="167"/>
        <v>1.3432000247918676</v>
      </c>
      <c r="X522" s="29">
        <f t="shared" si="167"/>
        <v>1.3625771885153861</v>
      </c>
      <c r="Y522" s="29">
        <f t="shared" si="167"/>
        <v>1.3864879913059822</v>
      </c>
      <c r="BC522" s="72"/>
      <c r="BD522" s="72"/>
      <c r="BE522" s="72"/>
      <c r="BF522" s="72"/>
      <c r="BG522" s="72"/>
      <c r="BH522" s="72"/>
      <c r="BI522" s="72"/>
      <c r="BJ522" s="72"/>
      <c r="BK522" s="72"/>
      <c r="BL522" s="72"/>
      <c r="BM522" s="72"/>
      <c r="BN522" s="72"/>
      <c r="BO522" s="72"/>
      <c r="BP522" s="72"/>
      <c r="BQ522" s="72"/>
      <c r="BR522" s="72"/>
      <c r="BS522" s="72"/>
      <c r="BT522" s="72"/>
      <c r="BU522" s="72"/>
      <c r="BV522" s="72"/>
      <c r="BW522" s="72"/>
      <c r="BX522" s="72"/>
      <c r="BY522" s="72"/>
      <c r="BZ522" s="72"/>
      <c r="CA522" s="72"/>
      <c r="CB522" s="72"/>
      <c r="CC522" s="72"/>
      <c r="CD522" s="72"/>
      <c r="CE522" s="72"/>
      <c r="CF522" s="72"/>
      <c r="CG522" s="72"/>
      <c r="CH522" s="72"/>
      <c r="CI522" s="72"/>
      <c r="EK522" s="71"/>
    </row>
    <row r="523" spans="1:141" ht="25.15" customHeight="1">
      <c r="A523" s="549"/>
      <c r="B523" s="369">
        <f t="shared" si="156"/>
        <v>2031</v>
      </c>
      <c r="C523" s="397">
        <f t="shared" si="157"/>
        <v>47848</v>
      </c>
      <c r="D523" s="210">
        <f t="shared" si="148"/>
        <v>1.5720667550958931</v>
      </c>
      <c r="E523" s="210">
        <f t="shared" si="149"/>
        <v>1.3279753469503002</v>
      </c>
      <c r="F523" s="210">
        <f t="shared" si="150"/>
        <v>1.2860851682093664</v>
      </c>
      <c r="G523" s="210">
        <f t="shared" si="151"/>
        <v>1.287887148988281</v>
      </c>
      <c r="H523" s="210">
        <f t="shared" si="152"/>
        <v>1.3166177856966885</v>
      </c>
      <c r="I523" s="210">
        <f t="shared" si="153"/>
        <v>1.3616677784517519</v>
      </c>
      <c r="K523" s="128">
        <f t="shared" si="158"/>
        <v>2031</v>
      </c>
      <c r="L523" s="29">
        <f t="shared" ref="L523:Y523" si="168">AVERAGE(L335,L429)</f>
        <v>1.7815732151433585</v>
      </c>
      <c r="M523" s="29">
        <f t="shared" si="168"/>
        <v>1.5209125971780066</v>
      </c>
      <c r="N523" s="29">
        <f t="shared" si="168"/>
        <v>1.4137144529663144</v>
      </c>
      <c r="O523" s="29">
        <f t="shared" si="168"/>
        <v>1.3492698513991137</v>
      </c>
      <c r="P523" s="29">
        <f t="shared" si="168"/>
        <v>1.3066808425014866</v>
      </c>
      <c r="Q523" s="29">
        <f t="shared" si="168"/>
        <v>1.2895861658928012</v>
      </c>
      <c r="R523" s="29">
        <f t="shared" si="168"/>
        <v>1.2825841705259315</v>
      </c>
      <c r="S523" s="29">
        <f t="shared" si="168"/>
        <v>1.2837754818590335</v>
      </c>
      <c r="T523" s="29">
        <f t="shared" si="168"/>
        <v>1.2919988161175286</v>
      </c>
      <c r="U523" s="29">
        <f t="shared" si="168"/>
        <v>1.3064945400718078</v>
      </c>
      <c r="V523" s="29">
        <f t="shared" si="168"/>
        <v>1.3267410313215695</v>
      </c>
      <c r="W523" s="29">
        <f t="shared" si="168"/>
        <v>1.3410659938597087</v>
      </c>
      <c r="X523" s="29">
        <f t="shared" si="168"/>
        <v>1.3601772995343091</v>
      </c>
      <c r="Y523" s="29">
        <f t="shared" si="168"/>
        <v>1.3837600419612381</v>
      </c>
      <c r="BC523" s="72"/>
      <c r="BD523" s="72"/>
      <c r="BE523" s="72"/>
      <c r="BF523" s="72"/>
      <c r="BG523" s="72"/>
      <c r="BH523" s="72"/>
      <c r="BI523" s="72"/>
      <c r="BJ523" s="72"/>
      <c r="BK523" s="72"/>
      <c r="BL523" s="72"/>
      <c r="BM523" s="72"/>
      <c r="BN523" s="72"/>
      <c r="BO523" s="72"/>
      <c r="BP523" s="72"/>
      <c r="BQ523" s="72"/>
      <c r="BR523" s="72"/>
      <c r="BS523" s="72"/>
      <c r="BT523" s="72"/>
      <c r="BU523" s="72"/>
      <c r="BV523" s="72"/>
      <c r="BW523" s="72"/>
      <c r="BX523" s="72"/>
      <c r="BY523" s="72"/>
      <c r="BZ523" s="72"/>
      <c r="CA523" s="72"/>
      <c r="CB523" s="72"/>
      <c r="CC523" s="72"/>
      <c r="CD523" s="72"/>
      <c r="CE523" s="72"/>
      <c r="CF523" s="72"/>
      <c r="CG523" s="72"/>
      <c r="CH523" s="72"/>
      <c r="CI523" s="72"/>
      <c r="EK523" s="71"/>
    </row>
    <row r="524" spans="1:141" ht="25.15" customHeight="1">
      <c r="A524" s="549"/>
      <c r="B524" s="369">
        <f t="shared" si="156"/>
        <v>2032</v>
      </c>
      <c r="C524" s="397">
        <f t="shared" si="157"/>
        <v>48213</v>
      </c>
      <c r="D524" s="210">
        <f t="shared" si="148"/>
        <v>1.5658839033414587</v>
      </c>
      <c r="E524" s="210">
        <f t="shared" si="149"/>
        <v>1.3251880594044123</v>
      </c>
      <c r="F524" s="210">
        <f t="shared" si="150"/>
        <v>1.2840894566873937</v>
      </c>
      <c r="G524" s="210">
        <f t="shared" si="151"/>
        <v>1.2861448237365523</v>
      </c>
      <c r="H524" s="210">
        <f t="shared" si="152"/>
        <v>1.3147542412305075</v>
      </c>
      <c r="I524" s="210">
        <f t="shared" si="153"/>
        <v>1.3592471553657586</v>
      </c>
      <c r="K524" s="128">
        <f t="shared" si="158"/>
        <v>2032</v>
      </c>
      <c r="L524" s="29">
        <f t="shared" ref="L524:Y524" si="169">AVERAGE(L336,L430)</f>
        <v>1.7724759116161188</v>
      </c>
      <c r="M524" s="29">
        <f t="shared" si="169"/>
        <v>1.5154413527229194</v>
      </c>
      <c r="N524" s="29">
        <f t="shared" si="169"/>
        <v>1.4097344456853382</v>
      </c>
      <c r="O524" s="29">
        <f t="shared" si="169"/>
        <v>1.3461863352489729</v>
      </c>
      <c r="P524" s="29">
        <f t="shared" si="169"/>
        <v>1.3041897835598517</v>
      </c>
      <c r="Q524" s="29">
        <f t="shared" si="169"/>
        <v>1.2874721384461347</v>
      </c>
      <c r="R524" s="29">
        <f t="shared" si="169"/>
        <v>1.2807067749286527</v>
      </c>
      <c r="S524" s="29">
        <f t="shared" si="169"/>
        <v>1.2820207407319653</v>
      </c>
      <c r="T524" s="29">
        <f t="shared" si="169"/>
        <v>1.2902689067411393</v>
      </c>
      <c r="U524" s="29">
        <f t="shared" si="169"/>
        <v>1.304702207011279</v>
      </c>
      <c r="V524" s="29">
        <f t="shared" si="169"/>
        <v>1.3248062754497361</v>
      </c>
      <c r="W524" s="29">
        <f t="shared" si="169"/>
        <v>1.3389319629275496</v>
      </c>
      <c r="X524" s="29">
        <f t="shared" si="169"/>
        <v>1.3577774105532319</v>
      </c>
      <c r="Y524" s="29">
        <f t="shared" si="169"/>
        <v>1.3810320926164938</v>
      </c>
      <c r="BC524" s="72"/>
      <c r="BD524" s="72"/>
      <c r="BE524" s="72"/>
      <c r="BF524" s="72"/>
      <c r="BG524" s="72"/>
      <c r="BH524" s="72"/>
      <c r="BI524" s="72"/>
      <c r="BJ524" s="72"/>
      <c r="BK524" s="72"/>
      <c r="BL524" s="72"/>
      <c r="BM524" s="72"/>
      <c r="BN524" s="72"/>
      <c r="BO524" s="72"/>
      <c r="BP524" s="72"/>
      <c r="BQ524" s="72"/>
      <c r="BR524" s="72"/>
      <c r="BS524" s="72"/>
      <c r="BT524" s="72"/>
      <c r="BU524" s="72"/>
      <c r="BV524" s="72"/>
      <c r="BW524" s="72"/>
      <c r="BX524" s="72"/>
      <c r="BY524" s="72"/>
      <c r="BZ524" s="72"/>
      <c r="CA524" s="72"/>
      <c r="CB524" s="72"/>
      <c r="CC524" s="72"/>
      <c r="CD524" s="72"/>
      <c r="CE524" s="72"/>
      <c r="CF524" s="72"/>
      <c r="CG524" s="72"/>
      <c r="CH524" s="72"/>
      <c r="CI524" s="72"/>
      <c r="EK524" s="71"/>
    </row>
    <row r="525" spans="1:141" ht="25.15" customHeight="1">
      <c r="A525" s="549"/>
      <c r="B525" s="369">
        <f t="shared" si="156"/>
        <v>2033</v>
      </c>
      <c r="C525" s="397">
        <f t="shared" si="157"/>
        <v>48579</v>
      </c>
      <c r="D525" s="210">
        <f t="shared" si="148"/>
        <v>1.5597010515870242</v>
      </c>
      <c r="E525" s="210">
        <f t="shared" si="149"/>
        <v>1.322400771858524</v>
      </c>
      <c r="F525" s="210">
        <f t="shared" si="150"/>
        <v>1.2820937451654211</v>
      </c>
      <c r="G525" s="210">
        <f t="shared" si="151"/>
        <v>1.2844024984848235</v>
      </c>
      <c r="H525" s="210">
        <f t="shared" si="152"/>
        <v>1.3128906967643268</v>
      </c>
      <c r="I525" s="210">
        <f t="shared" si="153"/>
        <v>1.356826532279765</v>
      </c>
      <c r="K525" s="128">
        <f t="shared" si="158"/>
        <v>2033</v>
      </c>
      <c r="L525" s="29">
        <f t="shared" ref="L525:Y525" si="170">AVERAGE(L337,L431)</f>
        <v>1.7633786080888789</v>
      </c>
      <c r="M525" s="29">
        <f t="shared" si="170"/>
        <v>1.5099701082678318</v>
      </c>
      <c r="N525" s="29">
        <f t="shared" si="170"/>
        <v>1.4057544384043621</v>
      </c>
      <c r="O525" s="29">
        <f t="shared" si="170"/>
        <v>1.3431028190988314</v>
      </c>
      <c r="P525" s="29">
        <f t="shared" si="170"/>
        <v>1.3016987246182166</v>
      </c>
      <c r="Q525" s="29">
        <f t="shared" si="170"/>
        <v>1.2853581109994683</v>
      </c>
      <c r="R525" s="29">
        <f t="shared" si="170"/>
        <v>1.2788293793313739</v>
      </c>
      <c r="S525" s="29">
        <f t="shared" si="170"/>
        <v>1.2802659996048971</v>
      </c>
      <c r="T525" s="29">
        <f t="shared" si="170"/>
        <v>1.2885389973647499</v>
      </c>
      <c r="U525" s="29">
        <f t="shared" si="170"/>
        <v>1.3029098739507505</v>
      </c>
      <c r="V525" s="29">
        <f t="shared" si="170"/>
        <v>1.3228715195779031</v>
      </c>
      <c r="W525" s="29">
        <f t="shared" si="170"/>
        <v>1.3367979319953904</v>
      </c>
      <c r="X525" s="29">
        <f t="shared" si="170"/>
        <v>1.3553775215721546</v>
      </c>
      <c r="Y525" s="29">
        <f t="shared" si="170"/>
        <v>1.3783041432717495</v>
      </c>
      <c r="BC525" s="72"/>
      <c r="BD525" s="72"/>
      <c r="BE525" s="72"/>
      <c r="BF525" s="72"/>
      <c r="BG525" s="72"/>
      <c r="BH525" s="72"/>
      <c r="BI525" s="72"/>
      <c r="BJ525" s="72"/>
      <c r="BK525" s="72"/>
      <c r="BL525" s="72"/>
      <c r="BM525" s="72"/>
      <c r="BN525" s="72"/>
      <c r="BO525" s="72"/>
      <c r="BP525" s="72"/>
      <c r="BQ525" s="72"/>
      <c r="BR525" s="72"/>
      <c r="BS525" s="72"/>
      <c r="BT525" s="72"/>
      <c r="BU525" s="72"/>
      <c r="BV525" s="72"/>
      <c r="BW525" s="72"/>
      <c r="BX525" s="72"/>
      <c r="BY525" s="72"/>
      <c r="BZ525" s="72"/>
      <c r="CA525" s="72"/>
      <c r="CB525" s="72"/>
      <c r="CC525" s="72"/>
      <c r="CD525" s="72"/>
      <c r="CE525" s="72"/>
      <c r="CF525" s="72"/>
      <c r="CG525" s="72"/>
      <c r="CH525" s="72"/>
      <c r="CI525" s="72"/>
      <c r="EK525" s="71"/>
    </row>
    <row r="526" spans="1:141" ht="25.15" customHeight="1">
      <c r="A526" s="549"/>
      <c r="B526" s="369">
        <f t="shared" si="156"/>
        <v>2034</v>
      </c>
      <c r="C526" s="397">
        <f t="shared" si="157"/>
        <v>48944</v>
      </c>
      <c r="D526" s="210">
        <f t="shared" si="148"/>
        <v>1.55351819983259</v>
      </c>
      <c r="E526" s="210">
        <f t="shared" si="149"/>
        <v>1.3196134843126364</v>
      </c>
      <c r="F526" s="210">
        <f t="shared" si="150"/>
        <v>1.2800980336434487</v>
      </c>
      <c r="G526" s="210">
        <f t="shared" si="151"/>
        <v>1.2826601732330944</v>
      </c>
      <c r="H526" s="210">
        <f t="shared" si="152"/>
        <v>1.311027152298146</v>
      </c>
      <c r="I526" s="210">
        <f t="shared" si="153"/>
        <v>1.3544059091937715</v>
      </c>
      <c r="K526" s="128">
        <f t="shared" si="158"/>
        <v>2034</v>
      </c>
      <c r="L526" s="29">
        <f t="shared" ref="L526:Y526" si="171">AVERAGE(L338,L432)</f>
        <v>1.7542813045616397</v>
      </c>
      <c r="M526" s="29">
        <f t="shared" si="171"/>
        <v>1.5044988638127448</v>
      </c>
      <c r="N526" s="29">
        <f t="shared" si="171"/>
        <v>1.401774431123386</v>
      </c>
      <c r="O526" s="29">
        <f t="shared" si="171"/>
        <v>1.3400193029486909</v>
      </c>
      <c r="P526" s="29">
        <f t="shared" si="171"/>
        <v>1.2992076656765819</v>
      </c>
      <c r="Q526" s="29">
        <f t="shared" si="171"/>
        <v>1.2832440835528021</v>
      </c>
      <c r="R526" s="29">
        <f t="shared" si="171"/>
        <v>1.2769519837340955</v>
      </c>
      <c r="S526" s="29">
        <f t="shared" si="171"/>
        <v>1.2785112584778289</v>
      </c>
      <c r="T526" s="29">
        <f t="shared" si="171"/>
        <v>1.2868090879883602</v>
      </c>
      <c r="U526" s="29">
        <f t="shared" si="171"/>
        <v>1.301117540890222</v>
      </c>
      <c r="V526" s="29">
        <f t="shared" si="171"/>
        <v>1.32093676370607</v>
      </c>
      <c r="W526" s="29">
        <f t="shared" si="171"/>
        <v>1.3346639010632315</v>
      </c>
      <c r="X526" s="29">
        <f t="shared" si="171"/>
        <v>1.3529776325910774</v>
      </c>
      <c r="Y526" s="29">
        <f t="shared" si="171"/>
        <v>1.3755761939270053</v>
      </c>
      <c r="BC526" s="72"/>
      <c r="BD526" s="72"/>
      <c r="BE526" s="72"/>
      <c r="BF526" s="72"/>
      <c r="BG526" s="72"/>
      <c r="BH526" s="72"/>
      <c r="BI526" s="72"/>
      <c r="BJ526" s="72"/>
      <c r="BK526" s="72"/>
      <c r="BL526" s="72"/>
      <c r="BM526" s="72"/>
      <c r="BN526" s="72"/>
      <c r="BO526" s="72"/>
      <c r="BP526" s="72"/>
      <c r="BQ526" s="72"/>
      <c r="BR526" s="72"/>
      <c r="BS526" s="72"/>
      <c r="BT526" s="72"/>
      <c r="BU526" s="72"/>
      <c r="BV526" s="72"/>
      <c r="BW526" s="72"/>
      <c r="BX526" s="72"/>
      <c r="BY526" s="72"/>
      <c r="BZ526" s="72"/>
      <c r="CA526" s="72"/>
      <c r="CB526" s="72"/>
      <c r="CC526" s="72"/>
      <c r="CD526" s="72"/>
      <c r="CE526" s="72"/>
      <c r="CF526" s="72"/>
      <c r="CG526" s="72"/>
      <c r="CH526" s="72"/>
      <c r="CI526" s="72"/>
      <c r="EK526" s="71"/>
    </row>
    <row r="527" spans="1:141" ht="25.15" customHeight="1">
      <c r="A527" s="549"/>
      <c r="B527" s="369">
        <f t="shared" si="156"/>
        <v>2035</v>
      </c>
      <c r="C527" s="397">
        <f t="shared" si="157"/>
        <v>49309</v>
      </c>
      <c r="D527" s="210">
        <f t="shared" si="148"/>
        <v>1.5473353480781553</v>
      </c>
      <c r="E527" s="210">
        <f t="shared" si="149"/>
        <v>1.3168261967667485</v>
      </c>
      <c r="F527" s="210">
        <f t="shared" si="150"/>
        <v>1.2781023221214762</v>
      </c>
      <c r="G527" s="210">
        <f t="shared" si="151"/>
        <v>1.2809178479813657</v>
      </c>
      <c r="H527" s="210">
        <f t="shared" si="152"/>
        <v>1.3091636078319653</v>
      </c>
      <c r="I527" s="210">
        <f t="shared" si="153"/>
        <v>1.3519852861077777</v>
      </c>
      <c r="K527" s="128">
        <f t="shared" si="158"/>
        <v>2035</v>
      </c>
      <c r="L527" s="29">
        <f t="shared" ref="L527:Y527" si="172">AVERAGE(L339,L433)</f>
        <v>1.7451840010343997</v>
      </c>
      <c r="M527" s="29">
        <f t="shared" si="172"/>
        <v>1.4990276193576573</v>
      </c>
      <c r="N527" s="29">
        <f t="shared" si="172"/>
        <v>1.3977944238424094</v>
      </c>
      <c r="O527" s="29">
        <f t="shared" si="172"/>
        <v>1.3369357867985499</v>
      </c>
      <c r="P527" s="29">
        <f t="shared" si="172"/>
        <v>1.2967166067349472</v>
      </c>
      <c r="Q527" s="29">
        <f t="shared" si="172"/>
        <v>1.2811300561061356</v>
      </c>
      <c r="R527" s="29">
        <f t="shared" si="172"/>
        <v>1.2750745881368166</v>
      </c>
      <c r="S527" s="29">
        <f t="shared" si="172"/>
        <v>1.2767565173507607</v>
      </c>
      <c r="T527" s="29">
        <f t="shared" si="172"/>
        <v>1.2850791786119709</v>
      </c>
      <c r="U527" s="29">
        <f t="shared" si="172"/>
        <v>1.2993252078296935</v>
      </c>
      <c r="V527" s="29">
        <f t="shared" si="172"/>
        <v>1.319002007834237</v>
      </c>
      <c r="W527" s="29">
        <f t="shared" si="172"/>
        <v>1.3325298701310726</v>
      </c>
      <c r="X527" s="29">
        <f t="shared" si="172"/>
        <v>1.3505777436100002</v>
      </c>
      <c r="Y527" s="29">
        <f t="shared" si="172"/>
        <v>1.372848244582261</v>
      </c>
      <c r="BC527" s="72"/>
      <c r="BD527" s="72"/>
      <c r="BE527" s="72"/>
      <c r="BF527" s="72"/>
      <c r="BG527" s="72"/>
      <c r="BH527" s="72"/>
      <c r="BI527" s="72"/>
      <c r="BJ527" s="72"/>
      <c r="BK527" s="72"/>
      <c r="BL527" s="72"/>
      <c r="BM527" s="72"/>
      <c r="BN527" s="72"/>
      <c r="BO527" s="72"/>
      <c r="BP527" s="72"/>
      <c r="BQ527" s="72"/>
      <c r="BR527" s="72"/>
      <c r="BS527" s="72"/>
      <c r="BT527" s="72"/>
      <c r="BU527" s="72"/>
      <c r="BV527" s="72"/>
      <c r="BW527" s="72"/>
      <c r="BX527" s="72"/>
      <c r="BY527" s="72"/>
      <c r="BZ527" s="72"/>
      <c r="CA527" s="72"/>
      <c r="CB527" s="72"/>
      <c r="CC527" s="72"/>
      <c r="CD527" s="72"/>
      <c r="CE527" s="72"/>
      <c r="CF527" s="72"/>
      <c r="CG527" s="72"/>
      <c r="CH527" s="72"/>
      <c r="CI527" s="72"/>
      <c r="EK527" s="71"/>
    </row>
    <row r="528" spans="1:141" ht="25.15" customHeight="1">
      <c r="A528" s="549"/>
      <c r="B528" s="369">
        <f t="shared" si="156"/>
        <v>2036</v>
      </c>
      <c r="C528" s="397">
        <f t="shared" si="157"/>
        <v>49674</v>
      </c>
      <c r="D528" s="210">
        <f t="shared" si="148"/>
        <v>1.5411524963237211</v>
      </c>
      <c r="E528" s="210">
        <f t="shared" si="149"/>
        <v>1.3140389092208609</v>
      </c>
      <c r="F528" s="210">
        <f t="shared" si="150"/>
        <v>1.2761066105995034</v>
      </c>
      <c r="G528" s="210">
        <f t="shared" si="151"/>
        <v>1.2791755227296369</v>
      </c>
      <c r="H528" s="210">
        <f t="shared" si="152"/>
        <v>1.3073000633657845</v>
      </c>
      <c r="I528" s="210">
        <f t="shared" si="153"/>
        <v>1.3495646630217841</v>
      </c>
      <c r="K528" s="128">
        <f t="shared" si="158"/>
        <v>2036</v>
      </c>
      <c r="L528" s="29">
        <f t="shared" ref="L528:Y528" si="173">AVERAGE(L340,L434)</f>
        <v>1.7360866975071603</v>
      </c>
      <c r="M528" s="29">
        <f t="shared" si="173"/>
        <v>1.4935563749025698</v>
      </c>
      <c r="N528" s="29">
        <f t="shared" si="173"/>
        <v>1.3938144165614335</v>
      </c>
      <c r="O528" s="29">
        <f t="shared" si="173"/>
        <v>1.3338522706484091</v>
      </c>
      <c r="P528" s="29">
        <f t="shared" si="173"/>
        <v>1.2942255477933124</v>
      </c>
      <c r="Q528" s="29">
        <f t="shared" si="173"/>
        <v>1.279016028659469</v>
      </c>
      <c r="R528" s="29">
        <f t="shared" si="173"/>
        <v>1.2731971925395378</v>
      </c>
      <c r="S528" s="29">
        <f t="shared" si="173"/>
        <v>1.2750017762236925</v>
      </c>
      <c r="T528" s="29">
        <f t="shared" si="173"/>
        <v>1.2833492692355812</v>
      </c>
      <c r="U528" s="29">
        <f t="shared" si="173"/>
        <v>1.297532874769165</v>
      </c>
      <c r="V528" s="29">
        <f t="shared" si="173"/>
        <v>1.317067251962404</v>
      </c>
      <c r="W528" s="29">
        <f t="shared" si="173"/>
        <v>1.3303958391989132</v>
      </c>
      <c r="X528" s="29">
        <f t="shared" si="173"/>
        <v>1.3481778546289229</v>
      </c>
      <c r="Y528" s="29">
        <f t="shared" si="173"/>
        <v>1.3701202952375167</v>
      </c>
      <c r="BC528" s="72"/>
      <c r="BD528" s="72"/>
      <c r="BE528" s="72"/>
      <c r="BF528" s="72"/>
      <c r="BG528" s="72"/>
      <c r="BH528" s="72"/>
      <c r="BI528" s="72"/>
      <c r="BJ528" s="72"/>
      <c r="BK528" s="72"/>
      <c r="BL528" s="72"/>
      <c r="BM528" s="72"/>
      <c r="BN528" s="72"/>
      <c r="BO528" s="72"/>
      <c r="BP528" s="72"/>
      <c r="BQ528" s="72"/>
      <c r="BR528" s="72"/>
      <c r="BS528" s="72"/>
      <c r="BT528" s="72"/>
      <c r="BU528" s="72"/>
      <c r="BV528" s="72"/>
      <c r="BW528" s="72"/>
      <c r="BX528" s="72"/>
      <c r="BY528" s="72"/>
      <c r="BZ528" s="72"/>
      <c r="CA528" s="72"/>
      <c r="CB528" s="72"/>
      <c r="CC528" s="72"/>
      <c r="CD528" s="72"/>
      <c r="CE528" s="72"/>
      <c r="CF528" s="72"/>
      <c r="CG528" s="72"/>
      <c r="CH528" s="72"/>
      <c r="CI528" s="72"/>
      <c r="EK528" s="71"/>
    </row>
    <row r="529" spans="1:141" ht="25.15" customHeight="1">
      <c r="A529" s="549"/>
      <c r="B529" s="369">
        <f t="shared" si="156"/>
        <v>2037</v>
      </c>
      <c r="C529" s="397">
        <f t="shared" si="157"/>
        <v>50040</v>
      </c>
      <c r="D529" s="210">
        <f t="shared" si="148"/>
        <v>1.5349696445692871</v>
      </c>
      <c r="E529" s="210">
        <f t="shared" si="149"/>
        <v>1.3112516216749728</v>
      </c>
      <c r="F529" s="210">
        <f t="shared" si="150"/>
        <v>1.2741108990775309</v>
      </c>
      <c r="G529" s="210">
        <f t="shared" si="151"/>
        <v>1.2774331974779081</v>
      </c>
      <c r="H529" s="210">
        <f t="shared" si="152"/>
        <v>1.3054365188996038</v>
      </c>
      <c r="I529" s="210">
        <f t="shared" si="153"/>
        <v>1.347144039935791</v>
      </c>
      <c r="K529" s="128">
        <f t="shared" si="158"/>
        <v>2037</v>
      </c>
      <c r="L529" s="29">
        <f t="shared" ref="L529:Y529" si="174">AVERAGE(L341,L435)</f>
        <v>1.7269893939799208</v>
      </c>
      <c r="M529" s="29">
        <f t="shared" si="174"/>
        <v>1.4880851304474829</v>
      </c>
      <c r="N529" s="29">
        <f t="shared" si="174"/>
        <v>1.3898344092804571</v>
      </c>
      <c r="O529" s="29">
        <f t="shared" si="174"/>
        <v>1.3307687544982683</v>
      </c>
      <c r="P529" s="29">
        <f t="shared" si="174"/>
        <v>1.2917344888516775</v>
      </c>
      <c r="Q529" s="29">
        <f t="shared" si="174"/>
        <v>1.276902001212803</v>
      </c>
      <c r="R529" s="29">
        <f t="shared" si="174"/>
        <v>1.2713197969422589</v>
      </c>
      <c r="S529" s="29">
        <f t="shared" si="174"/>
        <v>1.2732470350966243</v>
      </c>
      <c r="T529" s="29">
        <f t="shared" si="174"/>
        <v>1.2816193598591921</v>
      </c>
      <c r="U529" s="29">
        <f t="shared" si="174"/>
        <v>1.2957405417086365</v>
      </c>
      <c r="V529" s="29">
        <f t="shared" si="174"/>
        <v>1.315132496090571</v>
      </c>
      <c r="W529" s="29">
        <f t="shared" si="174"/>
        <v>1.3282618082667543</v>
      </c>
      <c r="X529" s="29">
        <f t="shared" si="174"/>
        <v>1.3457779656478461</v>
      </c>
      <c r="Y529" s="29">
        <f t="shared" si="174"/>
        <v>1.3673923458927726</v>
      </c>
      <c r="BC529" s="72"/>
      <c r="BD529" s="72"/>
      <c r="BE529" s="72"/>
      <c r="BF529" s="72"/>
      <c r="BG529" s="72"/>
      <c r="BH529" s="72"/>
      <c r="BI529" s="72"/>
      <c r="BJ529" s="72"/>
      <c r="BK529" s="72"/>
      <c r="BL529" s="72"/>
      <c r="BM529" s="72"/>
      <c r="BN529" s="72"/>
      <c r="BO529" s="72"/>
      <c r="BP529" s="72"/>
      <c r="BQ529" s="72"/>
      <c r="BR529" s="72"/>
      <c r="BS529" s="72"/>
      <c r="BT529" s="72"/>
      <c r="BU529" s="72"/>
      <c r="BV529" s="72"/>
      <c r="BW529" s="72"/>
      <c r="BX529" s="72"/>
      <c r="BY529" s="72"/>
      <c r="BZ529" s="72"/>
      <c r="CA529" s="72"/>
      <c r="CB529" s="72"/>
      <c r="CC529" s="72"/>
      <c r="CD529" s="72"/>
      <c r="CE529" s="72"/>
      <c r="CF529" s="72"/>
      <c r="CG529" s="72"/>
      <c r="CH529" s="72"/>
      <c r="CI529" s="72"/>
      <c r="EK529" s="71"/>
    </row>
    <row r="530" spans="1:141" ht="25.15" customHeight="1">
      <c r="A530" s="549"/>
      <c r="B530" s="369">
        <f t="shared" si="156"/>
        <v>2038</v>
      </c>
      <c r="C530" s="397">
        <f t="shared" si="157"/>
        <v>50405</v>
      </c>
      <c r="D530" s="210">
        <f t="shared" si="148"/>
        <v>1.5287867928148524</v>
      </c>
      <c r="E530" s="210">
        <f t="shared" si="149"/>
        <v>1.3084643341290849</v>
      </c>
      <c r="F530" s="210">
        <f t="shared" si="150"/>
        <v>1.2721151875555585</v>
      </c>
      <c r="G530" s="210">
        <f t="shared" si="151"/>
        <v>1.2756908722261793</v>
      </c>
      <c r="H530" s="210">
        <f t="shared" si="152"/>
        <v>1.303572974433423</v>
      </c>
      <c r="I530" s="210">
        <f t="shared" si="153"/>
        <v>1.3447234168497975</v>
      </c>
      <c r="K530" s="128">
        <f t="shared" si="158"/>
        <v>2038</v>
      </c>
      <c r="L530" s="29">
        <f t="shared" ref="L530:Y530" si="175">AVERAGE(L342,L436)</f>
        <v>1.7178920904526809</v>
      </c>
      <c r="M530" s="29">
        <f t="shared" si="175"/>
        <v>1.4826138859923954</v>
      </c>
      <c r="N530" s="29">
        <f t="shared" si="175"/>
        <v>1.385854401999481</v>
      </c>
      <c r="O530" s="29">
        <f t="shared" si="175"/>
        <v>1.3276852383481272</v>
      </c>
      <c r="P530" s="29">
        <f t="shared" si="175"/>
        <v>1.2892434299100426</v>
      </c>
      <c r="Q530" s="29">
        <f t="shared" si="175"/>
        <v>1.2747879737661367</v>
      </c>
      <c r="R530" s="29">
        <f t="shared" si="175"/>
        <v>1.2694424013449801</v>
      </c>
      <c r="S530" s="29">
        <f t="shared" si="175"/>
        <v>1.2714922939695561</v>
      </c>
      <c r="T530" s="29">
        <f t="shared" si="175"/>
        <v>1.2798894504828027</v>
      </c>
      <c r="U530" s="29">
        <f t="shared" si="175"/>
        <v>1.293948208648108</v>
      </c>
      <c r="V530" s="29">
        <f t="shared" si="175"/>
        <v>1.313197740218738</v>
      </c>
      <c r="W530" s="29">
        <f t="shared" si="175"/>
        <v>1.3261277773345954</v>
      </c>
      <c r="X530" s="29">
        <f t="shared" si="175"/>
        <v>1.3433780766667687</v>
      </c>
      <c r="Y530" s="29">
        <f t="shared" si="175"/>
        <v>1.3646643965480283</v>
      </c>
      <c r="BC530" s="72"/>
      <c r="BD530" s="72"/>
      <c r="BE530" s="72"/>
      <c r="BF530" s="72"/>
      <c r="BG530" s="72"/>
      <c r="BH530" s="72"/>
      <c r="BI530" s="72"/>
      <c r="BJ530" s="72"/>
      <c r="BK530" s="72"/>
      <c r="BL530" s="72"/>
      <c r="BM530" s="72"/>
      <c r="BN530" s="72"/>
      <c r="BO530" s="72"/>
      <c r="BP530" s="72"/>
      <c r="BQ530" s="72"/>
      <c r="BR530" s="72"/>
      <c r="BS530" s="72"/>
      <c r="BT530" s="72"/>
      <c r="BU530" s="72"/>
      <c r="BV530" s="72"/>
      <c r="BW530" s="72"/>
      <c r="BX530" s="72"/>
      <c r="BY530" s="72"/>
      <c r="BZ530" s="72"/>
      <c r="CA530" s="72"/>
      <c r="CB530" s="72"/>
      <c r="CC530" s="72"/>
      <c r="CD530" s="72"/>
      <c r="CE530" s="72"/>
      <c r="CF530" s="72"/>
      <c r="CG530" s="72"/>
      <c r="CH530" s="72"/>
      <c r="CI530" s="72"/>
      <c r="EK530" s="71"/>
    </row>
    <row r="531" spans="1:141" ht="25.15" customHeight="1">
      <c r="A531" s="549"/>
      <c r="B531" s="369">
        <f t="shared" si="156"/>
        <v>2039</v>
      </c>
      <c r="C531" s="397">
        <f t="shared" si="157"/>
        <v>50770</v>
      </c>
      <c r="D531" s="210">
        <f t="shared" si="148"/>
        <v>1.5226039410604182</v>
      </c>
      <c r="E531" s="210">
        <f t="shared" si="149"/>
        <v>1.3056770465831971</v>
      </c>
      <c r="F531" s="210">
        <f t="shared" si="150"/>
        <v>1.2701194760335857</v>
      </c>
      <c r="G531" s="210">
        <f t="shared" si="151"/>
        <v>1.2739485469744507</v>
      </c>
      <c r="H531" s="210">
        <f t="shared" si="152"/>
        <v>1.3017094299672423</v>
      </c>
      <c r="I531" s="210">
        <f t="shared" si="153"/>
        <v>1.3423027937638041</v>
      </c>
      <c r="K531" s="128">
        <f t="shared" si="158"/>
        <v>2039</v>
      </c>
      <c r="L531" s="29">
        <f t="shared" ref="L531:Y531" si="176">AVERAGE(L343,L437)</f>
        <v>1.7087947869254416</v>
      </c>
      <c r="M531" s="29">
        <f t="shared" si="176"/>
        <v>1.4771426415373083</v>
      </c>
      <c r="N531" s="29">
        <f t="shared" si="176"/>
        <v>1.3818743947185048</v>
      </c>
      <c r="O531" s="29">
        <f t="shared" si="176"/>
        <v>1.3246017221979864</v>
      </c>
      <c r="P531" s="29">
        <f t="shared" si="176"/>
        <v>1.2867523709684079</v>
      </c>
      <c r="Q531" s="29">
        <f t="shared" si="176"/>
        <v>1.2726739463194701</v>
      </c>
      <c r="R531" s="29">
        <f t="shared" si="176"/>
        <v>1.2675650057477015</v>
      </c>
      <c r="S531" s="29">
        <f t="shared" si="176"/>
        <v>1.2697375528424879</v>
      </c>
      <c r="T531" s="29">
        <f t="shared" si="176"/>
        <v>1.2781595411064135</v>
      </c>
      <c r="U531" s="29">
        <f t="shared" si="176"/>
        <v>1.2921558755875795</v>
      </c>
      <c r="V531" s="29">
        <f t="shared" si="176"/>
        <v>1.311262984346905</v>
      </c>
      <c r="W531" s="29">
        <f t="shared" si="176"/>
        <v>1.3239937464024363</v>
      </c>
      <c r="X531" s="29">
        <f t="shared" si="176"/>
        <v>1.3409781876856917</v>
      </c>
      <c r="Y531" s="29">
        <f t="shared" si="176"/>
        <v>1.3619364472032842</v>
      </c>
      <c r="BC531" s="72"/>
      <c r="BD531" s="72"/>
      <c r="BE531" s="72"/>
      <c r="BF531" s="72"/>
      <c r="BG531" s="72"/>
      <c r="BH531" s="72"/>
      <c r="BI531" s="72"/>
      <c r="BJ531" s="72"/>
      <c r="BK531" s="72"/>
      <c r="BL531" s="72"/>
      <c r="BM531" s="72"/>
      <c r="BN531" s="72"/>
      <c r="BO531" s="72"/>
      <c r="BP531" s="72"/>
      <c r="BQ531" s="72"/>
      <c r="BR531" s="72"/>
      <c r="BS531" s="72"/>
      <c r="BT531" s="72"/>
      <c r="BU531" s="72"/>
      <c r="BV531" s="72"/>
      <c r="BW531" s="72"/>
      <c r="BX531" s="72"/>
      <c r="BY531" s="72"/>
      <c r="BZ531" s="72"/>
      <c r="CA531" s="72"/>
      <c r="CB531" s="72"/>
      <c r="CC531" s="72"/>
      <c r="CD531" s="72"/>
      <c r="CE531" s="72"/>
      <c r="CF531" s="72"/>
      <c r="CG531" s="72"/>
      <c r="CH531" s="72"/>
      <c r="CI531" s="72"/>
      <c r="EK531" s="71"/>
    </row>
    <row r="532" spans="1:141" ht="25.15" customHeight="1">
      <c r="A532" s="549"/>
      <c r="B532" s="369">
        <f t="shared" si="156"/>
        <v>2040</v>
      </c>
      <c r="C532" s="397">
        <f t="shared" si="157"/>
        <v>51135</v>
      </c>
      <c r="D532" s="210">
        <f t="shared" si="148"/>
        <v>1.5164210893059835</v>
      </c>
      <c r="E532" s="210">
        <f t="shared" si="149"/>
        <v>1.3028897590373092</v>
      </c>
      <c r="F532" s="210">
        <f t="shared" si="150"/>
        <v>1.2681237645116132</v>
      </c>
      <c r="G532" s="210">
        <f t="shared" si="151"/>
        <v>1.2722062217227219</v>
      </c>
      <c r="H532" s="210">
        <f t="shared" si="152"/>
        <v>1.2998458855010615</v>
      </c>
      <c r="I532" s="210">
        <f t="shared" si="153"/>
        <v>1.3398821706778106</v>
      </c>
      <c r="K532" s="128">
        <f t="shared" si="158"/>
        <v>2040</v>
      </c>
      <c r="L532" s="29">
        <f t="shared" ref="L532:Y532" si="177">AVERAGE(L344,L438)</f>
        <v>1.6996974833982017</v>
      </c>
      <c r="M532" s="29">
        <f t="shared" si="177"/>
        <v>1.4716713970822208</v>
      </c>
      <c r="N532" s="29">
        <f t="shared" si="177"/>
        <v>1.3778943874375287</v>
      </c>
      <c r="O532" s="29">
        <f t="shared" si="177"/>
        <v>1.3215182060478454</v>
      </c>
      <c r="P532" s="29">
        <f t="shared" si="177"/>
        <v>1.284261312026773</v>
      </c>
      <c r="Q532" s="29">
        <f t="shared" si="177"/>
        <v>1.2705599188728036</v>
      </c>
      <c r="R532" s="29">
        <f t="shared" si="177"/>
        <v>1.2656876101504226</v>
      </c>
      <c r="S532" s="29">
        <f t="shared" si="177"/>
        <v>1.2679828117154197</v>
      </c>
      <c r="T532" s="29">
        <f t="shared" si="177"/>
        <v>1.2764296317300241</v>
      </c>
      <c r="U532" s="29">
        <f t="shared" si="177"/>
        <v>1.290363542527051</v>
      </c>
      <c r="V532" s="29">
        <f t="shared" si="177"/>
        <v>1.309328228475072</v>
      </c>
      <c r="W532" s="29">
        <f t="shared" si="177"/>
        <v>1.3218597154702769</v>
      </c>
      <c r="X532" s="29">
        <f t="shared" si="177"/>
        <v>1.3385782987046144</v>
      </c>
      <c r="Y532" s="29">
        <f t="shared" si="177"/>
        <v>1.3592084978585399</v>
      </c>
      <c r="BC532" s="72"/>
      <c r="BD532" s="72"/>
      <c r="BE532" s="72"/>
      <c r="BF532" s="72"/>
      <c r="BG532" s="72"/>
      <c r="BH532" s="72"/>
      <c r="BI532" s="72"/>
      <c r="BJ532" s="72"/>
      <c r="BK532" s="72"/>
      <c r="BL532" s="72"/>
      <c r="BM532" s="72"/>
      <c r="BN532" s="72"/>
      <c r="BO532" s="72"/>
      <c r="BP532" s="72"/>
      <c r="BQ532" s="72"/>
      <c r="BR532" s="72"/>
      <c r="BS532" s="72"/>
      <c r="BT532" s="72"/>
      <c r="BU532" s="72"/>
      <c r="BV532" s="72"/>
      <c r="BW532" s="72"/>
      <c r="BX532" s="72"/>
      <c r="BY532" s="72"/>
      <c r="BZ532" s="72"/>
      <c r="CA532" s="72"/>
      <c r="CB532" s="72"/>
      <c r="CC532" s="72"/>
      <c r="CD532" s="72"/>
      <c r="CE532" s="72"/>
      <c r="CF532" s="72"/>
      <c r="CG532" s="72"/>
      <c r="CH532" s="72"/>
      <c r="CI532" s="72"/>
      <c r="EK532" s="71"/>
    </row>
    <row r="533" spans="1:141" ht="25.15" customHeight="1">
      <c r="A533" s="549"/>
      <c r="B533" s="369">
        <f t="shared" si="156"/>
        <v>2041</v>
      </c>
      <c r="C533" s="397">
        <f t="shared" si="157"/>
        <v>51501</v>
      </c>
      <c r="D533" s="210">
        <f t="shared" si="148"/>
        <v>1.5102382375515493</v>
      </c>
      <c r="E533" s="210">
        <f t="shared" si="149"/>
        <v>1.3001024714914213</v>
      </c>
      <c r="F533" s="210">
        <f t="shared" si="150"/>
        <v>1.2661280529896408</v>
      </c>
      <c r="G533" s="210">
        <f t="shared" si="151"/>
        <v>1.2704638964709929</v>
      </c>
      <c r="H533" s="210">
        <f t="shared" si="152"/>
        <v>1.2979823410348807</v>
      </c>
      <c r="I533" s="210">
        <f t="shared" si="153"/>
        <v>1.3374615475918172</v>
      </c>
      <c r="K533" s="128">
        <f t="shared" si="158"/>
        <v>2041</v>
      </c>
      <c r="L533" s="29">
        <f t="shared" ref="L533:Y533" si="178">AVERAGE(L345,L439)</f>
        <v>1.690600179870962</v>
      </c>
      <c r="M533" s="29">
        <f t="shared" si="178"/>
        <v>1.4662001526271335</v>
      </c>
      <c r="N533" s="29">
        <f t="shared" si="178"/>
        <v>1.3739143801565523</v>
      </c>
      <c r="O533" s="29">
        <f t="shared" si="178"/>
        <v>1.3184346898977046</v>
      </c>
      <c r="P533" s="29">
        <f t="shared" si="178"/>
        <v>1.281770253085138</v>
      </c>
      <c r="Q533" s="29">
        <f t="shared" si="178"/>
        <v>1.2684458914261376</v>
      </c>
      <c r="R533" s="29">
        <f t="shared" si="178"/>
        <v>1.263810214553144</v>
      </c>
      <c r="S533" s="29">
        <f t="shared" si="178"/>
        <v>1.2662280705883515</v>
      </c>
      <c r="T533" s="29">
        <f t="shared" si="178"/>
        <v>1.2746997223536345</v>
      </c>
      <c r="U533" s="29">
        <f t="shared" si="178"/>
        <v>1.2885712094665225</v>
      </c>
      <c r="V533" s="29">
        <f t="shared" si="178"/>
        <v>1.307393472603239</v>
      </c>
      <c r="W533" s="29">
        <f t="shared" si="178"/>
        <v>1.3197256845381182</v>
      </c>
      <c r="X533" s="29">
        <f t="shared" si="178"/>
        <v>1.3361784097235372</v>
      </c>
      <c r="Y533" s="29">
        <f t="shared" si="178"/>
        <v>1.3564805485137956</v>
      </c>
      <c r="BC533" s="72"/>
      <c r="BD533" s="72"/>
      <c r="BE533" s="72"/>
      <c r="BF533" s="72"/>
      <c r="BG533" s="72"/>
      <c r="BH533" s="72"/>
      <c r="BI533" s="72"/>
      <c r="BJ533" s="72"/>
      <c r="BK533" s="72"/>
      <c r="BL533" s="72"/>
      <c r="BM533" s="72"/>
      <c r="BN533" s="72"/>
      <c r="BO533" s="72"/>
      <c r="BP533" s="72"/>
      <c r="BQ533" s="72"/>
      <c r="BR533" s="72"/>
      <c r="BS533" s="72"/>
      <c r="BT533" s="72"/>
      <c r="BU533" s="72"/>
      <c r="BV533" s="72"/>
      <c r="BW533" s="72"/>
      <c r="BX533" s="72"/>
      <c r="BY533" s="72"/>
      <c r="BZ533" s="72"/>
      <c r="CA533" s="72"/>
      <c r="CB533" s="72"/>
      <c r="CC533" s="72"/>
      <c r="CD533" s="72"/>
      <c r="CE533" s="72"/>
      <c r="CF533" s="72"/>
      <c r="CG533" s="72"/>
      <c r="CH533" s="72"/>
      <c r="CI533" s="72"/>
      <c r="EK533" s="71"/>
    </row>
    <row r="534" spans="1:141" ht="25.15" customHeight="1">
      <c r="A534" s="549"/>
      <c r="B534" s="369">
        <f>B533+1</f>
        <v>2042</v>
      </c>
      <c r="C534" s="397">
        <f t="shared" si="157"/>
        <v>51866</v>
      </c>
      <c r="D534" s="210">
        <f t="shared" si="148"/>
        <v>1.5040553857971151</v>
      </c>
      <c r="E534" s="210">
        <f t="shared" si="149"/>
        <v>1.2973151839455337</v>
      </c>
      <c r="F534" s="210">
        <f t="shared" si="150"/>
        <v>1.2641323414676682</v>
      </c>
      <c r="G534" s="210">
        <f t="shared" si="151"/>
        <v>1.2687215712192643</v>
      </c>
      <c r="H534" s="210">
        <f t="shared" si="152"/>
        <v>1.2961187965687</v>
      </c>
      <c r="I534" s="210">
        <f t="shared" si="153"/>
        <v>1.3350409245058235</v>
      </c>
      <c r="K534" s="128">
        <f>K533+1</f>
        <v>2042</v>
      </c>
      <c r="L534" s="29">
        <f t="shared" ref="L534:Y534" si="179">AVERAGE(L346,L440)</f>
        <v>1.6815028763437225</v>
      </c>
      <c r="M534" s="29">
        <f t="shared" si="179"/>
        <v>1.4607289081720465</v>
      </c>
      <c r="N534" s="29">
        <f t="shared" si="179"/>
        <v>1.3699343728755764</v>
      </c>
      <c r="O534" s="29">
        <f t="shared" si="179"/>
        <v>1.3153511737475638</v>
      </c>
      <c r="P534" s="29">
        <f t="shared" si="179"/>
        <v>1.2792791941435033</v>
      </c>
      <c r="Q534" s="29">
        <f t="shared" si="179"/>
        <v>1.2663318639794712</v>
      </c>
      <c r="R534" s="29">
        <f t="shared" si="179"/>
        <v>1.2619328189558652</v>
      </c>
      <c r="S534" s="29">
        <f t="shared" si="179"/>
        <v>1.2644733294612833</v>
      </c>
      <c r="T534" s="29">
        <f t="shared" si="179"/>
        <v>1.2729698129772453</v>
      </c>
      <c r="U534" s="29">
        <f t="shared" si="179"/>
        <v>1.286778876405994</v>
      </c>
      <c r="V534" s="29">
        <f t="shared" si="179"/>
        <v>1.305458716731406</v>
      </c>
      <c r="W534" s="29">
        <f t="shared" si="179"/>
        <v>1.3175916536059591</v>
      </c>
      <c r="X534" s="29">
        <f t="shared" si="179"/>
        <v>1.3337785207424599</v>
      </c>
      <c r="Y534" s="29">
        <f t="shared" si="179"/>
        <v>1.3537525991690511</v>
      </c>
      <c r="BC534" s="72"/>
      <c r="BD534" s="72"/>
      <c r="BE534" s="72"/>
      <c r="BF534" s="72"/>
      <c r="BG534" s="72"/>
      <c r="BH534" s="72"/>
      <c r="BI534" s="72"/>
      <c r="BJ534" s="72"/>
      <c r="BK534" s="72"/>
      <c r="BL534" s="72"/>
      <c r="BM534" s="72"/>
      <c r="BN534" s="72"/>
      <c r="BO534" s="72"/>
      <c r="BP534" s="72"/>
      <c r="BQ534" s="72"/>
      <c r="BR534" s="72"/>
      <c r="BS534" s="72"/>
      <c r="BT534" s="72"/>
      <c r="BU534" s="72"/>
      <c r="BV534" s="72"/>
      <c r="BW534" s="72"/>
      <c r="BX534" s="72"/>
      <c r="BY534" s="72"/>
      <c r="BZ534" s="72"/>
      <c r="CA534" s="72"/>
      <c r="CB534" s="72"/>
      <c r="CC534" s="72"/>
      <c r="CD534" s="72"/>
      <c r="CE534" s="72"/>
      <c r="CF534" s="72"/>
      <c r="CG534" s="72"/>
      <c r="CH534" s="72"/>
      <c r="CI534" s="72"/>
      <c r="EK534" s="71"/>
    </row>
    <row r="535" spans="1:141" ht="25.15" customHeight="1">
      <c r="A535" s="549"/>
      <c r="B535" s="369">
        <f t="shared" si="156"/>
        <v>2043</v>
      </c>
      <c r="C535" s="397">
        <f t="shared" si="157"/>
        <v>52231</v>
      </c>
      <c r="D535" s="210">
        <f t="shared" si="148"/>
        <v>1.4978725340426806</v>
      </c>
      <c r="E535" s="210">
        <f t="shared" si="149"/>
        <v>1.2945278963996456</v>
      </c>
      <c r="F535" s="210">
        <f t="shared" si="150"/>
        <v>1.2621366299456955</v>
      </c>
      <c r="G535" s="210">
        <f t="shared" si="151"/>
        <v>1.2669792459675355</v>
      </c>
      <c r="H535" s="210">
        <f t="shared" si="152"/>
        <v>1.294255252102519</v>
      </c>
      <c r="I535" s="210">
        <f t="shared" si="153"/>
        <v>1.3326203014198299</v>
      </c>
      <c r="K535" s="128">
        <f t="shared" si="158"/>
        <v>2043</v>
      </c>
      <c r="L535" s="29">
        <f t="shared" ref="L535:Y535" si="180">AVERAGE(L347,L441)</f>
        <v>1.6724055728164831</v>
      </c>
      <c r="M535" s="29">
        <f t="shared" si="180"/>
        <v>1.455257663716959</v>
      </c>
      <c r="N535" s="29">
        <f t="shared" si="180"/>
        <v>1.3659543655945998</v>
      </c>
      <c r="O535" s="29">
        <f t="shared" si="180"/>
        <v>1.3122676575974228</v>
      </c>
      <c r="P535" s="29">
        <f t="shared" si="180"/>
        <v>1.2767881352018682</v>
      </c>
      <c r="Q535" s="29">
        <f t="shared" si="180"/>
        <v>1.2642178365328047</v>
      </c>
      <c r="R535" s="29">
        <f t="shared" si="180"/>
        <v>1.2600554233585863</v>
      </c>
      <c r="S535" s="29">
        <f t="shared" si="180"/>
        <v>1.2627185883342151</v>
      </c>
      <c r="T535" s="29">
        <f t="shared" si="180"/>
        <v>1.2712399036008559</v>
      </c>
      <c r="U535" s="29">
        <f t="shared" si="180"/>
        <v>1.2849865433454655</v>
      </c>
      <c r="V535" s="29">
        <f t="shared" si="180"/>
        <v>1.3035239608595728</v>
      </c>
      <c r="W535" s="29">
        <f t="shared" si="180"/>
        <v>1.3154576226738</v>
      </c>
      <c r="X535" s="29">
        <f t="shared" si="180"/>
        <v>1.3313786317613827</v>
      </c>
      <c r="Y535" s="29">
        <f t="shared" si="180"/>
        <v>1.3510246498243068</v>
      </c>
      <c r="BC535" s="72"/>
      <c r="BD535" s="72"/>
      <c r="BE535" s="72"/>
      <c r="BF535" s="72"/>
      <c r="BG535" s="72"/>
      <c r="BH535" s="72"/>
      <c r="BI535" s="72"/>
      <c r="BJ535" s="72"/>
      <c r="BK535" s="72"/>
      <c r="BL535" s="72"/>
      <c r="BM535" s="72"/>
      <c r="BN535" s="72"/>
      <c r="BO535" s="72"/>
      <c r="BP535" s="72"/>
      <c r="BQ535" s="72"/>
      <c r="BR535" s="72"/>
      <c r="BS535" s="72"/>
      <c r="BT535" s="72"/>
      <c r="BU535" s="72"/>
      <c r="BV535" s="72"/>
      <c r="BW535" s="72"/>
      <c r="BX535" s="72"/>
      <c r="BY535" s="72"/>
      <c r="BZ535" s="72"/>
      <c r="CA535" s="72"/>
      <c r="CB535" s="72"/>
      <c r="CC535" s="72"/>
      <c r="CD535" s="72"/>
      <c r="CE535" s="72"/>
      <c r="CF535" s="72"/>
      <c r="CG535" s="72"/>
      <c r="CH535" s="72"/>
      <c r="CI535" s="72"/>
      <c r="EK535" s="71"/>
    </row>
    <row r="536" spans="1:141" ht="25.15" customHeight="1">
      <c r="A536" s="549"/>
      <c r="B536" s="369">
        <f t="shared" si="156"/>
        <v>2044</v>
      </c>
      <c r="C536" s="397">
        <f t="shared" si="157"/>
        <v>52596</v>
      </c>
      <c r="D536" s="210">
        <f t="shared" si="148"/>
        <v>1.4916896822882462</v>
      </c>
      <c r="E536" s="210">
        <f t="shared" si="149"/>
        <v>1.2917406088537577</v>
      </c>
      <c r="F536" s="210">
        <f t="shared" si="150"/>
        <v>1.2601409184237229</v>
      </c>
      <c r="G536" s="210">
        <f t="shared" si="151"/>
        <v>1.2652369207158065</v>
      </c>
      <c r="H536" s="210">
        <f t="shared" si="152"/>
        <v>1.2923917076363383</v>
      </c>
      <c r="I536" s="210">
        <f t="shared" si="153"/>
        <v>1.3301996783338363</v>
      </c>
      <c r="K536" s="128">
        <f t="shared" si="158"/>
        <v>2044</v>
      </c>
      <c r="L536" s="29">
        <f t="shared" ref="L536:Y536" si="181">AVERAGE(L348,L442)</f>
        <v>1.6633082692892434</v>
      </c>
      <c r="M536" s="29">
        <f t="shared" si="181"/>
        <v>1.4497864192618715</v>
      </c>
      <c r="N536" s="29">
        <f t="shared" si="181"/>
        <v>1.3619743583136235</v>
      </c>
      <c r="O536" s="29">
        <f t="shared" si="181"/>
        <v>1.309184141447282</v>
      </c>
      <c r="P536" s="29">
        <f t="shared" si="181"/>
        <v>1.2742970762602335</v>
      </c>
      <c r="Q536" s="29">
        <f t="shared" si="181"/>
        <v>1.2621038090861383</v>
      </c>
      <c r="R536" s="29">
        <f t="shared" si="181"/>
        <v>1.2581780277613075</v>
      </c>
      <c r="S536" s="29">
        <f t="shared" si="181"/>
        <v>1.2609638472071469</v>
      </c>
      <c r="T536" s="29">
        <f t="shared" si="181"/>
        <v>1.2695099942244663</v>
      </c>
      <c r="U536" s="29">
        <f t="shared" si="181"/>
        <v>1.283194210284937</v>
      </c>
      <c r="V536" s="29">
        <f t="shared" si="181"/>
        <v>1.3015892049877396</v>
      </c>
      <c r="W536" s="29">
        <f t="shared" si="181"/>
        <v>1.3133235917416406</v>
      </c>
      <c r="X536" s="29">
        <f t="shared" si="181"/>
        <v>1.3289787427803055</v>
      </c>
      <c r="Y536" s="29">
        <f t="shared" si="181"/>
        <v>1.3482967004795627</v>
      </c>
      <c r="BC536" s="72"/>
      <c r="BD536" s="72"/>
      <c r="BE536" s="72"/>
      <c r="BF536" s="72"/>
      <c r="BG536" s="72"/>
      <c r="BH536" s="72"/>
      <c r="BI536" s="72"/>
      <c r="BJ536" s="72"/>
      <c r="BK536" s="72"/>
      <c r="BL536" s="72"/>
      <c r="BM536" s="72"/>
      <c r="BN536" s="72"/>
      <c r="BO536" s="72"/>
      <c r="BP536" s="72"/>
      <c r="BQ536" s="72"/>
      <c r="BR536" s="72"/>
      <c r="BS536" s="72"/>
      <c r="BT536" s="72"/>
      <c r="BU536" s="72"/>
      <c r="BV536" s="72"/>
      <c r="BW536" s="72"/>
      <c r="BX536" s="72"/>
      <c r="BY536" s="72"/>
      <c r="BZ536" s="72"/>
      <c r="CA536" s="72"/>
      <c r="CB536" s="72"/>
      <c r="CC536" s="72"/>
      <c r="CD536" s="72"/>
      <c r="CE536" s="72"/>
      <c r="CF536" s="72"/>
      <c r="CG536" s="72"/>
      <c r="CH536" s="72"/>
      <c r="CI536" s="72"/>
      <c r="EK536" s="71"/>
    </row>
    <row r="537" spans="1:141" ht="25.15" customHeight="1">
      <c r="A537" s="549"/>
      <c r="B537" s="369">
        <f t="shared" si="156"/>
        <v>2045</v>
      </c>
      <c r="C537" s="397">
        <f t="shared" si="157"/>
        <v>52962</v>
      </c>
      <c r="D537" s="210">
        <f t="shared" si="148"/>
        <v>1.4855068305338122</v>
      </c>
      <c r="E537" s="210">
        <f t="shared" si="149"/>
        <v>1.2889533213078699</v>
      </c>
      <c r="F537" s="210">
        <f t="shared" si="150"/>
        <v>1.2581452069017507</v>
      </c>
      <c r="G537" s="210">
        <f t="shared" si="151"/>
        <v>1.2634945954640777</v>
      </c>
      <c r="H537" s="210">
        <f t="shared" si="152"/>
        <v>1.2905281631701575</v>
      </c>
      <c r="I537" s="210">
        <f t="shared" si="153"/>
        <v>1.327779055247843</v>
      </c>
      <c r="K537" s="128">
        <f t="shared" si="158"/>
        <v>2045</v>
      </c>
      <c r="L537" s="29">
        <f t="shared" ref="L537:Y537" si="182">AVERAGE(L349,L443)</f>
        <v>1.6542109657620037</v>
      </c>
      <c r="M537" s="29">
        <f t="shared" si="182"/>
        <v>1.4443151748067846</v>
      </c>
      <c r="N537" s="29">
        <f t="shared" si="182"/>
        <v>1.3579943510326475</v>
      </c>
      <c r="O537" s="29">
        <f t="shared" si="182"/>
        <v>1.306100625297141</v>
      </c>
      <c r="P537" s="29">
        <f t="shared" si="182"/>
        <v>1.2718060173185988</v>
      </c>
      <c r="Q537" s="29">
        <f t="shared" si="182"/>
        <v>1.2599897816394723</v>
      </c>
      <c r="R537" s="29">
        <f t="shared" si="182"/>
        <v>1.2563006321640291</v>
      </c>
      <c r="S537" s="29">
        <f t="shared" si="182"/>
        <v>1.2592091060800787</v>
      </c>
      <c r="T537" s="29">
        <f t="shared" si="182"/>
        <v>1.2677800848480767</v>
      </c>
      <c r="U537" s="29">
        <f t="shared" si="182"/>
        <v>1.2814018772244085</v>
      </c>
      <c r="V537" s="29">
        <f t="shared" si="182"/>
        <v>1.2996544491159066</v>
      </c>
      <c r="W537" s="29">
        <f t="shared" si="182"/>
        <v>1.3111895608094817</v>
      </c>
      <c r="X537" s="29">
        <f t="shared" si="182"/>
        <v>1.3265788537992285</v>
      </c>
      <c r="Y537" s="29">
        <f t="shared" si="182"/>
        <v>1.3455687511348184</v>
      </c>
      <c r="BC537" s="72"/>
      <c r="BD537" s="72"/>
      <c r="BE537" s="72"/>
      <c r="BF537" s="72"/>
      <c r="BG537" s="72"/>
      <c r="BH537" s="72"/>
      <c r="BI537" s="72"/>
      <c r="BJ537" s="72"/>
      <c r="BK537" s="72"/>
      <c r="BL537" s="72"/>
      <c r="BM537" s="72"/>
      <c r="BN537" s="72"/>
      <c r="BO537" s="72"/>
      <c r="BP537" s="72"/>
      <c r="BQ537" s="72"/>
      <c r="BR537" s="72"/>
      <c r="BS537" s="72"/>
      <c r="BT537" s="72"/>
      <c r="BU537" s="72"/>
      <c r="BV537" s="72"/>
      <c r="BW537" s="72"/>
      <c r="BX537" s="72"/>
      <c r="BY537" s="72"/>
      <c r="BZ537" s="72"/>
      <c r="CA537" s="72"/>
      <c r="CB537" s="72"/>
      <c r="CC537" s="72"/>
      <c r="CD537" s="72"/>
      <c r="CE537" s="72"/>
      <c r="CF537" s="72"/>
      <c r="CG537" s="72"/>
      <c r="CH537" s="72"/>
      <c r="CI537" s="72"/>
      <c r="EK537" s="71"/>
    </row>
    <row r="538" spans="1:141" ht="25.15" customHeight="1">
      <c r="A538" s="549"/>
      <c r="B538" s="369">
        <f t="shared" si="156"/>
        <v>2046</v>
      </c>
      <c r="C538" s="397">
        <f t="shared" si="157"/>
        <v>53327</v>
      </c>
      <c r="D538" s="210">
        <f t="shared" si="148"/>
        <v>1.4793239787793775</v>
      </c>
      <c r="E538" s="210">
        <f t="shared" si="149"/>
        <v>1.2861660337619818</v>
      </c>
      <c r="F538" s="210">
        <f t="shared" si="150"/>
        <v>1.2561494953797778</v>
      </c>
      <c r="G538" s="210">
        <f t="shared" si="151"/>
        <v>1.2617522702123494</v>
      </c>
      <c r="H538" s="210">
        <f t="shared" si="152"/>
        <v>1.2886646187039767</v>
      </c>
      <c r="I538" s="210">
        <f t="shared" si="153"/>
        <v>1.3253584321618492</v>
      </c>
      <c r="K538" s="128">
        <f t="shared" si="158"/>
        <v>2046</v>
      </c>
      <c r="L538" s="29">
        <f t="shared" ref="L538:Y538" si="183">AVERAGE(L350,L444)</f>
        <v>1.6451136622347642</v>
      </c>
      <c r="M538" s="29">
        <f t="shared" si="183"/>
        <v>1.4388439303516971</v>
      </c>
      <c r="N538" s="29">
        <f t="shared" si="183"/>
        <v>1.3540143437516712</v>
      </c>
      <c r="O538" s="29">
        <f t="shared" si="183"/>
        <v>1.303017109147</v>
      </c>
      <c r="P538" s="29">
        <f t="shared" si="183"/>
        <v>1.2693149583769638</v>
      </c>
      <c r="Q538" s="29">
        <f t="shared" si="183"/>
        <v>1.2578757541928058</v>
      </c>
      <c r="R538" s="29">
        <f t="shared" si="183"/>
        <v>1.25442323656675</v>
      </c>
      <c r="S538" s="29">
        <f t="shared" si="183"/>
        <v>1.2574543649530108</v>
      </c>
      <c r="T538" s="29">
        <f t="shared" si="183"/>
        <v>1.2660501754716877</v>
      </c>
      <c r="U538" s="29">
        <f t="shared" si="183"/>
        <v>1.2796095441638797</v>
      </c>
      <c r="V538" s="29">
        <f t="shared" si="183"/>
        <v>1.2977196932440735</v>
      </c>
      <c r="W538" s="29">
        <f t="shared" si="183"/>
        <v>1.3090555298773228</v>
      </c>
      <c r="X538" s="29">
        <f t="shared" si="183"/>
        <v>1.324178964818151</v>
      </c>
      <c r="Y538" s="29">
        <f t="shared" si="183"/>
        <v>1.3428408017900741</v>
      </c>
      <c r="BC538" s="72"/>
      <c r="BD538" s="72"/>
      <c r="BE538" s="72"/>
      <c r="BF538" s="72"/>
      <c r="BG538" s="72"/>
      <c r="BH538" s="72"/>
      <c r="BI538" s="72"/>
      <c r="BJ538" s="72"/>
      <c r="BK538" s="72"/>
      <c r="BL538" s="72"/>
      <c r="BM538" s="72"/>
      <c r="BN538" s="72"/>
      <c r="BO538" s="72"/>
      <c r="BP538" s="72"/>
      <c r="BQ538" s="72"/>
      <c r="BR538" s="72"/>
      <c r="BS538" s="72"/>
      <c r="BT538" s="72"/>
      <c r="BU538" s="72"/>
      <c r="BV538" s="72"/>
      <c r="BW538" s="72"/>
      <c r="BX538" s="72"/>
      <c r="BY538" s="72"/>
      <c r="BZ538" s="72"/>
      <c r="CA538" s="72"/>
      <c r="CB538" s="72"/>
      <c r="CC538" s="72"/>
      <c r="CD538" s="72"/>
      <c r="CE538" s="72"/>
      <c r="CF538" s="72"/>
      <c r="CG538" s="72"/>
      <c r="CH538" s="72"/>
      <c r="CI538" s="72"/>
      <c r="EK538" s="71"/>
    </row>
    <row r="539" spans="1:141" ht="25.15" customHeight="1">
      <c r="A539" s="549"/>
      <c r="B539" s="369">
        <f t="shared" si="156"/>
        <v>2047</v>
      </c>
      <c r="C539" s="397">
        <f t="shared" si="157"/>
        <v>53692</v>
      </c>
      <c r="D539" s="210">
        <f t="shared" si="148"/>
        <v>1.4731411270249428</v>
      </c>
      <c r="E539" s="210">
        <f t="shared" si="149"/>
        <v>1.2833787462160942</v>
      </c>
      <c r="F539" s="210">
        <f t="shared" si="150"/>
        <v>1.2541537838578054</v>
      </c>
      <c r="G539" s="210">
        <f t="shared" si="151"/>
        <v>1.2600099449606201</v>
      </c>
      <c r="H539" s="210">
        <f t="shared" si="152"/>
        <v>1.286801074237796</v>
      </c>
      <c r="I539" s="210">
        <f t="shared" si="153"/>
        <v>1.3229378090758559</v>
      </c>
      <c r="K539" s="128">
        <f t="shared" si="158"/>
        <v>2047</v>
      </c>
      <c r="L539" s="29">
        <f t="shared" ref="L539:Y539" si="184">AVERAGE(L351,L445)</f>
        <v>1.6360163587075243</v>
      </c>
      <c r="M539" s="29">
        <f t="shared" si="184"/>
        <v>1.4333726858966096</v>
      </c>
      <c r="N539" s="29">
        <f t="shared" si="184"/>
        <v>1.3500343364706948</v>
      </c>
      <c r="O539" s="29">
        <f t="shared" si="184"/>
        <v>1.299933592996859</v>
      </c>
      <c r="P539" s="29">
        <f t="shared" si="184"/>
        <v>1.2668238994353291</v>
      </c>
      <c r="Q539" s="29">
        <f t="shared" si="184"/>
        <v>1.2557617267461394</v>
      </c>
      <c r="R539" s="29">
        <f t="shared" si="184"/>
        <v>1.2525458409694714</v>
      </c>
      <c r="S539" s="29">
        <f t="shared" si="184"/>
        <v>1.2556996238259424</v>
      </c>
      <c r="T539" s="29">
        <f t="shared" si="184"/>
        <v>1.2643202660952981</v>
      </c>
      <c r="U539" s="29">
        <f t="shared" si="184"/>
        <v>1.2778172111033512</v>
      </c>
      <c r="V539" s="29">
        <f t="shared" si="184"/>
        <v>1.2957849373722405</v>
      </c>
      <c r="W539" s="29">
        <f t="shared" si="184"/>
        <v>1.3069214989451636</v>
      </c>
      <c r="X539" s="29">
        <f t="shared" si="184"/>
        <v>1.3217790758370742</v>
      </c>
      <c r="Y539" s="29">
        <f t="shared" si="184"/>
        <v>1.3401128524453298</v>
      </c>
      <c r="BC539" s="72"/>
      <c r="BD539" s="72"/>
      <c r="BE539" s="72"/>
      <c r="BF539" s="72"/>
      <c r="BG539" s="72"/>
      <c r="BH539" s="72"/>
      <c r="BI539" s="72"/>
      <c r="BJ539" s="72"/>
      <c r="BK539" s="72"/>
      <c r="BL539" s="72"/>
      <c r="BM539" s="72"/>
      <c r="BN539" s="72"/>
      <c r="BO539" s="72"/>
      <c r="BP539" s="72"/>
      <c r="BQ539" s="72"/>
      <c r="BR539" s="72"/>
      <c r="BS539" s="72"/>
      <c r="BT539" s="72"/>
      <c r="BU539" s="72"/>
      <c r="BV539" s="72"/>
      <c r="BW539" s="72"/>
      <c r="BX539" s="72"/>
      <c r="BY539" s="72"/>
      <c r="BZ539" s="72"/>
      <c r="CA539" s="72"/>
      <c r="CB539" s="72"/>
      <c r="CC539" s="72"/>
      <c r="CD539" s="72"/>
      <c r="CE539" s="72"/>
      <c r="CF539" s="72"/>
      <c r="CG539" s="72"/>
      <c r="CH539" s="72"/>
      <c r="CI539" s="72"/>
      <c r="EK539" s="71"/>
    </row>
    <row r="540" spans="1:141" ht="25.15" customHeight="1">
      <c r="A540" s="549"/>
      <c r="B540" s="369">
        <f t="shared" si="156"/>
        <v>2048</v>
      </c>
      <c r="C540" s="397">
        <f t="shared" si="157"/>
        <v>54057</v>
      </c>
      <c r="D540" s="210">
        <f t="shared" si="148"/>
        <v>1.4669582752705086</v>
      </c>
      <c r="E540" s="210">
        <f t="shared" si="149"/>
        <v>1.2805914586702063</v>
      </c>
      <c r="F540" s="210">
        <f t="shared" si="150"/>
        <v>1.2521580723358328</v>
      </c>
      <c r="G540" s="210">
        <f t="shared" si="151"/>
        <v>1.2582676197088913</v>
      </c>
      <c r="H540" s="210">
        <f t="shared" si="152"/>
        <v>1.2849375297716152</v>
      </c>
      <c r="I540" s="210">
        <f t="shared" si="153"/>
        <v>1.3205171859898623</v>
      </c>
      <c r="K540" s="128">
        <f t="shared" si="158"/>
        <v>2048</v>
      </c>
      <c r="L540" s="29">
        <f t="shared" ref="L540:Y540" si="185">AVERAGE(L352,L446)</f>
        <v>1.6269190551802848</v>
      </c>
      <c r="M540" s="29">
        <f t="shared" si="185"/>
        <v>1.4279014414415225</v>
      </c>
      <c r="N540" s="29">
        <f t="shared" si="185"/>
        <v>1.3460543291897187</v>
      </c>
      <c r="O540" s="29">
        <f t="shared" si="185"/>
        <v>1.2968500768467184</v>
      </c>
      <c r="P540" s="29">
        <f t="shared" si="185"/>
        <v>1.2643328404936942</v>
      </c>
      <c r="Q540" s="29">
        <f t="shared" si="185"/>
        <v>1.253647699299473</v>
      </c>
      <c r="R540" s="29">
        <f t="shared" si="185"/>
        <v>1.2506684453721926</v>
      </c>
      <c r="S540" s="29">
        <f t="shared" si="185"/>
        <v>1.2539448826988742</v>
      </c>
      <c r="T540" s="29">
        <f t="shared" si="185"/>
        <v>1.2625903567189087</v>
      </c>
      <c r="U540" s="29">
        <f t="shared" si="185"/>
        <v>1.2760248780428227</v>
      </c>
      <c r="V540" s="29">
        <f t="shared" si="185"/>
        <v>1.2938501815004075</v>
      </c>
      <c r="W540" s="29">
        <f t="shared" si="185"/>
        <v>1.3047874680130045</v>
      </c>
      <c r="X540" s="29">
        <f t="shared" si="185"/>
        <v>1.3193791868559968</v>
      </c>
      <c r="Y540" s="29">
        <f t="shared" si="185"/>
        <v>1.3373849031005856</v>
      </c>
      <c r="BC540" s="72"/>
      <c r="BD540" s="72"/>
      <c r="BE540" s="72"/>
      <c r="BF540" s="72"/>
      <c r="BG540" s="72"/>
      <c r="BH540" s="72"/>
      <c r="BI540" s="72"/>
      <c r="BJ540" s="72"/>
      <c r="BK540" s="72"/>
      <c r="BL540" s="72"/>
      <c r="BM540" s="72"/>
      <c r="BN540" s="72"/>
      <c r="BO540" s="72"/>
      <c r="BP540" s="72"/>
      <c r="BQ540" s="72"/>
      <c r="BR540" s="72"/>
      <c r="BS540" s="72"/>
      <c r="BT540" s="72"/>
      <c r="BU540" s="72"/>
      <c r="BV540" s="72"/>
      <c r="BW540" s="72"/>
      <c r="BX540" s="72"/>
      <c r="BY540" s="72"/>
      <c r="BZ540" s="72"/>
      <c r="CA540" s="72"/>
      <c r="CB540" s="72"/>
      <c r="CC540" s="72"/>
      <c r="CD540" s="72"/>
      <c r="CE540" s="72"/>
      <c r="CF540" s="72"/>
      <c r="CG540" s="72"/>
      <c r="CH540" s="72"/>
      <c r="CI540" s="72"/>
      <c r="EK540" s="71"/>
    </row>
    <row r="541" spans="1:141" ht="25.15" customHeight="1">
      <c r="A541" s="549"/>
      <c r="B541" s="369">
        <f t="shared" si="156"/>
        <v>2049</v>
      </c>
      <c r="C541" s="397">
        <f t="shared" si="157"/>
        <v>54423</v>
      </c>
      <c r="D541" s="210">
        <f t="shared" si="148"/>
        <v>1.4607754235160744</v>
      </c>
      <c r="E541" s="210">
        <f t="shared" si="149"/>
        <v>1.2778041711243184</v>
      </c>
      <c r="F541" s="210">
        <f t="shared" si="150"/>
        <v>1.2501623608138601</v>
      </c>
      <c r="G541" s="210">
        <f t="shared" si="151"/>
        <v>1.2565252944571628</v>
      </c>
      <c r="H541" s="210">
        <f t="shared" si="152"/>
        <v>1.2830739853054343</v>
      </c>
      <c r="I541" s="210">
        <f t="shared" si="153"/>
        <v>1.3180965629038688</v>
      </c>
      <c r="K541" s="128">
        <f t="shared" si="158"/>
        <v>2049</v>
      </c>
      <c r="L541" s="29">
        <f t="shared" ref="L541:Y541" si="186">AVERAGE(L353,L447)</f>
        <v>1.6178217516530451</v>
      </c>
      <c r="M541" s="29">
        <f t="shared" si="186"/>
        <v>1.4224301969864352</v>
      </c>
      <c r="N541" s="29">
        <f t="shared" si="186"/>
        <v>1.3420743219087425</v>
      </c>
      <c r="O541" s="29">
        <f t="shared" si="186"/>
        <v>1.2937665606965771</v>
      </c>
      <c r="P541" s="29">
        <f t="shared" si="186"/>
        <v>1.2618417815520595</v>
      </c>
      <c r="Q541" s="29">
        <f t="shared" si="186"/>
        <v>1.2515336718528065</v>
      </c>
      <c r="R541" s="29">
        <f t="shared" si="186"/>
        <v>1.248791049774914</v>
      </c>
      <c r="S541" s="29">
        <f t="shared" si="186"/>
        <v>1.252190141571806</v>
      </c>
      <c r="T541" s="29">
        <f t="shared" si="186"/>
        <v>1.2608604473425196</v>
      </c>
      <c r="U541" s="29">
        <f t="shared" si="186"/>
        <v>1.2742325449822942</v>
      </c>
      <c r="V541" s="29">
        <f t="shared" si="186"/>
        <v>1.2919154256285743</v>
      </c>
      <c r="W541" s="29">
        <f t="shared" si="186"/>
        <v>1.3026534370808456</v>
      </c>
      <c r="X541" s="29">
        <f t="shared" si="186"/>
        <v>1.3169792978749197</v>
      </c>
      <c r="Y541" s="29">
        <f t="shared" si="186"/>
        <v>1.3346569537558413</v>
      </c>
      <c r="BC541" s="72"/>
      <c r="BD541" s="72"/>
      <c r="BE541" s="72"/>
      <c r="BF541" s="72"/>
      <c r="BG541" s="72"/>
      <c r="BH541" s="72"/>
      <c r="BI541" s="72"/>
      <c r="BJ541" s="72"/>
      <c r="BK541" s="72"/>
      <c r="BL541" s="72"/>
      <c r="BM541" s="72"/>
      <c r="BN541" s="72"/>
      <c r="BO541" s="72"/>
      <c r="BP541" s="72"/>
      <c r="BQ541" s="72"/>
      <c r="BR541" s="72"/>
      <c r="BS541" s="72"/>
      <c r="BT541" s="72"/>
      <c r="BU541" s="72"/>
      <c r="BV541" s="72"/>
      <c r="BW541" s="72"/>
      <c r="BX541" s="72"/>
      <c r="BY541" s="72"/>
      <c r="BZ541" s="72"/>
      <c r="CA541" s="72"/>
      <c r="CB541" s="72"/>
      <c r="CC541" s="72"/>
      <c r="CD541" s="72"/>
      <c r="CE541" s="72"/>
      <c r="CF541" s="72"/>
      <c r="CG541" s="72"/>
      <c r="CH541" s="72"/>
      <c r="CI541" s="72"/>
      <c r="EK541" s="71"/>
    </row>
    <row r="542" spans="1:141" ht="25.15" customHeight="1">
      <c r="A542" s="549"/>
      <c r="B542" s="369">
        <f t="shared" si="156"/>
        <v>2050</v>
      </c>
      <c r="C542" s="397">
        <f t="shared" si="157"/>
        <v>54788</v>
      </c>
      <c r="D542" s="210">
        <f t="shared" si="148"/>
        <v>1.4545925717616421</v>
      </c>
      <c r="E542" s="210">
        <f t="shared" si="149"/>
        <v>1.2750168835784321</v>
      </c>
      <c r="F542" s="210">
        <f t="shared" si="150"/>
        <v>1.2481666492918895</v>
      </c>
      <c r="G542" s="210">
        <f t="shared" si="151"/>
        <v>1.2547829692054355</v>
      </c>
      <c r="H542" s="210">
        <f t="shared" si="152"/>
        <v>1.2812104408392551</v>
      </c>
      <c r="I542" s="210">
        <f t="shared" si="153"/>
        <v>1.3156759398178768</v>
      </c>
      <c r="K542" s="128">
        <f t="shared" si="158"/>
        <v>2050</v>
      </c>
      <c r="L542" s="29">
        <f t="shared" ref="L542:Y542" si="187">AVERAGE(L354,L448)</f>
        <v>1.6087244481258078</v>
      </c>
      <c r="M542" s="29">
        <f t="shared" si="187"/>
        <v>1.41695895253135</v>
      </c>
      <c r="N542" s="29">
        <f t="shared" si="187"/>
        <v>1.3380943146277682</v>
      </c>
      <c r="O542" s="29">
        <f t="shared" si="187"/>
        <v>1.2906830445464381</v>
      </c>
      <c r="P542" s="29">
        <f t="shared" si="187"/>
        <v>1.2593507226104261</v>
      </c>
      <c r="Q542" s="29">
        <f t="shared" si="187"/>
        <v>1.2494196444061421</v>
      </c>
      <c r="R542" s="29">
        <f t="shared" si="187"/>
        <v>1.2469136541776367</v>
      </c>
      <c r="S542" s="29">
        <f t="shared" si="187"/>
        <v>1.2504354004447393</v>
      </c>
      <c r="T542" s="29">
        <f t="shared" si="187"/>
        <v>1.2591305379661317</v>
      </c>
      <c r="U542" s="29">
        <f t="shared" si="187"/>
        <v>1.2724402119217673</v>
      </c>
      <c r="V542" s="29">
        <f t="shared" si="187"/>
        <v>1.2899806697567429</v>
      </c>
      <c r="W542" s="29">
        <f t="shared" si="187"/>
        <v>1.300519406148688</v>
      </c>
      <c r="X542" s="29">
        <f t="shared" si="187"/>
        <v>1.3145794088938441</v>
      </c>
      <c r="Y542" s="29">
        <f t="shared" si="187"/>
        <v>1.3319290044110987</v>
      </c>
      <c r="BC542" s="72"/>
      <c r="BD542" s="72"/>
      <c r="BE542" s="72"/>
      <c r="BF542" s="72"/>
      <c r="BG542" s="72"/>
      <c r="BH542" s="72"/>
      <c r="BI542" s="72"/>
      <c r="BJ542" s="72"/>
      <c r="BK542" s="72"/>
      <c r="BL542" s="72"/>
      <c r="BM542" s="72"/>
      <c r="BN542" s="72"/>
      <c r="BO542" s="72"/>
      <c r="BP542" s="72"/>
      <c r="BQ542" s="72"/>
      <c r="BR542" s="72"/>
      <c r="BS542" s="72"/>
      <c r="BT542" s="72"/>
      <c r="BU542" s="72"/>
      <c r="BV542" s="72"/>
      <c r="BW542" s="72"/>
      <c r="BX542" s="72"/>
      <c r="BY542" s="72"/>
      <c r="BZ542" s="72"/>
      <c r="CA542" s="72"/>
      <c r="CB542" s="72"/>
      <c r="CC542" s="72"/>
      <c r="CD542" s="72"/>
      <c r="CE542" s="72"/>
      <c r="CF542" s="72"/>
      <c r="CG542" s="72"/>
      <c r="CH542" s="72"/>
      <c r="CI542" s="72"/>
      <c r="EK542" s="71"/>
    </row>
    <row r="543" spans="1:141" ht="25.15" customHeight="1">
      <c r="A543" s="549"/>
      <c r="B543" s="369">
        <f t="shared" si="156"/>
        <v>2051</v>
      </c>
      <c r="C543" s="397">
        <f t="shared" si="157"/>
        <v>55153</v>
      </c>
      <c r="D543" s="210">
        <f t="shared" si="148"/>
        <v>1.4545925717616421</v>
      </c>
      <c r="E543" s="210">
        <f t="shared" si="149"/>
        <v>1.2750168835784321</v>
      </c>
      <c r="F543" s="210">
        <f t="shared" si="150"/>
        <v>1.2481666492918895</v>
      </c>
      <c r="G543" s="210">
        <f t="shared" si="151"/>
        <v>1.2547829692054355</v>
      </c>
      <c r="H543" s="210">
        <f t="shared" si="152"/>
        <v>1.2812104408392551</v>
      </c>
      <c r="I543" s="210">
        <f t="shared" si="153"/>
        <v>1.3156759398178768</v>
      </c>
      <c r="K543" s="128">
        <f t="shared" si="158"/>
        <v>2051</v>
      </c>
      <c r="L543" s="29">
        <f t="shared" ref="L543:Y543" si="188">AVERAGE(L355,L449)</f>
        <v>1.6087244481258078</v>
      </c>
      <c r="M543" s="29">
        <f t="shared" si="188"/>
        <v>1.41695895253135</v>
      </c>
      <c r="N543" s="29">
        <f t="shared" si="188"/>
        <v>1.3380943146277682</v>
      </c>
      <c r="O543" s="29">
        <f t="shared" si="188"/>
        <v>1.2906830445464381</v>
      </c>
      <c r="P543" s="29">
        <f t="shared" si="188"/>
        <v>1.2593507226104261</v>
      </c>
      <c r="Q543" s="29">
        <f t="shared" si="188"/>
        <v>1.2494196444061421</v>
      </c>
      <c r="R543" s="29">
        <f t="shared" si="188"/>
        <v>1.2469136541776367</v>
      </c>
      <c r="S543" s="29">
        <f t="shared" si="188"/>
        <v>1.2504354004447393</v>
      </c>
      <c r="T543" s="29">
        <f t="shared" si="188"/>
        <v>1.2591305379661317</v>
      </c>
      <c r="U543" s="29">
        <f t="shared" si="188"/>
        <v>1.2724402119217673</v>
      </c>
      <c r="V543" s="29">
        <f t="shared" si="188"/>
        <v>1.2899806697567429</v>
      </c>
      <c r="W543" s="29">
        <f t="shared" si="188"/>
        <v>1.300519406148688</v>
      </c>
      <c r="X543" s="29">
        <f t="shared" si="188"/>
        <v>1.3145794088938441</v>
      </c>
      <c r="Y543" s="29">
        <f t="shared" si="188"/>
        <v>1.3319290044110987</v>
      </c>
      <c r="BC543" s="72"/>
      <c r="BD543" s="72"/>
      <c r="BE543" s="72"/>
      <c r="BF543" s="72"/>
      <c r="BG543" s="72"/>
      <c r="BH543" s="72"/>
      <c r="BI543" s="72"/>
      <c r="BJ543" s="72"/>
      <c r="BK543" s="72"/>
      <c r="BL543" s="72"/>
      <c r="BM543" s="72"/>
      <c r="BN543" s="72"/>
      <c r="BO543" s="72"/>
      <c r="BP543" s="72"/>
      <c r="BQ543" s="72"/>
      <c r="BR543" s="72"/>
      <c r="BS543" s="72"/>
      <c r="BT543" s="72"/>
      <c r="BU543" s="72"/>
      <c r="BV543" s="72"/>
      <c r="BW543" s="72"/>
      <c r="BX543" s="72"/>
      <c r="BY543" s="72"/>
      <c r="BZ543" s="72"/>
      <c r="CA543" s="72"/>
      <c r="CB543" s="72"/>
      <c r="CC543" s="72"/>
      <c r="CD543" s="72"/>
      <c r="CE543" s="72"/>
      <c r="CF543" s="72"/>
      <c r="CG543" s="72"/>
      <c r="CH543" s="72"/>
      <c r="CI543" s="72"/>
      <c r="EK543" s="71"/>
    </row>
    <row r="544" spans="1:141" ht="25.15" customHeight="1">
      <c r="A544" s="549"/>
      <c r="B544" s="369">
        <f t="shared" si="156"/>
        <v>2052</v>
      </c>
      <c r="C544" s="397">
        <f t="shared" si="157"/>
        <v>55518</v>
      </c>
      <c r="D544" s="210">
        <f t="shared" si="148"/>
        <v>1.4545925717616421</v>
      </c>
      <c r="E544" s="210">
        <f t="shared" si="149"/>
        <v>1.2750168835784321</v>
      </c>
      <c r="F544" s="210">
        <f t="shared" si="150"/>
        <v>1.2481666492918895</v>
      </c>
      <c r="G544" s="210">
        <f t="shared" si="151"/>
        <v>1.2547829692054355</v>
      </c>
      <c r="H544" s="210">
        <f t="shared" si="152"/>
        <v>1.2812104408392551</v>
      </c>
      <c r="I544" s="210">
        <f t="shared" si="153"/>
        <v>1.3156759398178768</v>
      </c>
      <c r="K544" s="128">
        <f t="shared" si="158"/>
        <v>2052</v>
      </c>
      <c r="L544" s="29">
        <f t="shared" ref="L544:Y544" si="189">AVERAGE(L356,L450)</f>
        <v>1.6087244481258078</v>
      </c>
      <c r="M544" s="29">
        <f t="shared" si="189"/>
        <v>1.41695895253135</v>
      </c>
      <c r="N544" s="29">
        <f t="shared" si="189"/>
        <v>1.3380943146277682</v>
      </c>
      <c r="O544" s="29">
        <f t="shared" si="189"/>
        <v>1.2906830445464381</v>
      </c>
      <c r="P544" s="29">
        <f t="shared" si="189"/>
        <v>1.2593507226104261</v>
      </c>
      <c r="Q544" s="29">
        <f t="shared" si="189"/>
        <v>1.2494196444061421</v>
      </c>
      <c r="R544" s="29">
        <f t="shared" si="189"/>
        <v>1.2469136541776367</v>
      </c>
      <c r="S544" s="29">
        <f t="shared" si="189"/>
        <v>1.2504354004447393</v>
      </c>
      <c r="T544" s="29">
        <f t="shared" si="189"/>
        <v>1.2591305379661317</v>
      </c>
      <c r="U544" s="29">
        <f t="shared" si="189"/>
        <v>1.2724402119217673</v>
      </c>
      <c r="V544" s="29">
        <f t="shared" si="189"/>
        <v>1.2899806697567429</v>
      </c>
      <c r="W544" s="29">
        <f t="shared" si="189"/>
        <v>1.300519406148688</v>
      </c>
      <c r="X544" s="29">
        <f t="shared" si="189"/>
        <v>1.3145794088938441</v>
      </c>
      <c r="Y544" s="29">
        <f t="shared" si="189"/>
        <v>1.3319290044110987</v>
      </c>
      <c r="BC544" s="72"/>
      <c r="BD544" s="72"/>
      <c r="BE544" s="72"/>
      <c r="BF544" s="72"/>
      <c r="BG544" s="72"/>
      <c r="BH544" s="72"/>
      <c r="BI544" s="72"/>
      <c r="BJ544" s="72"/>
      <c r="BK544" s="72"/>
      <c r="BL544" s="72"/>
      <c r="BM544" s="72"/>
      <c r="BN544" s="72"/>
      <c r="BO544" s="72"/>
      <c r="BP544" s="72"/>
      <c r="BQ544" s="72"/>
      <c r="BR544" s="72"/>
      <c r="BS544" s="72"/>
      <c r="BT544" s="72"/>
      <c r="BU544" s="72"/>
      <c r="BV544" s="72"/>
      <c r="BW544" s="72"/>
      <c r="BX544" s="72"/>
      <c r="BY544" s="72"/>
      <c r="BZ544" s="72"/>
      <c r="CA544" s="72"/>
      <c r="CB544" s="72"/>
      <c r="CC544" s="72"/>
      <c r="CD544" s="72"/>
      <c r="CE544" s="72"/>
      <c r="CF544" s="72"/>
      <c r="CG544" s="72"/>
      <c r="CH544" s="72"/>
      <c r="CI544" s="72"/>
      <c r="EK544" s="71"/>
    </row>
    <row r="545" spans="1:141" ht="25.15" customHeight="1">
      <c r="A545" s="549"/>
      <c r="B545" s="369">
        <f t="shared" si="156"/>
        <v>2053</v>
      </c>
      <c r="C545" s="397">
        <f t="shared" si="157"/>
        <v>55884</v>
      </c>
      <c r="D545" s="210">
        <f t="shared" si="148"/>
        <v>1.4545925717616421</v>
      </c>
      <c r="E545" s="210">
        <f t="shared" si="149"/>
        <v>1.2750168835784321</v>
      </c>
      <c r="F545" s="210">
        <f t="shared" si="150"/>
        <v>1.2481666492918895</v>
      </c>
      <c r="G545" s="210">
        <f t="shared" si="151"/>
        <v>1.2547829692054355</v>
      </c>
      <c r="H545" s="210">
        <f t="shared" si="152"/>
        <v>1.2812104408392551</v>
      </c>
      <c r="I545" s="210">
        <f t="shared" si="153"/>
        <v>1.3156759398178768</v>
      </c>
      <c r="K545" s="128">
        <f t="shared" si="158"/>
        <v>2053</v>
      </c>
      <c r="L545" s="29">
        <f t="shared" ref="L545:Y545" si="190">AVERAGE(L357,L451)</f>
        <v>1.6087244481258078</v>
      </c>
      <c r="M545" s="29">
        <f t="shared" si="190"/>
        <v>1.41695895253135</v>
      </c>
      <c r="N545" s="29">
        <f t="shared" si="190"/>
        <v>1.3380943146277682</v>
      </c>
      <c r="O545" s="29">
        <f t="shared" si="190"/>
        <v>1.2906830445464381</v>
      </c>
      <c r="P545" s="29">
        <f t="shared" si="190"/>
        <v>1.2593507226104261</v>
      </c>
      <c r="Q545" s="29">
        <f t="shared" si="190"/>
        <v>1.2494196444061421</v>
      </c>
      <c r="R545" s="29">
        <f t="shared" si="190"/>
        <v>1.2469136541776367</v>
      </c>
      <c r="S545" s="29">
        <f t="shared" si="190"/>
        <v>1.2504354004447393</v>
      </c>
      <c r="T545" s="29">
        <f t="shared" si="190"/>
        <v>1.2591305379661317</v>
      </c>
      <c r="U545" s="29">
        <f t="shared" si="190"/>
        <v>1.2724402119217673</v>
      </c>
      <c r="V545" s="29">
        <f t="shared" si="190"/>
        <v>1.2899806697567429</v>
      </c>
      <c r="W545" s="29">
        <f t="shared" si="190"/>
        <v>1.300519406148688</v>
      </c>
      <c r="X545" s="29">
        <f t="shared" si="190"/>
        <v>1.3145794088938441</v>
      </c>
      <c r="Y545" s="29">
        <f t="shared" si="190"/>
        <v>1.3319290044110987</v>
      </c>
      <c r="BC545" s="72"/>
      <c r="BD545" s="72"/>
      <c r="BE545" s="72"/>
      <c r="BF545" s="72"/>
      <c r="BG545" s="72"/>
      <c r="BH545" s="72"/>
      <c r="BI545" s="72"/>
      <c r="BJ545" s="72"/>
      <c r="BK545" s="72"/>
      <c r="BL545" s="72"/>
      <c r="BM545" s="72"/>
      <c r="BN545" s="72"/>
      <c r="BO545" s="72"/>
      <c r="BP545" s="72"/>
      <c r="BQ545" s="72"/>
      <c r="BR545" s="72"/>
      <c r="BS545" s="72"/>
      <c r="BT545" s="72"/>
      <c r="BU545" s="72"/>
      <c r="BV545" s="72"/>
      <c r="BW545" s="72"/>
      <c r="BX545" s="72"/>
      <c r="BY545" s="72"/>
      <c r="BZ545" s="72"/>
      <c r="CA545" s="72"/>
      <c r="CB545" s="72"/>
      <c r="CC545" s="72"/>
      <c r="CD545" s="72"/>
      <c r="CE545" s="72"/>
      <c r="CF545" s="72"/>
      <c r="CG545" s="72"/>
      <c r="CH545" s="72"/>
      <c r="CI545" s="72"/>
      <c r="EK545" s="71"/>
    </row>
    <row r="546" spans="1:141" ht="25.15" customHeight="1">
      <c r="A546" s="549"/>
      <c r="B546" s="369">
        <f t="shared" si="156"/>
        <v>2054</v>
      </c>
      <c r="C546" s="397">
        <f t="shared" si="157"/>
        <v>56249</v>
      </c>
      <c r="D546" s="210">
        <f t="shared" si="148"/>
        <v>1.4545925717616421</v>
      </c>
      <c r="E546" s="210">
        <f t="shared" si="149"/>
        <v>1.2750168835784321</v>
      </c>
      <c r="F546" s="210">
        <f t="shared" si="150"/>
        <v>1.2481666492918895</v>
      </c>
      <c r="G546" s="210">
        <f t="shared" si="151"/>
        <v>1.2547829692054355</v>
      </c>
      <c r="H546" s="210">
        <f t="shared" si="152"/>
        <v>1.2812104408392551</v>
      </c>
      <c r="I546" s="210">
        <f t="shared" si="153"/>
        <v>1.3156759398178768</v>
      </c>
      <c r="K546" s="128">
        <f t="shared" si="158"/>
        <v>2054</v>
      </c>
      <c r="L546" s="29">
        <f t="shared" ref="L546:Y546" si="191">AVERAGE(L358,L452)</f>
        <v>1.6087244481258078</v>
      </c>
      <c r="M546" s="29">
        <f t="shared" si="191"/>
        <v>1.41695895253135</v>
      </c>
      <c r="N546" s="29">
        <f t="shared" si="191"/>
        <v>1.3380943146277682</v>
      </c>
      <c r="O546" s="29">
        <f t="shared" si="191"/>
        <v>1.2906830445464381</v>
      </c>
      <c r="P546" s="29">
        <f t="shared" si="191"/>
        <v>1.2593507226104261</v>
      </c>
      <c r="Q546" s="29">
        <f t="shared" si="191"/>
        <v>1.2494196444061421</v>
      </c>
      <c r="R546" s="29">
        <f t="shared" si="191"/>
        <v>1.2469136541776367</v>
      </c>
      <c r="S546" s="29">
        <f t="shared" si="191"/>
        <v>1.2504354004447393</v>
      </c>
      <c r="T546" s="29">
        <f t="shared" si="191"/>
        <v>1.2591305379661317</v>
      </c>
      <c r="U546" s="29">
        <f t="shared" si="191"/>
        <v>1.2724402119217673</v>
      </c>
      <c r="V546" s="29">
        <f t="shared" si="191"/>
        <v>1.2899806697567429</v>
      </c>
      <c r="W546" s="29">
        <f t="shared" si="191"/>
        <v>1.300519406148688</v>
      </c>
      <c r="X546" s="29">
        <f t="shared" si="191"/>
        <v>1.3145794088938441</v>
      </c>
      <c r="Y546" s="29">
        <f t="shared" si="191"/>
        <v>1.3319290044110987</v>
      </c>
      <c r="BC546" s="72"/>
      <c r="BD546" s="72"/>
      <c r="BE546" s="72"/>
      <c r="BF546" s="72"/>
      <c r="BG546" s="72"/>
      <c r="BH546" s="72"/>
      <c r="BI546" s="72"/>
      <c r="BJ546" s="72"/>
      <c r="BK546" s="72"/>
      <c r="BL546" s="72"/>
      <c r="BM546" s="72"/>
      <c r="BN546" s="72"/>
      <c r="BO546" s="72"/>
      <c r="BP546" s="72"/>
      <c r="BQ546" s="72"/>
      <c r="BR546" s="72"/>
      <c r="BS546" s="72"/>
      <c r="BT546" s="72"/>
      <c r="BU546" s="72"/>
      <c r="BV546" s="72"/>
      <c r="BW546" s="72"/>
      <c r="BX546" s="72"/>
      <c r="BY546" s="72"/>
      <c r="BZ546" s="72"/>
      <c r="CA546" s="72"/>
      <c r="CB546" s="72"/>
      <c r="CC546" s="72"/>
      <c r="CD546" s="72"/>
      <c r="CE546" s="72"/>
      <c r="CF546" s="72"/>
      <c r="CG546" s="72"/>
      <c r="CH546" s="72"/>
      <c r="CI546" s="72"/>
      <c r="EK546" s="71"/>
    </row>
    <row r="547" spans="1:141" ht="25.15" customHeight="1">
      <c r="A547" s="549"/>
      <c r="B547" s="369">
        <f t="shared" si="156"/>
        <v>2055</v>
      </c>
      <c r="C547" s="397">
        <f t="shared" si="157"/>
        <v>56614</v>
      </c>
      <c r="D547" s="210">
        <f t="shared" si="148"/>
        <v>1.4545925717616421</v>
      </c>
      <c r="E547" s="210">
        <f t="shared" si="149"/>
        <v>1.2750168835784321</v>
      </c>
      <c r="F547" s="210">
        <f t="shared" si="150"/>
        <v>1.2481666492918895</v>
      </c>
      <c r="G547" s="210">
        <f t="shared" si="151"/>
        <v>1.2547829692054355</v>
      </c>
      <c r="H547" s="210">
        <f t="shared" si="152"/>
        <v>1.2812104408392551</v>
      </c>
      <c r="I547" s="210">
        <f t="shared" si="153"/>
        <v>1.3156759398178768</v>
      </c>
      <c r="K547" s="128">
        <f t="shared" si="158"/>
        <v>2055</v>
      </c>
      <c r="L547" s="29">
        <f t="shared" ref="L547:Y547" si="192">AVERAGE(L359,L453)</f>
        <v>1.6087244481258078</v>
      </c>
      <c r="M547" s="29">
        <f t="shared" si="192"/>
        <v>1.41695895253135</v>
      </c>
      <c r="N547" s="29">
        <f t="shared" si="192"/>
        <v>1.3380943146277682</v>
      </c>
      <c r="O547" s="29">
        <f t="shared" si="192"/>
        <v>1.2906830445464381</v>
      </c>
      <c r="P547" s="29">
        <f t="shared" si="192"/>
        <v>1.2593507226104261</v>
      </c>
      <c r="Q547" s="29">
        <f t="shared" si="192"/>
        <v>1.2494196444061421</v>
      </c>
      <c r="R547" s="29">
        <f t="shared" si="192"/>
        <v>1.2469136541776367</v>
      </c>
      <c r="S547" s="29">
        <f t="shared" si="192"/>
        <v>1.2504354004447393</v>
      </c>
      <c r="T547" s="29">
        <f t="shared" si="192"/>
        <v>1.2591305379661317</v>
      </c>
      <c r="U547" s="29">
        <f t="shared" si="192"/>
        <v>1.2724402119217673</v>
      </c>
      <c r="V547" s="29">
        <f t="shared" si="192"/>
        <v>1.2899806697567429</v>
      </c>
      <c r="W547" s="29">
        <f t="shared" si="192"/>
        <v>1.300519406148688</v>
      </c>
      <c r="X547" s="29">
        <f t="shared" si="192"/>
        <v>1.3145794088938441</v>
      </c>
      <c r="Y547" s="29">
        <f t="shared" si="192"/>
        <v>1.3319290044110987</v>
      </c>
      <c r="BC547" s="72"/>
      <c r="BD547" s="72"/>
      <c r="BE547" s="72"/>
      <c r="BF547" s="72"/>
      <c r="BG547" s="72"/>
      <c r="BH547" s="72"/>
      <c r="BI547" s="72"/>
      <c r="BJ547" s="72"/>
      <c r="BK547" s="72"/>
      <c r="BL547" s="72"/>
      <c r="BM547" s="72"/>
      <c r="BN547" s="72"/>
      <c r="BO547" s="72"/>
      <c r="BP547" s="72"/>
      <c r="BQ547" s="72"/>
      <c r="BR547" s="72"/>
      <c r="BS547" s="72"/>
      <c r="BT547" s="72"/>
      <c r="BU547" s="72"/>
      <c r="BV547" s="72"/>
      <c r="BW547" s="72"/>
      <c r="BX547" s="72"/>
      <c r="BY547" s="72"/>
      <c r="BZ547" s="72"/>
      <c r="CA547" s="72"/>
      <c r="CB547" s="72"/>
      <c r="CC547" s="72"/>
      <c r="CD547" s="72"/>
      <c r="CE547" s="72"/>
      <c r="CF547" s="72"/>
      <c r="CG547" s="72"/>
      <c r="CH547" s="72"/>
      <c r="CI547" s="72"/>
      <c r="EK547" s="71"/>
    </row>
    <row r="548" spans="1:141" ht="25.15" customHeight="1">
      <c r="A548" s="549"/>
      <c r="B548" s="369">
        <f t="shared" si="156"/>
        <v>2056</v>
      </c>
      <c r="C548" s="397">
        <f t="shared" si="157"/>
        <v>56979</v>
      </c>
      <c r="D548" s="210">
        <f t="shared" si="148"/>
        <v>1.4545925717616421</v>
      </c>
      <c r="E548" s="210">
        <f t="shared" si="149"/>
        <v>1.2750168835784321</v>
      </c>
      <c r="F548" s="210">
        <f t="shared" si="150"/>
        <v>1.2481666492918895</v>
      </c>
      <c r="G548" s="210">
        <f t="shared" si="151"/>
        <v>1.2547829692054355</v>
      </c>
      <c r="H548" s="210">
        <f t="shared" si="152"/>
        <v>1.2812104408392551</v>
      </c>
      <c r="I548" s="210">
        <f t="shared" si="153"/>
        <v>1.3156759398178768</v>
      </c>
      <c r="K548" s="128">
        <f t="shared" si="158"/>
        <v>2056</v>
      </c>
      <c r="L548" s="29">
        <f t="shared" ref="L548:Y548" si="193">AVERAGE(L360,L454)</f>
        <v>1.6087244481258078</v>
      </c>
      <c r="M548" s="29">
        <f t="shared" si="193"/>
        <v>1.41695895253135</v>
      </c>
      <c r="N548" s="29">
        <f t="shared" si="193"/>
        <v>1.3380943146277682</v>
      </c>
      <c r="O548" s="29">
        <f t="shared" si="193"/>
        <v>1.2906830445464381</v>
      </c>
      <c r="P548" s="29">
        <f t="shared" si="193"/>
        <v>1.2593507226104261</v>
      </c>
      <c r="Q548" s="29">
        <f t="shared" si="193"/>
        <v>1.2494196444061421</v>
      </c>
      <c r="R548" s="29">
        <f t="shared" si="193"/>
        <v>1.2469136541776367</v>
      </c>
      <c r="S548" s="29">
        <f t="shared" si="193"/>
        <v>1.2504354004447393</v>
      </c>
      <c r="T548" s="29">
        <f t="shared" si="193"/>
        <v>1.2591305379661317</v>
      </c>
      <c r="U548" s="29">
        <f t="shared" si="193"/>
        <v>1.2724402119217673</v>
      </c>
      <c r="V548" s="29">
        <f t="shared" si="193"/>
        <v>1.2899806697567429</v>
      </c>
      <c r="W548" s="29">
        <f t="shared" si="193"/>
        <v>1.300519406148688</v>
      </c>
      <c r="X548" s="29">
        <f t="shared" si="193"/>
        <v>1.3145794088938441</v>
      </c>
      <c r="Y548" s="29">
        <f t="shared" si="193"/>
        <v>1.3319290044110987</v>
      </c>
      <c r="BC548" s="72"/>
      <c r="BD548" s="72"/>
      <c r="BE548" s="72"/>
      <c r="BF548" s="72"/>
      <c r="BG548" s="72"/>
      <c r="BH548" s="72"/>
      <c r="BI548" s="72"/>
      <c r="BJ548" s="72"/>
      <c r="BK548" s="72"/>
      <c r="BL548" s="72"/>
      <c r="BM548" s="72"/>
      <c r="BN548" s="72"/>
      <c r="BO548" s="72"/>
      <c r="BP548" s="72"/>
      <c r="BQ548" s="72"/>
      <c r="BR548" s="72"/>
      <c r="BS548" s="72"/>
      <c r="BT548" s="72"/>
      <c r="BU548" s="72"/>
      <c r="BV548" s="72"/>
      <c r="BW548" s="72"/>
      <c r="BX548" s="72"/>
      <c r="BY548" s="72"/>
      <c r="BZ548" s="72"/>
      <c r="CA548" s="72"/>
      <c r="CB548" s="72"/>
      <c r="CC548" s="72"/>
      <c r="CD548" s="72"/>
      <c r="CE548" s="72"/>
      <c r="CF548" s="72"/>
      <c r="CG548" s="72"/>
      <c r="CH548" s="72"/>
      <c r="CI548" s="72"/>
      <c r="EK548" s="71"/>
    </row>
    <row r="549" spans="1:141" ht="25.15" customHeight="1">
      <c r="A549" s="549"/>
      <c r="B549" s="369">
        <f t="shared" si="156"/>
        <v>2057</v>
      </c>
      <c r="C549" s="397">
        <f t="shared" si="157"/>
        <v>57345</v>
      </c>
      <c r="D549" s="210">
        <f t="shared" si="148"/>
        <v>1.4545925717616421</v>
      </c>
      <c r="E549" s="210">
        <f t="shared" si="149"/>
        <v>1.2750168835784321</v>
      </c>
      <c r="F549" s="210">
        <f t="shared" si="150"/>
        <v>1.2481666492918895</v>
      </c>
      <c r="G549" s="210">
        <f t="shared" si="151"/>
        <v>1.2547829692054355</v>
      </c>
      <c r="H549" s="210">
        <f t="shared" si="152"/>
        <v>1.2812104408392551</v>
      </c>
      <c r="I549" s="210">
        <f t="shared" si="153"/>
        <v>1.3156759398178768</v>
      </c>
      <c r="K549" s="128">
        <f t="shared" si="158"/>
        <v>2057</v>
      </c>
      <c r="L549" s="29">
        <f t="shared" ref="L549:Y549" si="194">AVERAGE(L361,L455)</f>
        <v>1.6087244481258078</v>
      </c>
      <c r="M549" s="29">
        <f t="shared" si="194"/>
        <v>1.41695895253135</v>
      </c>
      <c r="N549" s="29">
        <f t="shared" si="194"/>
        <v>1.3380943146277682</v>
      </c>
      <c r="O549" s="29">
        <f t="shared" si="194"/>
        <v>1.2906830445464381</v>
      </c>
      <c r="P549" s="29">
        <f t="shared" si="194"/>
        <v>1.2593507226104261</v>
      </c>
      <c r="Q549" s="29">
        <f t="shared" si="194"/>
        <v>1.2494196444061421</v>
      </c>
      <c r="R549" s="29">
        <f t="shared" si="194"/>
        <v>1.2469136541776367</v>
      </c>
      <c r="S549" s="29">
        <f t="shared" si="194"/>
        <v>1.2504354004447393</v>
      </c>
      <c r="T549" s="29">
        <f t="shared" si="194"/>
        <v>1.2591305379661317</v>
      </c>
      <c r="U549" s="29">
        <f t="shared" si="194"/>
        <v>1.2724402119217673</v>
      </c>
      <c r="V549" s="29">
        <f t="shared" si="194"/>
        <v>1.2899806697567429</v>
      </c>
      <c r="W549" s="29">
        <f t="shared" si="194"/>
        <v>1.300519406148688</v>
      </c>
      <c r="X549" s="29">
        <f t="shared" si="194"/>
        <v>1.3145794088938441</v>
      </c>
      <c r="Y549" s="29">
        <f t="shared" si="194"/>
        <v>1.3319290044110987</v>
      </c>
      <c r="BC549" s="72"/>
      <c r="BD549" s="72"/>
      <c r="BE549" s="72"/>
      <c r="BF549" s="72"/>
      <c r="BG549" s="72"/>
      <c r="BH549" s="72"/>
      <c r="BI549" s="72"/>
      <c r="BJ549" s="72"/>
      <c r="BK549" s="72"/>
      <c r="BL549" s="72"/>
      <c r="BM549" s="72"/>
      <c r="BN549" s="72"/>
      <c r="BO549" s="72"/>
      <c r="BP549" s="72"/>
      <c r="BQ549" s="72"/>
      <c r="BR549" s="72"/>
      <c r="BS549" s="72"/>
      <c r="BT549" s="72"/>
      <c r="BU549" s="72"/>
      <c r="BV549" s="72"/>
      <c r="BW549" s="72"/>
      <c r="BX549" s="72"/>
      <c r="BY549" s="72"/>
      <c r="BZ549" s="72"/>
      <c r="CA549" s="72"/>
      <c r="CB549" s="72"/>
      <c r="CC549" s="72"/>
      <c r="CD549" s="72"/>
      <c r="CE549" s="72"/>
      <c r="CF549" s="72"/>
      <c r="CG549" s="72"/>
      <c r="CH549" s="72"/>
      <c r="CI549" s="72"/>
      <c r="EK549" s="71"/>
    </row>
    <row r="550" spans="1:141" ht="25.15" customHeight="1">
      <c r="A550" s="549"/>
      <c r="B550" s="369">
        <f t="shared" si="156"/>
        <v>2058</v>
      </c>
      <c r="C550" s="397">
        <f t="shared" si="157"/>
        <v>57710</v>
      </c>
      <c r="D550" s="210">
        <f t="shared" si="148"/>
        <v>1.4545925717616421</v>
      </c>
      <c r="E550" s="210">
        <f t="shared" si="149"/>
        <v>1.2750168835784321</v>
      </c>
      <c r="F550" s="210">
        <f t="shared" si="150"/>
        <v>1.2481666492918895</v>
      </c>
      <c r="G550" s="210">
        <f t="shared" si="151"/>
        <v>1.2547829692054355</v>
      </c>
      <c r="H550" s="210">
        <f t="shared" si="152"/>
        <v>1.2812104408392551</v>
      </c>
      <c r="I550" s="210">
        <f t="shared" si="153"/>
        <v>1.3156759398178768</v>
      </c>
      <c r="K550" s="128">
        <f t="shared" si="158"/>
        <v>2058</v>
      </c>
      <c r="L550" s="29">
        <f t="shared" ref="L550:Y550" si="195">AVERAGE(L362,L456)</f>
        <v>1.6087244481258078</v>
      </c>
      <c r="M550" s="29">
        <f t="shared" si="195"/>
        <v>1.41695895253135</v>
      </c>
      <c r="N550" s="29">
        <f t="shared" si="195"/>
        <v>1.3380943146277682</v>
      </c>
      <c r="O550" s="29">
        <f t="shared" si="195"/>
        <v>1.2906830445464381</v>
      </c>
      <c r="P550" s="29">
        <f t="shared" si="195"/>
        <v>1.2593507226104261</v>
      </c>
      <c r="Q550" s="29">
        <f t="shared" si="195"/>
        <v>1.2494196444061421</v>
      </c>
      <c r="R550" s="29">
        <f t="shared" si="195"/>
        <v>1.2469136541776367</v>
      </c>
      <c r="S550" s="29">
        <f t="shared" si="195"/>
        <v>1.2504354004447393</v>
      </c>
      <c r="T550" s="29">
        <f t="shared" si="195"/>
        <v>1.2591305379661317</v>
      </c>
      <c r="U550" s="29">
        <f t="shared" si="195"/>
        <v>1.2724402119217673</v>
      </c>
      <c r="V550" s="29">
        <f t="shared" si="195"/>
        <v>1.2899806697567429</v>
      </c>
      <c r="W550" s="29">
        <f t="shared" si="195"/>
        <v>1.300519406148688</v>
      </c>
      <c r="X550" s="29">
        <f t="shared" si="195"/>
        <v>1.3145794088938441</v>
      </c>
      <c r="Y550" s="29">
        <f t="shared" si="195"/>
        <v>1.3319290044110987</v>
      </c>
      <c r="BC550" s="72"/>
      <c r="BD550" s="72"/>
      <c r="BE550" s="72"/>
      <c r="BF550" s="72"/>
      <c r="BG550" s="72"/>
      <c r="BH550" s="72"/>
      <c r="BI550" s="72"/>
      <c r="BJ550" s="72"/>
      <c r="BK550" s="72"/>
      <c r="BL550" s="72"/>
      <c r="BM550" s="72"/>
      <c r="BN550" s="72"/>
      <c r="BO550" s="72"/>
      <c r="BP550" s="72"/>
      <c r="BQ550" s="72"/>
      <c r="BR550" s="72"/>
      <c r="BS550" s="72"/>
      <c r="BT550" s="72"/>
      <c r="BU550" s="72"/>
      <c r="BV550" s="72"/>
      <c r="BW550" s="72"/>
      <c r="BX550" s="72"/>
      <c r="BY550" s="72"/>
      <c r="BZ550" s="72"/>
      <c r="CA550" s="72"/>
      <c r="CB550" s="72"/>
      <c r="CC550" s="72"/>
      <c r="CD550" s="72"/>
      <c r="CE550" s="72"/>
      <c r="CF550" s="72"/>
      <c r="CG550" s="72"/>
      <c r="CH550" s="72"/>
      <c r="CI550" s="72"/>
      <c r="EK550" s="71"/>
    </row>
    <row r="551" spans="1:141" ht="25.15" customHeight="1">
      <c r="A551" s="549"/>
      <c r="B551" s="369">
        <f t="shared" si="156"/>
        <v>2059</v>
      </c>
      <c r="C551" s="397">
        <f t="shared" si="157"/>
        <v>58075</v>
      </c>
      <c r="D551" s="210">
        <f t="shared" si="148"/>
        <v>1.4545925717616421</v>
      </c>
      <c r="E551" s="210">
        <f t="shared" si="149"/>
        <v>1.2750168835784321</v>
      </c>
      <c r="F551" s="210">
        <f t="shared" si="150"/>
        <v>1.2481666492918895</v>
      </c>
      <c r="G551" s="210">
        <f t="shared" si="151"/>
        <v>1.2547829692054355</v>
      </c>
      <c r="H551" s="210">
        <f t="shared" si="152"/>
        <v>1.2812104408392551</v>
      </c>
      <c r="I551" s="210">
        <f t="shared" si="153"/>
        <v>1.3156759398178768</v>
      </c>
      <c r="K551" s="128">
        <f t="shared" si="158"/>
        <v>2059</v>
      </c>
      <c r="L551" s="29">
        <f t="shared" ref="L551:Y551" si="196">AVERAGE(L363,L457)</f>
        <v>1.6087244481258078</v>
      </c>
      <c r="M551" s="29">
        <f t="shared" si="196"/>
        <v>1.41695895253135</v>
      </c>
      <c r="N551" s="29">
        <f t="shared" si="196"/>
        <v>1.3380943146277682</v>
      </c>
      <c r="O551" s="29">
        <f t="shared" si="196"/>
        <v>1.2906830445464381</v>
      </c>
      <c r="P551" s="29">
        <f t="shared" si="196"/>
        <v>1.2593507226104261</v>
      </c>
      <c r="Q551" s="29">
        <f t="shared" si="196"/>
        <v>1.2494196444061421</v>
      </c>
      <c r="R551" s="29">
        <f t="shared" si="196"/>
        <v>1.2469136541776367</v>
      </c>
      <c r="S551" s="29">
        <f t="shared" si="196"/>
        <v>1.2504354004447393</v>
      </c>
      <c r="T551" s="29">
        <f t="shared" si="196"/>
        <v>1.2591305379661317</v>
      </c>
      <c r="U551" s="29">
        <f t="shared" si="196"/>
        <v>1.2724402119217673</v>
      </c>
      <c r="V551" s="29">
        <f t="shared" si="196"/>
        <v>1.2899806697567429</v>
      </c>
      <c r="W551" s="29">
        <f t="shared" si="196"/>
        <v>1.300519406148688</v>
      </c>
      <c r="X551" s="29">
        <f t="shared" si="196"/>
        <v>1.3145794088938441</v>
      </c>
      <c r="Y551" s="29">
        <f t="shared" si="196"/>
        <v>1.3319290044110987</v>
      </c>
      <c r="BC551" s="72"/>
      <c r="BD551" s="72"/>
      <c r="BE551" s="72"/>
      <c r="BF551" s="72"/>
      <c r="BG551" s="72"/>
      <c r="BH551" s="72"/>
      <c r="BI551" s="72"/>
      <c r="BJ551" s="72"/>
      <c r="BK551" s="72"/>
      <c r="BL551" s="72"/>
      <c r="BM551" s="72"/>
      <c r="BN551" s="72"/>
      <c r="BO551" s="72"/>
      <c r="BP551" s="72"/>
      <c r="BQ551" s="72"/>
      <c r="BR551" s="72"/>
      <c r="BS551" s="72"/>
      <c r="BT551" s="72"/>
      <c r="BU551" s="72"/>
      <c r="BV551" s="72"/>
      <c r="BW551" s="72"/>
      <c r="BX551" s="72"/>
      <c r="BY551" s="72"/>
      <c r="BZ551" s="72"/>
      <c r="CA551" s="72"/>
      <c r="CB551" s="72"/>
      <c r="CC551" s="72"/>
      <c r="CD551" s="72"/>
      <c r="CE551" s="72"/>
      <c r="CF551" s="72"/>
      <c r="CG551" s="72"/>
      <c r="CH551" s="72"/>
      <c r="CI551" s="72"/>
      <c r="EK551" s="71"/>
    </row>
    <row r="552" spans="1:141" ht="25.15" customHeight="1">
      <c r="A552" s="549"/>
      <c r="B552" s="369">
        <f t="shared" si="156"/>
        <v>2060</v>
      </c>
      <c r="C552" s="397">
        <f t="shared" si="157"/>
        <v>58440</v>
      </c>
      <c r="D552" s="210">
        <f t="shared" si="148"/>
        <v>1.4545925717616421</v>
      </c>
      <c r="E552" s="210">
        <f t="shared" si="149"/>
        <v>1.2750168835784321</v>
      </c>
      <c r="F552" s="210">
        <f t="shared" si="150"/>
        <v>1.2481666492918895</v>
      </c>
      <c r="G552" s="210">
        <f t="shared" si="151"/>
        <v>1.2547829692054355</v>
      </c>
      <c r="H552" s="210">
        <f t="shared" si="152"/>
        <v>1.2812104408392551</v>
      </c>
      <c r="I552" s="210">
        <f t="shared" si="153"/>
        <v>1.3156759398178768</v>
      </c>
      <c r="K552" s="128">
        <f t="shared" si="158"/>
        <v>2060</v>
      </c>
      <c r="L552" s="29">
        <f t="shared" ref="L552:Y552" si="197">AVERAGE(L364,L458)</f>
        <v>1.6087244481258078</v>
      </c>
      <c r="M552" s="29">
        <f t="shared" si="197"/>
        <v>1.41695895253135</v>
      </c>
      <c r="N552" s="29">
        <f t="shared" si="197"/>
        <v>1.3380943146277682</v>
      </c>
      <c r="O552" s="29">
        <f t="shared" si="197"/>
        <v>1.2906830445464381</v>
      </c>
      <c r="P552" s="29">
        <f t="shared" si="197"/>
        <v>1.2593507226104261</v>
      </c>
      <c r="Q552" s="29">
        <f t="shared" si="197"/>
        <v>1.2494196444061421</v>
      </c>
      <c r="R552" s="29">
        <f t="shared" si="197"/>
        <v>1.2469136541776367</v>
      </c>
      <c r="S552" s="29">
        <f t="shared" si="197"/>
        <v>1.2504354004447393</v>
      </c>
      <c r="T552" s="29">
        <f t="shared" si="197"/>
        <v>1.2591305379661317</v>
      </c>
      <c r="U552" s="29">
        <f t="shared" si="197"/>
        <v>1.2724402119217673</v>
      </c>
      <c r="V552" s="29">
        <f t="shared" si="197"/>
        <v>1.2899806697567429</v>
      </c>
      <c r="W552" s="29">
        <f t="shared" si="197"/>
        <v>1.300519406148688</v>
      </c>
      <c r="X552" s="29">
        <f t="shared" si="197"/>
        <v>1.3145794088938441</v>
      </c>
      <c r="Y552" s="29">
        <f t="shared" si="197"/>
        <v>1.3319290044110987</v>
      </c>
      <c r="BC552" s="72"/>
      <c r="BD552" s="72"/>
      <c r="BE552" s="72"/>
      <c r="BF552" s="72"/>
      <c r="BG552" s="72"/>
      <c r="BH552" s="72"/>
      <c r="BI552" s="72"/>
      <c r="BJ552" s="72"/>
      <c r="BK552" s="72"/>
      <c r="BL552" s="72"/>
      <c r="BM552" s="72"/>
      <c r="BN552" s="72"/>
      <c r="BO552" s="72"/>
      <c r="BP552" s="72"/>
      <c r="BQ552" s="72"/>
      <c r="BR552" s="72"/>
      <c r="BS552" s="72"/>
      <c r="BT552" s="72"/>
      <c r="BU552" s="72"/>
      <c r="BV552" s="72"/>
      <c r="BW552" s="72"/>
      <c r="BX552" s="72"/>
      <c r="BY552" s="72"/>
      <c r="BZ552" s="72"/>
      <c r="CA552" s="72"/>
      <c r="CB552" s="72"/>
      <c r="CC552" s="72"/>
      <c r="CD552" s="72"/>
      <c r="CE552" s="72"/>
      <c r="CF552" s="72"/>
      <c r="CG552" s="72"/>
      <c r="CH552" s="72"/>
      <c r="CI552" s="72"/>
      <c r="EK552" s="71"/>
    </row>
    <row r="553" spans="1:141" ht="25.15" customHeight="1">
      <c r="A553" s="549"/>
      <c r="B553" s="369">
        <f t="shared" si="156"/>
        <v>2061</v>
      </c>
      <c r="C553" s="397">
        <f t="shared" si="157"/>
        <v>58806</v>
      </c>
      <c r="D553" s="210">
        <f t="shared" si="148"/>
        <v>1.4545925717616421</v>
      </c>
      <c r="E553" s="210">
        <f t="shared" si="149"/>
        <v>1.2750168835784321</v>
      </c>
      <c r="F553" s="210">
        <f t="shared" si="150"/>
        <v>1.2481666492918895</v>
      </c>
      <c r="G553" s="210">
        <f t="shared" si="151"/>
        <v>1.2547829692054355</v>
      </c>
      <c r="H553" s="210">
        <f t="shared" si="152"/>
        <v>1.2812104408392551</v>
      </c>
      <c r="I553" s="210">
        <f t="shared" si="153"/>
        <v>1.3156759398178768</v>
      </c>
      <c r="K553" s="128">
        <f t="shared" si="158"/>
        <v>2061</v>
      </c>
      <c r="L553" s="29">
        <f t="shared" ref="L553:Y553" si="198">AVERAGE(L365,L459)</f>
        <v>1.6087244481258078</v>
      </c>
      <c r="M553" s="29">
        <f t="shared" si="198"/>
        <v>1.41695895253135</v>
      </c>
      <c r="N553" s="29">
        <f t="shared" si="198"/>
        <v>1.3380943146277682</v>
      </c>
      <c r="O553" s="29">
        <f t="shared" si="198"/>
        <v>1.2906830445464381</v>
      </c>
      <c r="P553" s="29">
        <f t="shared" si="198"/>
        <v>1.2593507226104261</v>
      </c>
      <c r="Q553" s="29">
        <f t="shared" si="198"/>
        <v>1.2494196444061421</v>
      </c>
      <c r="R553" s="29">
        <f t="shared" si="198"/>
        <v>1.2469136541776367</v>
      </c>
      <c r="S553" s="29">
        <f t="shared" si="198"/>
        <v>1.2504354004447393</v>
      </c>
      <c r="T553" s="29">
        <f t="shared" si="198"/>
        <v>1.2591305379661317</v>
      </c>
      <c r="U553" s="29">
        <f t="shared" si="198"/>
        <v>1.2724402119217673</v>
      </c>
      <c r="V553" s="29">
        <f t="shared" si="198"/>
        <v>1.2899806697567429</v>
      </c>
      <c r="W553" s="29">
        <f t="shared" si="198"/>
        <v>1.300519406148688</v>
      </c>
      <c r="X553" s="29">
        <f t="shared" si="198"/>
        <v>1.3145794088938441</v>
      </c>
      <c r="Y553" s="29">
        <f t="shared" si="198"/>
        <v>1.3319290044110987</v>
      </c>
      <c r="BC553" s="72"/>
      <c r="BD553" s="72"/>
      <c r="BE553" s="72"/>
      <c r="BF553" s="72"/>
      <c r="BG553" s="72"/>
      <c r="BH553" s="72"/>
      <c r="BI553" s="72"/>
      <c r="BJ553" s="72"/>
      <c r="BK553" s="72"/>
      <c r="BL553" s="72"/>
      <c r="BM553" s="72"/>
      <c r="BN553" s="72"/>
      <c r="BO553" s="72"/>
      <c r="BP553" s="72"/>
      <c r="BQ553" s="72"/>
      <c r="BR553" s="72"/>
      <c r="BS553" s="72"/>
      <c r="BT553" s="72"/>
      <c r="BU553" s="72"/>
      <c r="BV553" s="72"/>
      <c r="BW553" s="72"/>
      <c r="BX553" s="72"/>
      <c r="BY553" s="72"/>
      <c r="BZ553" s="72"/>
      <c r="CA553" s="72"/>
      <c r="CB553" s="72"/>
      <c r="CC553" s="72"/>
      <c r="CD553" s="72"/>
      <c r="CE553" s="72"/>
      <c r="CF553" s="72"/>
      <c r="CG553" s="72"/>
      <c r="CH553" s="72"/>
      <c r="CI553" s="72"/>
      <c r="EK553" s="71"/>
    </row>
    <row r="554" spans="1:141" ht="25.15" customHeight="1">
      <c r="A554" s="549"/>
      <c r="B554" s="148"/>
      <c r="C554" s="72"/>
      <c r="D554" s="72"/>
      <c r="E554" s="72"/>
      <c r="F554" s="72"/>
      <c r="G554" s="72"/>
      <c r="H554" s="72"/>
      <c r="I554" s="72"/>
      <c r="J554" s="15"/>
      <c r="K554" s="15"/>
      <c r="L554" s="15"/>
      <c r="M554" s="15"/>
      <c r="N554" s="72"/>
      <c r="O554" s="72"/>
      <c r="P554" s="72"/>
      <c r="Q554" s="72"/>
      <c r="R554" s="72"/>
      <c r="S554" s="72"/>
      <c r="T554" s="72"/>
      <c r="U554" s="72"/>
      <c r="V554" s="72"/>
      <c r="W554" s="72"/>
      <c r="X554" s="72"/>
      <c r="Y554" s="72"/>
      <c r="Z554" s="72"/>
      <c r="BC554" s="72"/>
      <c r="BD554" s="72"/>
      <c r="BE554" s="72"/>
      <c r="BF554" s="72"/>
      <c r="BG554" s="72"/>
      <c r="BH554" s="72"/>
      <c r="BI554" s="72"/>
      <c r="BJ554" s="72"/>
      <c r="BK554" s="72"/>
      <c r="BL554" s="72"/>
      <c r="BM554" s="72"/>
      <c r="BN554" s="72"/>
      <c r="BO554" s="72"/>
      <c r="BP554" s="72"/>
      <c r="BQ554" s="72"/>
      <c r="BR554" s="72"/>
      <c r="BS554" s="72"/>
      <c r="BT554" s="72"/>
      <c r="BU554" s="72"/>
      <c r="BV554" s="72"/>
      <c r="BW554" s="72"/>
      <c r="BX554" s="72"/>
      <c r="BY554" s="72"/>
      <c r="BZ554" s="72"/>
      <c r="CA554" s="72"/>
      <c r="CB554" s="72"/>
      <c r="CC554" s="72"/>
      <c r="CD554" s="72"/>
      <c r="CE554" s="72"/>
      <c r="CF554" s="72"/>
      <c r="CG554" s="72"/>
      <c r="CH554" s="72"/>
    </row>
    <row r="555" spans="1:141" ht="25.15" customHeight="1">
      <c r="A555" s="549"/>
      <c r="B555" s="209" t="s">
        <v>404</v>
      </c>
      <c r="C555" s="72"/>
      <c r="D555" s="72"/>
      <c r="E555" s="72"/>
      <c r="F555" s="72"/>
      <c r="G555" s="72"/>
      <c r="H555" s="72"/>
      <c r="I555" s="72"/>
      <c r="J555" s="15"/>
      <c r="K555" s="15"/>
      <c r="L555" s="15"/>
      <c r="M555" s="15"/>
      <c r="N555" s="72"/>
      <c r="O555" s="72"/>
      <c r="P555" s="72"/>
      <c r="Q555" s="72"/>
      <c r="R555" s="72"/>
      <c r="S555" s="72"/>
      <c r="T555" s="72"/>
      <c r="U555" s="72"/>
      <c r="V555" s="72"/>
      <c r="W555" s="72"/>
      <c r="X555" s="72"/>
      <c r="Y555" s="72"/>
      <c r="Z555" s="72"/>
      <c r="AA555" s="72"/>
      <c r="AB555" s="72"/>
      <c r="AC555" s="72"/>
      <c r="AD555" s="72"/>
      <c r="AE555" s="72"/>
      <c r="AF555" s="72"/>
      <c r="AG555" s="72"/>
      <c r="AH555" s="72"/>
      <c r="AI555" s="72"/>
      <c r="AJ555" s="72"/>
      <c r="AK555" s="72"/>
      <c r="AL555" s="72"/>
      <c r="AM555" s="72"/>
      <c r="AN555" s="72"/>
      <c r="AO555" s="72"/>
      <c r="AP555" s="72"/>
      <c r="AQ555" s="72"/>
      <c r="AR555" s="72"/>
      <c r="AS555" s="72"/>
      <c r="AT555" s="72"/>
      <c r="AU555" s="72"/>
      <c r="AV555" s="72"/>
      <c r="AW555" s="72"/>
      <c r="AX555" s="72"/>
      <c r="AY555" s="72"/>
      <c r="AZ555" s="72"/>
      <c r="BA555" s="72"/>
      <c r="BB555" s="72"/>
      <c r="BC555" s="72"/>
      <c r="BD555" s="72"/>
      <c r="BE555" s="72"/>
      <c r="BF555" s="72"/>
      <c r="BG555" s="72"/>
      <c r="BH555" s="72"/>
      <c r="BI555" s="72"/>
      <c r="BJ555" s="72"/>
      <c r="BK555" s="72"/>
      <c r="BL555" s="72"/>
      <c r="BM555" s="72"/>
      <c r="BN555" s="72"/>
      <c r="BO555" s="72"/>
      <c r="BP555" s="72"/>
      <c r="BQ555" s="72"/>
      <c r="BR555" s="72"/>
      <c r="BS555" s="72"/>
      <c r="BT555" s="72"/>
      <c r="BU555" s="72"/>
      <c r="BV555" s="72"/>
      <c r="BW555" s="72"/>
      <c r="BX555" s="72"/>
      <c r="BY555" s="72"/>
      <c r="BZ555" s="72"/>
      <c r="CA555" s="72"/>
      <c r="CB555" s="72"/>
      <c r="CC555" s="72"/>
      <c r="CD555" s="72"/>
      <c r="CE555" s="72"/>
      <c r="CF555" s="72"/>
      <c r="CG555" s="72"/>
      <c r="CH555" s="72"/>
    </row>
    <row r="556" spans="1:141" ht="25.15" customHeight="1">
      <c r="A556" s="549"/>
      <c r="B556" s="436" t="s">
        <v>398</v>
      </c>
      <c r="C556" s="436"/>
      <c r="D556" s="436"/>
      <c r="E556" s="436"/>
      <c r="F556" s="436"/>
      <c r="G556" s="436"/>
      <c r="H556" s="436"/>
      <c r="I556" s="436"/>
      <c r="J556" s="370"/>
      <c r="K556" s="72"/>
      <c r="L556" s="435" t="s">
        <v>399</v>
      </c>
      <c r="M556" s="435"/>
      <c r="N556" s="435"/>
      <c r="O556" s="435"/>
      <c r="P556" s="435"/>
      <c r="Q556" s="435"/>
      <c r="R556" s="435"/>
      <c r="S556" s="435"/>
      <c r="T556" s="435"/>
      <c r="U556" s="435"/>
      <c r="V556" s="435"/>
      <c r="W556" s="435"/>
      <c r="X556" s="435"/>
      <c r="Y556" s="435"/>
      <c r="AW556" s="72"/>
      <c r="AX556" s="72"/>
      <c r="AY556" s="72"/>
      <c r="AZ556" s="72"/>
      <c r="BA556" s="72"/>
      <c r="BB556" s="72"/>
      <c r="BC556" s="72"/>
      <c r="BD556" s="72"/>
      <c r="BE556" s="72"/>
      <c r="BF556" s="72"/>
      <c r="BG556" s="72"/>
      <c r="BH556" s="72"/>
      <c r="BI556" s="72"/>
      <c r="BJ556" s="72"/>
      <c r="BK556" s="72"/>
      <c r="BL556" s="72"/>
      <c r="BM556" s="72"/>
      <c r="BN556" s="72"/>
      <c r="BO556" s="72"/>
      <c r="BP556" s="72"/>
      <c r="BQ556" s="72"/>
      <c r="BR556" s="72"/>
      <c r="BS556" s="72"/>
      <c r="BT556" s="72"/>
      <c r="BU556" s="72"/>
      <c r="BV556" s="72"/>
      <c r="BW556" s="72"/>
      <c r="BX556" s="72"/>
      <c r="BY556" s="72"/>
      <c r="BZ556" s="72"/>
      <c r="CA556" s="72"/>
      <c r="CB556" s="72"/>
      <c r="CC556" s="72"/>
      <c r="CD556" s="72"/>
      <c r="CE556" s="72"/>
      <c r="CF556" s="72"/>
      <c r="CG556" s="72"/>
      <c r="CH556" s="72"/>
    </row>
    <row r="557" spans="1:141" ht="25.15" customHeight="1">
      <c r="A557" s="549"/>
      <c r="B557" s="436" t="s">
        <v>300</v>
      </c>
      <c r="C557" s="437" t="s">
        <v>207</v>
      </c>
      <c r="D557" s="436" t="s">
        <v>8</v>
      </c>
      <c r="E557" s="436"/>
      <c r="F557" s="436"/>
      <c r="G557" s="436"/>
      <c r="H557" s="436"/>
      <c r="I557" s="436"/>
      <c r="K557" s="551" t="s">
        <v>300</v>
      </c>
      <c r="L557" s="435" t="s">
        <v>8</v>
      </c>
      <c r="M557" s="435"/>
      <c r="N557" s="435"/>
      <c r="O557" s="435"/>
      <c r="P557" s="435"/>
      <c r="Q557" s="435"/>
      <c r="R557" s="435"/>
      <c r="S557" s="435"/>
      <c r="T557" s="435"/>
      <c r="U557" s="435"/>
      <c r="V557" s="435"/>
      <c r="W557" s="435"/>
      <c r="X557" s="435"/>
      <c r="Y557" s="435"/>
      <c r="AW557" s="72"/>
      <c r="AX557" s="72"/>
      <c r="AY557" s="72"/>
      <c r="AZ557" s="72"/>
      <c r="BA557" s="72"/>
      <c r="BB557" s="72"/>
      <c r="BC557" s="72"/>
      <c r="BD557" s="72"/>
      <c r="BE557" s="72"/>
      <c r="BF557" s="72"/>
      <c r="BG557" s="72"/>
      <c r="BH557" s="72"/>
      <c r="BI557" s="72"/>
      <c r="BJ557" s="72"/>
      <c r="BK557" s="72"/>
      <c r="BL557" s="72"/>
      <c r="BM557" s="72"/>
      <c r="BN557" s="72"/>
      <c r="BO557" s="72"/>
      <c r="BP557" s="72"/>
      <c r="BQ557" s="72"/>
      <c r="BR557" s="72"/>
      <c r="BS557" s="72"/>
      <c r="BT557" s="72"/>
      <c r="BU557" s="72"/>
      <c r="BV557" s="72"/>
      <c r="BW557" s="72"/>
      <c r="BX557" s="72"/>
      <c r="BY557" s="72"/>
      <c r="BZ557" s="72"/>
      <c r="CA557" s="72"/>
      <c r="CB557" s="72"/>
      <c r="CC557" s="72"/>
      <c r="CD557" s="72"/>
      <c r="CE557" s="72"/>
      <c r="CF557" s="72"/>
      <c r="CG557" s="72"/>
      <c r="CH557" s="72"/>
    </row>
    <row r="558" spans="1:141" ht="25.15" customHeight="1">
      <c r="A558" s="549"/>
      <c r="B558" s="436"/>
      <c r="C558" s="437">
        <v>43830</v>
      </c>
      <c r="D558" s="368" t="s">
        <v>9</v>
      </c>
      <c r="E558" s="368" t="s">
        <v>10</v>
      </c>
      <c r="F558" s="368" t="s">
        <v>1</v>
      </c>
      <c r="G558" s="368" t="s">
        <v>2</v>
      </c>
      <c r="H558" s="368" t="s">
        <v>3</v>
      </c>
      <c r="I558" s="368" t="s">
        <v>39</v>
      </c>
      <c r="K558" s="435"/>
      <c r="L558" s="361" t="s">
        <v>25</v>
      </c>
      <c r="M558" s="361" t="s">
        <v>26</v>
      </c>
      <c r="N558" s="361" t="s">
        <v>27</v>
      </c>
      <c r="O558" s="361" t="s">
        <v>28</v>
      </c>
      <c r="P558" s="361" t="s">
        <v>29</v>
      </c>
      <c r="Q558" s="361" t="s">
        <v>30</v>
      </c>
      <c r="R558" s="361" t="s">
        <v>31</v>
      </c>
      <c r="S558" s="361" t="s">
        <v>32</v>
      </c>
      <c r="T558" s="361" t="s">
        <v>33</v>
      </c>
      <c r="U558" s="361" t="s">
        <v>34</v>
      </c>
      <c r="V558" s="361" t="s">
        <v>35</v>
      </c>
      <c r="W558" s="361" t="s">
        <v>36</v>
      </c>
      <c r="X558" s="361" t="s">
        <v>37</v>
      </c>
      <c r="Y558" s="361" t="s">
        <v>38</v>
      </c>
      <c r="BC558" s="72"/>
      <c r="BD558" s="72"/>
      <c r="BE558" s="72"/>
      <c r="BF558" s="72"/>
      <c r="BG558" s="72"/>
      <c r="BH558" s="72"/>
      <c r="BI558" s="72"/>
      <c r="BJ558" s="72"/>
      <c r="BK558" s="72"/>
      <c r="BL558" s="72"/>
      <c r="BM558" s="72"/>
      <c r="BN558" s="72"/>
      <c r="BO558" s="72"/>
      <c r="BP558" s="72"/>
      <c r="BQ558" s="72"/>
      <c r="BR558" s="72"/>
      <c r="BS558" s="72"/>
      <c r="BT558" s="72"/>
      <c r="BU558" s="72"/>
      <c r="BV558" s="72"/>
      <c r="BW558" s="72"/>
      <c r="BX558" s="72"/>
      <c r="BY558" s="72"/>
      <c r="BZ558" s="72"/>
      <c r="CA558" s="72"/>
      <c r="CB558" s="72"/>
      <c r="CC558" s="72"/>
      <c r="CD558" s="72"/>
      <c r="CE558" s="72"/>
      <c r="CF558" s="72"/>
      <c r="CG558" s="72"/>
      <c r="CH558" s="72"/>
      <c r="CI558" s="72"/>
      <c r="EK558" s="71"/>
    </row>
    <row r="559" spans="1:141" ht="25.15" customHeight="1">
      <c r="A559" s="549"/>
      <c r="B559" s="369">
        <v>2020</v>
      </c>
      <c r="C559" s="397">
        <v>43830</v>
      </c>
      <c r="D559" s="210">
        <f t="shared" ref="D559:D600" si="199">AVERAGE(L559:N559)</f>
        <v>2.6140395765205047</v>
      </c>
      <c r="E559" s="210">
        <f t="shared" ref="E559:E600" si="200">AVERAGE(O559:P559)</f>
        <v>2.0912174396450389</v>
      </c>
      <c r="F559" s="210">
        <f t="shared" ref="F559:F600" si="201">AVERAGE(Q559:R559)</f>
        <v>2.0513036217351948</v>
      </c>
      <c r="G559" s="210">
        <f t="shared" ref="G559:G600" si="202">AVERAGE(S559:T559)</f>
        <v>2.0813565097098277</v>
      </c>
      <c r="H559" s="210">
        <f t="shared" ref="H559:H600" si="203">AVERAGE(U559:V559)</f>
        <v>2.1805171728171358</v>
      </c>
      <c r="I559" s="210">
        <f t="shared" ref="I559:I600" si="204">AVERAGE(W559:Y559)</f>
        <v>2.385233558317978</v>
      </c>
      <c r="K559" s="128">
        <v>2020</v>
      </c>
      <c r="L559" s="29">
        <f>AVERAGE(L371,L465)</f>
        <v>3.1643156668537156</v>
      </c>
      <c r="M559" s="29">
        <f t="shared" ref="M559:Y559" si="205">AVERAGE(M371,M465)</f>
        <v>2.4468745172961404</v>
      </c>
      <c r="N559" s="29">
        <f t="shared" si="205"/>
        <v>2.2309285454116581</v>
      </c>
      <c r="O559" s="29">
        <f t="shared" si="205"/>
        <v>2.1213055796050906</v>
      </c>
      <c r="P559" s="29">
        <f t="shared" si="205"/>
        <v>2.0611292996849868</v>
      </c>
      <c r="Q559" s="29">
        <f t="shared" si="205"/>
        <v>2.049010757446561</v>
      </c>
      <c r="R559" s="29">
        <f t="shared" si="205"/>
        <v>2.0535964860238285</v>
      </c>
      <c r="S559" s="29">
        <f t="shared" si="205"/>
        <v>2.0691302924381949</v>
      </c>
      <c r="T559" s="29">
        <f t="shared" si="205"/>
        <v>2.09358272698146</v>
      </c>
      <c r="U559" s="29">
        <f t="shared" si="205"/>
        <v>2.1316052778558241</v>
      </c>
      <c r="V559" s="29">
        <f t="shared" si="205"/>
        <v>2.2294290677784474</v>
      </c>
      <c r="W559" s="29">
        <f t="shared" si="205"/>
        <v>2.3073313130482132</v>
      </c>
      <c r="X559" s="29">
        <f t="shared" si="205"/>
        <v>2.385233558317978</v>
      </c>
      <c r="Y559" s="29">
        <f t="shared" si="205"/>
        <v>2.4631358035877429</v>
      </c>
      <c r="BC559" s="72"/>
      <c r="BD559" s="72"/>
      <c r="BE559" s="72"/>
      <c r="BF559" s="72"/>
      <c r="BG559" s="72"/>
      <c r="BH559" s="72"/>
      <c r="BI559" s="72"/>
      <c r="BJ559" s="72"/>
      <c r="BK559" s="72"/>
      <c r="BL559" s="72"/>
      <c r="BM559" s="72"/>
      <c r="BN559" s="72"/>
      <c r="BO559" s="72"/>
      <c r="BP559" s="72"/>
      <c r="BQ559" s="72"/>
      <c r="BR559" s="72"/>
      <c r="BS559" s="72"/>
      <c r="BT559" s="72"/>
      <c r="BU559" s="72"/>
      <c r="BV559" s="72"/>
      <c r="BW559" s="72"/>
      <c r="BX559" s="72"/>
      <c r="BY559" s="72"/>
      <c r="BZ559" s="72"/>
      <c r="CA559" s="72"/>
      <c r="CB559" s="72"/>
      <c r="CC559" s="72"/>
      <c r="CD559" s="72"/>
      <c r="CE559" s="72"/>
      <c r="CF559" s="72"/>
      <c r="CG559" s="72"/>
      <c r="CH559" s="72"/>
      <c r="CI559" s="72"/>
      <c r="EK559" s="71"/>
    </row>
    <row r="560" spans="1:141" ht="25.15" customHeight="1">
      <c r="A560" s="549"/>
      <c r="B560" s="369">
        <f>B559+1</f>
        <v>2021</v>
      </c>
      <c r="C560" s="397">
        <f>DATE(YEAR(C559+1),12,31)</f>
        <v>44196</v>
      </c>
      <c r="D560" s="210">
        <f t="shared" si="199"/>
        <v>2.7029169221222014</v>
      </c>
      <c r="E560" s="210">
        <f t="shared" si="200"/>
        <v>2.1623188325929701</v>
      </c>
      <c r="F560" s="210">
        <f t="shared" si="201"/>
        <v>2.1210479448741912</v>
      </c>
      <c r="G560" s="210">
        <f t="shared" si="202"/>
        <v>2.1521226310399619</v>
      </c>
      <c r="H560" s="210">
        <f t="shared" si="203"/>
        <v>2.2546547566929185</v>
      </c>
      <c r="I560" s="210">
        <f t="shared" si="204"/>
        <v>2.4663314993007894</v>
      </c>
      <c r="K560" s="128">
        <f>K559+1</f>
        <v>2021</v>
      </c>
      <c r="L560" s="29">
        <f t="shared" ref="L560:Y560" si="206">AVERAGE(L372,L466)</f>
        <v>3.2719023995267422</v>
      </c>
      <c r="M560" s="29">
        <f t="shared" si="206"/>
        <v>2.5300682508842089</v>
      </c>
      <c r="N560" s="29">
        <f t="shared" si="206"/>
        <v>2.3067801159556542</v>
      </c>
      <c r="O560" s="29">
        <f t="shared" si="206"/>
        <v>2.1934299693116639</v>
      </c>
      <c r="P560" s="29">
        <f t="shared" si="206"/>
        <v>2.1312076958742763</v>
      </c>
      <c r="Q560" s="29">
        <f t="shared" si="206"/>
        <v>2.1186771231997441</v>
      </c>
      <c r="R560" s="29">
        <f t="shared" si="206"/>
        <v>2.1234187665486384</v>
      </c>
      <c r="S560" s="29">
        <f t="shared" si="206"/>
        <v>2.1394807223810939</v>
      </c>
      <c r="T560" s="29">
        <f t="shared" si="206"/>
        <v>2.1647645396988295</v>
      </c>
      <c r="U560" s="29">
        <f t="shared" si="206"/>
        <v>2.2040798573029221</v>
      </c>
      <c r="V560" s="29">
        <f t="shared" si="206"/>
        <v>2.3052296560829149</v>
      </c>
      <c r="W560" s="29">
        <f t="shared" si="206"/>
        <v>2.3857805776918526</v>
      </c>
      <c r="X560" s="29">
        <f t="shared" si="206"/>
        <v>2.4663314993007894</v>
      </c>
      <c r="Y560" s="29">
        <f t="shared" si="206"/>
        <v>2.5468824209097263</v>
      </c>
      <c r="BC560" s="72"/>
      <c r="BD560" s="72"/>
      <c r="BE560" s="72"/>
      <c r="BF560" s="72"/>
      <c r="BG560" s="72"/>
      <c r="BH560" s="72"/>
      <c r="BI560" s="72"/>
      <c r="BJ560" s="72"/>
      <c r="BK560" s="72"/>
      <c r="BL560" s="72"/>
      <c r="BM560" s="72"/>
      <c r="BN560" s="72"/>
      <c r="BO560" s="72"/>
      <c r="BP560" s="72"/>
      <c r="BQ560" s="72"/>
      <c r="BR560" s="72"/>
      <c r="BS560" s="72"/>
      <c r="BT560" s="72"/>
      <c r="BU560" s="72"/>
      <c r="BV560" s="72"/>
      <c r="BW560" s="72"/>
      <c r="BX560" s="72"/>
      <c r="BY560" s="72"/>
      <c r="BZ560" s="72"/>
      <c r="CA560" s="72"/>
      <c r="CB560" s="72"/>
      <c r="CC560" s="72"/>
      <c r="CD560" s="72"/>
      <c r="CE560" s="72"/>
      <c r="CF560" s="72"/>
      <c r="CG560" s="72"/>
      <c r="CH560" s="72"/>
      <c r="CI560" s="72"/>
      <c r="EK560" s="71"/>
    </row>
    <row r="561" spans="1:141" ht="25.15" customHeight="1">
      <c r="A561" s="549"/>
      <c r="B561" s="369">
        <f t="shared" ref="B561:B600" si="207">B560+1</f>
        <v>2022</v>
      </c>
      <c r="C561" s="397">
        <f t="shared" ref="C561:C600" si="208">DATE(YEAR(C560+1),12,31)</f>
        <v>44561</v>
      </c>
      <c r="D561" s="210">
        <f t="shared" si="199"/>
        <v>2.8407656851504339</v>
      </c>
      <c r="E561" s="210">
        <f t="shared" si="200"/>
        <v>2.2725970930552108</v>
      </c>
      <c r="F561" s="210">
        <f t="shared" si="201"/>
        <v>2.2292213900627749</v>
      </c>
      <c r="G561" s="210">
        <f t="shared" si="202"/>
        <v>2.2618808852229995</v>
      </c>
      <c r="H561" s="210">
        <f t="shared" si="203"/>
        <v>2.3696421492842572</v>
      </c>
      <c r="I561" s="210">
        <f t="shared" si="204"/>
        <v>2.5921144057651291</v>
      </c>
      <c r="K561" s="128">
        <f t="shared" ref="K561:K600" si="209">K560+1</f>
        <v>2022</v>
      </c>
      <c r="L561" s="29">
        <f t="shared" ref="L561:Y561" si="210">AVERAGE(L373,L467)</f>
        <v>3.4387694219026055</v>
      </c>
      <c r="M561" s="29">
        <f t="shared" si="210"/>
        <v>2.6591017316793035</v>
      </c>
      <c r="N561" s="29">
        <f t="shared" si="210"/>
        <v>2.4244259018693928</v>
      </c>
      <c r="O561" s="29">
        <f t="shared" si="210"/>
        <v>2.3052948977465579</v>
      </c>
      <c r="P561" s="29">
        <f t="shared" si="210"/>
        <v>2.2398992883638638</v>
      </c>
      <c r="Q561" s="29">
        <f t="shared" si="210"/>
        <v>2.2267296564829309</v>
      </c>
      <c r="R561" s="29">
        <f t="shared" si="210"/>
        <v>2.2317131236426189</v>
      </c>
      <c r="S561" s="29">
        <f t="shared" si="210"/>
        <v>2.2485942392225295</v>
      </c>
      <c r="T561" s="29">
        <f t="shared" si="210"/>
        <v>2.2751675312234698</v>
      </c>
      <c r="U561" s="29">
        <f t="shared" si="210"/>
        <v>2.3164879300253709</v>
      </c>
      <c r="V561" s="29">
        <f t="shared" si="210"/>
        <v>2.4227963685431435</v>
      </c>
      <c r="W561" s="29">
        <f t="shared" si="210"/>
        <v>2.5074553871541365</v>
      </c>
      <c r="X561" s="29">
        <f t="shared" si="210"/>
        <v>2.5921144057651295</v>
      </c>
      <c r="Y561" s="29">
        <f t="shared" si="210"/>
        <v>2.6767734243761216</v>
      </c>
      <c r="BC561" s="72"/>
      <c r="BD561" s="72"/>
      <c r="BE561" s="72"/>
      <c r="BF561" s="72"/>
      <c r="BG561" s="72"/>
      <c r="BH561" s="72"/>
      <c r="BI561" s="72"/>
      <c r="BJ561" s="72"/>
      <c r="BK561" s="72"/>
      <c r="BL561" s="72"/>
      <c r="BM561" s="72"/>
      <c r="BN561" s="72"/>
      <c r="BO561" s="72"/>
      <c r="BP561" s="72"/>
      <c r="BQ561" s="72"/>
      <c r="BR561" s="72"/>
      <c r="BS561" s="72"/>
      <c r="BT561" s="72"/>
      <c r="BU561" s="72"/>
      <c r="BV561" s="72"/>
      <c r="BW561" s="72"/>
      <c r="BX561" s="72"/>
      <c r="BY561" s="72"/>
      <c r="BZ561" s="72"/>
      <c r="CA561" s="72"/>
      <c r="CB561" s="72"/>
      <c r="CC561" s="72"/>
      <c r="CD561" s="72"/>
      <c r="CE561" s="72"/>
      <c r="CF561" s="72"/>
      <c r="CG561" s="72"/>
      <c r="CH561" s="72"/>
      <c r="CI561" s="72"/>
      <c r="EK561" s="71"/>
    </row>
    <row r="562" spans="1:141" ht="25.15" customHeight="1">
      <c r="A562" s="549"/>
      <c r="B562" s="369">
        <f t="shared" si="207"/>
        <v>2023</v>
      </c>
      <c r="C562" s="397">
        <f t="shared" si="208"/>
        <v>44926</v>
      </c>
      <c r="D562" s="210">
        <f t="shared" si="199"/>
        <v>3.2498359438120965</v>
      </c>
      <c r="E562" s="210">
        <f t="shared" si="200"/>
        <v>2.5998510744551622</v>
      </c>
      <c r="F562" s="210">
        <f t="shared" si="201"/>
        <v>2.5502292702318146</v>
      </c>
      <c r="G562" s="210">
        <f t="shared" si="202"/>
        <v>2.5875917326951123</v>
      </c>
      <c r="H562" s="210">
        <f t="shared" si="203"/>
        <v>2.7108706187811906</v>
      </c>
      <c r="I562" s="210">
        <f t="shared" si="204"/>
        <v>2.9653788801953085</v>
      </c>
      <c r="K562" s="128">
        <f t="shared" si="209"/>
        <v>2023</v>
      </c>
      <c r="L562" s="29">
        <f t="shared" ref="L562:Y562" si="211">AVERAGE(L374,L468)</f>
        <v>3.9339522186565814</v>
      </c>
      <c r="M562" s="29">
        <f t="shared" si="211"/>
        <v>3.0420123810411233</v>
      </c>
      <c r="N562" s="29">
        <f t="shared" si="211"/>
        <v>2.7735432317385853</v>
      </c>
      <c r="O562" s="29">
        <f t="shared" si="211"/>
        <v>2.637257363022063</v>
      </c>
      <c r="P562" s="29">
        <f t="shared" si="211"/>
        <v>2.5624447858882613</v>
      </c>
      <c r="Q562" s="29">
        <f t="shared" si="211"/>
        <v>2.5473787270164734</v>
      </c>
      <c r="R562" s="29">
        <f t="shared" si="211"/>
        <v>2.5530798134471562</v>
      </c>
      <c r="S562" s="29">
        <f t="shared" si="211"/>
        <v>2.5723918096705742</v>
      </c>
      <c r="T562" s="29">
        <f t="shared" si="211"/>
        <v>2.60279165571965</v>
      </c>
      <c r="U562" s="29">
        <f t="shared" si="211"/>
        <v>2.6500621919490248</v>
      </c>
      <c r="V562" s="29">
        <f t="shared" si="211"/>
        <v>2.7716790456133564</v>
      </c>
      <c r="W562" s="29">
        <f t="shared" si="211"/>
        <v>2.8685289629043327</v>
      </c>
      <c r="X562" s="29">
        <f t="shared" si="211"/>
        <v>2.9653788801953085</v>
      </c>
      <c r="Y562" s="29">
        <f t="shared" si="211"/>
        <v>3.0622287974862838</v>
      </c>
      <c r="BC562" s="72"/>
      <c r="BD562" s="72"/>
      <c r="BE562" s="72"/>
      <c r="BF562" s="72"/>
      <c r="BG562" s="72"/>
      <c r="BH562" s="72"/>
      <c r="BI562" s="72"/>
      <c r="BJ562" s="72"/>
      <c r="BK562" s="72"/>
      <c r="BL562" s="72"/>
      <c r="BM562" s="72"/>
      <c r="BN562" s="72"/>
      <c r="BO562" s="72"/>
      <c r="BP562" s="72"/>
      <c r="BQ562" s="72"/>
      <c r="BR562" s="72"/>
      <c r="BS562" s="72"/>
      <c r="BT562" s="72"/>
      <c r="BU562" s="72"/>
      <c r="BV562" s="72"/>
      <c r="BW562" s="72"/>
      <c r="BX562" s="72"/>
      <c r="BY562" s="72"/>
      <c r="BZ562" s="72"/>
      <c r="CA562" s="72"/>
      <c r="CB562" s="72"/>
      <c r="CC562" s="72"/>
      <c r="CD562" s="72"/>
      <c r="CE562" s="72"/>
      <c r="CF562" s="72"/>
      <c r="CG562" s="72"/>
      <c r="CH562" s="72"/>
      <c r="CI562" s="72"/>
      <c r="EK562" s="71"/>
    </row>
    <row r="563" spans="1:141" ht="25.15" customHeight="1">
      <c r="A563" s="549"/>
      <c r="B563" s="369">
        <f t="shared" si="207"/>
        <v>2024</v>
      </c>
      <c r="C563" s="397">
        <f t="shared" si="208"/>
        <v>45291</v>
      </c>
      <c r="D563" s="210">
        <f t="shared" si="199"/>
        <v>3.2498359438120965</v>
      </c>
      <c r="E563" s="210">
        <f t="shared" si="200"/>
        <v>2.5998510744551622</v>
      </c>
      <c r="F563" s="210">
        <f t="shared" si="201"/>
        <v>2.5502292702318146</v>
      </c>
      <c r="G563" s="210">
        <f t="shared" si="202"/>
        <v>2.5875917326951123</v>
      </c>
      <c r="H563" s="210">
        <f t="shared" si="203"/>
        <v>2.7108706187811906</v>
      </c>
      <c r="I563" s="210">
        <f t="shared" si="204"/>
        <v>2.9653788801953085</v>
      </c>
      <c r="K563" s="128">
        <f t="shared" si="209"/>
        <v>2024</v>
      </c>
      <c r="L563" s="29">
        <f t="shared" ref="L563:Y563" si="212">AVERAGE(L375,L469)</f>
        <v>3.9339522186565814</v>
      </c>
      <c r="M563" s="29">
        <f t="shared" si="212"/>
        <v>3.0420123810411233</v>
      </c>
      <c r="N563" s="29">
        <f t="shared" si="212"/>
        <v>2.7735432317385853</v>
      </c>
      <c r="O563" s="29">
        <f t="shared" si="212"/>
        <v>2.637257363022063</v>
      </c>
      <c r="P563" s="29">
        <f t="shared" si="212"/>
        <v>2.5624447858882613</v>
      </c>
      <c r="Q563" s="29">
        <f t="shared" si="212"/>
        <v>2.5473787270164734</v>
      </c>
      <c r="R563" s="29">
        <f t="shared" si="212"/>
        <v>2.5530798134471562</v>
      </c>
      <c r="S563" s="29">
        <f t="shared" si="212"/>
        <v>2.5723918096705742</v>
      </c>
      <c r="T563" s="29">
        <f t="shared" si="212"/>
        <v>2.60279165571965</v>
      </c>
      <c r="U563" s="29">
        <f t="shared" si="212"/>
        <v>2.6500621919490248</v>
      </c>
      <c r="V563" s="29">
        <f t="shared" si="212"/>
        <v>2.7716790456133564</v>
      </c>
      <c r="W563" s="29">
        <f t="shared" si="212"/>
        <v>2.8685289629043327</v>
      </c>
      <c r="X563" s="29">
        <f t="shared" si="212"/>
        <v>2.9653788801953085</v>
      </c>
      <c r="Y563" s="29">
        <f t="shared" si="212"/>
        <v>3.0622287974862838</v>
      </c>
      <c r="BC563" s="72"/>
      <c r="BD563" s="72"/>
      <c r="BE563" s="72"/>
      <c r="BF563" s="72"/>
      <c r="BG563" s="72"/>
      <c r="BH563" s="72"/>
      <c r="BI563" s="72"/>
      <c r="BJ563" s="72"/>
      <c r="BK563" s="72"/>
      <c r="BL563" s="72"/>
      <c r="BM563" s="72"/>
      <c r="BN563" s="72"/>
      <c r="BO563" s="72"/>
      <c r="BP563" s="72"/>
      <c r="BQ563" s="72"/>
      <c r="BR563" s="72"/>
      <c r="BS563" s="72"/>
      <c r="BT563" s="72"/>
      <c r="BU563" s="72"/>
      <c r="BV563" s="72"/>
      <c r="BW563" s="72"/>
      <c r="BX563" s="72"/>
      <c r="BY563" s="72"/>
      <c r="BZ563" s="72"/>
      <c r="CA563" s="72"/>
      <c r="CB563" s="72"/>
      <c r="CC563" s="72"/>
      <c r="CD563" s="72"/>
      <c r="CE563" s="72"/>
      <c r="CF563" s="72"/>
      <c r="CG563" s="72"/>
      <c r="CH563" s="72"/>
      <c r="CI563" s="72"/>
      <c r="EK563" s="71"/>
    </row>
    <row r="564" spans="1:141" ht="25.15" customHeight="1">
      <c r="A564" s="549"/>
      <c r="B564" s="369">
        <f t="shared" si="207"/>
        <v>2025</v>
      </c>
      <c r="C564" s="397">
        <f t="shared" si="208"/>
        <v>45657</v>
      </c>
      <c r="D564" s="210">
        <f t="shared" si="199"/>
        <v>3.2498359438120965</v>
      </c>
      <c r="E564" s="210">
        <f t="shared" si="200"/>
        <v>2.5998510744551622</v>
      </c>
      <c r="F564" s="210">
        <f t="shared" si="201"/>
        <v>2.5502292702318146</v>
      </c>
      <c r="G564" s="210">
        <f t="shared" si="202"/>
        <v>2.5875917326951123</v>
      </c>
      <c r="H564" s="210">
        <f t="shared" si="203"/>
        <v>2.7108706187811906</v>
      </c>
      <c r="I564" s="210">
        <f t="shared" si="204"/>
        <v>2.9653788801953085</v>
      </c>
      <c r="K564" s="128">
        <f t="shared" si="209"/>
        <v>2025</v>
      </c>
      <c r="L564" s="29">
        <f t="shared" ref="L564:Y564" si="213">AVERAGE(L376,L470)</f>
        <v>3.9339522186565814</v>
      </c>
      <c r="M564" s="29">
        <f t="shared" si="213"/>
        <v>3.0420123810411233</v>
      </c>
      <c r="N564" s="29">
        <f t="shared" si="213"/>
        <v>2.7735432317385853</v>
      </c>
      <c r="O564" s="29">
        <f t="shared" si="213"/>
        <v>2.637257363022063</v>
      </c>
      <c r="P564" s="29">
        <f t="shared" si="213"/>
        <v>2.5624447858882613</v>
      </c>
      <c r="Q564" s="29">
        <f t="shared" si="213"/>
        <v>2.5473787270164734</v>
      </c>
      <c r="R564" s="29">
        <f t="shared" si="213"/>
        <v>2.5530798134471562</v>
      </c>
      <c r="S564" s="29">
        <f t="shared" si="213"/>
        <v>2.5723918096705742</v>
      </c>
      <c r="T564" s="29">
        <f t="shared" si="213"/>
        <v>2.60279165571965</v>
      </c>
      <c r="U564" s="29">
        <f t="shared" si="213"/>
        <v>2.6500621919490248</v>
      </c>
      <c r="V564" s="29">
        <f t="shared" si="213"/>
        <v>2.7716790456133564</v>
      </c>
      <c r="W564" s="29">
        <f t="shared" si="213"/>
        <v>2.8685289629043327</v>
      </c>
      <c r="X564" s="29">
        <f t="shared" si="213"/>
        <v>2.9653788801953085</v>
      </c>
      <c r="Y564" s="29">
        <f t="shared" si="213"/>
        <v>3.0622287974862838</v>
      </c>
      <c r="BC564" s="72"/>
      <c r="BD564" s="72"/>
      <c r="BE564" s="72"/>
      <c r="BF564" s="72"/>
      <c r="BG564" s="72"/>
      <c r="BH564" s="72"/>
      <c r="BI564" s="72"/>
      <c r="BJ564" s="72"/>
      <c r="BK564" s="72"/>
      <c r="BL564" s="72"/>
      <c r="BM564" s="72"/>
      <c r="BN564" s="72"/>
      <c r="BO564" s="72"/>
      <c r="BP564" s="72"/>
      <c r="BQ564" s="72"/>
      <c r="BR564" s="72"/>
      <c r="BS564" s="72"/>
      <c r="BT564" s="72"/>
      <c r="BU564" s="72"/>
      <c r="BV564" s="72"/>
      <c r="BW564" s="72"/>
      <c r="BX564" s="72"/>
      <c r="BY564" s="72"/>
      <c r="BZ564" s="72"/>
      <c r="CA564" s="72"/>
      <c r="CB564" s="72"/>
      <c r="CC564" s="72"/>
      <c r="CD564" s="72"/>
      <c r="CE564" s="72"/>
      <c r="CF564" s="72"/>
      <c r="CG564" s="72"/>
      <c r="CH564" s="72"/>
      <c r="CI564" s="72"/>
      <c r="EK564" s="71"/>
    </row>
    <row r="565" spans="1:141" ht="25.15" customHeight="1">
      <c r="A565" s="549"/>
      <c r="B565" s="369">
        <f t="shared" si="207"/>
        <v>2026</v>
      </c>
      <c r="C565" s="397">
        <f t="shared" si="208"/>
        <v>46022</v>
      </c>
      <c r="D565" s="210">
        <f t="shared" si="199"/>
        <v>3.2498359438120965</v>
      </c>
      <c r="E565" s="210">
        <f t="shared" si="200"/>
        <v>2.5998510744551622</v>
      </c>
      <c r="F565" s="210">
        <f t="shared" si="201"/>
        <v>2.5502292702318146</v>
      </c>
      <c r="G565" s="210">
        <f t="shared" si="202"/>
        <v>2.5875917326951123</v>
      </c>
      <c r="H565" s="210">
        <f t="shared" si="203"/>
        <v>2.7108706187811906</v>
      </c>
      <c r="I565" s="210">
        <f t="shared" si="204"/>
        <v>2.9653788801953085</v>
      </c>
      <c r="K565" s="128">
        <f t="shared" si="209"/>
        <v>2026</v>
      </c>
      <c r="L565" s="29">
        <f t="shared" ref="L565:Y565" si="214">AVERAGE(L377,L471)</f>
        <v>3.9339522186565814</v>
      </c>
      <c r="M565" s="29">
        <f t="shared" si="214"/>
        <v>3.0420123810411233</v>
      </c>
      <c r="N565" s="29">
        <f t="shared" si="214"/>
        <v>2.7735432317385853</v>
      </c>
      <c r="O565" s="29">
        <f t="shared" si="214"/>
        <v>2.637257363022063</v>
      </c>
      <c r="P565" s="29">
        <f t="shared" si="214"/>
        <v>2.5624447858882613</v>
      </c>
      <c r="Q565" s="29">
        <f t="shared" si="214"/>
        <v>2.5473787270164734</v>
      </c>
      <c r="R565" s="29">
        <f t="shared" si="214"/>
        <v>2.5530798134471562</v>
      </c>
      <c r="S565" s="29">
        <f t="shared" si="214"/>
        <v>2.5723918096705742</v>
      </c>
      <c r="T565" s="29">
        <f t="shared" si="214"/>
        <v>2.60279165571965</v>
      </c>
      <c r="U565" s="29">
        <f t="shared" si="214"/>
        <v>2.6500621919490248</v>
      </c>
      <c r="V565" s="29">
        <f t="shared" si="214"/>
        <v>2.7716790456133564</v>
      </c>
      <c r="W565" s="29">
        <f t="shared" si="214"/>
        <v>2.8685289629043327</v>
      </c>
      <c r="X565" s="29">
        <f t="shared" si="214"/>
        <v>2.9653788801953085</v>
      </c>
      <c r="Y565" s="29">
        <f t="shared" si="214"/>
        <v>3.0622287974862838</v>
      </c>
      <c r="BC565" s="72"/>
      <c r="BD565" s="72"/>
      <c r="BE565" s="72"/>
      <c r="BF565" s="72"/>
      <c r="BG565" s="72"/>
      <c r="BH565" s="72"/>
      <c r="BI565" s="72"/>
      <c r="BJ565" s="72"/>
      <c r="BK565" s="72"/>
      <c r="BL565" s="72"/>
      <c r="BM565" s="72"/>
      <c r="BN565" s="72"/>
      <c r="BO565" s="72"/>
      <c r="BP565" s="72"/>
      <c r="BQ565" s="72"/>
      <c r="BR565" s="72"/>
      <c r="BS565" s="72"/>
      <c r="BT565" s="72"/>
      <c r="BU565" s="72"/>
      <c r="BV565" s="72"/>
      <c r="BW565" s="72"/>
      <c r="BX565" s="72"/>
      <c r="BY565" s="72"/>
      <c r="BZ565" s="72"/>
      <c r="CA565" s="72"/>
      <c r="CB565" s="72"/>
      <c r="CC565" s="72"/>
      <c r="CD565" s="72"/>
      <c r="CE565" s="72"/>
      <c r="CF565" s="72"/>
      <c r="CG565" s="72"/>
      <c r="CH565" s="72"/>
      <c r="CI565" s="72"/>
      <c r="EK565" s="71"/>
    </row>
    <row r="566" spans="1:141" ht="25.15" customHeight="1">
      <c r="A566" s="549"/>
      <c r="B566" s="369">
        <f t="shared" si="207"/>
        <v>2027</v>
      </c>
      <c r="C566" s="397">
        <f t="shared" si="208"/>
        <v>46387</v>
      </c>
      <c r="D566" s="210">
        <f t="shared" si="199"/>
        <v>3.2498359438120965</v>
      </c>
      <c r="E566" s="210">
        <f t="shared" si="200"/>
        <v>2.5998510744551622</v>
      </c>
      <c r="F566" s="210">
        <f t="shared" si="201"/>
        <v>2.5502292702318146</v>
      </c>
      <c r="G566" s="210">
        <f t="shared" si="202"/>
        <v>2.5875917326951123</v>
      </c>
      <c r="H566" s="210">
        <f t="shared" si="203"/>
        <v>2.7108706187811906</v>
      </c>
      <c r="I566" s="210">
        <f t="shared" si="204"/>
        <v>2.9653788801953085</v>
      </c>
      <c r="K566" s="128">
        <f t="shared" si="209"/>
        <v>2027</v>
      </c>
      <c r="L566" s="29">
        <f t="shared" ref="L566:Y566" si="215">AVERAGE(L378,L472)</f>
        <v>3.9339522186565814</v>
      </c>
      <c r="M566" s="29">
        <f t="shared" si="215"/>
        <v>3.0420123810411233</v>
      </c>
      <c r="N566" s="29">
        <f t="shared" si="215"/>
        <v>2.7735432317385853</v>
      </c>
      <c r="O566" s="29">
        <f t="shared" si="215"/>
        <v>2.637257363022063</v>
      </c>
      <c r="P566" s="29">
        <f t="shared" si="215"/>
        <v>2.5624447858882613</v>
      </c>
      <c r="Q566" s="29">
        <f t="shared" si="215"/>
        <v>2.5473787270164734</v>
      </c>
      <c r="R566" s="29">
        <f t="shared" si="215"/>
        <v>2.5530798134471562</v>
      </c>
      <c r="S566" s="29">
        <f t="shared" si="215"/>
        <v>2.5723918096705742</v>
      </c>
      <c r="T566" s="29">
        <f t="shared" si="215"/>
        <v>2.60279165571965</v>
      </c>
      <c r="U566" s="29">
        <f t="shared" si="215"/>
        <v>2.6500621919490248</v>
      </c>
      <c r="V566" s="29">
        <f t="shared" si="215"/>
        <v>2.7716790456133564</v>
      </c>
      <c r="W566" s="29">
        <f t="shared" si="215"/>
        <v>2.8685289629043327</v>
      </c>
      <c r="X566" s="29">
        <f t="shared" si="215"/>
        <v>2.9653788801953085</v>
      </c>
      <c r="Y566" s="29">
        <f t="shared" si="215"/>
        <v>3.0622287974862838</v>
      </c>
      <c r="BC566" s="72"/>
      <c r="BD566" s="72"/>
      <c r="BE566" s="72"/>
      <c r="BF566" s="72"/>
      <c r="BG566" s="72"/>
      <c r="BH566" s="72"/>
      <c r="BI566" s="72"/>
      <c r="BJ566" s="72"/>
      <c r="BK566" s="72"/>
      <c r="BL566" s="72"/>
      <c r="BM566" s="72"/>
      <c r="BN566" s="72"/>
      <c r="BO566" s="72"/>
      <c r="BP566" s="72"/>
      <c r="BQ566" s="72"/>
      <c r="BR566" s="72"/>
      <c r="BS566" s="72"/>
      <c r="BT566" s="72"/>
      <c r="BU566" s="72"/>
      <c r="BV566" s="72"/>
      <c r="BW566" s="72"/>
      <c r="BX566" s="72"/>
      <c r="BY566" s="72"/>
      <c r="BZ566" s="72"/>
      <c r="CA566" s="72"/>
      <c r="CB566" s="72"/>
      <c r="CC566" s="72"/>
      <c r="CD566" s="72"/>
      <c r="CE566" s="72"/>
      <c r="CF566" s="72"/>
      <c r="CG566" s="72"/>
      <c r="CH566" s="72"/>
      <c r="CI566" s="72"/>
      <c r="EK566" s="71"/>
    </row>
    <row r="567" spans="1:141" ht="25.15" customHeight="1">
      <c r="A567" s="549"/>
      <c r="B567" s="369">
        <f t="shared" si="207"/>
        <v>2028</v>
      </c>
      <c r="C567" s="397">
        <f t="shared" si="208"/>
        <v>46752</v>
      </c>
      <c r="D567" s="210">
        <f t="shared" si="199"/>
        <v>3.2498359438120965</v>
      </c>
      <c r="E567" s="210">
        <f t="shared" si="200"/>
        <v>2.5998510744551622</v>
      </c>
      <c r="F567" s="210">
        <f t="shared" si="201"/>
        <v>2.5502292702318146</v>
      </c>
      <c r="G567" s="210">
        <f t="shared" si="202"/>
        <v>2.5875917326951123</v>
      </c>
      <c r="H567" s="210">
        <f t="shared" si="203"/>
        <v>2.7108706187811906</v>
      </c>
      <c r="I567" s="210">
        <f t="shared" si="204"/>
        <v>2.9653788801953085</v>
      </c>
      <c r="K567" s="128">
        <f t="shared" si="209"/>
        <v>2028</v>
      </c>
      <c r="L567" s="29">
        <f t="shared" ref="L567:Y567" si="216">AVERAGE(L379,L473)</f>
        <v>3.9339522186565814</v>
      </c>
      <c r="M567" s="29">
        <f t="shared" si="216"/>
        <v>3.0420123810411233</v>
      </c>
      <c r="N567" s="29">
        <f t="shared" si="216"/>
        <v>2.7735432317385853</v>
      </c>
      <c r="O567" s="29">
        <f t="shared" si="216"/>
        <v>2.637257363022063</v>
      </c>
      <c r="P567" s="29">
        <f t="shared" si="216"/>
        <v>2.5624447858882613</v>
      </c>
      <c r="Q567" s="29">
        <f t="shared" si="216"/>
        <v>2.5473787270164734</v>
      </c>
      <c r="R567" s="29">
        <f t="shared" si="216"/>
        <v>2.5530798134471562</v>
      </c>
      <c r="S567" s="29">
        <f t="shared" si="216"/>
        <v>2.5723918096705742</v>
      </c>
      <c r="T567" s="29">
        <f t="shared" si="216"/>
        <v>2.60279165571965</v>
      </c>
      <c r="U567" s="29">
        <f t="shared" si="216"/>
        <v>2.6500621919490248</v>
      </c>
      <c r="V567" s="29">
        <f t="shared" si="216"/>
        <v>2.7716790456133564</v>
      </c>
      <c r="W567" s="29">
        <f t="shared" si="216"/>
        <v>2.8685289629043327</v>
      </c>
      <c r="X567" s="29">
        <f t="shared" si="216"/>
        <v>2.9653788801953085</v>
      </c>
      <c r="Y567" s="29">
        <f t="shared" si="216"/>
        <v>3.0622287974862838</v>
      </c>
      <c r="BC567" s="72"/>
      <c r="BD567" s="72"/>
      <c r="BE567" s="72"/>
      <c r="BF567" s="72"/>
      <c r="BG567" s="72"/>
      <c r="DJ567" s="11"/>
      <c r="DK567" s="11"/>
      <c r="DL567" s="11"/>
      <c r="DM567" s="11"/>
      <c r="DN567" s="11"/>
      <c r="DO567" s="11"/>
      <c r="DP567" s="11"/>
      <c r="DQ567" s="11"/>
      <c r="DR567" s="11"/>
      <c r="DS567" s="11"/>
      <c r="DT567" s="11"/>
      <c r="DU567" s="11"/>
      <c r="DV567" s="11"/>
      <c r="DW567" s="11"/>
      <c r="DX567" s="11"/>
      <c r="DY567" s="11"/>
      <c r="DZ567" s="11"/>
      <c r="EA567" s="11"/>
      <c r="EB567" s="11"/>
      <c r="EC567" s="11"/>
      <c r="ED567" s="11"/>
      <c r="EE567" s="11"/>
      <c r="EF567" s="11"/>
      <c r="EG567" s="11"/>
      <c r="EH567" s="11"/>
      <c r="EI567" s="11"/>
      <c r="EJ567" s="11"/>
    </row>
    <row r="568" spans="1:141" ht="25.15" customHeight="1">
      <c r="A568" s="549"/>
      <c r="B568" s="369">
        <f t="shared" si="207"/>
        <v>2029</v>
      </c>
      <c r="C568" s="397">
        <f t="shared" si="208"/>
        <v>47118</v>
      </c>
      <c r="D568" s="210">
        <f t="shared" si="199"/>
        <v>3.2498359438120965</v>
      </c>
      <c r="E568" s="210">
        <f t="shared" si="200"/>
        <v>2.5998510744551622</v>
      </c>
      <c r="F568" s="210">
        <f t="shared" si="201"/>
        <v>2.5502292702318146</v>
      </c>
      <c r="G568" s="210">
        <f t="shared" si="202"/>
        <v>2.5875917326951123</v>
      </c>
      <c r="H568" s="210">
        <f t="shared" si="203"/>
        <v>2.7108706187811906</v>
      </c>
      <c r="I568" s="210">
        <f t="shared" si="204"/>
        <v>2.9653788801953085</v>
      </c>
      <c r="K568" s="128">
        <f t="shared" si="209"/>
        <v>2029</v>
      </c>
      <c r="L568" s="29">
        <f t="shared" ref="L568:Y568" si="217">AVERAGE(L380,L474)</f>
        <v>3.9339522186565814</v>
      </c>
      <c r="M568" s="29">
        <f t="shared" si="217"/>
        <v>3.0420123810411233</v>
      </c>
      <c r="N568" s="29">
        <f t="shared" si="217"/>
        <v>2.7735432317385853</v>
      </c>
      <c r="O568" s="29">
        <f t="shared" si="217"/>
        <v>2.637257363022063</v>
      </c>
      <c r="P568" s="29">
        <f t="shared" si="217"/>
        <v>2.5624447858882613</v>
      </c>
      <c r="Q568" s="29">
        <f t="shared" si="217"/>
        <v>2.5473787270164734</v>
      </c>
      <c r="R568" s="29">
        <f t="shared" si="217"/>
        <v>2.5530798134471562</v>
      </c>
      <c r="S568" s="29">
        <f t="shared" si="217"/>
        <v>2.5723918096705742</v>
      </c>
      <c r="T568" s="29">
        <f t="shared" si="217"/>
        <v>2.60279165571965</v>
      </c>
      <c r="U568" s="29">
        <f t="shared" si="217"/>
        <v>2.6500621919490248</v>
      </c>
      <c r="V568" s="29">
        <f t="shared" si="217"/>
        <v>2.7716790456133564</v>
      </c>
      <c r="W568" s="29">
        <f t="shared" si="217"/>
        <v>2.8685289629043327</v>
      </c>
      <c r="X568" s="29">
        <f t="shared" si="217"/>
        <v>2.9653788801953085</v>
      </c>
      <c r="Y568" s="29">
        <f t="shared" si="217"/>
        <v>3.0622287974862838</v>
      </c>
      <c r="BC568" s="72"/>
      <c r="BD568" s="72"/>
      <c r="BE568" s="72"/>
      <c r="BF568" s="72"/>
      <c r="BG568" s="72"/>
      <c r="BH568" s="72"/>
      <c r="BI568" s="72"/>
      <c r="BJ568" s="72"/>
      <c r="BK568" s="72"/>
      <c r="BL568" s="72"/>
      <c r="BM568" s="72"/>
      <c r="BN568" s="72"/>
      <c r="BO568" s="72"/>
      <c r="BP568" s="72"/>
      <c r="BQ568" s="72"/>
      <c r="BR568" s="72"/>
      <c r="BS568" s="72"/>
      <c r="BT568" s="72"/>
      <c r="BU568" s="72"/>
      <c r="BV568" s="72"/>
      <c r="BW568" s="72"/>
      <c r="BX568" s="72"/>
      <c r="BY568" s="72"/>
      <c r="BZ568" s="72"/>
      <c r="CA568" s="72"/>
      <c r="CB568" s="72"/>
      <c r="CC568" s="72"/>
      <c r="CD568" s="72"/>
      <c r="CE568" s="72"/>
      <c r="CF568" s="72"/>
      <c r="CG568" s="72"/>
      <c r="CH568" s="72"/>
      <c r="CI568" s="72"/>
      <c r="EK568" s="71"/>
    </row>
    <row r="569" spans="1:141" ht="25.15" customHeight="1">
      <c r="A569" s="549"/>
      <c r="B569" s="369">
        <f t="shared" si="207"/>
        <v>2030</v>
      </c>
      <c r="C569" s="397">
        <f t="shared" si="208"/>
        <v>47483</v>
      </c>
      <c r="D569" s="210">
        <f t="shared" si="199"/>
        <v>3.2498359438120965</v>
      </c>
      <c r="E569" s="210">
        <f t="shared" si="200"/>
        <v>2.5998510744551622</v>
      </c>
      <c r="F569" s="210">
        <f t="shared" si="201"/>
        <v>2.5502292702318146</v>
      </c>
      <c r="G569" s="210">
        <f t="shared" si="202"/>
        <v>2.5875917326951123</v>
      </c>
      <c r="H569" s="210">
        <f t="shared" si="203"/>
        <v>2.7108706187811906</v>
      </c>
      <c r="I569" s="210">
        <f t="shared" si="204"/>
        <v>2.9653788801953085</v>
      </c>
      <c r="K569" s="128">
        <f t="shared" si="209"/>
        <v>2030</v>
      </c>
      <c r="L569" s="29">
        <f t="shared" ref="L569:Y569" si="218">AVERAGE(L381,L475)</f>
        <v>3.9339522186565814</v>
      </c>
      <c r="M569" s="29">
        <f t="shared" si="218"/>
        <v>3.0420123810411233</v>
      </c>
      <c r="N569" s="29">
        <f t="shared" si="218"/>
        <v>2.7735432317385853</v>
      </c>
      <c r="O569" s="29">
        <f t="shared" si="218"/>
        <v>2.637257363022063</v>
      </c>
      <c r="P569" s="29">
        <f t="shared" si="218"/>
        <v>2.5624447858882613</v>
      </c>
      <c r="Q569" s="29">
        <f t="shared" si="218"/>
        <v>2.5473787270164734</v>
      </c>
      <c r="R569" s="29">
        <f t="shared" si="218"/>
        <v>2.5530798134471562</v>
      </c>
      <c r="S569" s="29">
        <f t="shared" si="218"/>
        <v>2.5723918096705742</v>
      </c>
      <c r="T569" s="29">
        <f t="shared" si="218"/>
        <v>2.60279165571965</v>
      </c>
      <c r="U569" s="29">
        <f t="shared" si="218"/>
        <v>2.6500621919490248</v>
      </c>
      <c r="V569" s="29">
        <f t="shared" si="218"/>
        <v>2.7716790456133564</v>
      </c>
      <c r="W569" s="29">
        <f t="shared" si="218"/>
        <v>2.8685289629043327</v>
      </c>
      <c r="X569" s="29">
        <f t="shared" si="218"/>
        <v>2.9653788801953085</v>
      </c>
      <c r="Y569" s="29">
        <f t="shared" si="218"/>
        <v>3.0622287974862838</v>
      </c>
      <c r="BC569" s="72"/>
      <c r="BD569" s="72"/>
      <c r="BE569" s="72"/>
      <c r="BF569" s="72"/>
      <c r="BG569" s="72"/>
      <c r="BH569" s="72"/>
      <c r="BI569" s="72"/>
      <c r="BJ569" s="72"/>
      <c r="BK569" s="72"/>
      <c r="BL569" s="72"/>
      <c r="BM569" s="72"/>
      <c r="BN569" s="72"/>
      <c r="BO569" s="72"/>
      <c r="BP569" s="72"/>
      <c r="BQ569" s="72"/>
      <c r="BR569" s="72"/>
      <c r="BS569" s="72"/>
      <c r="BT569" s="72"/>
      <c r="BU569" s="72"/>
      <c r="BV569" s="72"/>
      <c r="BW569" s="72"/>
      <c r="BX569" s="72"/>
      <c r="BY569" s="72"/>
      <c r="BZ569" s="72"/>
      <c r="CA569" s="72"/>
      <c r="CB569" s="72"/>
      <c r="CC569" s="72"/>
      <c r="CD569" s="72"/>
      <c r="CE569" s="72"/>
      <c r="CF569" s="72"/>
      <c r="CG569" s="72"/>
      <c r="CH569" s="72"/>
      <c r="CI569" s="72"/>
      <c r="EK569" s="71"/>
    </row>
    <row r="570" spans="1:141" ht="25.15" customHeight="1">
      <c r="A570" s="549"/>
      <c r="B570" s="369">
        <f t="shared" si="207"/>
        <v>2031</v>
      </c>
      <c r="C570" s="397">
        <f t="shared" si="208"/>
        <v>47848</v>
      </c>
      <c r="D570" s="210">
        <f t="shared" si="199"/>
        <v>3.2498359438120965</v>
      </c>
      <c r="E570" s="210">
        <f t="shared" si="200"/>
        <v>2.5998510744551622</v>
      </c>
      <c r="F570" s="210">
        <f t="shared" si="201"/>
        <v>2.5502292702318146</v>
      </c>
      <c r="G570" s="210">
        <f t="shared" si="202"/>
        <v>2.5875917326951123</v>
      </c>
      <c r="H570" s="210">
        <f t="shared" si="203"/>
        <v>2.7108706187811906</v>
      </c>
      <c r="I570" s="210">
        <f t="shared" si="204"/>
        <v>2.9653788801953085</v>
      </c>
      <c r="K570" s="128">
        <f t="shared" si="209"/>
        <v>2031</v>
      </c>
      <c r="L570" s="29">
        <f t="shared" ref="L570:Y570" si="219">AVERAGE(L382,L476)</f>
        <v>3.9339522186565814</v>
      </c>
      <c r="M570" s="29">
        <f t="shared" si="219"/>
        <v>3.0420123810411233</v>
      </c>
      <c r="N570" s="29">
        <f t="shared" si="219"/>
        <v>2.7735432317385853</v>
      </c>
      <c r="O570" s="29">
        <f t="shared" si="219"/>
        <v>2.637257363022063</v>
      </c>
      <c r="P570" s="29">
        <f t="shared" si="219"/>
        <v>2.5624447858882613</v>
      </c>
      <c r="Q570" s="29">
        <f t="shared" si="219"/>
        <v>2.5473787270164734</v>
      </c>
      <c r="R570" s="29">
        <f t="shared" si="219"/>
        <v>2.5530798134471562</v>
      </c>
      <c r="S570" s="29">
        <f t="shared" si="219"/>
        <v>2.5723918096705742</v>
      </c>
      <c r="T570" s="29">
        <f t="shared" si="219"/>
        <v>2.60279165571965</v>
      </c>
      <c r="U570" s="29">
        <f t="shared" si="219"/>
        <v>2.6500621919490248</v>
      </c>
      <c r="V570" s="29">
        <f t="shared" si="219"/>
        <v>2.7716790456133564</v>
      </c>
      <c r="W570" s="29">
        <f t="shared" si="219"/>
        <v>2.8685289629043327</v>
      </c>
      <c r="X570" s="29">
        <f t="shared" si="219"/>
        <v>2.9653788801953085</v>
      </c>
      <c r="Y570" s="29">
        <f t="shared" si="219"/>
        <v>3.0622287974862838</v>
      </c>
      <c r="BC570" s="72"/>
      <c r="BD570" s="72"/>
      <c r="BE570" s="72"/>
      <c r="BF570" s="72"/>
      <c r="BG570" s="72"/>
      <c r="BH570" s="72"/>
      <c r="BI570" s="72"/>
      <c r="BJ570" s="72"/>
      <c r="BK570" s="72"/>
      <c r="BL570" s="72"/>
      <c r="BM570" s="72"/>
      <c r="BN570" s="72"/>
      <c r="BO570" s="72"/>
      <c r="BP570" s="72"/>
      <c r="BQ570" s="72"/>
      <c r="BR570" s="72"/>
      <c r="BS570" s="72"/>
      <c r="BT570" s="72"/>
      <c r="BU570" s="72"/>
      <c r="BV570" s="72"/>
      <c r="BW570" s="72"/>
      <c r="BX570" s="72"/>
      <c r="BY570" s="72"/>
      <c r="BZ570" s="72"/>
      <c r="CA570" s="72"/>
      <c r="CB570" s="72"/>
      <c r="CC570" s="72"/>
      <c r="CD570" s="72"/>
      <c r="CE570" s="72"/>
      <c r="CF570" s="72"/>
      <c r="CG570" s="72"/>
      <c r="CH570" s="72"/>
      <c r="CI570" s="72"/>
      <c r="EK570" s="71"/>
    </row>
    <row r="571" spans="1:141" ht="25.15" customHeight="1">
      <c r="A571" s="549"/>
      <c r="B571" s="369">
        <f t="shared" si="207"/>
        <v>2032</v>
      </c>
      <c r="C571" s="397">
        <f t="shared" si="208"/>
        <v>48213</v>
      </c>
      <c r="D571" s="210">
        <f t="shared" si="199"/>
        <v>3.2498359438120965</v>
      </c>
      <c r="E571" s="210">
        <f t="shared" si="200"/>
        <v>2.5998510744551622</v>
      </c>
      <c r="F571" s="210">
        <f t="shared" si="201"/>
        <v>2.5502292702318146</v>
      </c>
      <c r="G571" s="210">
        <f t="shared" si="202"/>
        <v>2.5875917326951123</v>
      </c>
      <c r="H571" s="210">
        <f t="shared" si="203"/>
        <v>2.7108706187811906</v>
      </c>
      <c r="I571" s="210">
        <f t="shared" si="204"/>
        <v>2.9653788801953085</v>
      </c>
      <c r="K571" s="128">
        <f t="shared" si="209"/>
        <v>2032</v>
      </c>
      <c r="L571" s="29">
        <f t="shared" ref="L571:Y571" si="220">AVERAGE(L383,L477)</f>
        <v>3.9339522186565814</v>
      </c>
      <c r="M571" s="29">
        <f t="shared" si="220"/>
        <v>3.0420123810411233</v>
      </c>
      <c r="N571" s="29">
        <f t="shared" si="220"/>
        <v>2.7735432317385853</v>
      </c>
      <c r="O571" s="29">
        <f t="shared" si="220"/>
        <v>2.637257363022063</v>
      </c>
      <c r="P571" s="29">
        <f t="shared" si="220"/>
        <v>2.5624447858882613</v>
      </c>
      <c r="Q571" s="29">
        <f t="shared" si="220"/>
        <v>2.5473787270164734</v>
      </c>
      <c r="R571" s="29">
        <f t="shared" si="220"/>
        <v>2.5530798134471562</v>
      </c>
      <c r="S571" s="29">
        <f t="shared" si="220"/>
        <v>2.5723918096705742</v>
      </c>
      <c r="T571" s="29">
        <f t="shared" si="220"/>
        <v>2.60279165571965</v>
      </c>
      <c r="U571" s="29">
        <f t="shared" si="220"/>
        <v>2.6500621919490248</v>
      </c>
      <c r="V571" s="29">
        <f t="shared" si="220"/>
        <v>2.7716790456133564</v>
      </c>
      <c r="W571" s="29">
        <f t="shared" si="220"/>
        <v>2.8685289629043327</v>
      </c>
      <c r="X571" s="29">
        <f t="shared" si="220"/>
        <v>2.9653788801953085</v>
      </c>
      <c r="Y571" s="29">
        <f t="shared" si="220"/>
        <v>3.0622287974862838</v>
      </c>
      <c r="BC571" s="72"/>
      <c r="BD571" s="72"/>
      <c r="BE571" s="72"/>
      <c r="BF571" s="72"/>
      <c r="BG571" s="72"/>
      <c r="BH571" s="72"/>
      <c r="BI571" s="72"/>
      <c r="BJ571" s="72"/>
      <c r="BK571" s="72"/>
      <c r="BL571" s="72"/>
      <c r="BM571" s="72"/>
      <c r="BN571" s="72"/>
      <c r="BO571" s="72"/>
      <c r="BP571" s="72"/>
      <c r="BQ571" s="72"/>
      <c r="BR571" s="72"/>
      <c r="BS571" s="72"/>
      <c r="BT571" s="72"/>
      <c r="BU571" s="72"/>
      <c r="BV571" s="72"/>
      <c r="BW571" s="72"/>
      <c r="BX571" s="72"/>
      <c r="BY571" s="72"/>
      <c r="BZ571" s="72"/>
      <c r="CA571" s="72"/>
      <c r="CB571" s="72"/>
      <c r="CC571" s="72"/>
      <c r="CD571" s="72"/>
      <c r="CE571" s="72"/>
      <c r="CF571" s="72"/>
      <c r="CG571" s="72"/>
      <c r="CH571" s="72"/>
      <c r="CI571" s="72"/>
      <c r="EK571" s="71"/>
    </row>
    <row r="572" spans="1:141" ht="25.15" customHeight="1">
      <c r="A572" s="549"/>
      <c r="B572" s="369">
        <f t="shared" si="207"/>
        <v>2033</v>
      </c>
      <c r="C572" s="397">
        <f t="shared" si="208"/>
        <v>48579</v>
      </c>
      <c r="D572" s="210">
        <f t="shared" si="199"/>
        <v>3.2498359438120965</v>
      </c>
      <c r="E572" s="210">
        <f t="shared" si="200"/>
        <v>2.5998510744551622</v>
      </c>
      <c r="F572" s="210">
        <f t="shared" si="201"/>
        <v>2.5502292702318146</v>
      </c>
      <c r="G572" s="210">
        <f t="shared" si="202"/>
        <v>2.5875917326951123</v>
      </c>
      <c r="H572" s="210">
        <f t="shared" si="203"/>
        <v>2.7108706187811906</v>
      </c>
      <c r="I572" s="210">
        <f t="shared" si="204"/>
        <v>2.9653788801953085</v>
      </c>
      <c r="K572" s="128">
        <f t="shared" si="209"/>
        <v>2033</v>
      </c>
      <c r="L572" s="29">
        <f t="shared" ref="L572:Y572" si="221">AVERAGE(L384,L478)</f>
        <v>3.9339522186565814</v>
      </c>
      <c r="M572" s="29">
        <f t="shared" si="221"/>
        <v>3.0420123810411233</v>
      </c>
      <c r="N572" s="29">
        <f t="shared" si="221"/>
        <v>2.7735432317385853</v>
      </c>
      <c r="O572" s="29">
        <f t="shared" si="221"/>
        <v>2.637257363022063</v>
      </c>
      <c r="P572" s="29">
        <f t="shared" si="221"/>
        <v>2.5624447858882613</v>
      </c>
      <c r="Q572" s="29">
        <f t="shared" si="221"/>
        <v>2.5473787270164734</v>
      </c>
      <c r="R572" s="29">
        <f t="shared" si="221"/>
        <v>2.5530798134471562</v>
      </c>
      <c r="S572" s="29">
        <f t="shared" si="221"/>
        <v>2.5723918096705742</v>
      </c>
      <c r="T572" s="29">
        <f t="shared" si="221"/>
        <v>2.60279165571965</v>
      </c>
      <c r="U572" s="29">
        <f t="shared" si="221"/>
        <v>2.6500621919490248</v>
      </c>
      <c r="V572" s="29">
        <f t="shared" si="221"/>
        <v>2.7716790456133564</v>
      </c>
      <c r="W572" s="29">
        <f t="shared" si="221"/>
        <v>2.8685289629043327</v>
      </c>
      <c r="X572" s="29">
        <f t="shared" si="221"/>
        <v>2.9653788801953085</v>
      </c>
      <c r="Y572" s="29">
        <f t="shared" si="221"/>
        <v>3.0622287974862838</v>
      </c>
      <c r="BC572" s="72"/>
      <c r="BD572" s="72"/>
      <c r="BE572" s="72"/>
      <c r="BF572" s="72"/>
      <c r="BG572" s="72"/>
      <c r="BH572" s="72"/>
      <c r="BI572" s="72"/>
      <c r="BJ572" s="72"/>
      <c r="BK572" s="72"/>
      <c r="BL572" s="72"/>
      <c r="BM572" s="72"/>
      <c r="BN572" s="72"/>
      <c r="BO572" s="72"/>
      <c r="BP572" s="72"/>
      <c r="BQ572" s="72"/>
      <c r="BR572" s="72"/>
      <c r="BS572" s="72"/>
      <c r="BT572" s="72"/>
      <c r="BU572" s="72"/>
      <c r="BV572" s="72"/>
      <c r="BW572" s="72"/>
      <c r="BX572" s="72"/>
      <c r="BY572" s="72"/>
      <c r="BZ572" s="72"/>
      <c r="CA572" s="72"/>
      <c r="CB572" s="72"/>
      <c r="CC572" s="72"/>
      <c r="CD572" s="72"/>
      <c r="CE572" s="72"/>
      <c r="CF572" s="72"/>
      <c r="CG572" s="72"/>
      <c r="CH572" s="72"/>
      <c r="CI572" s="72"/>
      <c r="EK572" s="71"/>
    </row>
    <row r="573" spans="1:141" ht="25.15" customHeight="1">
      <c r="A573" s="549"/>
      <c r="B573" s="369">
        <f t="shared" si="207"/>
        <v>2034</v>
      </c>
      <c r="C573" s="397">
        <f t="shared" si="208"/>
        <v>48944</v>
      </c>
      <c r="D573" s="210">
        <f t="shared" si="199"/>
        <v>3.2498359438120965</v>
      </c>
      <c r="E573" s="210">
        <f t="shared" si="200"/>
        <v>2.5998510744551622</v>
      </c>
      <c r="F573" s="210">
        <f t="shared" si="201"/>
        <v>2.5502292702318146</v>
      </c>
      <c r="G573" s="210">
        <f t="shared" si="202"/>
        <v>2.5875917326951123</v>
      </c>
      <c r="H573" s="210">
        <f t="shared" si="203"/>
        <v>2.7108706187811906</v>
      </c>
      <c r="I573" s="210">
        <f t="shared" si="204"/>
        <v>2.9653788801953085</v>
      </c>
      <c r="K573" s="128">
        <f t="shared" si="209"/>
        <v>2034</v>
      </c>
      <c r="L573" s="29">
        <f t="shared" ref="L573:Y573" si="222">AVERAGE(L385,L479)</f>
        <v>3.9339522186565814</v>
      </c>
      <c r="M573" s="29">
        <f t="shared" si="222"/>
        <v>3.0420123810411233</v>
      </c>
      <c r="N573" s="29">
        <f t="shared" si="222"/>
        <v>2.7735432317385853</v>
      </c>
      <c r="O573" s="29">
        <f t="shared" si="222"/>
        <v>2.637257363022063</v>
      </c>
      <c r="P573" s="29">
        <f t="shared" si="222"/>
        <v>2.5624447858882613</v>
      </c>
      <c r="Q573" s="29">
        <f t="shared" si="222"/>
        <v>2.5473787270164734</v>
      </c>
      <c r="R573" s="29">
        <f t="shared" si="222"/>
        <v>2.5530798134471562</v>
      </c>
      <c r="S573" s="29">
        <f t="shared" si="222"/>
        <v>2.5723918096705742</v>
      </c>
      <c r="T573" s="29">
        <f t="shared" si="222"/>
        <v>2.60279165571965</v>
      </c>
      <c r="U573" s="29">
        <f t="shared" si="222"/>
        <v>2.6500621919490248</v>
      </c>
      <c r="V573" s="29">
        <f t="shared" si="222"/>
        <v>2.7716790456133564</v>
      </c>
      <c r="W573" s="29">
        <f t="shared" si="222"/>
        <v>2.8685289629043327</v>
      </c>
      <c r="X573" s="29">
        <f t="shared" si="222"/>
        <v>2.9653788801953085</v>
      </c>
      <c r="Y573" s="29">
        <f t="shared" si="222"/>
        <v>3.0622287974862838</v>
      </c>
      <c r="BC573" s="72"/>
      <c r="BD573" s="72"/>
      <c r="BE573" s="72"/>
      <c r="BF573" s="72"/>
      <c r="BG573" s="72"/>
      <c r="BH573" s="72"/>
      <c r="BI573" s="72"/>
      <c r="BJ573" s="72"/>
      <c r="BK573" s="72"/>
      <c r="BL573" s="72"/>
      <c r="BM573" s="72"/>
      <c r="BN573" s="72"/>
      <c r="BO573" s="72"/>
      <c r="BP573" s="72"/>
      <c r="BQ573" s="72"/>
      <c r="BR573" s="72"/>
      <c r="BS573" s="72"/>
      <c r="BT573" s="72"/>
      <c r="BU573" s="72"/>
      <c r="BV573" s="72"/>
      <c r="BW573" s="72"/>
      <c r="BX573" s="72"/>
      <c r="BY573" s="72"/>
      <c r="BZ573" s="72"/>
      <c r="CA573" s="72"/>
      <c r="CB573" s="72"/>
      <c r="CC573" s="72"/>
      <c r="CD573" s="72"/>
      <c r="CE573" s="72"/>
      <c r="CF573" s="72"/>
      <c r="CG573" s="72"/>
      <c r="CH573" s="72"/>
      <c r="CI573" s="72"/>
      <c r="EK573" s="71"/>
    </row>
    <row r="574" spans="1:141" ht="25.15" customHeight="1">
      <c r="A574" s="549"/>
      <c r="B574" s="369">
        <f t="shared" si="207"/>
        <v>2035</v>
      </c>
      <c r="C574" s="397">
        <f t="shared" si="208"/>
        <v>49309</v>
      </c>
      <c r="D574" s="210">
        <f t="shared" si="199"/>
        <v>3.2498359438120965</v>
      </c>
      <c r="E574" s="210">
        <f t="shared" si="200"/>
        <v>2.5998510744551622</v>
      </c>
      <c r="F574" s="210">
        <f t="shared" si="201"/>
        <v>2.5502292702318146</v>
      </c>
      <c r="G574" s="210">
        <f t="shared" si="202"/>
        <v>2.5875917326951123</v>
      </c>
      <c r="H574" s="210">
        <f t="shared" si="203"/>
        <v>2.7108706187811906</v>
      </c>
      <c r="I574" s="210">
        <f t="shared" si="204"/>
        <v>2.9653788801953085</v>
      </c>
      <c r="K574" s="128">
        <f t="shared" si="209"/>
        <v>2035</v>
      </c>
      <c r="L574" s="29">
        <f t="shared" ref="L574:Y574" si="223">AVERAGE(L386,L480)</f>
        <v>3.9339522186565814</v>
      </c>
      <c r="M574" s="29">
        <f t="shared" si="223"/>
        <v>3.0420123810411233</v>
      </c>
      <c r="N574" s="29">
        <f t="shared" si="223"/>
        <v>2.7735432317385853</v>
      </c>
      <c r="O574" s="29">
        <f t="shared" si="223"/>
        <v>2.637257363022063</v>
      </c>
      <c r="P574" s="29">
        <f t="shared" si="223"/>
        <v>2.5624447858882613</v>
      </c>
      <c r="Q574" s="29">
        <f t="shared" si="223"/>
        <v>2.5473787270164734</v>
      </c>
      <c r="R574" s="29">
        <f t="shared" si="223"/>
        <v>2.5530798134471562</v>
      </c>
      <c r="S574" s="29">
        <f t="shared" si="223"/>
        <v>2.5723918096705742</v>
      </c>
      <c r="T574" s="29">
        <f t="shared" si="223"/>
        <v>2.60279165571965</v>
      </c>
      <c r="U574" s="29">
        <f t="shared" si="223"/>
        <v>2.6500621919490248</v>
      </c>
      <c r="V574" s="29">
        <f t="shared" si="223"/>
        <v>2.7716790456133564</v>
      </c>
      <c r="W574" s="29">
        <f t="shared" si="223"/>
        <v>2.8685289629043327</v>
      </c>
      <c r="X574" s="29">
        <f t="shared" si="223"/>
        <v>2.9653788801953085</v>
      </c>
      <c r="Y574" s="29">
        <f t="shared" si="223"/>
        <v>3.0622287974862838</v>
      </c>
      <c r="BC574" s="72"/>
      <c r="BD574" s="72"/>
      <c r="BE574" s="72"/>
      <c r="BF574" s="72"/>
      <c r="BG574" s="72"/>
      <c r="BH574" s="72"/>
      <c r="BI574" s="72"/>
      <c r="BJ574" s="72"/>
      <c r="BK574" s="72"/>
      <c r="BL574" s="72"/>
      <c r="BM574" s="72"/>
      <c r="BN574" s="72"/>
      <c r="BO574" s="72"/>
      <c r="BP574" s="72"/>
      <c r="BQ574" s="72"/>
      <c r="BR574" s="72"/>
      <c r="BS574" s="72"/>
      <c r="BT574" s="72"/>
      <c r="BU574" s="72"/>
      <c r="BV574" s="72"/>
      <c r="BW574" s="72"/>
      <c r="BX574" s="72"/>
      <c r="BY574" s="72"/>
      <c r="BZ574" s="72"/>
      <c r="CA574" s="72"/>
      <c r="CB574" s="72"/>
      <c r="CC574" s="72"/>
      <c r="CD574" s="72"/>
      <c r="CE574" s="72"/>
      <c r="CF574" s="72"/>
      <c r="CG574" s="72"/>
      <c r="CH574" s="72"/>
      <c r="CI574" s="72"/>
      <c r="EK574" s="71"/>
    </row>
    <row r="575" spans="1:141" ht="25.15" customHeight="1">
      <c r="A575" s="549"/>
      <c r="B575" s="369">
        <f t="shared" si="207"/>
        <v>2036</v>
      </c>
      <c r="C575" s="397">
        <f t="shared" si="208"/>
        <v>49674</v>
      </c>
      <c r="D575" s="210">
        <f t="shared" si="199"/>
        <v>3.2498359438120965</v>
      </c>
      <c r="E575" s="210">
        <f t="shared" si="200"/>
        <v>2.5998510744551622</v>
      </c>
      <c r="F575" s="210">
        <f t="shared" si="201"/>
        <v>2.5502292702318146</v>
      </c>
      <c r="G575" s="210">
        <f t="shared" si="202"/>
        <v>2.5875917326951123</v>
      </c>
      <c r="H575" s="210">
        <f t="shared" si="203"/>
        <v>2.7108706187811906</v>
      </c>
      <c r="I575" s="210">
        <f t="shared" si="204"/>
        <v>2.9653788801953085</v>
      </c>
      <c r="K575" s="128">
        <f t="shared" si="209"/>
        <v>2036</v>
      </c>
      <c r="L575" s="29">
        <f t="shared" ref="L575:Y575" si="224">AVERAGE(L387,L481)</f>
        <v>3.9339522186565814</v>
      </c>
      <c r="M575" s="29">
        <f t="shared" si="224"/>
        <v>3.0420123810411233</v>
      </c>
      <c r="N575" s="29">
        <f t="shared" si="224"/>
        <v>2.7735432317385853</v>
      </c>
      <c r="O575" s="29">
        <f t="shared" si="224"/>
        <v>2.637257363022063</v>
      </c>
      <c r="P575" s="29">
        <f t="shared" si="224"/>
        <v>2.5624447858882613</v>
      </c>
      <c r="Q575" s="29">
        <f t="shared" si="224"/>
        <v>2.5473787270164734</v>
      </c>
      <c r="R575" s="29">
        <f t="shared" si="224"/>
        <v>2.5530798134471562</v>
      </c>
      <c r="S575" s="29">
        <f t="shared" si="224"/>
        <v>2.5723918096705742</v>
      </c>
      <c r="T575" s="29">
        <f t="shared" si="224"/>
        <v>2.60279165571965</v>
      </c>
      <c r="U575" s="29">
        <f t="shared" si="224"/>
        <v>2.6500621919490248</v>
      </c>
      <c r="V575" s="29">
        <f t="shared" si="224"/>
        <v>2.7716790456133564</v>
      </c>
      <c r="W575" s="29">
        <f t="shared" si="224"/>
        <v>2.8685289629043327</v>
      </c>
      <c r="X575" s="29">
        <f t="shared" si="224"/>
        <v>2.9653788801953085</v>
      </c>
      <c r="Y575" s="29">
        <f t="shared" si="224"/>
        <v>3.0622287974862838</v>
      </c>
      <c r="BC575" s="72"/>
      <c r="BD575" s="72"/>
      <c r="BE575" s="72"/>
      <c r="BF575" s="72"/>
      <c r="BG575" s="72"/>
      <c r="BH575" s="72"/>
      <c r="BI575" s="72"/>
      <c r="BJ575" s="72"/>
      <c r="BK575" s="72"/>
      <c r="BL575" s="72"/>
      <c r="BM575" s="72"/>
      <c r="BN575" s="72"/>
      <c r="BO575" s="72"/>
      <c r="BP575" s="72"/>
      <c r="BQ575" s="72"/>
      <c r="BR575" s="72"/>
      <c r="BS575" s="72"/>
      <c r="BT575" s="72"/>
      <c r="BU575" s="72"/>
      <c r="BV575" s="72"/>
      <c r="BW575" s="72"/>
      <c r="BX575" s="72"/>
      <c r="BY575" s="72"/>
      <c r="BZ575" s="72"/>
      <c r="CA575" s="72"/>
      <c r="CB575" s="72"/>
      <c r="CC575" s="72"/>
      <c r="CD575" s="72"/>
      <c r="CE575" s="72"/>
      <c r="CF575" s="72"/>
      <c r="CG575" s="72"/>
      <c r="CH575" s="72"/>
      <c r="CI575" s="72"/>
      <c r="EK575" s="71"/>
    </row>
    <row r="576" spans="1:141" ht="25.15" customHeight="1">
      <c r="A576" s="549"/>
      <c r="B576" s="369">
        <f t="shared" si="207"/>
        <v>2037</v>
      </c>
      <c r="C576" s="397">
        <f t="shared" si="208"/>
        <v>50040</v>
      </c>
      <c r="D576" s="210">
        <f t="shared" si="199"/>
        <v>3.2498359438120965</v>
      </c>
      <c r="E576" s="210">
        <f t="shared" si="200"/>
        <v>2.5998510744551622</v>
      </c>
      <c r="F576" s="210">
        <f t="shared" si="201"/>
        <v>2.5502292702318146</v>
      </c>
      <c r="G576" s="210">
        <f t="shared" si="202"/>
        <v>2.5875917326951123</v>
      </c>
      <c r="H576" s="210">
        <f t="shared" si="203"/>
        <v>2.7108706187811906</v>
      </c>
      <c r="I576" s="210">
        <f t="shared" si="204"/>
        <v>2.9653788801953085</v>
      </c>
      <c r="K576" s="128">
        <f t="shared" si="209"/>
        <v>2037</v>
      </c>
      <c r="L576" s="29">
        <f t="shared" ref="L576:Y576" si="225">AVERAGE(L388,L482)</f>
        <v>3.9339522186565814</v>
      </c>
      <c r="M576" s="29">
        <f t="shared" si="225"/>
        <v>3.0420123810411233</v>
      </c>
      <c r="N576" s="29">
        <f t="shared" si="225"/>
        <v>2.7735432317385853</v>
      </c>
      <c r="O576" s="29">
        <f t="shared" si="225"/>
        <v>2.637257363022063</v>
      </c>
      <c r="P576" s="29">
        <f t="shared" si="225"/>
        <v>2.5624447858882613</v>
      </c>
      <c r="Q576" s="29">
        <f t="shared" si="225"/>
        <v>2.5473787270164734</v>
      </c>
      <c r="R576" s="29">
        <f t="shared" si="225"/>
        <v>2.5530798134471562</v>
      </c>
      <c r="S576" s="29">
        <f t="shared" si="225"/>
        <v>2.5723918096705742</v>
      </c>
      <c r="T576" s="29">
        <f t="shared" si="225"/>
        <v>2.60279165571965</v>
      </c>
      <c r="U576" s="29">
        <f t="shared" si="225"/>
        <v>2.6500621919490248</v>
      </c>
      <c r="V576" s="29">
        <f t="shared" si="225"/>
        <v>2.7716790456133564</v>
      </c>
      <c r="W576" s="29">
        <f t="shared" si="225"/>
        <v>2.8685289629043327</v>
      </c>
      <c r="X576" s="29">
        <f t="shared" si="225"/>
        <v>2.9653788801953085</v>
      </c>
      <c r="Y576" s="29">
        <f t="shared" si="225"/>
        <v>3.0622287974862838</v>
      </c>
      <c r="BC576" s="72"/>
      <c r="BD576" s="72"/>
      <c r="BE576" s="72"/>
      <c r="BF576" s="72"/>
      <c r="BG576" s="72"/>
      <c r="BH576" s="72"/>
      <c r="BI576" s="72"/>
      <c r="BJ576" s="72"/>
      <c r="BK576" s="72"/>
      <c r="BL576" s="72"/>
      <c r="BM576" s="72"/>
      <c r="BN576" s="72"/>
      <c r="BO576" s="72"/>
      <c r="BP576" s="72"/>
      <c r="BQ576" s="72"/>
      <c r="BR576" s="72"/>
      <c r="BS576" s="72"/>
      <c r="BT576" s="72"/>
      <c r="BU576" s="72"/>
      <c r="BV576" s="72"/>
      <c r="BW576" s="72"/>
      <c r="BX576" s="72"/>
      <c r="BY576" s="72"/>
      <c r="BZ576" s="72"/>
      <c r="CA576" s="72"/>
      <c r="CB576" s="72"/>
      <c r="CC576" s="72"/>
      <c r="CD576" s="72"/>
      <c r="CE576" s="72"/>
      <c r="CF576" s="72"/>
      <c r="CG576" s="72"/>
      <c r="CH576" s="72"/>
      <c r="CI576" s="72"/>
      <c r="EK576" s="71"/>
    </row>
    <row r="577" spans="1:141" ht="25.15" customHeight="1">
      <c r="A577" s="549"/>
      <c r="B577" s="369">
        <f t="shared" si="207"/>
        <v>2038</v>
      </c>
      <c r="C577" s="397">
        <f t="shared" si="208"/>
        <v>50405</v>
      </c>
      <c r="D577" s="210">
        <f t="shared" si="199"/>
        <v>3.2498359438120965</v>
      </c>
      <c r="E577" s="210">
        <f t="shared" si="200"/>
        <v>2.5998510744551622</v>
      </c>
      <c r="F577" s="210">
        <f t="shared" si="201"/>
        <v>2.5502292702318146</v>
      </c>
      <c r="G577" s="210">
        <f t="shared" si="202"/>
        <v>2.5875917326951123</v>
      </c>
      <c r="H577" s="210">
        <f t="shared" si="203"/>
        <v>2.7108706187811906</v>
      </c>
      <c r="I577" s="210">
        <f t="shared" si="204"/>
        <v>2.9653788801953085</v>
      </c>
      <c r="K577" s="128">
        <f t="shared" si="209"/>
        <v>2038</v>
      </c>
      <c r="L577" s="29">
        <f t="shared" ref="L577:Y577" si="226">AVERAGE(L389,L483)</f>
        <v>3.9339522186565814</v>
      </c>
      <c r="M577" s="29">
        <f t="shared" si="226"/>
        <v>3.0420123810411233</v>
      </c>
      <c r="N577" s="29">
        <f t="shared" si="226"/>
        <v>2.7735432317385853</v>
      </c>
      <c r="O577" s="29">
        <f t="shared" si="226"/>
        <v>2.637257363022063</v>
      </c>
      <c r="P577" s="29">
        <f t="shared" si="226"/>
        <v>2.5624447858882613</v>
      </c>
      <c r="Q577" s="29">
        <f t="shared" si="226"/>
        <v>2.5473787270164734</v>
      </c>
      <c r="R577" s="29">
        <f t="shared" si="226"/>
        <v>2.5530798134471562</v>
      </c>
      <c r="S577" s="29">
        <f t="shared" si="226"/>
        <v>2.5723918096705742</v>
      </c>
      <c r="T577" s="29">
        <f t="shared" si="226"/>
        <v>2.60279165571965</v>
      </c>
      <c r="U577" s="29">
        <f t="shared" si="226"/>
        <v>2.6500621919490248</v>
      </c>
      <c r="V577" s="29">
        <f t="shared" si="226"/>
        <v>2.7716790456133564</v>
      </c>
      <c r="W577" s="29">
        <f t="shared" si="226"/>
        <v>2.8685289629043327</v>
      </c>
      <c r="X577" s="29">
        <f t="shared" si="226"/>
        <v>2.9653788801953085</v>
      </c>
      <c r="Y577" s="29">
        <f t="shared" si="226"/>
        <v>3.0622287974862838</v>
      </c>
      <c r="BC577" s="72"/>
      <c r="BD577" s="72"/>
      <c r="BE577" s="72"/>
      <c r="BF577" s="72"/>
      <c r="BG577" s="72"/>
      <c r="BH577" s="72"/>
      <c r="BI577" s="72"/>
      <c r="BJ577" s="72"/>
      <c r="BK577" s="72"/>
      <c r="BL577" s="72"/>
      <c r="BM577" s="72"/>
      <c r="BN577" s="72"/>
      <c r="BO577" s="72"/>
      <c r="BP577" s="72"/>
      <c r="BQ577" s="72"/>
      <c r="BR577" s="72"/>
      <c r="BS577" s="72"/>
      <c r="BT577" s="72"/>
      <c r="BU577" s="72"/>
      <c r="BV577" s="72"/>
      <c r="BW577" s="72"/>
      <c r="BX577" s="72"/>
      <c r="BY577" s="72"/>
      <c r="BZ577" s="72"/>
      <c r="CA577" s="72"/>
      <c r="CB577" s="72"/>
      <c r="CC577" s="72"/>
      <c r="CD577" s="72"/>
      <c r="CE577" s="72"/>
      <c r="CF577" s="72"/>
      <c r="CG577" s="72"/>
      <c r="CH577" s="72"/>
      <c r="CI577" s="72"/>
      <c r="EK577" s="71"/>
    </row>
    <row r="578" spans="1:141" ht="25.15" customHeight="1">
      <c r="A578" s="549"/>
      <c r="B578" s="369">
        <f t="shared" si="207"/>
        <v>2039</v>
      </c>
      <c r="C578" s="397">
        <f t="shared" si="208"/>
        <v>50770</v>
      </c>
      <c r="D578" s="210">
        <f t="shared" si="199"/>
        <v>3.2498359438120965</v>
      </c>
      <c r="E578" s="210">
        <f t="shared" si="200"/>
        <v>2.5998510744551622</v>
      </c>
      <c r="F578" s="210">
        <f t="shared" si="201"/>
        <v>2.5502292702318146</v>
      </c>
      <c r="G578" s="210">
        <f t="shared" si="202"/>
        <v>2.5875917326951123</v>
      </c>
      <c r="H578" s="210">
        <f t="shared" si="203"/>
        <v>2.7108706187811906</v>
      </c>
      <c r="I578" s="210">
        <f t="shared" si="204"/>
        <v>2.9653788801953085</v>
      </c>
      <c r="K578" s="128">
        <f t="shared" si="209"/>
        <v>2039</v>
      </c>
      <c r="L578" s="29">
        <f t="shared" ref="L578:Y578" si="227">AVERAGE(L390,L484)</f>
        <v>3.9339522186565814</v>
      </c>
      <c r="M578" s="29">
        <f t="shared" si="227"/>
        <v>3.0420123810411233</v>
      </c>
      <c r="N578" s="29">
        <f t="shared" si="227"/>
        <v>2.7735432317385853</v>
      </c>
      <c r="O578" s="29">
        <f t="shared" si="227"/>
        <v>2.637257363022063</v>
      </c>
      <c r="P578" s="29">
        <f t="shared" si="227"/>
        <v>2.5624447858882613</v>
      </c>
      <c r="Q578" s="29">
        <f t="shared" si="227"/>
        <v>2.5473787270164734</v>
      </c>
      <c r="R578" s="29">
        <f t="shared" si="227"/>
        <v>2.5530798134471562</v>
      </c>
      <c r="S578" s="29">
        <f t="shared" si="227"/>
        <v>2.5723918096705742</v>
      </c>
      <c r="T578" s="29">
        <f t="shared" si="227"/>
        <v>2.60279165571965</v>
      </c>
      <c r="U578" s="29">
        <f t="shared" si="227"/>
        <v>2.6500621919490248</v>
      </c>
      <c r="V578" s="29">
        <f t="shared" si="227"/>
        <v>2.7716790456133564</v>
      </c>
      <c r="W578" s="29">
        <f t="shared" si="227"/>
        <v>2.8685289629043327</v>
      </c>
      <c r="X578" s="29">
        <f t="shared" si="227"/>
        <v>2.9653788801953085</v>
      </c>
      <c r="Y578" s="29">
        <f t="shared" si="227"/>
        <v>3.0622287974862838</v>
      </c>
      <c r="BC578" s="72"/>
      <c r="BD578" s="72"/>
      <c r="BE578" s="72"/>
      <c r="BF578" s="72"/>
      <c r="BG578" s="72"/>
      <c r="BH578" s="72"/>
      <c r="BI578" s="72"/>
      <c r="BJ578" s="72"/>
      <c r="BK578" s="72"/>
      <c r="BL578" s="72"/>
      <c r="BM578" s="72"/>
      <c r="BN578" s="72"/>
      <c r="BO578" s="72"/>
      <c r="BP578" s="72"/>
      <c r="BQ578" s="72"/>
      <c r="BR578" s="72"/>
      <c r="BS578" s="72"/>
      <c r="BT578" s="72"/>
      <c r="BU578" s="72"/>
      <c r="BV578" s="72"/>
      <c r="BW578" s="72"/>
      <c r="BX578" s="72"/>
      <c r="BY578" s="72"/>
      <c r="BZ578" s="72"/>
      <c r="CA578" s="72"/>
      <c r="CB578" s="72"/>
      <c r="CC578" s="72"/>
      <c r="CD578" s="72"/>
      <c r="CE578" s="72"/>
      <c r="CF578" s="72"/>
      <c r="CG578" s="72"/>
      <c r="CH578" s="72"/>
      <c r="CI578" s="72"/>
      <c r="EK578" s="71"/>
    </row>
    <row r="579" spans="1:141" ht="25.15" customHeight="1">
      <c r="A579" s="549"/>
      <c r="B579" s="369">
        <f t="shared" si="207"/>
        <v>2040</v>
      </c>
      <c r="C579" s="397">
        <f t="shared" si="208"/>
        <v>51135</v>
      </c>
      <c r="D579" s="210">
        <f t="shared" si="199"/>
        <v>3.2498359438120965</v>
      </c>
      <c r="E579" s="210">
        <f t="shared" si="200"/>
        <v>2.5998510744551622</v>
      </c>
      <c r="F579" s="210">
        <f t="shared" si="201"/>
        <v>2.5502292702318146</v>
      </c>
      <c r="G579" s="210">
        <f t="shared" si="202"/>
        <v>2.5875917326951123</v>
      </c>
      <c r="H579" s="210">
        <f t="shared" si="203"/>
        <v>2.7108706187811906</v>
      </c>
      <c r="I579" s="210">
        <f t="shared" si="204"/>
        <v>2.9653788801953085</v>
      </c>
      <c r="K579" s="128">
        <f t="shared" si="209"/>
        <v>2040</v>
      </c>
      <c r="L579" s="29">
        <f t="shared" ref="L579:Y579" si="228">AVERAGE(L391,L485)</f>
        <v>3.9339522186565814</v>
      </c>
      <c r="M579" s="29">
        <f t="shared" si="228"/>
        <v>3.0420123810411233</v>
      </c>
      <c r="N579" s="29">
        <f t="shared" si="228"/>
        <v>2.7735432317385853</v>
      </c>
      <c r="O579" s="29">
        <f t="shared" si="228"/>
        <v>2.637257363022063</v>
      </c>
      <c r="P579" s="29">
        <f t="shared" si="228"/>
        <v>2.5624447858882613</v>
      </c>
      <c r="Q579" s="29">
        <f t="shared" si="228"/>
        <v>2.5473787270164734</v>
      </c>
      <c r="R579" s="29">
        <f t="shared" si="228"/>
        <v>2.5530798134471562</v>
      </c>
      <c r="S579" s="29">
        <f t="shared" si="228"/>
        <v>2.5723918096705742</v>
      </c>
      <c r="T579" s="29">
        <f t="shared" si="228"/>
        <v>2.60279165571965</v>
      </c>
      <c r="U579" s="29">
        <f t="shared" si="228"/>
        <v>2.6500621919490248</v>
      </c>
      <c r="V579" s="29">
        <f t="shared" si="228"/>
        <v>2.7716790456133564</v>
      </c>
      <c r="W579" s="29">
        <f t="shared" si="228"/>
        <v>2.8685289629043327</v>
      </c>
      <c r="X579" s="29">
        <f t="shared" si="228"/>
        <v>2.9653788801953085</v>
      </c>
      <c r="Y579" s="29">
        <f t="shared" si="228"/>
        <v>3.0622287974862838</v>
      </c>
      <c r="BC579" s="72"/>
      <c r="BD579" s="72"/>
      <c r="BE579" s="72"/>
      <c r="BF579" s="72"/>
      <c r="BG579" s="72"/>
      <c r="BH579" s="72"/>
      <c r="BI579" s="72"/>
      <c r="BJ579" s="72"/>
      <c r="BK579" s="72"/>
      <c r="BL579" s="72"/>
      <c r="BM579" s="72"/>
      <c r="BN579" s="72"/>
      <c r="BO579" s="72"/>
      <c r="BP579" s="72"/>
      <c r="BQ579" s="72"/>
      <c r="BR579" s="72"/>
      <c r="BS579" s="72"/>
      <c r="BT579" s="72"/>
      <c r="BU579" s="72"/>
      <c r="BV579" s="72"/>
      <c r="BW579" s="72"/>
      <c r="BX579" s="72"/>
      <c r="BY579" s="72"/>
      <c r="BZ579" s="72"/>
      <c r="CA579" s="72"/>
      <c r="CB579" s="72"/>
      <c r="CC579" s="72"/>
      <c r="CD579" s="72"/>
      <c r="CE579" s="72"/>
      <c r="CF579" s="72"/>
      <c r="CG579" s="72"/>
      <c r="CH579" s="72"/>
      <c r="CI579" s="72"/>
      <c r="EK579" s="71"/>
    </row>
    <row r="580" spans="1:141" ht="25.15" customHeight="1">
      <c r="A580" s="549"/>
      <c r="B580" s="369">
        <f t="shared" si="207"/>
        <v>2041</v>
      </c>
      <c r="C580" s="397">
        <f t="shared" si="208"/>
        <v>51501</v>
      </c>
      <c r="D580" s="210">
        <f t="shared" si="199"/>
        <v>3.2498359438120965</v>
      </c>
      <c r="E580" s="210">
        <f t="shared" si="200"/>
        <v>2.5998510744551622</v>
      </c>
      <c r="F580" s="210">
        <f t="shared" si="201"/>
        <v>2.5502292702318146</v>
      </c>
      <c r="G580" s="210">
        <f t="shared" si="202"/>
        <v>2.5875917326951123</v>
      </c>
      <c r="H580" s="210">
        <f t="shared" si="203"/>
        <v>2.7108706187811906</v>
      </c>
      <c r="I580" s="210">
        <f t="shared" si="204"/>
        <v>2.9653788801953085</v>
      </c>
      <c r="K580" s="128">
        <f t="shared" si="209"/>
        <v>2041</v>
      </c>
      <c r="L580" s="29">
        <f t="shared" ref="L580:Y580" si="229">AVERAGE(L392,L486)</f>
        <v>3.9339522186565814</v>
      </c>
      <c r="M580" s="29">
        <f t="shared" si="229"/>
        <v>3.0420123810411233</v>
      </c>
      <c r="N580" s="29">
        <f t="shared" si="229"/>
        <v>2.7735432317385853</v>
      </c>
      <c r="O580" s="29">
        <f t="shared" si="229"/>
        <v>2.637257363022063</v>
      </c>
      <c r="P580" s="29">
        <f t="shared" si="229"/>
        <v>2.5624447858882613</v>
      </c>
      <c r="Q580" s="29">
        <f t="shared" si="229"/>
        <v>2.5473787270164734</v>
      </c>
      <c r="R580" s="29">
        <f t="shared" si="229"/>
        <v>2.5530798134471562</v>
      </c>
      <c r="S580" s="29">
        <f t="shared" si="229"/>
        <v>2.5723918096705742</v>
      </c>
      <c r="T580" s="29">
        <f t="shared" si="229"/>
        <v>2.60279165571965</v>
      </c>
      <c r="U580" s="29">
        <f t="shared" si="229"/>
        <v>2.6500621919490248</v>
      </c>
      <c r="V580" s="29">
        <f t="shared" si="229"/>
        <v>2.7716790456133564</v>
      </c>
      <c r="W580" s="29">
        <f t="shared" si="229"/>
        <v>2.8685289629043327</v>
      </c>
      <c r="X580" s="29">
        <f t="shared" si="229"/>
        <v>2.9653788801953085</v>
      </c>
      <c r="Y580" s="29">
        <f t="shared" si="229"/>
        <v>3.0622287974862838</v>
      </c>
      <c r="BC580" s="72"/>
      <c r="BD580" s="72"/>
      <c r="BE580" s="72"/>
      <c r="BF580" s="72"/>
      <c r="BG580" s="72"/>
      <c r="BH580" s="72"/>
      <c r="BI580" s="72"/>
      <c r="BJ580" s="72"/>
      <c r="BK580" s="72"/>
      <c r="BL580" s="72"/>
      <c r="BM580" s="72"/>
      <c r="BN580" s="72"/>
      <c r="BO580" s="72"/>
      <c r="BP580" s="72"/>
      <c r="BQ580" s="72"/>
      <c r="BR580" s="72"/>
      <c r="BS580" s="72"/>
      <c r="BT580" s="72"/>
      <c r="BU580" s="72"/>
      <c r="BV580" s="72"/>
      <c r="BW580" s="72"/>
      <c r="BX580" s="72"/>
      <c r="BY580" s="72"/>
      <c r="BZ580" s="72"/>
      <c r="CA580" s="72"/>
      <c r="CB580" s="72"/>
      <c r="CC580" s="72"/>
      <c r="CD580" s="72"/>
      <c r="CE580" s="72"/>
      <c r="CF580" s="72"/>
      <c r="CG580" s="72"/>
      <c r="CH580" s="72"/>
      <c r="CI580" s="72"/>
      <c r="EK580" s="71"/>
    </row>
    <row r="581" spans="1:141" ht="25.15" customHeight="1">
      <c r="A581" s="549"/>
      <c r="B581" s="369">
        <f>B580+1</f>
        <v>2042</v>
      </c>
      <c r="C581" s="397">
        <f t="shared" si="208"/>
        <v>51866</v>
      </c>
      <c r="D581" s="210">
        <f t="shared" si="199"/>
        <v>3.2498359438120965</v>
      </c>
      <c r="E581" s="210">
        <f t="shared" si="200"/>
        <v>2.5998510744551622</v>
      </c>
      <c r="F581" s="210">
        <f t="shared" si="201"/>
        <v>2.5502292702318146</v>
      </c>
      <c r="G581" s="210">
        <f t="shared" si="202"/>
        <v>2.5875917326951123</v>
      </c>
      <c r="H581" s="210">
        <f t="shared" si="203"/>
        <v>2.7108706187811906</v>
      </c>
      <c r="I581" s="210">
        <f t="shared" si="204"/>
        <v>2.9653788801953085</v>
      </c>
      <c r="K581" s="128">
        <f>K580+1</f>
        <v>2042</v>
      </c>
      <c r="L581" s="29">
        <f t="shared" ref="L581:Y581" si="230">AVERAGE(L393,L487)</f>
        <v>3.9339522186565814</v>
      </c>
      <c r="M581" s="29">
        <f t="shared" si="230"/>
        <v>3.0420123810411233</v>
      </c>
      <c r="N581" s="29">
        <f t="shared" si="230"/>
        <v>2.7735432317385853</v>
      </c>
      <c r="O581" s="29">
        <f t="shared" si="230"/>
        <v>2.637257363022063</v>
      </c>
      <c r="P581" s="29">
        <f t="shared" si="230"/>
        <v>2.5624447858882613</v>
      </c>
      <c r="Q581" s="29">
        <f t="shared" si="230"/>
        <v>2.5473787270164734</v>
      </c>
      <c r="R581" s="29">
        <f t="shared" si="230"/>
        <v>2.5530798134471562</v>
      </c>
      <c r="S581" s="29">
        <f t="shared" si="230"/>
        <v>2.5723918096705742</v>
      </c>
      <c r="T581" s="29">
        <f t="shared" si="230"/>
        <v>2.60279165571965</v>
      </c>
      <c r="U581" s="29">
        <f t="shared" si="230"/>
        <v>2.6500621919490248</v>
      </c>
      <c r="V581" s="29">
        <f t="shared" si="230"/>
        <v>2.7716790456133564</v>
      </c>
      <c r="W581" s="29">
        <f t="shared" si="230"/>
        <v>2.8685289629043327</v>
      </c>
      <c r="X581" s="29">
        <f t="shared" si="230"/>
        <v>2.9653788801953085</v>
      </c>
      <c r="Y581" s="29">
        <f t="shared" si="230"/>
        <v>3.0622287974862838</v>
      </c>
      <c r="BC581" s="72"/>
      <c r="BD581" s="72"/>
      <c r="BE581" s="72"/>
      <c r="BF581" s="72"/>
      <c r="BG581" s="72"/>
      <c r="BH581" s="72"/>
      <c r="BI581" s="72"/>
      <c r="BJ581" s="72"/>
      <c r="BK581" s="72"/>
      <c r="BL581" s="72"/>
      <c r="BM581" s="72"/>
      <c r="BN581" s="72"/>
      <c r="BO581" s="72"/>
      <c r="BP581" s="72"/>
      <c r="BQ581" s="72"/>
      <c r="BR581" s="72"/>
      <c r="BS581" s="72"/>
      <c r="BT581" s="72"/>
      <c r="BU581" s="72"/>
      <c r="BV581" s="72"/>
      <c r="BW581" s="72"/>
      <c r="BX581" s="72"/>
      <c r="BY581" s="72"/>
      <c r="BZ581" s="72"/>
      <c r="CA581" s="72"/>
      <c r="CB581" s="72"/>
      <c r="CC581" s="72"/>
      <c r="CD581" s="72"/>
      <c r="CE581" s="72"/>
      <c r="CF581" s="72"/>
      <c r="CG581" s="72"/>
      <c r="CH581" s="72"/>
      <c r="CI581" s="72"/>
      <c r="EK581" s="71"/>
    </row>
    <row r="582" spans="1:141" ht="25.15" customHeight="1">
      <c r="A582" s="549"/>
      <c r="B582" s="369">
        <f t="shared" si="207"/>
        <v>2043</v>
      </c>
      <c r="C582" s="397">
        <f t="shared" si="208"/>
        <v>52231</v>
      </c>
      <c r="D582" s="210">
        <f t="shared" si="199"/>
        <v>3.2498359438120965</v>
      </c>
      <c r="E582" s="210">
        <f t="shared" si="200"/>
        <v>2.5998510744551622</v>
      </c>
      <c r="F582" s="210">
        <f t="shared" si="201"/>
        <v>2.5502292702318146</v>
      </c>
      <c r="G582" s="210">
        <f t="shared" si="202"/>
        <v>2.5875917326951123</v>
      </c>
      <c r="H582" s="210">
        <f t="shared" si="203"/>
        <v>2.7108706187811906</v>
      </c>
      <c r="I582" s="210">
        <f t="shared" si="204"/>
        <v>2.9653788801953085</v>
      </c>
      <c r="K582" s="128">
        <f t="shared" si="209"/>
        <v>2043</v>
      </c>
      <c r="L582" s="29">
        <f t="shared" ref="L582:Y582" si="231">AVERAGE(L394,L488)</f>
        <v>3.9339522186565814</v>
      </c>
      <c r="M582" s="29">
        <f t="shared" si="231"/>
        <v>3.0420123810411233</v>
      </c>
      <c r="N582" s="29">
        <f t="shared" si="231"/>
        <v>2.7735432317385853</v>
      </c>
      <c r="O582" s="29">
        <f t="shared" si="231"/>
        <v>2.637257363022063</v>
      </c>
      <c r="P582" s="29">
        <f t="shared" si="231"/>
        <v>2.5624447858882613</v>
      </c>
      <c r="Q582" s="29">
        <f t="shared" si="231"/>
        <v>2.5473787270164734</v>
      </c>
      <c r="R582" s="29">
        <f t="shared" si="231"/>
        <v>2.5530798134471562</v>
      </c>
      <c r="S582" s="29">
        <f t="shared" si="231"/>
        <v>2.5723918096705742</v>
      </c>
      <c r="T582" s="29">
        <f t="shared" si="231"/>
        <v>2.60279165571965</v>
      </c>
      <c r="U582" s="29">
        <f t="shared" si="231"/>
        <v>2.6500621919490248</v>
      </c>
      <c r="V582" s="29">
        <f t="shared" si="231"/>
        <v>2.7716790456133564</v>
      </c>
      <c r="W582" s="29">
        <f t="shared" si="231"/>
        <v>2.8685289629043327</v>
      </c>
      <c r="X582" s="29">
        <f t="shared" si="231"/>
        <v>2.9653788801953085</v>
      </c>
      <c r="Y582" s="29">
        <f t="shared" si="231"/>
        <v>3.0622287974862838</v>
      </c>
      <c r="BC582" s="72"/>
      <c r="BD582" s="72"/>
      <c r="BE582" s="72"/>
      <c r="BF582" s="72"/>
      <c r="BG582" s="72"/>
      <c r="BH582" s="72"/>
      <c r="BI582" s="72"/>
      <c r="BJ582" s="72"/>
      <c r="BK582" s="72"/>
      <c r="BL582" s="72"/>
      <c r="BM582" s="72"/>
      <c r="BN582" s="72"/>
      <c r="BO582" s="72"/>
      <c r="BP582" s="72"/>
      <c r="BQ582" s="72"/>
      <c r="BR582" s="72"/>
      <c r="BS582" s="72"/>
      <c r="BT582" s="72"/>
      <c r="BU582" s="72"/>
      <c r="BV582" s="72"/>
      <c r="BW582" s="72"/>
      <c r="BX582" s="72"/>
      <c r="BY582" s="72"/>
      <c r="BZ582" s="72"/>
      <c r="CA582" s="72"/>
      <c r="CB582" s="72"/>
      <c r="CC582" s="72"/>
      <c r="CD582" s="72"/>
      <c r="CE582" s="72"/>
      <c r="CF582" s="72"/>
      <c r="CG582" s="72"/>
      <c r="CH582" s="72"/>
      <c r="CI582" s="72"/>
      <c r="EK582" s="71"/>
    </row>
    <row r="583" spans="1:141" ht="25.15" customHeight="1">
      <c r="A583" s="549"/>
      <c r="B583" s="369">
        <f t="shared" si="207"/>
        <v>2044</v>
      </c>
      <c r="C583" s="397">
        <f t="shared" si="208"/>
        <v>52596</v>
      </c>
      <c r="D583" s="210">
        <f t="shared" si="199"/>
        <v>3.2498359438120965</v>
      </c>
      <c r="E583" s="210">
        <f t="shared" si="200"/>
        <v>2.5998510744551622</v>
      </c>
      <c r="F583" s="210">
        <f t="shared" si="201"/>
        <v>2.5502292702318146</v>
      </c>
      <c r="G583" s="210">
        <f t="shared" si="202"/>
        <v>2.5875917326951123</v>
      </c>
      <c r="H583" s="210">
        <f t="shared" si="203"/>
        <v>2.7108706187811906</v>
      </c>
      <c r="I583" s="210">
        <f t="shared" si="204"/>
        <v>2.9653788801953085</v>
      </c>
      <c r="K583" s="128">
        <f t="shared" si="209"/>
        <v>2044</v>
      </c>
      <c r="L583" s="29">
        <f t="shared" ref="L583:Y583" si="232">AVERAGE(L395,L489)</f>
        <v>3.9339522186565814</v>
      </c>
      <c r="M583" s="29">
        <f t="shared" si="232"/>
        <v>3.0420123810411233</v>
      </c>
      <c r="N583" s="29">
        <f t="shared" si="232"/>
        <v>2.7735432317385853</v>
      </c>
      <c r="O583" s="29">
        <f t="shared" si="232"/>
        <v>2.637257363022063</v>
      </c>
      <c r="P583" s="29">
        <f t="shared" si="232"/>
        <v>2.5624447858882613</v>
      </c>
      <c r="Q583" s="29">
        <f t="shared" si="232"/>
        <v>2.5473787270164734</v>
      </c>
      <c r="R583" s="29">
        <f t="shared" si="232"/>
        <v>2.5530798134471562</v>
      </c>
      <c r="S583" s="29">
        <f t="shared" si="232"/>
        <v>2.5723918096705742</v>
      </c>
      <c r="T583" s="29">
        <f t="shared" si="232"/>
        <v>2.60279165571965</v>
      </c>
      <c r="U583" s="29">
        <f t="shared" si="232"/>
        <v>2.6500621919490248</v>
      </c>
      <c r="V583" s="29">
        <f t="shared" si="232"/>
        <v>2.7716790456133564</v>
      </c>
      <c r="W583" s="29">
        <f t="shared" si="232"/>
        <v>2.8685289629043327</v>
      </c>
      <c r="X583" s="29">
        <f t="shared" si="232"/>
        <v>2.9653788801953085</v>
      </c>
      <c r="Y583" s="29">
        <f t="shared" si="232"/>
        <v>3.0622287974862838</v>
      </c>
      <c r="BC583" s="72"/>
      <c r="BD583" s="72"/>
      <c r="BE583" s="72"/>
      <c r="BF583" s="72"/>
      <c r="BG583" s="72"/>
      <c r="BH583" s="72"/>
      <c r="BI583" s="72"/>
      <c r="BJ583" s="72"/>
      <c r="BK583" s="72"/>
      <c r="BL583" s="72"/>
      <c r="BM583" s="72"/>
      <c r="BN583" s="72"/>
      <c r="BO583" s="72"/>
      <c r="BP583" s="72"/>
      <c r="BQ583" s="72"/>
      <c r="BR583" s="72"/>
      <c r="BS583" s="72"/>
      <c r="BT583" s="72"/>
      <c r="BU583" s="72"/>
      <c r="BV583" s="72"/>
      <c r="BW583" s="72"/>
      <c r="BX583" s="72"/>
      <c r="BY583" s="72"/>
      <c r="BZ583" s="72"/>
      <c r="CA583" s="72"/>
      <c r="CB583" s="72"/>
      <c r="CC583" s="72"/>
      <c r="CD583" s="72"/>
      <c r="CE583" s="72"/>
      <c r="CF583" s="72"/>
      <c r="CG583" s="72"/>
      <c r="CH583" s="72"/>
      <c r="CI583" s="72"/>
      <c r="EK583" s="71"/>
    </row>
    <row r="584" spans="1:141" ht="25.15" customHeight="1">
      <c r="A584" s="549"/>
      <c r="B584" s="369">
        <f t="shared" si="207"/>
        <v>2045</v>
      </c>
      <c r="C584" s="397">
        <f t="shared" si="208"/>
        <v>52962</v>
      </c>
      <c r="D584" s="210">
        <f t="shared" si="199"/>
        <v>3.2498359438120965</v>
      </c>
      <c r="E584" s="210">
        <f t="shared" si="200"/>
        <v>2.5998510744551622</v>
      </c>
      <c r="F584" s="210">
        <f t="shared" si="201"/>
        <v>2.5502292702318146</v>
      </c>
      <c r="G584" s="210">
        <f t="shared" si="202"/>
        <v>2.5875917326951123</v>
      </c>
      <c r="H584" s="210">
        <f t="shared" si="203"/>
        <v>2.7108706187811906</v>
      </c>
      <c r="I584" s="210">
        <f t="shared" si="204"/>
        <v>2.9653788801953085</v>
      </c>
      <c r="K584" s="128">
        <f t="shared" si="209"/>
        <v>2045</v>
      </c>
      <c r="L584" s="29">
        <f t="shared" ref="L584:Y584" si="233">AVERAGE(L396,L490)</f>
        <v>3.9339522186565814</v>
      </c>
      <c r="M584" s="29">
        <f t="shared" si="233"/>
        <v>3.0420123810411233</v>
      </c>
      <c r="N584" s="29">
        <f t="shared" si="233"/>
        <v>2.7735432317385853</v>
      </c>
      <c r="O584" s="29">
        <f t="shared" si="233"/>
        <v>2.637257363022063</v>
      </c>
      <c r="P584" s="29">
        <f t="shared" si="233"/>
        <v>2.5624447858882613</v>
      </c>
      <c r="Q584" s="29">
        <f t="shared" si="233"/>
        <v>2.5473787270164734</v>
      </c>
      <c r="R584" s="29">
        <f t="shared" si="233"/>
        <v>2.5530798134471562</v>
      </c>
      <c r="S584" s="29">
        <f t="shared" si="233"/>
        <v>2.5723918096705742</v>
      </c>
      <c r="T584" s="29">
        <f t="shared" si="233"/>
        <v>2.60279165571965</v>
      </c>
      <c r="U584" s="29">
        <f t="shared" si="233"/>
        <v>2.6500621919490248</v>
      </c>
      <c r="V584" s="29">
        <f t="shared" si="233"/>
        <v>2.7716790456133564</v>
      </c>
      <c r="W584" s="29">
        <f t="shared" si="233"/>
        <v>2.8685289629043327</v>
      </c>
      <c r="X584" s="29">
        <f t="shared" si="233"/>
        <v>2.9653788801953085</v>
      </c>
      <c r="Y584" s="29">
        <f t="shared" si="233"/>
        <v>3.0622287974862838</v>
      </c>
      <c r="BC584" s="72"/>
      <c r="BD584" s="72"/>
      <c r="BE584" s="72"/>
      <c r="BF584" s="72"/>
      <c r="BG584" s="72"/>
      <c r="BH584" s="72"/>
      <c r="BI584" s="72"/>
      <c r="BJ584" s="72"/>
      <c r="BK584" s="72"/>
      <c r="BL584" s="72"/>
      <c r="BM584" s="72"/>
      <c r="BN584" s="72"/>
      <c r="BO584" s="72"/>
      <c r="BP584" s="72"/>
      <c r="BQ584" s="72"/>
      <c r="BR584" s="72"/>
      <c r="BS584" s="72"/>
      <c r="BT584" s="72"/>
      <c r="BU584" s="72"/>
      <c r="BV584" s="72"/>
      <c r="BW584" s="72"/>
      <c r="BX584" s="72"/>
      <c r="BY584" s="72"/>
      <c r="BZ584" s="72"/>
      <c r="CA584" s="72"/>
      <c r="CB584" s="72"/>
      <c r="CC584" s="72"/>
      <c r="CD584" s="72"/>
      <c r="CE584" s="72"/>
      <c r="CF584" s="72"/>
      <c r="CG584" s="72"/>
      <c r="CH584" s="72"/>
      <c r="CI584" s="72"/>
      <c r="EK584" s="71"/>
    </row>
    <row r="585" spans="1:141" ht="25.15" customHeight="1">
      <c r="A585" s="549"/>
      <c r="B585" s="369">
        <f t="shared" si="207"/>
        <v>2046</v>
      </c>
      <c r="C585" s="397">
        <f t="shared" si="208"/>
        <v>53327</v>
      </c>
      <c r="D585" s="210">
        <f t="shared" si="199"/>
        <v>3.2498359438120965</v>
      </c>
      <c r="E585" s="210">
        <f t="shared" si="200"/>
        <v>2.5998510744551622</v>
      </c>
      <c r="F585" s="210">
        <f t="shared" si="201"/>
        <v>2.5502292702318146</v>
      </c>
      <c r="G585" s="210">
        <f t="shared" si="202"/>
        <v>2.5875917326951123</v>
      </c>
      <c r="H585" s="210">
        <f t="shared" si="203"/>
        <v>2.7108706187811906</v>
      </c>
      <c r="I585" s="210">
        <f t="shared" si="204"/>
        <v>2.9653788801953085</v>
      </c>
      <c r="K585" s="128">
        <f t="shared" si="209"/>
        <v>2046</v>
      </c>
      <c r="L585" s="29">
        <f t="shared" ref="L585:Y585" si="234">AVERAGE(L397,L491)</f>
        <v>3.9339522186565814</v>
      </c>
      <c r="M585" s="29">
        <f t="shared" si="234"/>
        <v>3.0420123810411233</v>
      </c>
      <c r="N585" s="29">
        <f t="shared" si="234"/>
        <v>2.7735432317385853</v>
      </c>
      <c r="O585" s="29">
        <f t="shared" si="234"/>
        <v>2.637257363022063</v>
      </c>
      <c r="P585" s="29">
        <f t="shared" si="234"/>
        <v>2.5624447858882613</v>
      </c>
      <c r="Q585" s="29">
        <f t="shared" si="234"/>
        <v>2.5473787270164734</v>
      </c>
      <c r="R585" s="29">
        <f t="shared" si="234"/>
        <v>2.5530798134471562</v>
      </c>
      <c r="S585" s="29">
        <f t="shared" si="234"/>
        <v>2.5723918096705742</v>
      </c>
      <c r="T585" s="29">
        <f t="shared" si="234"/>
        <v>2.60279165571965</v>
      </c>
      <c r="U585" s="29">
        <f t="shared" si="234"/>
        <v>2.6500621919490248</v>
      </c>
      <c r="V585" s="29">
        <f t="shared" si="234"/>
        <v>2.7716790456133564</v>
      </c>
      <c r="W585" s="29">
        <f t="shared" si="234"/>
        <v>2.8685289629043327</v>
      </c>
      <c r="X585" s="29">
        <f t="shared" si="234"/>
        <v>2.9653788801953085</v>
      </c>
      <c r="Y585" s="29">
        <f t="shared" si="234"/>
        <v>3.0622287974862838</v>
      </c>
      <c r="BC585" s="72"/>
      <c r="BD585" s="72"/>
      <c r="BE585" s="72"/>
      <c r="BF585" s="72"/>
      <c r="BG585" s="72"/>
      <c r="BH585" s="72"/>
      <c r="BI585" s="72"/>
      <c r="BJ585" s="72"/>
      <c r="BK585" s="72"/>
      <c r="BL585" s="72"/>
      <c r="BM585" s="72"/>
      <c r="BN585" s="72"/>
      <c r="BO585" s="72"/>
      <c r="BP585" s="72"/>
      <c r="BQ585" s="72"/>
      <c r="BR585" s="72"/>
      <c r="BS585" s="72"/>
      <c r="BT585" s="72"/>
      <c r="BU585" s="72"/>
      <c r="BV585" s="72"/>
      <c r="BW585" s="72"/>
      <c r="BX585" s="72"/>
      <c r="BY585" s="72"/>
      <c r="BZ585" s="72"/>
      <c r="CA585" s="72"/>
      <c r="CB585" s="72"/>
      <c r="CC585" s="72"/>
      <c r="CD585" s="72"/>
      <c r="CE585" s="72"/>
      <c r="CF585" s="72"/>
      <c r="CG585" s="72"/>
      <c r="CH585" s="72"/>
      <c r="CI585" s="72"/>
      <c r="EK585" s="71"/>
    </row>
    <row r="586" spans="1:141" ht="25.15" customHeight="1">
      <c r="A586" s="549"/>
      <c r="B586" s="369">
        <f t="shared" si="207"/>
        <v>2047</v>
      </c>
      <c r="C586" s="397">
        <f t="shared" si="208"/>
        <v>53692</v>
      </c>
      <c r="D586" s="210">
        <f t="shared" si="199"/>
        <v>3.2498359438120965</v>
      </c>
      <c r="E586" s="210">
        <f t="shared" si="200"/>
        <v>2.5998510744551622</v>
      </c>
      <c r="F586" s="210">
        <f t="shared" si="201"/>
        <v>2.5502292702318146</v>
      </c>
      <c r="G586" s="210">
        <f t="shared" si="202"/>
        <v>2.5875917326951123</v>
      </c>
      <c r="H586" s="210">
        <f t="shared" si="203"/>
        <v>2.7108706187811906</v>
      </c>
      <c r="I586" s="210">
        <f t="shared" si="204"/>
        <v>2.9653788801953085</v>
      </c>
      <c r="K586" s="128">
        <f t="shared" si="209"/>
        <v>2047</v>
      </c>
      <c r="L586" s="29">
        <f t="shared" ref="L586:Y586" si="235">AVERAGE(L398,L492)</f>
        <v>3.9339522186565814</v>
      </c>
      <c r="M586" s="29">
        <f t="shared" si="235"/>
        <v>3.0420123810411233</v>
      </c>
      <c r="N586" s="29">
        <f t="shared" si="235"/>
        <v>2.7735432317385853</v>
      </c>
      <c r="O586" s="29">
        <f t="shared" si="235"/>
        <v>2.637257363022063</v>
      </c>
      <c r="P586" s="29">
        <f t="shared" si="235"/>
        <v>2.5624447858882613</v>
      </c>
      <c r="Q586" s="29">
        <f t="shared" si="235"/>
        <v>2.5473787270164734</v>
      </c>
      <c r="R586" s="29">
        <f t="shared" si="235"/>
        <v>2.5530798134471562</v>
      </c>
      <c r="S586" s="29">
        <f t="shared" si="235"/>
        <v>2.5723918096705742</v>
      </c>
      <c r="T586" s="29">
        <f t="shared" si="235"/>
        <v>2.60279165571965</v>
      </c>
      <c r="U586" s="29">
        <f t="shared" si="235"/>
        <v>2.6500621919490248</v>
      </c>
      <c r="V586" s="29">
        <f t="shared" si="235"/>
        <v>2.7716790456133564</v>
      </c>
      <c r="W586" s="29">
        <f t="shared" si="235"/>
        <v>2.8685289629043327</v>
      </c>
      <c r="X586" s="29">
        <f t="shared" si="235"/>
        <v>2.9653788801953085</v>
      </c>
      <c r="Y586" s="29">
        <f t="shared" si="235"/>
        <v>3.0622287974862838</v>
      </c>
      <c r="BC586" s="72"/>
      <c r="BD586" s="72"/>
      <c r="BE586" s="72"/>
      <c r="BF586" s="72"/>
      <c r="BG586" s="72"/>
      <c r="BH586" s="72"/>
      <c r="BI586" s="72"/>
      <c r="BJ586" s="72"/>
      <c r="BK586" s="72"/>
      <c r="BL586" s="72"/>
      <c r="BM586" s="72"/>
      <c r="BN586" s="72"/>
      <c r="BO586" s="72"/>
      <c r="BP586" s="72"/>
      <c r="BQ586" s="72"/>
      <c r="BR586" s="72"/>
      <c r="BS586" s="72"/>
      <c r="BT586" s="72"/>
      <c r="BU586" s="72"/>
      <c r="BV586" s="72"/>
      <c r="BW586" s="72"/>
      <c r="BX586" s="72"/>
      <c r="BY586" s="72"/>
      <c r="BZ586" s="72"/>
      <c r="CA586" s="72"/>
      <c r="CB586" s="72"/>
      <c r="CC586" s="72"/>
      <c r="CD586" s="72"/>
      <c r="CE586" s="72"/>
      <c r="CF586" s="72"/>
      <c r="CG586" s="72"/>
      <c r="CH586" s="72"/>
      <c r="CI586" s="72"/>
      <c r="EK586" s="71"/>
    </row>
    <row r="587" spans="1:141" ht="25.15" customHeight="1">
      <c r="A587" s="549"/>
      <c r="B587" s="369">
        <f t="shared" si="207"/>
        <v>2048</v>
      </c>
      <c r="C587" s="397">
        <f t="shared" si="208"/>
        <v>54057</v>
      </c>
      <c r="D587" s="210">
        <f t="shared" si="199"/>
        <v>3.2498359438120965</v>
      </c>
      <c r="E587" s="210">
        <f t="shared" si="200"/>
        <v>2.5998510744551622</v>
      </c>
      <c r="F587" s="210">
        <f t="shared" si="201"/>
        <v>2.5502292702318146</v>
      </c>
      <c r="G587" s="210">
        <f t="shared" si="202"/>
        <v>2.5875917326951123</v>
      </c>
      <c r="H587" s="210">
        <f t="shared" si="203"/>
        <v>2.7108706187811906</v>
      </c>
      <c r="I587" s="210">
        <f t="shared" si="204"/>
        <v>2.9653788801953085</v>
      </c>
      <c r="K587" s="128">
        <f t="shared" si="209"/>
        <v>2048</v>
      </c>
      <c r="L587" s="29">
        <f t="shared" ref="L587:Y587" si="236">AVERAGE(L399,L493)</f>
        <v>3.9339522186565814</v>
      </c>
      <c r="M587" s="29">
        <f t="shared" si="236"/>
        <v>3.0420123810411233</v>
      </c>
      <c r="N587" s="29">
        <f t="shared" si="236"/>
        <v>2.7735432317385853</v>
      </c>
      <c r="O587" s="29">
        <f t="shared" si="236"/>
        <v>2.637257363022063</v>
      </c>
      <c r="P587" s="29">
        <f t="shared" si="236"/>
        <v>2.5624447858882613</v>
      </c>
      <c r="Q587" s="29">
        <f t="shared" si="236"/>
        <v>2.5473787270164734</v>
      </c>
      <c r="R587" s="29">
        <f t="shared" si="236"/>
        <v>2.5530798134471562</v>
      </c>
      <c r="S587" s="29">
        <f t="shared" si="236"/>
        <v>2.5723918096705742</v>
      </c>
      <c r="T587" s="29">
        <f t="shared" si="236"/>
        <v>2.60279165571965</v>
      </c>
      <c r="U587" s="29">
        <f t="shared" si="236"/>
        <v>2.6500621919490248</v>
      </c>
      <c r="V587" s="29">
        <f t="shared" si="236"/>
        <v>2.7716790456133564</v>
      </c>
      <c r="W587" s="29">
        <f t="shared" si="236"/>
        <v>2.8685289629043327</v>
      </c>
      <c r="X587" s="29">
        <f t="shared" si="236"/>
        <v>2.9653788801953085</v>
      </c>
      <c r="Y587" s="29">
        <f t="shared" si="236"/>
        <v>3.0622287974862838</v>
      </c>
      <c r="BC587" s="72"/>
      <c r="BD587" s="72"/>
      <c r="BE587" s="72"/>
      <c r="BF587" s="72"/>
      <c r="BG587" s="72"/>
      <c r="BH587" s="72"/>
      <c r="BI587" s="72"/>
      <c r="BJ587" s="72"/>
      <c r="BK587" s="72"/>
      <c r="BL587" s="72"/>
      <c r="BM587" s="72"/>
      <c r="BN587" s="72"/>
      <c r="BO587" s="72"/>
      <c r="BP587" s="72"/>
      <c r="BQ587" s="72"/>
      <c r="BR587" s="72"/>
      <c r="BS587" s="72"/>
      <c r="BT587" s="72"/>
      <c r="BU587" s="72"/>
      <c r="BV587" s="72"/>
      <c r="BW587" s="72"/>
      <c r="BX587" s="72"/>
      <c r="BY587" s="72"/>
      <c r="BZ587" s="72"/>
      <c r="CA587" s="72"/>
      <c r="CB587" s="72"/>
      <c r="CC587" s="72"/>
      <c r="CD587" s="72"/>
      <c r="CE587" s="72"/>
      <c r="CF587" s="72"/>
      <c r="CG587" s="72"/>
      <c r="CH587" s="72"/>
      <c r="CI587" s="72"/>
      <c r="EK587" s="71"/>
    </row>
    <row r="588" spans="1:141" ht="25.15" customHeight="1">
      <c r="A588" s="549"/>
      <c r="B588" s="369">
        <f t="shared" si="207"/>
        <v>2049</v>
      </c>
      <c r="C588" s="397">
        <f t="shared" si="208"/>
        <v>54423</v>
      </c>
      <c r="D588" s="210">
        <f t="shared" si="199"/>
        <v>3.2498359438120965</v>
      </c>
      <c r="E588" s="210">
        <f t="shared" si="200"/>
        <v>2.5998510744551622</v>
      </c>
      <c r="F588" s="210">
        <f t="shared" si="201"/>
        <v>2.5502292702318146</v>
      </c>
      <c r="G588" s="210">
        <f t="shared" si="202"/>
        <v>2.5875917326951123</v>
      </c>
      <c r="H588" s="210">
        <f t="shared" si="203"/>
        <v>2.7108706187811906</v>
      </c>
      <c r="I588" s="210">
        <f t="shared" si="204"/>
        <v>2.9653788801953085</v>
      </c>
      <c r="K588" s="128">
        <f t="shared" si="209"/>
        <v>2049</v>
      </c>
      <c r="L588" s="29">
        <f t="shared" ref="L588:Y588" si="237">AVERAGE(L400,L494)</f>
        <v>3.9339522186565814</v>
      </c>
      <c r="M588" s="29">
        <f t="shared" si="237"/>
        <v>3.0420123810411233</v>
      </c>
      <c r="N588" s="29">
        <f t="shared" si="237"/>
        <v>2.7735432317385853</v>
      </c>
      <c r="O588" s="29">
        <f t="shared" si="237"/>
        <v>2.637257363022063</v>
      </c>
      <c r="P588" s="29">
        <f t="shared" si="237"/>
        <v>2.5624447858882613</v>
      </c>
      <c r="Q588" s="29">
        <f t="shared" si="237"/>
        <v>2.5473787270164734</v>
      </c>
      <c r="R588" s="29">
        <f t="shared" si="237"/>
        <v>2.5530798134471562</v>
      </c>
      <c r="S588" s="29">
        <f t="shared" si="237"/>
        <v>2.5723918096705742</v>
      </c>
      <c r="T588" s="29">
        <f t="shared" si="237"/>
        <v>2.60279165571965</v>
      </c>
      <c r="U588" s="29">
        <f t="shared" si="237"/>
        <v>2.6500621919490248</v>
      </c>
      <c r="V588" s="29">
        <f t="shared" si="237"/>
        <v>2.7716790456133564</v>
      </c>
      <c r="W588" s="29">
        <f t="shared" si="237"/>
        <v>2.8685289629043327</v>
      </c>
      <c r="X588" s="29">
        <f t="shared" si="237"/>
        <v>2.9653788801953085</v>
      </c>
      <c r="Y588" s="29">
        <f t="shared" si="237"/>
        <v>3.0622287974862838</v>
      </c>
      <c r="BC588" s="72"/>
      <c r="BD588" s="72"/>
      <c r="BE588" s="72"/>
      <c r="BF588" s="72"/>
      <c r="BG588" s="72"/>
      <c r="BH588" s="72"/>
      <c r="BI588" s="72"/>
      <c r="BJ588" s="72"/>
      <c r="BK588" s="72"/>
      <c r="BL588" s="72"/>
      <c r="BM588" s="72"/>
      <c r="BN588" s="72"/>
      <c r="BO588" s="72"/>
      <c r="BP588" s="72"/>
      <c r="BQ588" s="72"/>
      <c r="BR588" s="72"/>
      <c r="BS588" s="72"/>
      <c r="BT588" s="72"/>
      <c r="BU588" s="72"/>
      <c r="BV588" s="72"/>
      <c r="BW588" s="72"/>
      <c r="BX588" s="72"/>
      <c r="BY588" s="72"/>
      <c r="BZ588" s="72"/>
      <c r="CA588" s="72"/>
      <c r="CB588" s="72"/>
      <c r="CC588" s="72"/>
      <c r="CD588" s="72"/>
      <c r="CE588" s="72"/>
      <c r="CF588" s="72"/>
      <c r="CG588" s="72"/>
      <c r="CH588" s="72"/>
      <c r="CI588" s="72"/>
      <c r="EK588" s="71"/>
    </row>
    <row r="589" spans="1:141" ht="25.15" customHeight="1">
      <c r="A589" s="549"/>
      <c r="B589" s="369">
        <f t="shared" si="207"/>
        <v>2050</v>
      </c>
      <c r="C589" s="397">
        <f t="shared" si="208"/>
        <v>54788</v>
      </c>
      <c r="D589" s="210">
        <f t="shared" si="199"/>
        <v>3.2498359438120965</v>
      </c>
      <c r="E589" s="210">
        <f t="shared" si="200"/>
        <v>2.5998510744551622</v>
      </c>
      <c r="F589" s="210">
        <f t="shared" si="201"/>
        <v>2.5502292702318146</v>
      </c>
      <c r="G589" s="210">
        <f t="shared" si="202"/>
        <v>2.5875917326951123</v>
      </c>
      <c r="H589" s="210">
        <f t="shared" si="203"/>
        <v>2.7108706187811906</v>
      </c>
      <c r="I589" s="210">
        <f t="shared" si="204"/>
        <v>2.9653788801953085</v>
      </c>
      <c r="K589" s="128">
        <f t="shared" si="209"/>
        <v>2050</v>
      </c>
      <c r="L589" s="29">
        <f t="shared" ref="L589:Y589" si="238">AVERAGE(L401,L495)</f>
        <v>3.9339522186565814</v>
      </c>
      <c r="M589" s="29">
        <f t="shared" si="238"/>
        <v>3.0420123810411233</v>
      </c>
      <c r="N589" s="29">
        <f t="shared" si="238"/>
        <v>2.7735432317385853</v>
      </c>
      <c r="O589" s="29">
        <f t="shared" si="238"/>
        <v>2.637257363022063</v>
      </c>
      <c r="P589" s="29">
        <f t="shared" si="238"/>
        <v>2.5624447858882613</v>
      </c>
      <c r="Q589" s="29">
        <f t="shared" si="238"/>
        <v>2.5473787270164734</v>
      </c>
      <c r="R589" s="29">
        <f t="shared" si="238"/>
        <v>2.5530798134471562</v>
      </c>
      <c r="S589" s="29">
        <f t="shared" si="238"/>
        <v>2.5723918096705742</v>
      </c>
      <c r="T589" s="29">
        <f t="shared" si="238"/>
        <v>2.60279165571965</v>
      </c>
      <c r="U589" s="29">
        <f t="shared" si="238"/>
        <v>2.6500621919490248</v>
      </c>
      <c r="V589" s="29">
        <f t="shared" si="238"/>
        <v>2.7716790456133564</v>
      </c>
      <c r="W589" s="29">
        <f t="shared" si="238"/>
        <v>2.8685289629043327</v>
      </c>
      <c r="X589" s="29">
        <f t="shared" si="238"/>
        <v>2.9653788801953085</v>
      </c>
      <c r="Y589" s="29">
        <f t="shared" si="238"/>
        <v>3.0622287974862838</v>
      </c>
      <c r="BC589" s="72"/>
      <c r="BD589" s="72"/>
      <c r="BE589" s="72"/>
      <c r="BF589" s="72"/>
      <c r="BG589" s="72"/>
      <c r="BH589" s="72"/>
      <c r="BI589" s="72"/>
      <c r="BJ589" s="72"/>
      <c r="BK589" s="72"/>
      <c r="BL589" s="72"/>
      <c r="BM589" s="72"/>
      <c r="BN589" s="72"/>
      <c r="BO589" s="72"/>
      <c r="BP589" s="72"/>
      <c r="BQ589" s="72"/>
      <c r="BR589" s="72"/>
      <c r="BS589" s="72"/>
      <c r="BT589" s="72"/>
      <c r="BU589" s="72"/>
      <c r="BV589" s="72"/>
      <c r="BW589" s="72"/>
      <c r="BX589" s="72"/>
      <c r="BY589" s="72"/>
      <c r="BZ589" s="72"/>
      <c r="CA589" s="72"/>
      <c r="CB589" s="72"/>
      <c r="CC589" s="72"/>
      <c r="CD589" s="72"/>
      <c r="CE589" s="72"/>
      <c r="CF589" s="72"/>
      <c r="CG589" s="72"/>
      <c r="CH589" s="72"/>
      <c r="CI589" s="72"/>
      <c r="EK589" s="71"/>
    </row>
    <row r="590" spans="1:141" ht="25.15" customHeight="1">
      <c r="A590" s="549"/>
      <c r="B590" s="369">
        <f t="shared" si="207"/>
        <v>2051</v>
      </c>
      <c r="C590" s="397">
        <f t="shared" si="208"/>
        <v>55153</v>
      </c>
      <c r="D590" s="210">
        <f t="shared" si="199"/>
        <v>3.2498359438120965</v>
      </c>
      <c r="E590" s="210">
        <f t="shared" si="200"/>
        <v>2.5998510744551622</v>
      </c>
      <c r="F590" s="210">
        <f t="shared" si="201"/>
        <v>2.5502292702318146</v>
      </c>
      <c r="G590" s="210">
        <f t="shared" si="202"/>
        <v>2.5875917326951123</v>
      </c>
      <c r="H590" s="210">
        <f t="shared" si="203"/>
        <v>2.7108706187811906</v>
      </c>
      <c r="I590" s="210">
        <f t="shared" si="204"/>
        <v>2.9653788801953085</v>
      </c>
      <c r="K590" s="128">
        <f t="shared" si="209"/>
        <v>2051</v>
      </c>
      <c r="L590" s="29">
        <f t="shared" ref="L590:Y590" si="239">AVERAGE(L402,L496)</f>
        <v>3.9339522186565814</v>
      </c>
      <c r="M590" s="29">
        <f t="shared" si="239"/>
        <v>3.0420123810411233</v>
      </c>
      <c r="N590" s="29">
        <f t="shared" si="239"/>
        <v>2.7735432317385853</v>
      </c>
      <c r="O590" s="29">
        <f t="shared" si="239"/>
        <v>2.637257363022063</v>
      </c>
      <c r="P590" s="29">
        <f t="shared" si="239"/>
        <v>2.5624447858882613</v>
      </c>
      <c r="Q590" s="29">
        <f t="shared" si="239"/>
        <v>2.5473787270164734</v>
      </c>
      <c r="R590" s="29">
        <f t="shared" si="239"/>
        <v>2.5530798134471562</v>
      </c>
      <c r="S590" s="29">
        <f t="shared" si="239"/>
        <v>2.5723918096705742</v>
      </c>
      <c r="T590" s="29">
        <f t="shared" si="239"/>
        <v>2.60279165571965</v>
      </c>
      <c r="U590" s="29">
        <f t="shared" si="239"/>
        <v>2.6500621919490248</v>
      </c>
      <c r="V590" s="29">
        <f t="shared" si="239"/>
        <v>2.7716790456133564</v>
      </c>
      <c r="W590" s="29">
        <f t="shared" si="239"/>
        <v>2.8685289629043327</v>
      </c>
      <c r="X590" s="29">
        <f t="shared" si="239"/>
        <v>2.9653788801953085</v>
      </c>
      <c r="Y590" s="29">
        <f t="shared" si="239"/>
        <v>3.0622287974862838</v>
      </c>
      <c r="BC590" s="72"/>
      <c r="BD590" s="72"/>
      <c r="BE590" s="72"/>
      <c r="BF590" s="72"/>
      <c r="BG590" s="72"/>
      <c r="BH590" s="72"/>
      <c r="BI590" s="72"/>
      <c r="BJ590" s="72"/>
      <c r="BK590" s="72"/>
      <c r="BL590" s="72"/>
      <c r="BM590" s="72"/>
      <c r="BN590" s="72"/>
      <c r="BO590" s="72"/>
      <c r="BP590" s="72"/>
      <c r="BQ590" s="72"/>
      <c r="BR590" s="72"/>
      <c r="BS590" s="72"/>
      <c r="BT590" s="72"/>
      <c r="BU590" s="72"/>
      <c r="BV590" s="72"/>
      <c r="BW590" s="72"/>
      <c r="BX590" s="72"/>
      <c r="BY590" s="72"/>
      <c r="BZ590" s="72"/>
      <c r="CA590" s="72"/>
      <c r="CB590" s="72"/>
      <c r="CC590" s="72"/>
      <c r="CD590" s="72"/>
      <c r="CE590" s="72"/>
      <c r="CF590" s="72"/>
      <c r="CG590" s="72"/>
      <c r="CH590" s="72"/>
      <c r="CI590" s="72"/>
      <c r="EK590" s="71"/>
    </row>
    <row r="591" spans="1:141" ht="25.15" customHeight="1">
      <c r="A591" s="549"/>
      <c r="B591" s="369">
        <f t="shared" si="207"/>
        <v>2052</v>
      </c>
      <c r="C591" s="397">
        <f t="shared" si="208"/>
        <v>55518</v>
      </c>
      <c r="D591" s="210">
        <f t="shared" si="199"/>
        <v>3.2498359438120965</v>
      </c>
      <c r="E591" s="210">
        <f t="shared" si="200"/>
        <v>2.5998510744551622</v>
      </c>
      <c r="F591" s="210">
        <f t="shared" si="201"/>
        <v>2.5502292702318146</v>
      </c>
      <c r="G591" s="210">
        <f t="shared" si="202"/>
        <v>2.5875917326951123</v>
      </c>
      <c r="H591" s="210">
        <f t="shared" si="203"/>
        <v>2.7108706187811906</v>
      </c>
      <c r="I591" s="210">
        <f t="shared" si="204"/>
        <v>2.9653788801953085</v>
      </c>
      <c r="K591" s="128">
        <f t="shared" si="209"/>
        <v>2052</v>
      </c>
      <c r="L591" s="29">
        <f t="shared" ref="L591:Y591" si="240">AVERAGE(L403,L497)</f>
        <v>3.9339522186565814</v>
      </c>
      <c r="M591" s="29">
        <f t="shared" si="240"/>
        <v>3.0420123810411233</v>
      </c>
      <c r="N591" s="29">
        <f t="shared" si="240"/>
        <v>2.7735432317385853</v>
      </c>
      <c r="O591" s="29">
        <f t="shared" si="240"/>
        <v>2.637257363022063</v>
      </c>
      <c r="P591" s="29">
        <f t="shared" si="240"/>
        <v>2.5624447858882613</v>
      </c>
      <c r="Q591" s="29">
        <f t="shared" si="240"/>
        <v>2.5473787270164734</v>
      </c>
      <c r="R591" s="29">
        <f t="shared" si="240"/>
        <v>2.5530798134471562</v>
      </c>
      <c r="S591" s="29">
        <f t="shared" si="240"/>
        <v>2.5723918096705742</v>
      </c>
      <c r="T591" s="29">
        <f t="shared" si="240"/>
        <v>2.60279165571965</v>
      </c>
      <c r="U591" s="29">
        <f t="shared" si="240"/>
        <v>2.6500621919490248</v>
      </c>
      <c r="V591" s="29">
        <f t="shared" si="240"/>
        <v>2.7716790456133564</v>
      </c>
      <c r="W591" s="29">
        <f t="shared" si="240"/>
        <v>2.8685289629043327</v>
      </c>
      <c r="X591" s="29">
        <f t="shared" si="240"/>
        <v>2.9653788801953085</v>
      </c>
      <c r="Y591" s="29">
        <f t="shared" si="240"/>
        <v>3.0622287974862838</v>
      </c>
      <c r="BC591" s="72"/>
      <c r="BD591" s="72"/>
      <c r="BE591" s="72"/>
      <c r="BF591" s="72"/>
      <c r="BG591" s="72"/>
      <c r="BH591" s="72"/>
      <c r="BI591" s="72"/>
      <c r="BJ591" s="72"/>
      <c r="BK591" s="72"/>
      <c r="BL591" s="72"/>
      <c r="BM591" s="72"/>
      <c r="BN591" s="72"/>
      <c r="BO591" s="72"/>
      <c r="BP591" s="72"/>
      <c r="BQ591" s="72"/>
      <c r="BR591" s="72"/>
      <c r="BS591" s="72"/>
      <c r="BT591" s="72"/>
      <c r="BU591" s="72"/>
      <c r="BV591" s="72"/>
      <c r="BW591" s="72"/>
      <c r="BX591" s="72"/>
      <c r="BY591" s="72"/>
      <c r="BZ591" s="72"/>
      <c r="CA591" s="72"/>
      <c r="CB591" s="72"/>
      <c r="CC591" s="72"/>
      <c r="CD591" s="72"/>
      <c r="CE591" s="72"/>
      <c r="CF591" s="72"/>
      <c r="CG591" s="72"/>
      <c r="CH591" s="72"/>
      <c r="CI591" s="72"/>
      <c r="EK591" s="71"/>
    </row>
    <row r="592" spans="1:141" ht="25.15" customHeight="1">
      <c r="A592" s="549"/>
      <c r="B592" s="369">
        <f t="shared" si="207"/>
        <v>2053</v>
      </c>
      <c r="C592" s="397">
        <f t="shared" si="208"/>
        <v>55884</v>
      </c>
      <c r="D592" s="210">
        <f t="shared" si="199"/>
        <v>3.2498359438120965</v>
      </c>
      <c r="E592" s="210">
        <f t="shared" si="200"/>
        <v>2.5998510744551622</v>
      </c>
      <c r="F592" s="210">
        <f t="shared" si="201"/>
        <v>2.5502292702318146</v>
      </c>
      <c r="G592" s="210">
        <f t="shared" si="202"/>
        <v>2.5875917326951123</v>
      </c>
      <c r="H592" s="210">
        <f t="shared" si="203"/>
        <v>2.7108706187811906</v>
      </c>
      <c r="I592" s="210">
        <f t="shared" si="204"/>
        <v>2.9653788801953085</v>
      </c>
      <c r="K592" s="128">
        <f t="shared" si="209"/>
        <v>2053</v>
      </c>
      <c r="L592" s="29">
        <f t="shared" ref="L592:Y592" si="241">AVERAGE(L404,L498)</f>
        <v>3.9339522186565814</v>
      </c>
      <c r="M592" s="29">
        <f t="shared" si="241"/>
        <v>3.0420123810411233</v>
      </c>
      <c r="N592" s="29">
        <f t="shared" si="241"/>
        <v>2.7735432317385853</v>
      </c>
      <c r="O592" s="29">
        <f t="shared" si="241"/>
        <v>2.637257363022063</v>
      </c>
      <c r="P592" s="29">
        <f t="shared" si="241"/>
        <v>2.5624447858882613</v>
      </c>
      <c r="Q592" s="29">
        <f t="shared" si="241"/>
        <v>2.5473787270164734</v>
      </c>
      <c r="R592" s="29">
        <f t="shared" si="241"/>
        <v>2.5530798134471562</v>
      </c>
      <c r="S592" s="29">
        <f t="shared" si="241"/>
        <v>2.5723918096705742</v>
      </c>
      <c r="T592" s="29">
        <f t="shared" si="241"/>
        <v>2.60279165571965</v>
      </c>
      <c r="U592" s="29">
        <f t="shared" si="241"/>
        <v>2.6500621919490248</v>
      </c>
      <c r="V592" s="29">
        <f t="shared" si="241"/>
        <v>2.7716790456133564</v>
      </c>
      <c r="W592" s="29">
        <f t="shared" si="241"/>
        <v>2.8685289629043327</v>
      </c>
      <c r="X592" s="29">
        <f t="shared" si="241"/>
        <v>2.9653788801953085</v>
      </c>
      <c r="Y592" s="29">
        <f t="shared" si="241"/>
        <v>3.0622287974862838</v>
      </c>
      <c r="BC592" s="72"/>
      <c r="BD592" s="72"/>
      <c r="BE592" s="72"/>
      <c r="BF592" s="72"/>
      <c r="BG592" s="72"/>
      <c r="BH592" s="72"/>
      <c r="BI592" s="72"/>
      <c r="BJ592" s="72"/>
      <c r="BK592" s="72"/>
      <c r="BL592" s="72"/>
      <c r="BM592" s="72"/>
      <c r="BN592" s="72"/>
      <c r="BO592" s="72"/>
      <c r="BP592" s="72"/>
      <c r="BQ592" s="72"/>
      <c r="BR592" s="72"/>
      <c r="BS592" s="72"/>
      <c r="BT592" s="72"/>
      <c r="BU592" s="72"/>
      <c r="BV592" s="72"/>
      <c r="BW592" s="72"/>
      <c r="BX592" s="72"/>
      <c r="BY592" s="72"/>
      <c r="BZ592" s="72"/>
      <c r="CA592" s="72"/>
      <c r="CB592" s="72"/>
      <c r="CC592" s="72"/>
      <c r="CD592" s="72"/>
      <c r="CE592" s="72"/>
      <c r="CF592" s="72"/>
      <c r="CG592" s="72"/>
      <c r="CH592" s="72"/>
      <c r="CI592" s="72"/>
      <c r="EK592" s="71"/>
    </row>
    <row r="593" spans="1:141" ht="25.15" customHeight="1">
      <c r="A593" s="549"/>
      <c r="B593" s="369">
        <f t="shared" si="207"/>
        <v>2054</v>
      </c>
      <c r="C593" s="397">
        <f t="shared" si="208"/>
        <v>56249</v>
      </c>
      <c r="D593" s="210">
        <f t="shared" si="199"/>
        <v>3.2498359438120965</v>
      </c>
      <c r="E593" s="210">
        <f t="shared" si="200"/>
        <v>2.5998510744551622</v>
      </c>
      <c r="F593" s="210">
        <f t="shared" si="201"/>
        <v>2.5502292702318146</v>
      </c>
      <c r="G593" s="210">
        <f t="shared" si="202"/>
        <v>2.5875917326951123</v>
      </c>
      <c r="H593" s="210">
        <f t="shared" si="203"/>
        <v>2.7108706187811906</v>
      </c>
      <c r="I593" s="210">
        <f t="shared" si="204"/>
        <v>2.9653788801953085</v>
      </c>
      <c r="K593" s="128">
        <f t="shared" si="209"/>
        <v>2054</v>
      </c>
      <c r="L593" s="29">
        <f t="shared" ref="L593:Y593" si="242">AVERAGE(L405,L499)</f>
        <v>3.9339522186565814</v>
      </c>
      <c r="M593" s="29">
        <f t="shared" si="242"/>
        <v>3.0420123810411233</v>
      </c>
      <c r="N593" s="29">
        <f t="shared" si="242"/>
        <v>2.7735432317385853</v>
      </c>
      <c r="O593" s="29">
        <f t="shared" si="242"/>
        <v>2.637257363022063</v>
      </c>
      <c r="P593" s="29">
        <f t="shared" si="242"/>
        <v>2.5624447858882613</v>
      </c>
      <c r="Q593" s="29">
        <f t="shared" si="242"/>
        <v>2.5473787270164734</v>
      </c>
      <c r="R593" s="29">
        <f t="shared" si="242"/>
        <v>2.5530798134471562</v>
      </c>
      <c r="S593" s="29">
        <f t="shared" si="242"/>
        <v>2.5723918096705742</v>
      </c>
      <c r="T593" s="29">
        <f t="shared" si="242"/>
        <v>2.60279165571965</v>
      </c>
      <c r="U593" s="29">
        <f t="shared" si="242"/>
        <v>2.6500621919490248</v>
      </c>
      <c r="V593" s="29">
        <f t="shared" si="242"/>
        <v>2.7716790456133564</v>
      </c>
      <c r="W593" s="29">
        <f t="shared" si="242"/>
        <v>2.8685289629043327</v>
      </c>
      <c r="X593" s="29">
        <f t="shared" si="242"/>
        <v>2.9653788801953085</v>
      </c>
      <c r="Y593" s="29">
        <f t="shared" si="242"/>
        <v>3.0622287974862838</v>
      </c>
      <c r="BC593" s="72"/>
      <c r="BD593" s="72"/>
      <c r="BE593" s="72"/>
      <c r="BF593" s="72"/>
      <c r="BG593" s="72"/>
      <c r="BH593" s="72"/>
      <c r="BI593" s="72"/>
      <c r="BJ593" s="72"/>
      <c r="BK593" s="72"/>
      <c r="BL593" s="72"/>
      <c r="BM593" s="72"/>
      <c r="BN593" s="72"/>
      <c r="BO593" s="72"/>
      <c r="BP593" s="72"/>
      <c r="BQ593" s="72"/>
      <c r="BR593" s="72"/>
      <c r="BS593" s="72"/>
      <c r="BT593" s="72"/>
      <c r="BU593" s="72"/>
      <c r="BV593" s="72"/>
      <c r="BW593" s="72"/>
      <c r="BX593" s="72"/>
      <c r="BY593" s="72"/>
      <c r="BZ593" s="72"/>
      <c r="CA593" s="72"/>
      <c r="CB593" s="72"/>
      <c r="CC593" s="72"/>
      <c r="CD593" s="72"/>
      <c r="CE593" s="72"/>
      <c r="CF593" s="72"/>
      <c r="CG593" s="72"/>
      <c r="CH593" s="72"/>
      <c r="CI593" s="72"/>
      <c r="EK593" s="71"/>
    </row>
    <row r="594" spans="1:141" ht="25.15" customHeight="1">
      <c r="A594" s="549"/>
      <c r="B594" s="369">
        <f t="shared" si="207"/>
        <v>2055</v>
      </c>
      <c r="C594" s="397">
        <f t="shared" si="208"/>
        <v>56614</v>
      </c>
      <c r="D594" s="210">
        <f t="shared" si="199"/>
        <v>3.2498359438120965</v>
      </c>
      <c r="E594" s="210">
        <f t="shared" si="200"/>
        <v>2.5998510744551622</v>
      </c>
      <c r="F594" s="210">
        <f t="shared" si="201"/>
        <v>2.5502292702318146</v>
      </c>
      <c r="G594" s="210">
        <f t="shared" si="202"/>
        <v>2.5875917326951123</v>
      </c>
      <c r="H594" s="210">
        <f t="shared" si="203"/>
        <v>2.7108706187811906</v>
      </c>
      <c r="I594" s="210">
        <f t="shared" si="204"/>
        <v>2.9653788801953085</v>
      </c>
      <c r="K594" s="128">
        <f t="shared" si="209"/>
        <v>2055</v>
      </c>
      <c r="L594" s="29">
        <f t="shared" ref="L594:Y594" si="243">AVERAGE(L406,L500)</f>
        <v>3.9339522186565814</v>
      </c>
      <c r="M594" s="29">
        <f t="shared" si="243"/>
        <v>3.0420123810411233</v>
      </c>
      <c r="N594" s="29">
        <f t="shared" si="243"/>
        <v>2.7735432317385853</v>
      </c>
      <c r="O594" s="29">
        <f t="shared" si="243"/>
        <v>2.637257363022063</v>
      </c>
      <c r="P594" s="29">
        <f t="shared" si="243"/>
        <v>2.5624447858882613</v>
      </c>
      <c r="Q594" s="29">
        <f t="shared" si="243"/>
        <v>2.5473787270164734</v>
      </c>
      <c r="R594" s="29">
        <f t="shared" si="243"/>
        <v>2.5530798134471562</v>
      </c>
      <c r="S594" s="29">
        <f t="shared" si="243"/>
        <v>2.5723918096705742</v>
      </c>
      <c r="T594" s="29">
        <f t="shared" si="243"/>
        <v>2.60279165571965</v>
      </c>
      <c r="U594" s="29">
        <f t="shared" si="243"/>
        <v>2.6500621919490248</v>
      </c>
      <c r="V594" s="29">
        <f t="shared" si="243"/>
        <v>2.7716790456133564</v>
      </c>
      <c r="W594" s="29">
        <f t="shared" si="243"/>
        <v>2.8685289629043327</v>
      </c>
      <c r="X594" s="29">
        <f t="shared" si="243"/>
        <v>2.9653788801953085</v>
      </c>
      <c r="Y594" s="29">
        <f t="shared" si="243"/>
        <v>3.0622287974862838</v>
      </c>
      <c r="BC594" s="72"/>
      <c r="BD594" s="72"/>
      <c r="BE594" s="72"/>
      <c r="BF594" s="72"/>
      <c r="BG594" s="72"/>
      <c r="BH594" s="72"/>
      <c r="BI594" s="72"/>
      <c r="BJ594" s="72"/>
      <c r="BK594" s="72"/>
      <c r="BL594" s="72"/>
      <c r="BM594" s="72"/>
      <c r="BN594" s="72"/>
      <c r="BO594" s="72"/>
      <c r="BP594" s="72"/>
      <c r="BQ594" s="72"/>
      <c r="BR594" s="72"/>
      <c r="BS594" s="72"/>
      <c r="BT594" s="72"/>
      <c r="BU594" s="72"/>
      <c r="BV594" s="72"/>
      <c r="BW594" s="72"/>
      <c r="BX594" s="72"/>
      <c r="BY594" s="72"/>
      <c r="BZ594" s="72"/>
      <c r="CA594" s="72"/>
      <c r="CB594" s="72"/>
      <c r="CC594" s="72"/>
      <c r="CD594" s="72"/>
      <c r="CE594" s="72"/>
      <c r="CF594" s="72"/>
      <c r="CG594" s="72"/>
      <c r="CH594" s="72"/>
      <c r="CI594" s="72"/>
      <c r="EK594" s="71"/>
    </row>
    <row r="595" spans="1:141" ht="25.15" customHeight="1">
      <c r="A595" s="549"/>
      <c r="B595" s="369">
        <f t="shared" si="207"/>
        <v>2056</v>
      </c>
      <c r="C595" s="397">
        <f t="shared" si="208"/>
        <v>56979</v>
      </c>
      <c r="D595" s="210">
        <f t="shared" si="199"/>
        <v>3.2498359438120965</v>
      </c>
      <c r="E595" s="210">
        <f t="shared" si="200"/>
        <v>2.5998510744551622</v>
      </c>
      <c r="F595" s="210">
        <f t="shared" si="201"/>
        <v>2.5502292702318146</v>
      </c>
      <c r="G595" s="210">
        <f t="shared" si="202"/>
        <v>2.5875917326951123</v>
      </c>
      <c r="H595" s="210">
        <f t="shared" si="203"/>
        <v>2.7108706187811906</v>
      </c>
      <c r="I595" s="210">
        <f t="shared" si="204"/>
        <v>2.9653788801953085</v>
      </c>
      <c r="K595" s="128">
        <f t="shared" si="209"/>
        <v>2056</v>
      </c>
      <c r="L595" s="29">
        <f t="shared" ref="L595:Y595" si="244">AVERAGE(L407,L501)</f>
        <v>3.9339522186565814</v>
      </c>
      <c r="M595" s="29">
        <f t="shared" si="244"/>
        <v>3.0420123810411233</v>
      </c>
      <c r="N595" s="29">
        <f t="shared" si="244"/>
        <v>2.7735432317385853</v>
      </c>
      <c r="O595" s="29">
        <f t="shared" si="244"/>
        <v>2.637257363022063</v>
      </c>
      <c r="P595" s="29">
        <f t="shared" si="244"/>
        <v>2.5624447858882613</v>
      </c>
      <c r="Q595" s="29">
        <f t="shared" si="244"/>
        <v>2.5473787270164734</v>
      </c>
      <c r="R595" s="29">
        <f t="shared" si="244"/>
        <v>2.5530798134471562</v>
      </c>
      <c r="S595" s="29">
        <f t="shared" si="244"/>
        <v>2.5723918096705742</v>
      </c>
      <c r="T595" s="29">
        <f t="shared" si="244"/>
        <v>2.60279165571965</v>
      </c>
      <c r="U595" s="29">
        <f t="shared" si="244"/>
        <v>2.6500621919490248</v>
      </c>
      <c r="V595" s="29">
        <f t="shared" si="244"/>
        <v>2.7716790456133564</v>
      </c>
      <c r="W595" s="29">
        <f t="shared" si="244"/>
        <v>2.8685289629043327</v>
      </c>
      <c r="X595" s="29">
        <f t="shared" si="244"/>
        <v>2.9653788801953085</v>
      </c>
      <c r="Y595" s="29">
        <f t="shared" si="244"/>
        <v>3.0622287974862838</v>
      </c>
      <c r="BC595" s="72"/>
      <c r="BD595" s="72"/>
      <c r="BE595" s="72"/>
      <c r="BF595" s="72"/>
      <c r="BG595" s="72"/>
      <c r="BH595" s="72"/>
      <c r="BI595" s="72"/>
      <c r="BJ595" s="72"/>
      <c r="BK595" s="72"/>
      <c r="BL595" s="72"/>
      <c r="BM595" s="72"/>
      <c r="BN595" s="72"/>
      <c r="BO595" s="72"/>
      <c r="BP595" s="72"/>
      <c r="BQ595" s="72"/>
      <c r="BR595" s="72"/>
      <c r="BS595" s="72"/>
      <c r="BT595" s="72"/>
      <c r="BU595" s="72"/>
      <c r="BV595" s="72"/>
      <c r="BW595" s="72"/>
      <c r="BX595" s="72"/>
      <c r="BY595" s="72"/>
      <c r="BZ595" s="72"/>
      <c r="CA595" s="72"/>
      <c r="CB595" s="72"/>
      <c r="CC595" s="72"/>
      <c r="CD595" s="72"/>
      <c r="CE595" s="72"/>
      <c r="CF595" s="72"/>
      <c r="CG595" s="72"/>
      <c r="CH595" s="72"/>
      <c r="CI595" s="72"/>
      <c r="EK595" s="71"/>
    </row>
    <row r="596" spans="1:141" ht="25.15" customHeight="1">
      <c r="A596" s="549"/>
      <c r="B596" s="369">
        <f t="shared" si="207"/>
        <v>2057</v>
      </c>
      <c r="C596" s="397">
        <f t="shared" si="208"/>
        <v>57345</v>
      </c>
      <c r="D596" s="210">
        <f t="shared" si="199"/>
        <v>3.2498359438120965</v>
      </c>
      <c r="E596" s="210">
        <f t="shared" si="200"/>
        <v>2.5998510744551622</v>
      </c>
      <c r="F596" s="210">
        <f t="shared" si="201"/>
        <v>2.5502292702318146</v>
      </c>
      <c r="G596" s="210">
        <f t="shared" si="202"/>
        <v>2.5875917326951123</v>
      </c>
      <c r="H596" s="210">
        <f t="shared" si="203"/>
        <v>2.7108706187811906</v>
      </c>
      <c r="I596" s="210">
        <f t="shared" si="204"/>
        <v>2.9653788801953085</v>
      </c>
      <c r="K596" s="128">
        <f t="shared" si="209"/>
        <v>2057</v>
      </c>
      <c r="L596" s="29">
        <f t="shared" ref="L596:Y596" si="245">AVERAGE(L408,L502)</f>
        <v>3.9339522186565814</v>
      </c>
      <c r="M596" s="29">
        <f t="shared" si="245"/>
        <v>3.0420123810411233</v>
      </c>
      <c r="N596" s="29">
        <f t="shared" si="245"/>
        <v>2.7735432317385853</v>
      </c>
      <c r="O596" s="29">
        <f t="shared" si="245"/>
        <v>2.637257363022063</v>
      </c>
      <c r="P596" s="29">
        <f t="shared" si="245"/>
        <v>2.5624447858882613</v>
      </c>
      <c r="Q596" s="29">
        <f t="shared" si="245"/>
        <v>2.5473787270164734</v>
      </c>
      <c r="R596" s="29">
        <f t="shared" si="245"/>
        <v>2.5530798134471562</v>
      </c>
      <c r="S596" s="29">
        <f t="shared" si="245"/>
        <v>2.5723918096705742</v>
      </c>
      <c r="T596" s="29">
        <f t="shared" si="245"/>
        <v>2.60279165571965</v>
      </c>
      <c r="U596" s="29">
        <f t="shared" si="245"/>
        <v>2.6500621919490248</v>
      </c>
      <c r="V596" s="29">
        <f t="shared" si="245"/>
        <v>2.7716790456133564</v>
      </c>
      <c r="W596" s="29">
        <f t="shared" si="245"/>
        <v>2.8685289629043327</v>
      </c>
      <c r="X596" s="29">
        <f t="shared" si="245"/>
        <v>2.9653788801953085</v>
      </c>
      <c r="Y596" s="29">
        <f t="shared" si="245"/>
        <v>3.0622287974862838</v>
      </c>
      <c r="BC596" s="72"/>
      <c r="BD596" s="72"/>
      <c r="BE596" s="72"/>
      <c r="BF596" s="72"/>
      <c r="BG596" s="72"/>
      <c r="BH596" s="72"/>
      <c r="BI596" s="72"/>
      <c r="BJ596" s="72"/>
      <c r="BK596" s="72"/>
      <c r="BL596" s="72"/>
      <c r="BM596" s="72"/>
      <c r="BN596" s="72"/>
      <c r="BO596" s="72"/>
      <c r="BP596" s="72"/>
      <c r="BQ596" s="72"/>
      <c r="BR596" s="72"/>
      <c r="BS596" s="72"/>
      <c r="BT596" s="72"/>
      <c r="BU596" s="72"/>
      <c r="BV596" s="72"/>
      <c r="BW596" s="72"/>
      <c r="BX596" s="72"/>
      <c r="BY596" s="72"/>
      <c r="BZ596" s="72"/>
      <c r="CA596" s="72"/>
      <c r="CB596" s="72"/>
      <c r="CC596" s="72"/>
      <c r="CD596" s="72"/>
      <c r="CE596" s="72"/>
      <c r="CF596" s="72"/>
      <c r="CG596" s="72"/>
      <c r="CH596" s="72"/>
      <c r="CI596" s="72"/>
      <c r="EK596" s="71"/>
    </row>
    <row r="597" spans="1:141" ht="25.15" customHeight="1">
      <c r="A597" s="549"/>
      <c r="B597" s="369">
        <f t="shared" si="207"/>
        <v>2058</v>
      </c>
      <c r="C597" s="397">
        <f t="shared" si="208"/>
        <v>57710</v>
      </c>
      <c r="D597" s="210">
        <f t="shared" si="199"/>
        <v>3.2498359438120965</v>
      </c>
      <c r="E597" s="210">
        <f t="shared" si="200"/>
        <v>2.5998510744551622</v>
      </c>
      <c r="F597" s="210">
        <f t="shared" si="201"/>
        <v>2.5502292702318146</v>
      </c>
      <c r="G597" s="210">
        <f t="shared" si="202"/>
        <v>2.5875917326951123</v>
      </c>
      <c r="H597" s="210">
        <f t="shared" si="203"/>
        <v>2.7108706187811906</v>
      </c>
      <c r="I597" s="210">
        <f t="shared" si="204"/>
        <v>2.9653788801953085</v>
      </c>
      <c r="K597" s="128">
        <f t="shared" si="209"/>
        <v>2058</v>
      </c>
      <c r="L597" s="29">
        <f t="shared" ref="L597:Y597" si="246">AVERAGE(L409,L503)</f>
        <v>3.9339522186565814</v>
      </c>
      <c r="M597" s="29">
        <f t="shared" si="246"/>
        <v>3.0420123810411233</v>
      </c>
      <c r="N597" s="29">
        <f t="shared" si="246"/>
        <v>2.7735432317385853</v>
      </c>
      <c r="O597" s="29">
        <f t="shared" si="246"/>
        <v>2.637257363022063</v>
      </c>
      <c r="P597" s="29">
        <f t="shared" si="246"/>
        <v>2.5624447858882613</v>
      </c>
      <c r="Q597" s="29">
        <f t="shared" si="246"/>
        <v>2.5473787270164734</v>
      </c>
      <c r="R597" s="29">
        <f t="shared" si="246"/>
        <v>2.5530798134471562</v>
      </c>
      <c r="S597" s="29">
        <f t="shared" si="246"/>
        <v>2.5723918096705742</v>
      </c>
      <c r="T597" s="29">
        <f t="shared" si="246"/>
        <v>2.60279165571965</v>
      </c>
      <c r="U597" s="29">
        <f t="shared" si="246"/>
        <v>2.6500621919490248</v>
      </c>
      <c r="V597" s="29">
        <f t="shared" si="246"/>
        <v>2.7716790456133564</v>
      </c>
      <c r="W597" s="29">
        <f t="shared" si="246"/>
        <v>2.8685289629043327</v>
      </c>
      <c r="X597" s="29">
        <f t="shared" si="246"/>
        <v>2.9653788801953085</v>
      </c>
      <c r="Y597" s="29">
        <f t="shared" si="246"/>
        <v>3.0622287974862838</v>
      </c>
      <c r="BC597" s="72"/>
      <c r="BD597" s="72"/>
      <c r="BE597" s="72"/>
      <c r="BF597" s="72"/>
      <c r="BG597" s="72"/>
      <c r="BH597" s="72"/>
      <c r="BI597" s="72"/>
      <c r="BJ597" s="72"/>
      <c r="BK597" s="72"/>
      <c r="BL597" s="72"/>
      <c r="BM597" s="72"/>
      <c r="BN597" s="72"/>
      <c r="BO597" s="72"/>
      <c r="BP597" s="72"/>
      <c r="BQ597" s="72"/>
      <c r="BR597" s="72"/>
      <c r="BS597" s="72"/>
      <c r="BT597" s="72"/>
      <c r="BU597" s="72"/>
      <c r="BV597" s="72"/>
      <c r="BW597" s="72"/>
      <c r="BX597" s="72"/>
      <c r="BY597" s="72"/>
      <c r="BZ597" s="72"/>
      <c r="CA597" s="72"/>
      <c r="CB597" s="72"/>
      <c r="CC597" s="72"/>
      <c r="CD597" s="72"/>
      <c r="CE597" s="72"/>
      <c r="CF597" s="72"/>
      <c r="CG597" s="72"/>
      <c r="CH597" s="72"/>
      <c r="CI597" s="72"/>
      <c r="EK597" s="71"/>
    </row>
    <row r="598" spans="1:141" ht="25.15" customHeight="1">
      <c r="A598" s="549"/>
      <c r="B598" s="369">
        <f t="shared" si="207"/>
        <v>2059</v>
      </c>
      <c r="C598" s="397">
        <f t="shared" si="208"/>
        <v>58075</v>
      </c>
      <c r="D598" s="210">
        <f t="shared" si="199"/>
        <v>3.2498359438120965</v>
      </c>
      <c r="E598" s="210">
        <f t="shared" si="200"/>
        <v>2.5998510744551622</v>
      </c>
      <c r="F598" s="210">
        <f t="shared" si="201"/>
        <v>2.5502292702318146</v>
      </c>
      <c r="G598" s="210">
        <f t="shared" si="202"/>
        <v>2.5875917326951123</v>
      </c>
      <c r="H598" s="210">
        <f t="shared" si="203"/>
        <v>2.7108706187811906</v>
      </c>
      <c r="I598" s="210">
        <f t="shared" si="204"/>
        <v>2.9653788801953085</v>
      </c>
      <c r="K598" s="128">
        <f t="shared" si="209"/>
        <v>2059</v>
      </c>
      <c r="L598" s="29">
        <f t="shared" ref="L598:Y598" si="247">AVERAGE(L410,L504)</f>
        <v>3.9339522186565814</v>
      </c>
      <c r="M598" s="29">
        <f t="shared" si="247"/>
        <v>3.0420123810411233</v>
      </c>
      <c r="N598" s="29">
        <f t="shared" si="247"/>
        <v>2.7735432317385853</v>
      </c>
      <c r="O598" s="29">
        <f t="shared" si="247"/>
        <v>2.637257363022063</v>
      </c>
      <c r="P598" s="29">
        <f t="shared" si="247"/>
        <v>2.5624447858882613</v>
      </c>
      <c r="Q598" s="29">
        <f t="shared" si="247"/>
        <v>2.5473787270164734</v>
      </c>
      <c r="R598" s="29">
        <f t="shared" si="247"/>
        <v>2.5530798134471562</v>
      </c>
      <c r="S598" s="29">
        <f t="shared" si="247"/>
        <v>2.5723918096705742</v>
      </c>
      <c r="T598" s="29">
        <f t="shared" si="247"/>
        <v>2.60279165571965</v>
      </c>
      <c r="U598" s="29">
        <f t="shared" si="247"/>
        <v>2.6500621919490248</v>
      </c>
      <c r="V598" s="29">
        <f t="shared" si="247"/>
        <v>2.7716790456133564</v>
      </c>
      <c r="W598" s="29">
        <f t="shared" si="247"/>
        <v>2.8685289629043327</v>
      </c>
      <c r="X598" s="29">
        <f t="shared" si="247"/>
        <v>2.9653788801953085</v>
      </c>
      <c r="Y598" s="29">
        <f t="shared" si="247"/>
        <v>3.0622287974862838</v>
      </c>
      <c r="BC598" s="72"/>
      <c r="BD598" s="72"/>
      <c r="BE598" s="72"/>
      <c r="BF598" s="72"/>
      <c r="BG598" s="72"/>
      <c r="BH598" s="72"/>
      <c r="BI598" s="72"/>
      <c r="BJ598" s="72"/>
      <c r="BK598" s="72"/>
      <c r="BL598" s="72"/>
      <c r="BM598" s="72"/>
      <c r="BN598" s="72"/>
      <c r="BO598" s="72"/>
      <c r="BP598" s="72"/>
      <c r="BQ598" s="72"/>
      <c r="BR598" s="72"/>
      <c r="BS598" s="72"/>
      <c r="BT598" s="72"/>
      <c r="BU598" s="72"/>
      <c r="BV598" s="72"/>
      <c r="BW598" s="72"/>
      <c r="BX598" s="72"/>
      <c r="BY598" s="72"/>
      <c r="BZ598" s="72"/>
      <c r="CA598" s="72"/>
      <c r="CB598" s="72"/>
      <c r="CC598" s="72"/>
      <c r="CD598" s="72"/>
      <c r="CE598" s="72"/>
      <c r="CF598" s="72"/>
      <c r="CG598" s="72"/>
      <c r="CH598" s="72"/>
      <c r="CI598" s="72"/>
      <c r="EK598" s="71"/>
    </row>
    <row r="599" spans="1:141" ht="25.15" customHeight="1">
      <c r="A599" s="549"/>
      <c r="B599" s="369">
        <f t="shared" si="207"/>
        <v>2060</v>
      </c>
      <c r="C599" s="397">
        <f t="shared" si="208"/>
        <v>58440</v>
      </c>
      <c r="D599" s="210">
        <f t="shared" si="199"/>
        <v>3.2498359438120965</v>
      </c>
      <c r="E599" s="210">
        <f t="shared" si="200"/>
        <v>2.5998510744551622</v>
      </c>
      <c r="F599" s="210">
        <f t="shared" si="201"/>
        <v>2.5502292702318146</v>
      </c>
      <c r="G599" s="210">
        <f t="shared" si="202"/>
        <v>2.5875917326951123</v>
      </c>
      <c r="H599" s="210">
        <f t="shared" si="203"/>
        <v>2.7108706187811906</v>
      </c>
      <c r="I599" s="210">
        <f t="shared" si="204"/>
        <v>2.9653788801953085</v>
      </c>
      <c r="K599" s="128">
        <f t="shared" si="209"/>
        <v>2060</v>
      </c>
      <c r="L599" s="29">
        <f t="shared" ref="L599:Y599" si="248">AVERAGE(L411,L505)</f>
        <v>3.9339522186565814</v>
      </c>
      <c r="M599" s="29">
        <f t="shared" si="248"/>
        <v>3.0420123810411233</v>
      </c>
      <c r="N599" s="29">
        <f t="shared" si="248"/>
        <v>2.7735432317385853</v>
      </c>
      <c r="O599" s="29">
        <f t="shared" si="248"/>
        <v>2.637257363022063</v>
      </c>
      <c r="P599" s="29">
        <f t="shared" si="248"/>
        <v>2.5624447858882613</v>
      </c>
      <c r="Q599" s="29">
        <f t="shared" si="248"/>
        <v>2.5473787270164734</v>
      </c>
      <c r="R599" s="29">
        <f t="shared" si="248"/>
        <v>2.5530798134471562</v>
      </c>
      <c r="S599" s="29">
        <f t="shared" si="248"/>
        <v>2.5723918096705742</v>
      </c>
      <c r="T599" s="29">
        <f t="shared" si="248"/>
        <v>2.60279165571965</v>
      </c>
      <c r="U599" s="29">
        <f t="shared" si="248"/>
        <v>2.6500621919490248</v>
      </c>
      <c r="V599" s="29">
        <f t="shared" si="248"/>
        <v>2.7716790456133564</v>
      </c>
      <c r="W599" s="29">
        <f t="shared" si="248"/>
        <v>2.8685289629043327</v>
      </c>
      <c r="X599" s="29">
        <f t="shared" si="248"/>
        <v>2.9653788801953085</v>
      </c>
      <c r="Y599" s="29">
        <f t="shared" si="248"/>
        <v>3.0622287974862838</v>
      </c>
      <c r="BC599" s="72"/>
      <c r="BD599" s="72"/>
      <c r="BE599" s="72"/>
      <c r="BF599" s="72"/>
      <c r="BG599" s="72"/>
      <c r="BH599" s="72"/>
      <c r="BI599" s="72"/>
      <c r="BJ599" s="72"/>
      <c r="BK599" s="72"/>
      <c r="BL599" s="72"/>
      <c r="BM599" s="72"/>
      <c r="BN599" s="72"/>
      <c r="BO599" s="72"/>
      <c r="BP599" s="72"/>
      <c r="BQ599" s="72"/>
      <c r="BR599" s="72"/>
      <c r="BS599" s="72"/>
      <c r="BT599" s="72"/>
      <c r="BU599" s="72"/>
      <c r="BV599" s="72"/>
      <c r="BW599" s="72"/>
      <c r="BX599" s="72"/>
      <c r="BY599" s="72"/>
      <c r="BZ599" s="72"/>
      <c r="CA599" s="72"/>
      <c r="CB599" s="72"/>
      <c r="CC599" s="72"/>
      <c r="CD599" s="72"/>
      <c r="CE599" s="72"/>
      <c r="CF599" s="72"/>
      <c r="CG599" s="72"/>
      <c r="CH599" s="72"/>
      <c r="CI599" s="72"/>
      <c r="EK599" s="71"/>
    </row>
    <row r="600" spans="1:141" ht="25.15" customHeight="1">
      <c r="A600" s="550"/>
      <c r="B600" s="369">
        <f t="shared" si="207"/>
        <v>2061</v>
      </c>
      <c r="C600" s="397">
        <f t="shared" si="208"/>
        <v>58806</v>
      </c>
      <c r="D600" s="210">
        <f t="shared" si="199"/>
        <v>3.2498359438120965</v>
      </c>
      <c r="E600" s="210">
        <f t="shared" si="200"/>
        <v>2.5998510744551622</v>
      </c>
      <c r="F600" s="210">
        <f t="shared" si="201"/>
        <v>2.5502292702318146</v>
      </c>
      <c r="G600" s="210">
        <f t="shared" si="202"/>
        <v>2.5875917326951123</v>
      </c>
      <c r="H600" s="210">
        <f t="shared" si="203"/>
        <v>2.7108706187811906</v>
      </c>
      <c r="I600" s="210">
        <f t="shared" si="204"/>
        <v>2.9653788801953085</v>
      </c>
      <c r="K600" s="128">
        <f t="shared" si="209"/>
        <v>2061</v>
      </c>
      <c r="L600" s="29">
        <f t="shared" ref="L600:Y600" si="249">AVERAGE(L412,L506)</f>
        <v>3.9339522186565814</v>
      </c>
      <c r="M600" s="29">
        <f t="shared" si="249"/>
        <v>3.0420123810411233</v>
      </c>
      <c r="N600" s="29">
        <f t="shared" si="249"/>
        <v>2.7735432317385853</v>
      </c>
      <c r="O600" s="29">
        <f t="shared" si="249"/>
        <v>2.637257363022063</v>
      </c>
      <c r="P600" s="29">
        <f t="shared" si="249"/>
        <v>2.5624447858882613</v>
      </c>
      <c r="Q600" s="29">
        <f t="shared" si="249"/>
        <v>2.5473787270164734</v>
      </c>
      <c r="R600" s="29">
        <f t="shared" si="249"/>
        <v>2.5530798134471562</v>
      </c>
      <c r="S600" s="29">
        <f t="shared" si="249"/>
        <v>2.5723918096705742</v>
      </c>
      <c r="T600" s="29">
        <f t="shared" si="249"/>
        <v>2.60279165571965</v>
      </c>
      <c r="U600" s="29">
        <f t="shared" si="249"/>
        <v>2.6500621919490248</v>
      </c>
      <c r="V600" s="29">
        <f t="shared" si="249"/>
        <v>2.7716790456133564</v>
      </c>
      <c r="W600" s="29">
        <f t="shared" si="249"/>
        <v>2.8685289629043327</v>
      </c>
      <c r="X600" s="29">
        <f t="shared" si="249"/>
        <v>2.9653788801953085</v>
      </c>
      <c r="Y600" s="29">
        <f t="shared" si="249"/>
        <v>3.0622287974862838</v>
      </c>
      <c r="BC600" s="72"/>
      <c r="BD600" s="72"/>
      <c r="BE600" s="72"/>
      <c r="BF600" s="72"/>
      <c r="BG600" s="72"/>
      <c r="BH600" s="72"/>
      <c r="BI600" s="72"/>
      <c r="BJ600" s="72"/>
      <c r="BK600" s="72"/>
      <c r="BL600" s="72"/>
      <c r="BM600" s="72"/>
      <c r="BN600" s="72"/>
      <c r="BO600" s="72"/>
      <c r="BP600" s="72"/>
      <c r="BQ600" s="72"/>
      <c r="BR600" s="72"/>
      <c r="BS600" s="72"/>
      <c r="BT600" s="72"/>
      <c r="BU600" s="72"/>
      <c r="BV600" s="72"/>
      <c r="BW600" s="72"/>
      <c r="BX600" s="72"/>
      <c r="BY600" s="72"/>
      <c r="BZ600" s="72"/>
      <c r="CA600" s="72"/>
      <c r="CB600" s="72"/>
      <c r="CC600" s="72"/>
      <c r="CD600" s="72"/>
      <c r="CE600" s="72"/>
      <c r="CF600" s="72"/>
      <c r="CG600" s="72"/>
      <c r="CH600" s="72"/>
      <c r="CI600" s="72"/>
      <c r="EK600" s="71"/>
    </row>
    <row r="601" spans="1:141" ht="25.15" customHeight="1">
      <c r="B601" s="148"/>
      <c r="C601" s="72"/>
      <c r="D601" s="72"/>
      <c r="E601" s="72"/>
      <c r="F601" s="72"/>
      <c r="G601" s="72"/>
      <c r="H601" s="72"/>
      <c r="I601" s="72"/>
      <c r="J601" s="15"/>
      <c r="K601" s="15"/>
      <c r="L601" s="15"/>
      <c r="M601" s="15"/>
      <c r="N601" s="72"/>
      <c r="O601" s="72"/>
      <c r="P601" s="72"/>
      <c r="Q601" s="72"/>
      <c r="R601" s="72"/>
      <c r="S601" s="72"/>
      <c r="T601" s="72"/>
      <c r="U601" s="72"/>
      <c r="V601" s="72"/>
      <c r="W601" s="72"/>
      <c r="X601" s="72"/>
      <c r="Y601" s="72"/>
      <c r="Z601" s="72"/>
      <c r="BC601" s="72"/>
      <c r="BD601" s="72"/>
      <c r="BE601" s="72"/>
      <c r="BF601" s="72"/>
      <c r="BG601" s="72"/>
      <c r="BH601" s="72"/>
      <c r="BI601" s="72"/>
      <c r="BJ601" s="72"/>
      <c r="BK601" s="72"/>
      <c r="BL601" s="72"/>
      <c r="BM601" s="72"/>
      <c r="BN601" s="72"/>
      <c r="BO601" s="72"/>
      <c r="BP601" s="72"/>
      <c r="BQ601" s="72"/>
      <c r="BR601" s="72"/>
      <c r="BS601" s="72"/>
      <c r="BT601" s="72"/>
      <c r="BU601" s="72"/>
      <c r="BV601" s="72"/>
      <c r="BW601" s="72"/>
      <c r="BX601" s="72"/>
      <c r="BY601" s="72"/>
      <c r="BZ601" s="72"/>
      <c r="CA601" s="72"/>
      <c r="CB601" s="72"/>
      <c r="CC601" s="72"/>
      <c r="CD601" s="72"/>
      <c r="CE601" s="72"/>
      <c r="CF601" s="72"/>
      <c r="CG601" s="72"/>
      <c r="CH601" s="72"/>
    </row>
    <row r="602" spans="1:141" ht="25.15" customHeight="1">
      <c r="B602" s="90"/>
      <c r="C602" s="90"/>
      <c r="D602" s="90"/>
      <c r="E602" s="90"/>
      <c r="F602" s="90"/>
      <c r="G602" s="90"/>
      <c r="H602" s="90"/>
      <c r="I602" s="90"/>
      <c r="J602" s="90"/>
      <c r="K602" s="90"/>
      <c r="L602" s="90"/>
      <c r="M602" s="90"/>
      <c r="N602" s="90"/>
      <c r="O602" s="90"/>
      <c r="P602" s="90"/>
      <c r="Q602" s="90"/>
      <c r="R602" s="90"/>
      <c r="S602" s="90"/>
      <c r="T602" s="90"/>
      <c r="U602" s="90"/>
      <c r="V602" s="90"/>
      <c r="W602" s="90"/>
      <c r="X602" s="90"/>
      <c r="Y602" s="90"/>
      <c r="Z602" s="90"/>
      <c r="AA602" s="90"/>
      <c r="AB602" s="90"/>
      <c r="AC602" s="90"/>
      <c r="AD602" s="90"/>
      <c r="AE602" s="90"/>
      <c r="AF602" s="90"/>
      <c r="AG602" s="90"/>
      <c r="AH602" s="90"/>
      <c r="AI602" s="90"/>
      <c r="AJ602" s="90"/>
      <c r="AK602" s="90"/>
      <c r="AL602" s="90"/>
      <c r="AM602" s="90"/>
      <c r="AN602" s="90"/>
      <c r="AO602" s="90"/>
      <c r="AP602" s="90"/>
      <c r="AQ602" s="90"/>
      <c r="AR602" s="90"/>
      <c r="AS602" s="90"/>
      <c r="AT602" s="90"/>
      <c r="AU602" s="90"/>
      <c r="AV602" s="90"/>
      <c r="AW602" s="90"/>
      <c r="AX602" s="90"/>
      <c r="AY602" s="90"/>
      <c r="AZ602" s="90"/>
      <c r="BA602" s="90"/>
      <c r="BB602" s="90"/>
      <c r="BC602" s="90"/>
      <c r="BD602" s="90"/>
      <c r="BE602" s="90"/>
      <c r="BF602" s="90"/>
      <c r="BG602" s="90"/>
      <c r="BH602" s="90"/>
      <c r="BI602" s="90"/>
      <c r="BJ602" s="90"/>
      <c r="BK602" s="90"/>
      <c r="BL602" s="90"/>
      <c r="BM602" s="90"/>
      <c r="BN602" s="90"/>
      <c r="BO602" s="90"/>
      <c r="BP602" s="90"/>
      <c r="BQ602" s="90"/>
      <c r="BR602" s="90"/>
      <c r="BS602" s="90"/>
      <c r="BT602" s="90"/>
      <c r="BU602" s="90"/>
      <c r="BV602" s="90"/>
      <c r="BW602" s="90"/>
      <c r="BX602" s="90"/>
      <c r="BY602" s="90"/>
      <c r="BZ602" s="90"/>
      <c r="CA602" s="90"/>
      <c r="CB602" s="90"/>
      <c r="CC602" s="90"/>
      <c r="CD602" s="90"/>
      <c r="CE602" s="90"/>
      <c r="CF602" s="90"/>
      <c r="CG602" s="90"/>
      <c r="CH602" s="90"/>
    </row>
    <row r="603" spans="1:141" ht="25.15" customHeight="1">
      <c r="B603" s="90"/>
      <c r="C603" s="90"/>
      <c r="D603" s="90"/>
      <c r="E603" s="90"/>
      <c r="F603" s="90"/>
      <c r="G603" s="90"/>
      <c r="H603" s="90"/>
      <c r="I603" s="90"/>
      <c r="J603" s="90"/>
      <c r="K603" s="90"/>
      <c r="L603" s="90"/>
      <c r="M603" s="90"/>
      <c r="N603" s="90"/>
      <c r="O603" s="90"/>
      <c r="P603" s="90"/>
      <c r="Q603" s="90"/>
      <c r="R603" s="90"/>
      <c r="S603" s="90"/>
      <c r="T603" s="90"/>
      <c r="U603" s="90"/>
      <c r="V603" s="90"/>
      <c r="W603" s="90"/>
      <c r="X603" s="90"/>
      <c r="Y603" s="90"/>
      <c r="Z603" s="90"/>
      <c r="AA603" s="90"/>
      <c r="AB603" s="90"/>
      <c r="AC603" s="90"/>
      <c r="AD603" s="90"/>
      <c r="AE603" s="90"/>
      <c r="AF603" s="90"/>
      <c r="AG603" s="90"/>
      <c r="AH603" s="90"/>
      <c r="AI603" s="90"/>
      <c r="AJ603" s="90"/>
      <c r="AK603" s="90"/>
      <c r="AL603" s="90"/>
      <c r="AM603" s="90"/>
      <c r="AN603" s="90"/>
      <c r="AO603" s="90"/>
      <c r="AP603" s="90"/>
      <c r="AQ603" s="90"/>
      <c r="AR603" s="90"/>
      <c r="AS603" s="90"/>
      <c r="AT603" s="90"/>
      <c r="AU603" s="90"/>
      <c r="AV603" s="90"/>
      <c r="AW603" s="90"/>
      <c r="AX603" s="90"/>
      <c r="AY603" s="90"/>
      <c r="AZ603" s="90"/>
      <c r="BA603" s="90"/>
      <c r="BB603" s="90"/>
      <c r="BC603" s="90"/>
      <c r="BD603" s="90"/>
      <c r="BE603" s="90"/>
      <c r="BF603" s="90"/>
      <c r="BG603" s="90"/>
      <c r="BH603" s="90"/>
      <c r="BI603" s="90"/>
      <c r="BJ603" s="90"/>
      <c r="BK603" s="90"/>
      <c r="BL603" s="90"/>
      <c r="BM603" s="90"/>
      <c r="BN603" s="90"/>
      <c r="BO603" s="90"/>
      <c r="BP603" s="90"/>
      <c r="BQ603" s="90"/>
      <c r="BR603" s="90"/>
      <c r="BS603" s="90"/>
      <c r="BT603" s="90"/>
      <c r="BU603" s="90"/>
      <c r="BV603" s="90"/>
      <c r="BW603" s="90"/>
      <c r="BX603" s="90"/>
      <c r="BY603" s="90"/>
      <c r="BZ603" s="90"/>
      <c r="CA603" s="90"/>
      <c r="CB603" s="90"/>
      <c r="CC603" s="90"/>
      <c r="CD603" s="90"/>
      <c r="CE603" s="90"/>
      <c r="CF603" s="90"/>
      <c r="CG603" s="90"/>
      <c r="CH603" s="90"/>
    </row>
    <row r="604" spans="1:141" ht="25.15" customHeight="1">
      <c r="A604" s="391" t="s">
        <v>421</v>
      </c>
      <c r="B604" s="136" t="s">
        <v>219</v>
      </c>
      <c r="C604" s="137"/>
      <c r="D604" s="137"/>
      <c r="E604" s="137"/>
      <c r="F604" s="137"/>
      <c r="G604" s="137"/>
      <c r="H604" s="137"/>
      <c r="I604" s="137"/>
      <c r="J604" s="138"/>
      <c r="K604" s="72"/>
      <c r="L604" s="72"/>
      <c r="M604" s="72"/>
      <c r="N604" s="72"/>
      <c r="O604" s="72"/>
      <c r="P604" s="72"/>
      <c r="Q604" s="72"/>
      <c r="R604" s="72"/>
      <c r="S604" s="72"/>
      <c r="T604" s="72"/>
      <c r="U604" s="72"/>
      <c r="V604" s="72"/>
      <c r="W604" s="72"/>
      <c r="X604" s="72"/>
      <c r="Y604" s="72"/>
      <c r="Z604" s="72"/>
      <c r="AA604" s="72"/>
      <c r="AB604" s="72"/>
      <c r="AC604" s="72"/>
      <c r="AD604" s="72"/>
      <c r="AE604" s="72"/>
      <c r="AF604" s="72"/>
      <c r="AG604" s="72"/>
      <c r="AH604" s="72"/>
      <c r="AI604" s="72"/>
      <c r="AJ604" s="72"/>
      <c r="AK604" s="72"/>
      <c r="AL604" s="72"/>
      <c r="AM604" s="72"/>
      <c r="AN604" s="72"/>
      <c r="AO604" s="72"/>
      <c r="AP604" s="72"/>
      <c r="AQ604" s="72"/>
      <c r="AR604" s="72"/>
      <c r="AS604" s="72"/>
      <c r="AT604" s="72"/>
      <c r="AU604" s="72"/>
      <c r="AV604" s="72"/>
      <c r="AW604" s="72"/>
      <c r="AX604" s="72"/>
      <c r="AY604" s="72"/>
      <c r="AZ604" s="72"/>
      <c r="BA604" s="72"/>
      <c r="BB604" s="72"/>
      <c r="BC604" s="72"/>
      <c r="BD604" s="72"/>
      <c r="BE604" s="72"/>
      <c r="BF604" s="72"/>
      <c r="BG604" s="72"/>
      <c r="BH604" s="72"/>
      <c r="BI604" s="72"/>
      <c r="BJ604" s="72"/>
      <c r="BK604" s="72"/>
      <c r="BL604" s="72"/>
      <c r="BM604" s="72"/>
      <c r="BN604" s="72"/>
      <c r="BO604" s="72"/>
      <c r="BP604" s="72"/>
      <c r="BQ604" s="72"/>
      <c r="BR604" s="72"/>
      <c r="BS604" s="72"/>
      <c r="BT604" s="72"/>
      <c r="BU604" s="72"/>
      <c r="BV604" s="72"/>
      <c r="BW604" s="72"/>
      <c r="BX604" s="72"/>
      <c r="BY604" s="72"/>
      <c r="BZ604" s="72"/>
      <c r="CA604" s="72"/>
      <c r="CB604" s="72"/>
      <c r="CC604" s="72"/>
      <c r="CD604" s="72"/>
      <c r="CE604" s="72"/>
      <c r="CF604" s="72"/>
      <c r="CG604" s="72"/>
      <c r="CH604" s="72"/>
    </row>
    <row r="605" spans="1:141" ht="25.15" customHeight="1">
      <c r="B605" s="74"/>
      <c r="C605" s="72"/>
      <c r="D605" s="72"/>
      <c r="E605" s="72"/>
      <c r="F605" s="72"/>
      <c r="G605" s="72"/>
      <c r="H605" s="72"/>
      <c r="I605" s="72"/>
      <c r="J605" s="72"/>
      <c r="K605" s="72"/>
      <c r="L605" s="72"/>
      <c r="M605" s="72"/>
      <c r="N605" s="72"/>
      <c r="O605" s="72"/>
      <c r="P605" s="72"/>
      <c r="Q605" s="72"/>
      <c r="R605" s="72"/>
      <c r="S605" s="72"/>
      <c r="T605" s="72"/>
      <c r="U605" s="72"/>
      <c r="V605" s="72"/>
      <c r="W605" s="72"/>
      <c r="X605" s="72"/>
      <c r="Y605" s="72"/>
      <c r="Z605" s="72"/>
      <c r="AA605" s="72"/>
      <c r="AB605" s="72"/>
      <c r="AC605" s="72"/>
      <c r="AD605" s="72"/>
      <c r="AE605" s="72"/>
      <c r="AF605" s="72"/>
      <c r="AG605" s="72"/>
      <c r="AH605" s="72"/>
      <c r="AI605" s="72"/>
      <c r="AJ605" s="72"/>
      <c r="AK605" s="72"/>
      <c r="AL605" s="72"/>
      <c r="AM605" s="72"/>
      <c r="AN605" s="72"/>
      <c r="AO605" s="72"/>
      <c r="AP605" s="72"/>
      <c r="AQ605" s="72"/>
      <c r="AR605" s="72"/>
      <c r="AS605" s="72"/>
      <c r="AT605" s="72"/>
      <c r="AU605" s="72"/>
      <c r="AV605" s="72"/>
      <c r="AW605" s="72"/>
      <c r="AX605" s="72"/>
      <c r="AY605" s="72"/>
      <c r="AZ605" s="72"/>
      <c r="BA605" s="72"/>
      <c r="BB605" s="72"/>
      <c r="BC605" s="72"/>
      <c r="BD605" s="72"/>
      <c r="BE605" s="72"/>
      <c r="BF605" s="72"/>
      <c r="BG605" s="72"/>
      <c r="BH605" s="72"/>
      <c r="BI605" s="72"/>
      <c r="BJ605" s="72"/>
      <c r="BK605" s="72"/>
      <c r="BL605" s="72"/>
      <c r="BM605" s="72"/>
      <c r="BN605" s="72"/>
      <c r="BO605" s="72"/>
      <c r="BP605" s="72"/>
      <c r="BQ605" s="72"/>
      <c r="BR605" s="72"/>
      <c r="BS605" s="72"/>
      <c r="BT605" s="72"/>
      <c r="BU605" s="72"/>
      <c r="BV605" s="72"/>
      <c r="BW605" s="72"/>
      <c r="BX605" s="72"/>
      <c r="BY605" s="72"/>
      <c r="BZ605" s="72"/>
      <c r="CA605" s="72"/>
      <c r="CB605" s="72"/>
      <c r="CC605" s="72"/>
      <c r="CD605" s="72"/>
      <c r="CE605" s="72"/>
      <c r="CF605" s="72"/>
      <c r="CG605" s="72"/>
      <c r="CH605" s="72"/>
    </row>
    <row r="606" spans="1:141" ht="25.15" customHeight="1">
      <c r="A606" s="440" t="s">
        <v>220</v>
      </c>
      <c r="B606" s="211" t="s">
        <v>221</v>
      </c>
      <c r="C606" s="211"/>
      <c r="D606" s="211"/>
      <c r="E606" s="53"/>
      <c r="F606" s="53"/>
      <c r="G606" s="53"/>
      <c r="H606" s="53"/>
      <c r="I606" s="53"/>
      <c r="J606" s="53"/>
      <c r="K606" s="53"/>
      <c r="L606" s="53"/>
      <c r="M606" s="53"/>
      <c r="N606" s="53"/>
      <c r="O606" s="53"/>
      <c r="P606" s="53"/>
      <c r="Q606" s="53"/>
      <c r="R606" s="53"/>
      <c r="S606" s="53"/>
      <c r="T606" s="53"/>
      <c r="U606" s="53"/>
      <c r="V606" s="53"/>
      <c r="W606" s="53"/>
      <c r="X606" s="53"/>
      <c r="Y606" s="53"/>
      <c r="Z606" s="53"/>
      <c r="AA606" s="53"/>
      <c r="AB606" s="53"/>
      <c r="AC606" s="53"/>
      <c r="AD606" s="53"/>
      <c r="AE606" s="53"/>
      <c r="AF606" s="53"/>
      <c r="AG606" s="53"/>
      <c r="AH606" s="53"/>
      <c r="AI606" s="53"/>
      <c r="AJ606" s="53"/>
      <c r="AK606" s="53"/>
      <c r="AL606" s="53"/>
      <c r="AM606" s="53"/>
      <c r="AN606" s="53"/>
      <c r="AO606" s="53"/>
      <c r="AP606" s="53"/>
      <c r="AQ606" s="53"/>
      <c r="AR606" s="53"/>
      <c r="AS606" s="53"/>
      <c r="AT606" s="53"/>
      <c r="AU606" s="53"/>
      <c r="AV606" s="53"/>
      <c r="AW606" s="53"/>
      <c r="AX606" s="53"/>
      <c r="AY606" s="53"/>
      <c r="AZ606" s="53"/>
      <c r="BA606" s="53"/>
      <c r="BB606" s="53"/>
      <c r="BC606" s="53"/>
      <c r="BD606" s="53"/>
      <c r="BE606" s="53"/>
      <c r="BF606" s="53"/>
      <c r="BG606" s="53"/>
      <c r="BH606" s="53"/>
      <c r="BI606" s="53"/>
      <c r="BJ606" s="53"/>
      <c r="BK606" s="53"/>
      <c r="BL606" s="53"/>
      <c r="BM606" s="53"/>
      <c r="BN606" s="53"/>
      <c r="BO606" s="53"/>
      <c r="BP606" s="53"/>
      <c r="BQ606" s="53"/>
      <c r="BR606" s="53"/>
      <c r="BS606" s="53"/>
      <c r="BT606" s="53"/>
      <c r="BU606" s="53"/>
      <c r="BV606" s="53"/>
      <c r="BW606" s="53"/>
      <c r="BX606" s="53"/>
      <c r="BY606" s="53"/>
      <c r="BZ606" s="53"/>
      <c r="CA606" s="53"/>
      <c r="CB606" s="53"/>
      <c r="CC606" s="53"/>
      <c r="CD606" s="53"/>
      <c r="CE606" s="53"/>
      <c r="CF606" s="53"/>
      <c r="CG606" s="53"/>
      <c r="CH606" s="53"/>
    </row>
    <row r="607" spans="1:141" ht="25.15" customHeight="1">
      <c r="A607" s="518"/>
      <c r="B607" s="500" t="s">
        <v>11</v>
      </c>
      <c r="C607" s="519" t="s">
        <v>14</v>
      </c>
      <c r="D607" s="519"/>
      <c r="E607" s="27"/>
      <c r="F607" s="27"/>
      <c r="G607" s="72"/>
      <c r="H607" s="72"/>
      <c r="I607" s="72"/>
      <c r="J607" s="72"/>
      <c r="K607" s="72"/>
      <c r="L607" s="72"/>
      <c r="M607" s="72"/>
      <c r="N607" s="72"/>
      <c r="O607" s="72"/>
      <c r="P607" s="72"/>
      <c r="Q607" s="72"/>
      <c r="R607" s="72"/>
      <c r="S607" s="72"/>
      <c r="T607" s="72"/>
      <c r="U607" s="72"/>
      <c r="V607" s="72"/>
      <c r="W607" s="72"/>
      <c r="X607" s="72"/>
      <c r="Y607" s="72"/>
      <c r="Z607" s="72"/>
      <c r="AA607" s="72"/>
      <c r="AB607" s="72"/>
      <c r="AC607" s="72"/>
      <c r="AD607" s="72"/>
      <c r="AE607" s="72"/>
      <c r="AF607" s="72"/>
      <c r="AG607" s="72"/>
      <c r="AH607" s="72"/>
      <c r="AI607" s="72"/>
      <c r="AJ607" s="72"/>
      <c r="AK607" s="72"/>
      <c r="AL607" s="72"/>
      <c r="AM607" s="72"/>
      <c r="AN607" s="72"/>
      <c r="AO607" s="72"/>
      <c r="AP607" s="72"/>
      <c r="AQ607" s="72"/>
      <c r="AR607" s="72"/>
      <c r="AS607" s="72"/>
      <c r="AT607" s="72"/>
      <c r="AU607" s="72"/>
      <c r="AV607" s="72"/>
      <c r="AW607" s="72"/>
      <c r="AX607" s="72"/>
      <c r="AY607" s="72"/>
      <c r="AZ607" s="72"/>
      <c r="BA607" s="72"/>
      <c r="BB607" s="72"/>
      <c r="BC607" s="72"/>
      <c r="BD607" s="72"/>
      <c r="BE607" s="72"/>
      <c r="BF607" s="72"/>
      <c r="BG607" s="72"/>
      <c r="BH607" s="72"/>
      <c r="BI607" s="72"/>
      <c r="BJ607" s="72"/>
      <c r="BK607" s="72"/>
      <c r="BL607" s="72"/>
      <c r="BM607" s="72"/>
      <c r="BN607" s="72"/>
      <c r="BO607" s="72"/>
      <c r="BP607" s="72"/>
      <c r="BQ607" s="72"/>
      <c r="BR607" s="72"/>
      <c r="BS607" s="72"/>
      <c r="BT607" s="72"/>
      <c r="BU607" s="72"/>
      <c r="BV607" s="72"/>
      <c r="BW607" s="72"/>
      <c r="BX607" s="72"/>
      <c r="BY607" s="72"/>
      <c r="BZ607" s="72"/>
      <c r="CA607" s="72"/>
      <c r="CB607" s="72"/>
      <c r="CC607" s="72"/>
      <c r="CD607" s="72"/>
      <c r="CE607" s="72"/>
      <c r="CF607" s="72"/>
      <c r="CG607" s="72"/>
      <c r="CH607" s="72"/>
    </row>
    <row r="608" spans="1:141" ht="25.15" customHeight="1">
      <c r="A608" s="518"/>
      <c r="B608" s="500"/>
      <c r="C608" s="50" t="s">
        <v>12</v>
      </c>
      <c r="D608" s="111" t="s">
        <v>222</v>
      </c>
      <c r="E608" s="72"/>
      <c r="F608" s="27"/>
      <c r="G608" s="72"/>
      <c r="H608" s="72"/>
      <c r="I608" s="72"/>
      <c r="J608" s="72"/>
      <c r="K608" s="72"/>
      <c r="L608" s="72"/>
      <c r="M608" s="72"/>
      <c r="N608" s="72"/>
      <c r="O608" s="72"/>
      <c r="P608" s="72"/>
      <c r="Q608" s="72"/>
      <c r="R608" s="72"/>
      <c r="S608" s="72"/>
      <c r="T608" s="72"/>
      <c r="U608" s="72"/>
      <c r="V608" s="72"/>
      <c r="W608" s="72"/>
      <c r="X608" s="72"/>
      <c r="Y608" s="72"/>
      <c r="Z608" s="72"/>
      <c r="AA608" s="72"/>
      <c r="AB608" s="72"/>
      <c r="AC608" s="72"/>
      <c r="AD608" s="72"/>
      <c r="AE608" s="72"/>
      <c r="AF608" s="72"/>
      <c r="AG608" s="72"/>
      <c r="AH608" s="72"/>
      <c r="AI608" s="72"/>
      <c r="AJ608" s="72"/>
      <c r="AK608" s="72"/>
      <c r="AL608" s="72"/>
      <c r="AM608" s="72"/>
      <c r="AN608" s="72"/>
      <c r="AO608" s="72"/>
      <c r="AP608" s="72"/>
      <c r="AQ608" s="72"/>
      <c r="AR608" s="72"/>
      <c r="AS608" s="72"/>
      <c r="AT608" s="72"/>
      <c r="AU608" s="72"/>
      <c r="AV608" s="72"/>
      <c r="AW608" s="72"/>
      <c r="AX608" s="72"/>
      <c r="AY608" s="72"/>
      <c r="AZ608" s="72"/>
      <c r="BA608" s="72"/>
      <c r="BB608" s="72"/>
      <c r="BC608" s="72"/>
      <c r="BD608" s="72"/>
      <c r="BE608" s="72"/>
      <c r="BF608" s="72"/>
      <c r="BG608" s="72"/>
      <c r="BH608" s="72"/>
      <c r="BI608" s="72"/>
      <c r="BJ608" s="72"/>
      <c r="BK608" s="72"/>
      <c r="BL608" s="72"/>
      <c r="BM608" s="72"/>
      <c r="BN608" s="72"/>
      <c r="BO608" s="72"/>
      <c r="BP608" s="72"/>
      <c r="BQ608" s="72"/>
      <c r="BR608" s="72"/>
      <c r="BS608" s="72"/>
      <c r="BT608" s="72"/>
      <c r="BU608" s="72"/>
      <c r="BV608" s="72"/>
      <c r="BW608" s="72"/>
      <c r="BX608" s="72"/>
      <c r="BY608" s="72"/>
      <c r="BZ608" s="72"/>
      <c r="CA608" s="72"/>
      <c r="CB608" s="72"/>
      <c r="CC608" s="72"/>
      <c r="CD608" s="72"/>
      <c r="CE608" s="72"/>
      <c r="CF608" s="72"/>
      <c r="CG608" s="72"/>
      <c r="CH608" s="72"/>
    </row>
    <row r="609" spans="1:86" ht="25.15" customHeight="1">
      <c r="A609" s="518"/>
      <c r="B609" s="212" t="s">
        <v>95</v>
      </c>
      <c r="C609" s="28">
        <v>1.6</v>
      </c>
      <c r="D609" s="392">
        <v>1.2</v>
      </c>
      <c r="E609" s="27"/>
      <c r="F609" s="27"/>
      <c r="G609" s="72"/>
      <c r="H609" s="72"/>
      <c r="I609" s="72"/>
      <c r="J609" s="72"/>
      <c r="K609" s="72"/>
      <c r="L609" s="72"/>
      <c r="M609" s="72"/>
      <c r="N609" s="72"/>
      <c r="O609" s="72"/>
      <c r="P609" s="72"/>
      <c r="Q609" s="72"/>
      <c r="R609" s="72"/>
      <c r="S609" s="72"/>
      <c r="T609" s="72"/>
      <c r="U609" s="72"/>
      <c r="V609" s="72"/>
      <c r="W609" s="72"/>
      <c r="X609" s="72"/>
      <c r="Y609" s="72"/>
      <c r="Z609" s="72"/>
      <c r="AA609" s="72"/>
      <c r="AB609" s="72"/>
      <c r="AC609" s="72"/>
      <c r="AD609" s="72"/>
      <c r="AE609" s="72"/>
      <c r="AF609" s="72"/>
      <c r="AG609" s="72"/>
      <c r="AH609" s="72"/>
      <c r="AI609" s="72"/>
      <c r="AJ609" s="72"/>
      <c r="AK609" s="72"/>
      <c r="AL609" s="72"/>
      <c r="AM609" s="72"/>
      <c r="AN609" s="72"/>
      <c r="AO609" s="72"/>
      <c r="AP609" s="72"/>
      <c r="AQ609" s="72"/>
      <c r="AR609" s="72"/>
      <c r="AS609" s="72"/>
      <c r="AT609" s="72"/>
      <c r="AU609" s="72"/>
      <c r="AV609" s="72"/>
      <c r="AW609" s="72"/>
      <c r="AX609" s="72"/>
      <c r="AY609" s="72"/>
      <c r="AZ609" s="72"/>
      <c r="BA609" s="72"/>
      <c r="BB609" s="72"/>
      <c r="BC609" s="72"/>
      <c r="BD609" s="72"/>
      <c r="BE609" s="72"/>
      <c r="BF609" s="72"/>
      <c r="BG609" s="72"/>
      <c r="BH609" s="72"/>
      <c r="BI609" s="72"/>
      <c r="BJ609" s="72"/>
      <c r="BK609" s="72"/>
      <c r="BL609" s="72"/>
      <c r="BM609" s="72"/>
      <c r="BN609" s="72"/>
      <c r="BO609" s="72"/>
      <c r="BP609" s="72"/>
      <c r="BQ609" s="72"/>
      <c r="BR609" s="72"/>
      <c r="BS609" s="72"/>
      <c r="BT609" s="72"/>
      <c r="BU609" s="72"/>
      <c r="BV609" s="72"/>
      <c r="BW609" s="72"/>
      <c r="BX609" s="72"/>
      <c r="BY609" s="72"/>
      <c r="BZ609" s="72"/>
      <c r="CA609" s="72"/>
      <c r="CB609" s="72"/>
      <c r="CC609" s="72"/>
      <c r="CD609" s="72"/>
      <c r="CE609" s="72"/>
      <c r="CF609" s="72"/>
      <c r="CG609" s="72"/>
      <c r="CH609" s="72"/>
    </row>
    <row r="610" spans="1:86" ht="25.15" customHeight="1">
      <c r="A610" s="518"/>
      <c r="B610" s="212" t="s">
        <v>96</v>
      </c>
      <c r="C610" s="28">
        <v>1.7</v>
      </c>
      <c r="D610" s="392">
        <v>1.2</v>
      </c>
      <c r="E610" s="27"/>
      <c r="F610" s="27"/>
      <c r="G610" s="72"/>
      <c r="H610" s="72"/>
      <c r="I610" s="72"/>
      <c r="J610" s="72"/>
      <c r="K610" s="72"/>
      <c r="L610" s="72"/>
      <c r="M610" s="72"/>
      <c r="N610" s="72"/>
      <c r="O610" s="72"/>
      <c r="P610" s="72"/>
      <c r="Q610" s="72"/>
      <c r="R610" s="72"/>
      <c r="S610" s="72"/>
      <c r="T610" s="72"/>
      <c r="U610" s="72"/>
      <c r="V610" s="72"/>
      <c r="W610" s="72"/>
      <c r="X610" s="72"/>
      <c r="Y610" s="72"/>
      <c r="Z610" s="72"/>
      <c r="AA610" s="72"/>
      <c r="AB610" s="72"/>
      <c r="AC610" s="72"/>
      <c r="AD610" s="72"/>
      <c r="AE610" s="72"/>
      <c r="AF610" s="72"/>
      <c r="AG610" s="72"/>
      <c r="AH610" s="72"/>
      <c r="AI610" s="72"/>
      <c r="AJ610" s="72"/>
      <c r="AK610" s="72"/>
      <c r="AL610" s="72"/>
      <c r="AM610" s="72"/>
      <c r="AN610" s="72"/>
      <c r="AO610" s="72"/>
      <c r="AP610" s="72"/>
      <c r="AQ610" s="72"/>
      <c r="AR610" s="72"/>
      <c r="AS610" s="72"/>
      <c r="AT610" s="72"/>
      <c r="AU610" s="72"/>
      <c r="AV610" s="72"/>
      <c r="AW610" s="72"/>
      <c r="AX610" s="72"/>
      <c r="AY610" s="72"/>
      <c r="AZ610" s="72"/>
      <c r="BA610" s="72"/>
      <c r="BB610" s="72"/>
      <c r="BC610" s="72"/>
      <c r="BD610" s="72"/>
      <c r="BE610" s="72"/>
      <c r="BF610" s="72"/>
      <c r="BG610" s="72"/>
      <c r="BH610" s="72"/>
      <c r="BI610" s="72"/>
      <c r="BJ610" s="72"/>
      <c r="BK610" s="72"/>
      <c r="BL610" s="72"/>
      <c r="BM610" s="72"/>
      <c r="BN610" s="72"/>
      <c r="BO610" s="72"/>
      <c r="BP610" s="72"/>
      <c r="BQ610" s="72"/>
      <c r="BR610" s="72"/>
      <c r="BS610" s="72"/>
      <c r="BT610" s="72"/>
      <c r="BU610" s="72"/>
      <c r="BV610" s="72"/>
      <c r="BW610" s="72"/>
      <c r="BX610" s="72"/>
      <c r="BY610" s="72"/>
      <c r="BZ610" s="72"/>
      <c r="CA610" s="72"/>
      <c r="CB610" s="72"/>
      <c r="CC610" s="72"/>
      <c r="CD610" s="72"/>
      <c r="CE610" s="72"/>
      <c r="CF610" s="72"/>
      <c r="CG610" s="72"/>
      <c r="CH610" s="72"/>
    </row>
    <row r="611" spans="1:86" ht="25.15" customHeight="1">
      <c r="A611" s="518"/>
      <c r="B611" s="212" t="s">
        <v>223</v>
      </c>
      <c r="C611" s="28">
        <v>2.2000000000000002</v>
      </c>
      <c r="D611" s="392">
        <v>1.6</v>
      </c>
      <c r="E611" s="27"/>
      <c r="F611" s="27"/>
      <c r="G611" s="27"/>
      <c r="H611" s="27"/>
      <c r="I611" s="72"/>
      <c r="J611" s="72"/>
      <c r="K611" s="72"/>
      <c r="L611" s="72"/>
      <c r="M611" s="72"/>
      <c r="N611" s="72"/>
      <c r="O611" s="72"/>
      <c r="P611" s="72"/>
      <c r="Q611" s="72"/>
      <c r="R611" s="72"/>
      <c r="S611" s="72"/>
      <c r="T611" s="72"/>
      <c r="U611" s="72"/>
      <c r="V611" s="72"/>
      <c r="W611" s="72"/>
      <c r="X611" s="72"/>
      <c r="Y611" s="72"/>
      <c r="Z611" s="72"/>
      <c r="AA611" s="72"/>
      <c r="AB611" s="72"/>
      <c r="AC611" s="72"/>
      <c r="AD611" s="72"/>
      <c r="AE611" s="72"/>
      <c r="AF611" s="72"/>
      <c r="AG611" s="72"/>
      <c r="AH611" s="72"/>
      <c r="AI611" s="72"/>
      <c r="AJ611" s="72"/>
      <c r="AK611" s="72"/>
      <c r="AL611" s="72"/>
      <c r="AM611" s="72"/>
      <c r="AN611" s="72"/>
      <c r="AO611" s="72"/>
      <c r="AP611" s="72"/>
      <c r="AQ611" s="72"/>
      <c r="AR611" s="72"/>
      <c r="AS611" s="72"/>
      <c r="AT611" s="72"/>
      <c r="AU611" s="72"/>
      <c r="AV611" s="72"/>
      <c r="AW611" s="72"/>
      <c r="AX611" s="72"/>
      <c r="AY611" s="72"/>
      <c r="AZ611" s="72"/>
      <c r="BA611" s="72"/>
      <c r="BB611" s="72"/>
      <c r="BC611" s="72"/>
      <c r="BD611" s="72"/>
      <c r="BE611" s="72"/>
      <c r="BF611" s="72"/>
      <c r="BG611" s="72"/>
      <c r="BH611" s="72"/>
      <c r="BI611" s="72"/>
      <c r="BJ611" s="72"/>
      <c r="BK611" s="72"/>
      <c r="BL611" s="72"/>
      <c r="BM611" s="72"/>
      <c r="BN611" s="72"/>
      <c r="BO611" s="72"/>
      <c r="BP611" s="72"/>
      <c r="BQ611" s="72"/>
      <c r="BR611" s="72"/>
      <c r="BS611" s="72"/>
      <c r="BT611" s="72"/>
      <c r="BU611" s="72"/>
      <c r="BV611" s="72"/>
      <c r="BW611" s="72"/>
      <c r="BX611" s="72"/>
      <c r="BY611" s="72"/>
      <c r="BZ611" s="72"/>
      <c r="CA611" s="72"/>
      <c r="CB611" s="72"/>
      <c r="CC611" s="72"/>
      <c r="CD611" s="72"/>
      <c r="CE611" s="72"/>
      <c r="CF611" s="72"/>
      <c r="CG611" s="72"/>
      <c r="CH611" s="72"/>
    </row>
    <row r="612" spans="1:86" ht="25.15" customHeight="1">
      <c r="A612" s="518"/>
      <c r="B612" s="91" t="s">
        <v>436</v>
      </c>
      <c r="C612" s="27"/>
      <c r="D612" s="27"/>
      <c r="E612" s="27"/>
      <c r="F612" s="27"/>
      <c r="G612" s="27"/>
      <c r="H612" s="27"/>
      <c r="I612" s="72"/>
      <c r="J612" s="72"/>
      <c r="K612" s="72"/>
      <c r="L612" s="72"/>
      <c r="M612" s="72"/>
      <c r="N612" s="72"/>
      <c r="O612" s="72"/>
      <c r="P612" s="72"/>
      <c r="Q612" s="72"/>
      <c r="R612" s="72"/>
      <c r="S612" s="72"/>
      <c r="T612" s="72"/>
      <c r="U612" s="72"/>
      <c r="V612" s="72"/>
      <c r="W612" s="72"/>
      <c r="X612" s="72"/>
      <c r="Y612" s="72"/>
      <c r="Z612" s="72"/>
      <c r="AA612" s="72"/>
      <c r="AB612" s="72"/>
      <c r="AC612" s="72"/>
      <c r="AD612" s="72"/>
      <c r="AE612" s="72"/>
      <c r="AF612" s="72"/>
      <c r="AG612" s="72"/>
      <c r="AH612" s="72"/>
      <c r="AI612" s="72"/>
      <c r="AJ612" s="72"/>
      <c r="AK612" s="72"/>
      <c r="AL612" s="72"/>
      <c r="AM612" s="72"/>
      <c r="AN612" s="72"/>
      <c r="AO612" s="72"/>
      <c r="AP612" s="72"/>
      <c r="AQ612" s="72"/>
      <c r="AR612" s="72"/>
      <c r="AS612" s="72"/>
      <c r="AT612" s="72"/>
      <c r="AU612" s="72"/>
      <c r="AV612" s="72"/>
      <c r="AW612" s="72"/>
      <c r="AX612" s="72"/>
      <c r="AY612" s="72"/>
      <c r="AZ612" s="72"/>
      <c r="BA612" s="72"/>
      <c r="BB612" s="72"/>
      <c r="BC612" s="72"/>
      <c r="BD612" s="72"/>
      <c r="BE612" s="72"/>
      <c r="BF612" s="72"/>
      <c r="BG612" s="72"/>
      <c r="BH612" s="72"/>
      <c r="BI612" s="72"/>
      <c r="BJ612" s="72"/>
      <c r="BK612" s="72"/>
      <c r="BL612" s="72"/>
      <c r="BM612" s="72"/>
      <c r="BN612" s="72"/>
      <c r="BO612" s="72"/>
      <c r="BP612" s="72"/>
      <c r="BQ612" s="72"/>
      <c r="BR612" s="72"/>
      <c r="BS612" s="72"/>
      <c r="BT612" s="72"/>
      <c r="BU612" s="72"/>
      <c r="BV612" s="72"/>
      <c r="BW612" s="72"/>
      <c r="BX612" s="72"/>
      <c r="BY612" s="72"/>
      <c r="BZ612" s="72"/>
      <c r="CA612" s="72"/>
      <c r="CB612" s="72"/>
      <c r="CC612" s="72"/>
      <c r="CD612" s="72"/>
      <c r="CE612" s="72"/>
      <c r="CF612" s="72"/>
      <c r="CG612" s="72"/>
      <c r="CH612" s="72"/>
    </row>
    <row r="613" spans="1:86" ht="25.15" customHeight="1">
      <c r="A613" s="518"/>
      <c r="B613" s="72"/>
      <c r="C613" s="72"/>
      <c r="D613" s="27"/>
      <c r="E613" s="27"/>
      <c r="F613" s="27"/>
      <c r="G613" s="27"/>
      <c r="H613" s="27"/>
      <c r="I613" s="72"/>
      <c r="J613" s="72"/>
      <c r="K613" s="72"/>
      <c r="L613" s="72"/>
      <c r="M613" s="72"/>
      <c r="N613" s="72"/>
      <c r="O613" s="72"/>
      <c r="P613" s="72"/>
      <c r="Q613" s="72"/>
      <c r="R613" s="72"/>
      <c r="S613" s="72"/>
      <c r="T613" s="72"/>
      <c r="U613" s="72"/>
      <c r="V613" s="72"/>
      <c r="W613" s="72"/>
      <c r="X613" s="72"/>
      <c r="Y613" s="72"/>
      <c r="Z613" s="72"/>
      <c r="AA613" s="72"/>
      <c r="AB613" s="72"/>
      <c r="AC613" s="72"/>
      <c r="AD613" s="72"/>
      <c r="AE613" s="72"/>
      <c r="AF613" s="72"/>
      <c r="AG613" s="72"/>
      <c r="AH613" s="72"/>
      <c r="AI613" s="72"/>
      <c r="AJ613" s="72"/>
      <c r="AK613" s="72"/>
      <c r="AL613" s="72"/>
      <c r="AM613" s="72"/>
      <c r="AN613" s="72"/>
      <c r="AO613" s="72"/>
      <c r="AP613" s="72"/>
      <c r="AQ613" s="72"/>
      <c r="AR613" s="72"/>
      <c r="AS613" s="72"/>
      <c r="AT613" s="72"/>
      <c r="AU613" s="72"/>
      <c r="AV613" s="72"/>
      <c r="AW613" s="72"/>
      <c r="AX613" s="72"/>
      <c r="AY613" s="72"/>
      <c r="AZ613" s="72"/>
      <c r="BA613" s="72"/>
      <c r="BB613" s="72"/>
      <c r="BC613" s="72"/>
      <c r="BD613" s="72"/>
      <c r="BE613" s="72"/>
      <c r="BF613" s="72"/>
      <c r="BG613" s="72"/>
      <c r="BH613" s="72"/>
      <c r="BI613" s="72"/>
      <c r="BJ613" s="72"/>
      <c r="BK613" s="72"/>
      <c r="BL613" s="72"/>
      <c r="BM613" s="72"/>
      <c r="BN613" s="72"/>
      <c r="BO613" s="72"/>
      <c r="BP613" s="72"/>
      <c r="BQ613" s="72"/>
      <c r="BR613" s="72"/>
      <c r="BS613" s="72"/>
      <c r="BT613" s="72"/>
      <c r="BU613" s="72"/>
      <c r="BV613" s="72"/>
      <c r="BW613" s="72"/>
      <c r="BX613" s="72"/>
      <c r="BY613" s="72"/>
      <c r="BZ613" s="72"/>
      <c r="CA613" s="72"/>
      <c r="CB613" s="72"/>
      <c r="CC613" s="72"/>
      <c r="CD613" s="72"/>
      <c r="CE613" s="72"/>
      <c r="CF613" s="72"/>
      <c r="CG613" s="72"/>
      <c r="CH613" s="72"/>
    </row>
    <row r="614" spans="1:86" ht="25.15" customHeight="1">
      <c r="A614" s="518"/>
      <c r="B614" s="520" t="s">
        <v>63</v>
      </c>
      <c r="C614" s="520"/>
      <c r="D614" s="27"/>
      <c r="E614" s="27"/>
      <c r="F614" s="27"/>
      <c r="G614" s="27"/>
      <c r="H614" s="27"/>
      <c r="I614" s="72"/>
      <c r="J614" s="72"/>
      <c r="K614" s="72"/>
      <c r="L614" s="72"/>
      <c r="M614" s="72"/>
      <c r="N614" s="72"/>
      <c r="O614" s="72"/>
      <c r="P614" s="72"/>
      <c r="Q614" s="72"/>
      <c r="R614" s="72"/>
      <c r="S614" s="72"/>
      <c r="T614" s="72"/>
      <c r="U614" s="72"/>
      <c r="V614" s="72"/>
      <c r="W614" s="72"/>
      <c r="X614" s="72"/>
      <c r="Y614" s="72"/>
      <c r="Z614" s="72"/>
      <c r="AA614" s="72"/>
      <c r="AB614" s="72"/>
      <c r="AC614" s="72"/>
      <c r="AD614" s="72"/>
      <c r="AE614" s="72"/>
      <c r="AF614" s="72"/>
      <c r="AG614" s="72"/>
      <c r="AH614" s="72"/>
      <c r="AI614" s="72"/>
      <c r="AJ614" s="72"/>
      <c r="AK614" s="72"/>
      <c r="AL614" s="72"/>
      <c r="AM614" s="72"/>
      <c r="AN614" s="72"/>
      <c r="AO614" s="72"/>
      <c r="AP614" s="72"/>
      <c r="AQ614" s="72"/>
      <c r="AR614" s="72"/>
      <c r="AS614" s="72"/>
      <c r="AT614" s="72"/>
      <c r="AU614" s="72"/>
      <c r="AV614" s="72"/>
      <c r="AW614" s="72"/>
      <c r="AX614" s="72"/>
      <c r="AY614" s="72"/>
      <c r="AZ614" s="72"/>
      <c r="BA614" s="72"/>
      <c r="BB614" s="72"/>
      <c r="BC614" s="72"/>
      <c r="BD614" s="72"/>
      <c r="BE614" s="72"/>
      <c r="BF614" s="72"/>
      <c r="BG614" s="72"/>
      <c r="BH614" s="72"/>
      <c r="BI614" s="72"/>
      <c r="BJ614" s="72"/>
      <c r="BK614" s="72"/>
      <c r="BL614" s="72"/>
      <c r="BM614" s="72"/>
      <c r="BN614" s="72"/>
      <c r="BO614" s="72"/>
      <c r="BP614" s="72"/>
      <c r="BQ614" s="72"/>
      <c r="BR614" s="72"/>
      <c r="BS614" s="72"/>
      <c r="BT614" s="72"/>
      <c r="BU614" s="72"/>
      <c r="BV614" s="72"/>
      <c r="BW614" s="72"/>
      <c r="BX614" s="72"/>
      <c r="BY614" s="72"/>
      <c r="BZ614" s="72"/>
      <c r="CA614" s="72"/>
      <c r="CB614" s="72"/>
      <c r="CC614" s="72"/>
      <c r="CD614" s="72"/>
      <c r="CE614" s="72"/>
      <c r="CF614" s="72"/>
      <c r="CG614" s="72"/>
      <c r="CH614" s="72"/>
    </row>
    <row r="615" spans="1:86" ht="25.15" customHeight="1">
      <c r="A615" s="518"/>
      <c r="B615" s="499" t="s">
        <v>40</v>
      </c>
      <c r="C615" s="500"/>
      <c r="D615" s="27"/>
      <c r="E615" s="27"/>
      <c r="F615" s="27"/>
      <c r="G615" s="27"/>
      <c r="H615" s="27"/>
      <c r="I615" s="72"/>
      <c r="J615" s="72"/>
      <c r="K615" s="72"/>
      <c r="L615" s="72"/>
      <c r="M615" s="72"/>
      <c r="N615" s="72"/>
      <c r="O615" s="72"/>
      <c r="P615" s="72"/>
      <c r="Q615" s="72"/>
      <c r="R615" s="72"/>
      <c r="S615" s="72"/>
      <c r="T615" s="72"/>
      <c r="U615" s="72"/>
      <c r="V615" s="72"/>
      <c r="W615" s="72"/>
      <c r="X615" s="72"/>
      <c r="Y615" s="72"/>
      <c r="Z615" s="72"/>
      <c r="AA615" s="72"/>
      <c r="AB615" s="72"/>
      <c r="AC615" s="72"/>
      <c r="AD615" s="72"/>
      <c r="AE615" s="72"/>
      <c r="AF615" s="72"/>
      <c r="AG615" s="72"/>
      <c r="AH615" s="72"/>
      <c r="AI615" s="72"/>
      <c r="AJ615" s="72"/>
      <c r="AK615" s="72"/>
      <c r="AL615" s="72"/>
      <c r="AM615" s="72"/>
      <c r="AN615" s="72"/>
      <c r="AO615" s="72"/>
      <c r="AP615" s="72"/>
      <c r="AQ615" s="72"/>
      <c r="AR615" s="72"/>
      <c r="AS615" s="72"/>
      <c r="AT615" s="72"/>
      <c r="AU615" s="72"/>
      <c r="AV615" s="72"/>
      <c r="AW615" s="72"/>
      <c r="AX615" s="72"/>
      <c r="AY615" s="72"/>
      <c r="AZ615" s="72"/>
      <c r="BA615" s="72"/>
      <c r="BB615" s="72"/>
      <c r="BC615" s="72"/>
      <c r="BD615" s="72"/>
      <c r="BE615" s="72"/>
      <c r="BF615" s="72"/>
      <c r="BG615" s="72"/>
      <c r="BH615" s="72"/>
      <c r="BI615" s="72"/>
      <c r="BJ615" s="72"/>
      <c r="BK615" s="72"/>
      <c r="BL615" s="72"/>
      <c r="BM615" s="72"/>
      <c r="BN615" s="72"/>
      <c r="BO615" s="72"/>
      <c r="BP615" s="72"/>
      <c r="BQ615" s="72"/>
      <c r="BR615" s="72"/>
      <c r="BS615" s="72"/>
      <c r="BT615" s="72"/>
      <c r="BU615" s="72"/>
      <c r="BV615" s="72"/>
      <c r="BW615" s="72"/>
      <c r="BX615" s="72"/>
      <c r="BY615" s="72"/>
      <c r="BZ615" s="72"/>
      <c r="CA615" s="72"/>
      <c r="CB615" s="72"/>
      <c r="CC615" s="72"/>
      <c r="CD615" s="72"/>
      <c r="CE615" s="72"/>
      <c r="CF615" s="72"/>
      <c r="CG615" s="72"/>
      <c r="CH615" s="72"/>
    </row>
    <row r="616" spans="1:86" ht="25.15" customHeight="1">
      <c r="A616" s="518"/>
      <c r="B616" s="120" t="s">
        <v>12</v>
      </c>
      <c r="C616" s="111" t="s">
        <v>13</v>
      </c>
      <c r="D616" s="27"/>
      <c r="E616" s="27"/>
      <c r="F616" s="27"/>
      <c r="G616" s="27"/>
      <c r="H616" s="27"/>
      <c r="I616" s="72"/>
      <c r="J616" s="72"/>
      <c r="K616" s="72"/>
      <c r="L616" s="72"/>
      <c r="M616" s="72"/>
      <c r="N616" s="72"/>
      <c r="O616" s="72"/>
      <c r="P616" s="72"/>
      <c r="Q616" s="72"/>
      <c r="R616" s="72"/>
      <c r="S616" s="72"/>
      <c r="T616" s="72"/>
      <c r="U616" s="72"/>
      <c r="V616" s="72"/>
      <c r="W616" s="72"/>
      <c r="X616" s="72"/>
      <c r="Y616" s="72"/>
      <c r="Z616" s="72"/>
      <c r="AA616" s="72"/>
      <c r="AB616" s="72"/>
      <c r="AC616" s="72"/>
      <c r="AD616" s="72"/>
      <c r="AE616" s="72"/>
      <c r="AF616" s="72"/>
      <c r="AG616" s="72"/>
      <c r="AH616" s="72"/>
      <c r="AI616" s="72"/>
      <c r="AJ616" s="72"/>
      <c r="AK616" s="72"/>
      <c r="AL616" s="72"/>
      <c r="AM616" s="72"/>
      <c r="AN616" s="72"/>
      <c r="AO616" s="72"/>
      <c r="AP616" s="72"/>
      <c r="AQ616" s="72"/>
      <c r="AR616" s="72"/>
      <c r="AS616" s="72"/>
      <c r="AT616" s="72"/>
      <c r="AU616" s="72"/>
      <c r="AV616" s="72"/>
      <c r="AW616" s="72"/>
      <c r="AX616" s="72"/>
      <c r="AY616" s="72"/>
      <c r="AZ616" s="72"/>
      <c r="BA616" s="72"/>
      <c r="BB616" s="72"/>
      <c r="BC616" s="72"/>
      <c r="BD616" s="72"/>
      <c r="BE616" s="72"/>
      <c r="BF616" s="72"/>
      <c r="BG616" s="72"/>
      <c r="BH616" s="72"/>
      <c r="BI616" s="72"/>
      <c r="BJ616" s="72"/>
      <c r="BK616" s="72"/>
      <c r="BL616" s="72"/>
      <c r="BM616" s="72"/>
      <c r="BN616" s="72"/>
      <c r="BO616" s="72"/>
      <c r="BP616" s="72"/>
      <c r="BQ616" s="72"/>
      <c r="BR616" s="72"/>
      <c r="BS616" s="72"/>
      <c r="BT616" s="72"/>
      <c r="BU616" s="72"/>
      <c r="BV616" s="72"/>
      <c r="BW616" s="72"/>
      <c r="BX616" s="72"/>
      <c r="BY616" s="72"/>
      <c r="BZ616" s="72"/>
      <c r="CA616" s="72"/>
      <c r="CB616" s="72"/>
      <c r="CC616" s="72"/>
      <c r="CD616" s="72"/>
      <c r="CE616" s="72"/>
      <c r="CF616" s="72"/>
      <c r="CG616" s="72"/>
      <c r="CH616" s="72"/>
    </row>
    <row r="617" spans="1:86" ht="25.15" customHeight="1">
      <c r="A617" s="518"/>
      <c r="B617" s="212">
        <v>24</v>
      </c>
      <c r="C617" s="28">
        <v>24</v>
      </c>
      <c r="D617" s="27"/>
      <c r="E617" s="27"/>
      <c r="F617" s="27"/>
      <c r="G617" s="27"/>
      <c r="H617" s="27"/>
      <c r="I617" s="72"/>
      <c r="J617" s="72"/>
      <c r="K617" s="72"/>
      <c r="L617" s="72"/>
      <c r="M617" s="72"/>
      <c r="N617" s="72"/>
      <c r="O617" s="72"/>
      <c r="P617" s="72"/>
      <c r="Q617" s="72"/>
      <c r="R617" s="72"/>
      <c r="S617" s="72"/>
      <c r="T617" s="72"/>
      <c r="U617" s="72"/>
      <c r="V617" s="72"/>
      <c r="W617" s="72"/>
      <c r="X617" s="72"/>
      <c r="Y617" s="72"/>
      <c r="Z617" s="72"/>
      <c r="AA617" s="72"/>
      <c r="AB617" s="72"/>
      <c r="AC617" s="72"/>
      <c r="AD617" s="72"/>
      <c r="AE617" s="72"/>
      <c r="AF617" s="72"/>
      <c r="AG617" s="72"/>
      <c r="AH617" s="72"/>
      <c r="AI617" s="72"/>
      <c r="AJ617" s="72"/>
      <c r="AK617" s="72"/>
      <c r="AL617" s="72"/>
      <c r="AM617" s="72"/>
      <c r="AN617" s="72"/>
      <c r="AO617" s="72"/>
      <c r="AP617" s="72"/>
      <c r="AQ617" s="72"/>
      <c r="AR617" s="72"/>
      <c r="AS617" s="72"/>
      <c r="AT617" s="72"/>
      <c r="AU617" s="72"/>
      <c r="AV617" s="72"/>
      <c r="AW617" s="72"/>
      <c r="AX617" s="72"/>
      <c r="AY617" s="72"/>
      <c r="AZ617" s="72"/>
      <c r="BA617" s="72"/>
      <c r="BB617" s="72"/>
      <c r="BC617" s="72"/>
      <c r="BD617" s="72"/>
      <c r="BE617" s="72"/>
      <c r="BF617" s="72"/>
      <c r="BG617" s="72"/>
      <c r="BH617" s="72"/>
      <c r="BI617" s="72"/>
      <c r="BJ617" s="72"/>
      <c r="BK617" s="72"/>
      <c r="BL617" s="72"/>
      <c r="BM617" s="72"/>
      <c r="BN617" s="72"/>
      <c r="BO617" s="72"/>
      <c r="BP617" s="72"/>
      <c r="BQ617" s="72"/>
      <c r="BR617" s="72"/>
      <c r="BS617" s="72"/>
      <c r="BT617" s="72"/>
      <c r="BU617" s="72"/>
      <c r="BV617" s="72"/>
      <c r="BW617" s="72"/>
      <c r="BX617" s="72"/>
      <c r="BY617" s="72"/>
      <c r="BZ617" s="72"/>
      <c r="CA617" s="72"/>
      <c r="CB617" s="72"/>
      <c r="CC617" s="72"/>
      <c r="CD617" s="72"/>
      <c r="CE617" s="72"/>
      <c r="CF617" s="72"/>
      <c r="CG617" s="72"/>
      <c r="CH617" s="72"/>
    </row>
    <row r="618" spans="1:86" ht="25.15" customHeight="1">
      <c r="A618" s="518"/>
      <c r="B618" s="91" t="s">
        <v>436</v>
      </c>
      <c r="C618" s="72"/>
      <c r="D618" s="27"/>
      <c r="E618" s="27"/>
      <c r="F618" s="27"/>
      <c r="G618" s="27"/>
      <c r="H618" s="27"/>
      <c r="I618" s="72"/>
      <c r="J618" s="72"/>
      <c r="K618" s="72"/>
      <c r="L618" s="72"/>
      <c r="M618" s="72"/>
      <c r="N618" s="72"/>
      <c r="O618" s="72"/>
      <c r="P618" s="72"/>
      <c r="Q618" s="72"/>
      <c r="R618" s="72"/>
      <c r="S618" s="72"/>
      <c r="T618" s="72"/>
      <c r="U618" s="72"/>
      <c r="V618" s="72"/>
      <c r="W618" s="72"/>
      <c r="X618" s="72"/>
      <c r="Y618" s="72"/>
      <c r="Z618" s="72"/>
      <c r="AA618" s="72"/>
      <c r="AB618" s="72"/>
      <c r="AC618" s="72"/>
      <c r="AD618" s="72"/>
      <c r="AE618" s="72"/>
      <c r="AF618" s="72"/>
      <c r="AG618" s="72"/>
      <c r="AH618" s="72"/>
      <c r="AI618" s="72"/>
      <c r="AJ618" s="72"/>
      <c r="AK618" s="72"/>
      <c r="AL618" s="72"/>
      <c r="AM618" s="72"/>
      <c r="AN618" s="72"/>
      <c r="AO618" s="72"/>
      <c r="AP618" s="72"/>
      <c r="AQ618" s="72"/>
      <c r="AR618" s="72"/>
      <c r="AS618" s="72"/>
      <c r="AT618" s="72"/>
      <c r="AU618" s="72"/>
      <c r="AV618" s="72"/>
      <c r="AW618" s="72"/>
      <c r="AX618" s="72"/>
      <c r="AY618" s="72"/>
      <c r="AZ618" s="72"/>
      <c r="BA618" s="72"/>
      <c r="BB618" s="72"/>
      <c r="BC618" s="72"/>
      <c r="BD618" s="72"/>
      <c r="BE618" s="72"/>
      <c r="BF618" s="72"/>
      <c r="BG618" s="72"/>
      <c r="BH618" s="72"/>
      <c r="BI618" s="72"/>
      <c r="BJ618" s="72"/>
      <c r="BK618" s="72"/>
      <c r="BL618" s="72"/>
      <c r="BM618" s="72"/>
      <c r="BN618" s="72"/>
      <c r="BO618" s="72"/>
      <c r="BP618" s="72"/>
      <c r="BQ618" s="72"/>
      <c r="BR618" s="72"/>
      <c r="BS618" s="72"/>
      <c r="BT618" s="72"/>
      <c r="BU618" s="72"/>
      <c r="BV618" s="72"/>
      <c r="BW618" s="72"/>
      <c r="BX618" s="72"/>
      <c r="BY618" s="72"/>
      <c r="BZ618" s="72"/>
      <c r="CA618" s="72"/>
      <c r="CB618" s="72"/>
      <c r="CC618" s="72"/>
      <c r="CD618" s="72"/>
      <c r="CE618" s="72"/>
      <c r="CF618" s="72"/>
      <c r="CG618" s="72"/>
      <c r="CH618" s="72"/>
    </row>
    <row r="619" spans="1:86" ht="25.15" customHeight="1">
      <c r="A619" s="518"/>
      <c r="B619" s="72"/>
      <c r="C619" s="72"/>
      <c r="D619" s="27"/>
      <c r="E619" s="27"/>
      <c r="F619" s="27"/>
      <c r="G619" s="27"/>
      <c r="H619" s="27"/>
      <c r="I619" s="72"/>
      <c r="J619" s="72"/>
      <c r="K619" s="72"/>
      <c r="L619" s="72"/>
      <c r="M619" s="72"/>
      <c r="N619" s="72"/>
      <c r="O619" s="72"/>
      <c r="P619" s="72"/>
      <c r="Q619" s="72"/>
      <c r="R619" s="72"/>
      <c r="S619" s="72"/>
      <c r="T619" s="72"/>
      <c r="U619" s="72"/>
      <c r="V619" s="72"/>
      <c r="W619" s="72"/>
      <c r="X619" s="72"/>
      <c r="Y619" s="72"/>
      <c r="Z619" s="72"/>
      <c r="AA619" s="72"/>
      <c r="AB619" s="72"/>
      <c r="AC619" s="72"/>
      <c r="AD619" s="72"/>
      <c r="AE619" s="72"/>
      <c r="AF619" s="72"/>
      <c r="AG619" s="72"/>
      <c r="AH619" s="72"/>
      <c r="AI619" s="72"/>
      <c r="AJ619" s="72"/>
      <c r="AK619" s="72"/>
      <c r="AL619" s="72"/>
      <c r="AM619" s="72"/>
      <c r="AN619" s="72"/>
      <c r="AO619" s="72"/>
      <c r="AP619" s="72"/>
      <c r="AQ619" s="72"/>
      <c r="AR619" s="72"/>
      <c r="AS619" s="72"/>
      <c r="AT619" s="72"/>
      <c r="AU619" s="72"/>
      <c r="AV619" s="72"/>
      <c r="AW619" s="72"/>
      <c r="AX619" s="72"/>
      <c r="AY619" s="72"/>
      <c r="AZ619" s="72"/>
      <c r="BA619" s="72"/>
      <c r="BB619" s="72"/>
      <c r="BC619" s="72"/>
      <c r="BD619" s="72"/>
      <c r="BE619" s="72"/>
      <c r="BF619" s="72"/>
      <c r="BG619" s="72"/>
      <c r="BH619" s="72"/>
      <c r="BI619" s="72"/>
      <c r="BJ619" s="72"/>
      <c r="BK619" s="72"/>
      <c r="BL619" s="72"/>
      <c r="BM619" s="72"/>
      <c r="BN619" s="72"/>
      <c r="BO619" s="72"/>
      <c r="BP619" s="72"/>
      <c r="BQ619" s="72"/>
      <c r="BR619" s="72"/>
      <c r="BS619" s="72"/>
      <c r="BT619" s="72"/>
      <c r="BU619" s="72"/>
      <c r="BV619" s="72"/>
      <c r="BW619" s="72"/>
      <c r="BX619" s="72"/>
      <c r="BY619" s="72"/>
      <c r="BZ619" s="72"/>
      <c r="CA619" s="72"/>
      <c r="CB619" s="72"/>
      <c r="CC619" s="72"/>
      <c r="CD619" s="72"/>
      <c r="CE619" s="72"/>
      <c r="CF619" s="72"/>
      <c r="CG619" s="72"/>
      <c r="CH619" s="72"/>
    </row>
    <row r="620" spans="1:86" ht="25.15" customHeight="1">
      <c r="A620" s="518"/>
      <c r="B620" s="521" t="s">
        <v>76</v>
      </c>
      <c r="C620" s="521"/>
      <c r="D620" s="521"/>
      <c r="E620" s="522"/>
      <c r="F620" s="27"/>
      <c r="G620" s="523" t="s">
        <v>77</v>
      </c>
      <c r="H620" s="523"/>
      <c r="I620" s="523"/>
      <c r="J620" s="515"/>
      <c r="K620" s="72"/>
      <c r="L620" s="72"/>
      <c r="M620" s="72"/>
      <c r="N620" s="72"/>
      <c r="O620" s="72"/>
      <c r="P620" s="72"/>
      <c r="Q620" s="72"/>
      <c r="R620" s="72"/>
      <c r="S620" s="72"/>
      <c r="T620" s="72"/>
      <c r="U620" s="72"/>
      <c r="V620" s="72"/>
      <c r="W620" s="72"/>
      <c r="X620" s="72"/>
      <c r="Y620" s="72"/>
      <c r="Z620" s="72"/>
      <c r="AA620" s="72"/>
      <c r="AB620" s="72"/>
      <c r="AC620" s="72"/>
      <c r="AD620" s="72"/>
      <c r="AE620" s="72"/>
      <c r="AF620" s="72"/>
      <c r="AG620" s="72"/>
      <c r="AH620" s="72"/>
      <c r="AI620" s="72"/>
      <c r="AJ620" s="72"/>
      <c r="AK620" s="72"/>
      <c r="AL620" s="72"/>
      <c r="AM620" s="72"/>
      <c r="AN620" s="72"/>
      <c r="AO620" s="72"/>
      <c r="AP620" s="72"/>
      <c r="AQ620" s="72"/>
      <c r="AR620" s="72"/>
      <c r="AS620" s="72"/>
      <c r="AT620" s="72"/>
      <c r="AU620" s="72"/>
      <c r="AV620" s="72"/>
      <c r="AW620" s="72"/>
      <c r="AX620" s="72"/>
      <c r="AY620" s="72"/>
      <c r="AZ620" s="72"/>
      <c r="BA620" s="72"/>
      <c r="BB620" s="72"/>
      <c r="BC620" s="72"/>
      <c r="BD620" s="72"/>
      <c r="BE620" s="72"/>
      <c r="BF620" s="72"/>
      <c r="BG620" s="72"/>
      <c r="BH620" s="72"/>
      <c r="BI620" s="72"/>
      <c r="BJ620" s="72"/>
      <c r="BK620" s="72"/>
      <c r="BL620" s="72"/>
      <c r="BM620" s="72"/>
      <c r="BN620" s="72"/>
      <c r="BO620" s="72"/>
      <c r="BP620" s="72"/>
      <c r="BQ620" s="72"/>
      <c r="BR620" s="72"/>
      <c r="BS620" s="72"/>
      <c r="BT620" s="72"/>
      <c r="BU620" s="72"/>
      <c r="BV620" s="72"/>
      <c r="BW620" s="72"/>
      <c r="BX620" s="72"/>
      <c r="BY620" s="72"/>
      <c r="BZ620" s="72"/>
      <c r="CA620" s="72"/>
      <c r="CB620" s="72"/>
      <c r="CC620" s="72"/>
      <c r="CD620" s="72"/>
      <c r="CE620" s="72"/>
      <c r="CF620" s="72"/>
      <c r="CG620" s="72"/>
      <c r="CH620" s="72"/>
    </row>
    <row r="621" spans="1:86" ht="25.15" customHeight="1">
      <c r="A621" s="518"/>
      <c r="B621" s="524" t="s">
        <v>15</v>
      </c>
      <c r="C621" s="525" t="s">
        <v>41</v>
      </c>
      <c r="D621" s="525"/>
      <c r="E621" s="525"/>
      <c r="F621" s="27"/>
      <c r="G621" s="525" t="s">
        <v>22</v>
      </c>
      <c r="H621" s="525" t="s">
        <v>41</v>
      </c>
      <c r="I621" s="525"/>
      <c r="J621" s="525"/>
      <c r="K621" s="72"/>
      <c r="L621" s="72"/>
      <c r="M621" s="72"/>
      <c r="N621" s="72"/>
      <c r="O621" s="72"/>
      <c r="P621" s="72"/>
      <c r="Q621" s="72"/>
      <c r="R621" s="72"/>
      <c r="S621" s="72"/>
      <c r="T621" s="72"/>
      <c r="U621" s="72"/>
      <c r="V621" s="72"/>
      <c r="W621" s="72"/>
      <c r="X621" s="72"/>
      <c r="Y621" s="72"/>
      <c r="Z621" s="72"/>
      <c r="AA621" s="72"/>
      <c r="AB621" s="72"/>
      <c r="AC621" s="72"/>
      <c r="AD621" s="72"/>
      <c r="AE621" s="72"/>
      <c r="AF621" s="72"/>
      <c r="AG621" s="72"/>
      <c r="AH621" s="72"/>
      <c r="AI621" s="72"/>
      <c r="AJ621" s="72"/>
      <c r="AK621" s="72"/>
      <c r="AL621" s="72"/>
      <c r="AM621" s="72"/>
      <c r="AN621" s="72"/>
      <c r="AO621" s="72"/>
      <c r="AP621" s="72"/>
      <c r="AQ621" s="72"/>
      <c r="AR621" s="72"/>
      <c r="AS621" s="72"/>
      <c r="AT621" s="72"/>
      <c r="AU621" s="72"/>
      <c r="AV621" s="72"/>
      <c r="AW621" s="72"/>
      <c r="AX621" s="72"/>
      <c r="AY621" s="72"/>
      <c r="AZ621" s="72"/>
      <c r="BA621" s="72"/>
      <c r="BB621" s="72"/>
      <c r="BC621" s="72"/>
      <c r="BD621" s="72"/>
      <c r="BE621" s="72"/>
      <c r="BF621" s="72"/>
      <c r="BG621" s="72"/>
      <c r="BH621" s="72"/>
      <c r="BI621" s="72"/>
      <c r="BJ621" s="72"/>
      <c r="BK621" s="72"/>
      <c r="BL621" s="72"/>
      <c r="BM621" s="72"/>
      <c r="BN621" s="72"/>
      <c r="BO621" s="72"/>
      <c r="BP621" s="72"/>
      <c r="BQ621" s="72"/>
      <c r="BR621" s="72"/>
      <c r="BS621" s="72"/>
      <c r="BT621" s="72"/>
      <c r="BU621" s="72"/>
      <c r="BV621" s="72"/>
      <c r="BW621" s="72"/>
      <c r="BX621" s="72"/>
      <c r="BY621" s="72"/>
      <c r="BZ621" s="72"/>
      <c r="CA621" s="72"/>
      <c r="CB621" s="72"/>
      <c r="CC621" s="72"/>
      <c r="CD621" s="72"/>
      <c r="CE621" s="72"/>
      <c r="CF621" s="72"/>
      <c r="CG621" s="72"/>
      <c r="CH621" s="72"/>
    </row>
    <row r="622" spans="1:86" ht="25.15" customHeight="1">
      <c r="A622" s="518"/>
      <c r="B622" s="524"/>
      <c r="C622" s="59" t="str">
        <f>B609</f>
        <v>Podróże dom - praca - dom (commuting)</v>
      </c>
      <c r="D622" s="59" t="str">
        <f>B610</f>
        <v>Podróże służbowe</v>
      </c>
      <c r="E622" s="59" t="str">
        <f>B611</f>
        <v xml:space="preserve">Pozdróże inne </v>
      </c>
      <c r="F622" s="27"/>
      <c r="G622" s="525"/>
      <c r="H622" s="59" t="str">
        <f>C622</f>
        <v>Podróże dom - praca - dom (commuting)</v>
      </c>
      <c r="I622" s="59" t="str">
        <f>D622</f>
        <v>Podróże służbowe</v>
      </c>
      <c r="J622" s="59" t="str">
        <f>E622</f>
        <v xml:space="preserve">Pozdróże inne </v>
      </c>
      <c r="K622" s="72"/>
      <c r="L622" s="72"/>
      <c r="M622" s="72"/>
      <c r="N622" s="72"/>
      <c r="O622" s="72"/>
      <c r="P622" s="72"/>
      <c r="Q622" s="72"/>
      <c r="R622" s="72"/>
      <c r="S622" s="72"/>
      <c r="T622" s="72"/>
      <c r="U622" s="72"/>
      <c r="V622" s="72"/>
      <c r="W622" s="72"/>
      <c r="X622" s="72"/>
      <c r="Y622" s="72"/>
      <c r="Z622" s="72"/>
      <c r="AA622" s="72"/>
      <c r="AB622" s="72"/>
      <c r="AC622" s="72"/>
      <c r="AD622" s="72"/>
      <c r="AE622" s="72"/>
      <c r="AF622" s="72"/>
      <c r="AG622" s="72"/>
      <c r="AH622" s="72"/>
      <c r="AI622" s="72"/>
      <c r="AJ622" s="72"/>
      <c r="AK622" s="72"/>
      <c r="AL622" s="72"/>
      <c r="AM622" s="72"/>
      <c r="AN622" s="72"/>
      <c r="AO622" s="72"/>
      <c r="AP622" s="72"/>
      <c r="AQ622" s="72"/>
      <c r="AR622" s="72"/>
      <c r="AS622" s="72"/>
      <c r="AT622" s="72"/>
      <c r="AU622" s="72"/>
      <c r="AV622" s="72"/>
      <c r="AW622" s="72"/>
      <c r="AX622" s="72"/>
      <c r="AY622" s="72"/>
      <c r="AZ622" s="72"/>
      <c r="BA622" s="72"/>
      <c r="BB622" s="72"/>
      <c r="BC622" s="72"/>
      <c r="BD622" s="72"/>
      <c r="BE622" s="72"/>
      <c r="BF622" s="72"/>
      <c r="BG622" s="72"/>
      <c r="BH622" s="72"/>
      <c r="BI622" s="72"/>
      <c r="BJ622" s="72"/>
      <c r="BK622" s="72"/>
      <c r="BL622" s="72"/>
      <c r="BM622" s="72"/>
      <c r="BN622" s="72"/>
      <c r="BO622" s="72"/>
      <c r="BP622" s="72"/>
      <c r="BQ622" s="72"/>
      <c r="BR622" s="72"/>
      <c r="BS622" s="72"/>
      <c r="BT622" s="72"/>
      <c r="BU622" s="72"/>
      <c r="BV622" s="72"/>
      <c r="BW622" s="72"/>
      <c r="BX622" s="72"/>
      <c r="BY622" s="72"/>
      <c r="BZ622" s="72"/>
      <c r="CA622" s="72"/>
      <c r="CB622" s="72"/>
      <c r="CC622" s="72"/>
      <c r="CD622" s="72"/>
      <c r="CE622" s="72"/>
      <c r="CF622" s="72"/>
      <c r="CG622" s="72"/>
      <c r="CH622" s="72"/>
    </row>
    <row r="623" spans="1:86" ht="25.15" customHeight="1">
      <c r="A623" s="518"/>
      <c r="B623" s="212" t="s">
        <v>6</v>
      </c>
      <c r="C623" s="6">
        <v>0.15</v>
      </c>
      <c r="D623" s="6">
        <v>0.25</v>
      </c>
      <c r="E623" s="6">
        <v>0.6</v>
      </c>
      <c r="F623" s="72"/>
      <c r="G623" s="28" t="s">
        <v>4</v>
      </c>
      <c r="H623" s="6">
        <v>0.35</v>
      </c>
      <c r="I623" s="6">
        <v>0.1</v>
      </c>
      <c r="J623" s="6">
        <v>0.55000000000000004</v>
      </c>
      <c r="K623" s="72"/>
      <c r="L623" s="72"/>
      <c r="M623" s="72"/>
      <c r="N623" s="72"/>
      <c r="O623" s="72"/>
      <c r="P623" s="72"/>
      <c r="Q623" s="72"/>
      <c r="R623" s="72"/>
      <c r="S623" s="72"/>
      <c r="T623" s="72"/>
      <c r="U623" s="72"/>
      <c r="V623" s="72"/>
      <c r="W623" s="72"/>
      <c r="X623" s="72"/>
      <c r="Y623" s="72"/>
      <c r="Z623" s="72"/>
      <c r="AA623" s="72"/>
      <c r="AB623" s="72"/>
      <c r="AC623" s="72"/>
      <c r="AD623" s="72"/>
      <c r="AE623" s="72"/>
      <c r="AF623" s="72"/>
      <c r="AG623" s="72"/>
      <c r="AH623" s="72"/>
      <c r="AI623" s="72"/>
      <c r="AJ623" s="72"/>
      <c r="AK623" s="72"/>
      <c r="AL623" s="72"/>
      <c r="AM623" s="72"/>
      <c r="AN623" s="72"/>
      <c r="AO623" s="72"/>
      <c r="AP623" s="72"/>
      <c r="AQ623" s="72"/>
      <c r="AR623" s="72"/>
      <c r="AS623" s="72"/>
      <c r="AT623" s="72"/>
      <c r="AU623" s="72"/>
      <c r="AV623" s="72"/>
      <c r="AW623" s="72"/>
      <c r="AX623" s="72"/>
      <c r="AY623" s="72"/>
      <c r="AZ623" s="72"/>
      <c r="BA623" s="72"/>
      <c r="BB623" s="72"/>
      <c r="BC623" s="72"/>
      <c r="BD623" s="72"/>
      <c r="BE623" s="72"/>
      <c r="BF623" s="72"/>
      <c r="BG623" s="72"/>
      <c r="BH623" s="72"/>
      <c r="BI623" s="72"/>
      <c r="BJ623" s="72"/>
      <c r="BK623" s="72"/>
      <c r="BL623" s="72"/>
      <c r="BM623" s="72"/>
      <c r="BN623" s="72"/>
      <c r="BO623" s="72"/>
      <c r="BP623" s="72"/>
      <c r="BQ623" s="72"/>
      <c r="BR623" s="72"/>
      <c r="BS623" s="72"/>
      <c r="BT623" s="72"/>
      <c r="BU623" s="72"/>
      <c r="BV623" s="72"/>
      <c r="BW623" s="72"/>
      <c r="BX623" s="72"/>
      <c r="BY623" s="72"/>
      <c r="BZ623" s="72"/>
      <c r="CA623" s="72"/>
      <c r="CB623" s="72"/>
      <c r="CC623" s="72"/>
      <c r="CD623" s="72"/>
      <c r="CE623" s="72"/>
      <c r="CF623" s="72"/>
      <c r="CG623" s="72"/>
      <c r="CH623" s="72"/>
    </row>
    <row r="624" spans="1:86" ht="25.15" customHeight="1">
      <c r="A624" s="518"/>
      <c r="B624" s="212" t="s">
        <v>7</v>
      </c>
      <c r="C624" s="6">
        <v>0.32</v>
      </c>
      <c r="D624" s="6">
        <v>0.21</v>
      </c>
      <c r="E624" s="6">
        <v>0.47</v>
      </c>
      <c r="F624" s="72"/>
      <c r="G624" s="28" t="s">
        <v>5</v>
      </c>
      <c r="H624" s="6">
        <v>0.35</v>
      </c>
      <c r="I624" s="6">
        <v>0.05</v>
      </c>
      <c r="J624" s="6">
        <v>0.6</v>
      </c>
      <c r="K624" s="72"/>
      <c r="L624" s="72"/>
      <c r="M624" s="72"/>
      <c r="N624" s="72"/>
      <c r="O624" s="72"/>
      <c r="P624" s="72"/>
      <c r="Q624" s="72"/>
      <c r="R624" s="72"/>
      <c r="S624" s="72"/>
      <c r="T624" s="72"/>
      <c r="U624" s="72"/>
      <c r="V624" s="72"/>
      <c r="W624" s="72"/>
      <c r="X624" s="72"/>
      <c r="Y624" s="72"/>
      <c r="Z624" s="72"/>
      <c r="AA624" s="72"/>
      <c r="AB624" s="72"/>
      <c r="AC624" s="72"/>
      <c r="AD624" s="72"/>
      <c r="AE624" s="72"/>
      <c r="AF624" s="72"/>
      <c r="AG624" s="72"/>
      <c r="AH624" s="72"/>
      <c r="AI624" s="72"/>
      <c r="AJ624" s="72"/>
      <c r="AK624" s="72"/>
      <c r="AL624" s="72"/>
      <c r="AM624" s="72"/>
      <c r="AN624" s="72"/>
      <c r="AO624" s="72"/>
      <c r="AP624" s="72"/>
      <c r="AQ624" s="72"/>
      <c r="AR624" s="72"/>
      <c r="AS624" s="72"/>
      <c r="AT624" s="72"/>
      <c r="AU624" s="72"/>
      <c r="AV624" s="72"/>
      <c r="AW624" s="72"/>
      <c r="AX624" s="72"/>
      <c r="AY624" s="72"/>
      <c r="AZ624" s="72"/>
      <c r="BA624" s="72"/>
      <c r="BB624" s="72"/>
      <c r="BC624" s="72"/>
      <c r="BD624" s="72"/>
      <c r="BE624" s="72"/>
      <c r="BF624" s="72"/>
      <c r="BG624" s="72"/>
      <c r="BH624" s="72"/>
      <c r="BI624" s="72"/>
      <c r="BJ624" s="72"/>
      <c r="BK624" s="72"/>
      <c r="BL624" s="72"/>
      <c r="BM624" s="72"/>
      <c r="BN624" s="72"/>
      <c r="BO624" s="72"/>
      <c r="BP624" s="72"/>
      <c r="BQ624" s="72"/>
      <c r="BR624" s="72"/>
      <c r="BS624" s="72"/>
      <c r="BT624" s="72"/>
      <c r="BU624" s="72"/>
      <c r="BV624" s="72"/>
      <c r="BW624" s="72"/>
      <c r="BX624" s="72"/>
      <c r="BY624" s="72"/>
      <c r="BZ624" s="72"/>
      <c r="CA624" s="72"/>
      <c r="CB624" s="72"/>
      <c r="CC624" s="72"/>
      <c r="CD624" s="72"/>
      <c r="CE624" s="72"/>
      <c r="CF624" s="72"/>
      <c r="CG624" s="72"/>
      <c r="CH624" s="72"/>
    </row>
    <row r="625" spans="1:86" ht="25.15" customHeight="1">
      <c r="A625" s="518"/>
      <c r="B625" s="91" t="s">
        <v>436</v>
      </c>
      <c r="C625" s="12"/>
      <c r="D625" s="12"/>
      <c r="E625" s="12"/>
      <c r="F625" s="53"/>
      <c r="G625" s="91" t="s">
        <v>436</v>
      </c>
      <c r="H625" s="12"/>
      <c r="I625" s="27"/>
      <c r="J625" s="27"/>
      <c r="K625" s="72"/>
      <c r="L625" s="72"/>
      <c r="M625" s="72"/>
      <c r="N625" s="72"/>
      <c r="O625" s="72"/>
      <c r="P625" s="72"/>
      <c r="Q625" s="72"/>
      <c r="R625" s="72"/>
      <c r="S625" s="72"/>
      <c r="T625" s="72"/>
      <c r="U625" s="72"/>
      <c r="V625" s="72"/>
      <c r="W625" s="72"/>
      <c r="X625" s="72"/>
      <c r="Y625" s="72"/>
      <c r="Z625" s="72"/>
      <c r="AA625" s="72"/>
      <c r="AB625" s="72"/>
      <c r="AC625" s="72"/>
      <c r="AD625" s="72"/>
      <c r="AE625" s="72"/>
      <c r="AF625" s="72"/>
      <c r="AG625" s="72"/>
      <c r="AH625" s="72"/>
      <c r="AI625" s="72"/>
      <c r="AJ625" s="72"/>
      <c r="AK625" s="72"/>
      <c r="AL625" s="72"/>
      <c r="AM625" s="72"/>
      <c r="AN625" s="72"/>
      <c r="AO625" s="72"/>
      <c r="AP625" s="72"/>
      <c r="AQ625" s="72"/>
      <c r="AR625" s="72"/>
      <c r="AS625" s="72"/>
      <c r="AT625" s="72"/>
      <c r="AU625" s="72"/>
      <c r="AV625" s="72"/>
      <c r="AW625" s="72"/>
      <c r="AX625" s="72"/>
      <c r="AY625" s="72"/>
      <c r="AZ625" s="72"/>
      <c r="BA625" s="72"/>
      <c r="BB625" s="72"/>
      <c r="BC625" s="72"/>
      <c r="BD625" s="72"/>
      <c r="BE625" s="72"/>
      <c r="BF625" s="72"/>
      <c r="BG625" s="72"/>
      <c r="BH625" s="72"/>
      <c r="BI625" s="72"/>
      <c r="BJ625" s="72"/>
      <c r="BK625" s="72"/>
      <c r="BL625" s="72"/>
      <c r="BM625" s="72"/>
      <c r="BN625" s="72"/>
      <c r="BO625" s="72"/>
      <c r="BP625" s="72"/>
      <c r="BQ625" s="72"/>
      <c r="BR625" s="72"/>
      <c r="BS625" s="72"/>
      <c r="BT625" s="72"/>
      <c r="BU625" s="72"/>
      <c r="BV625" s="72"/>
      <c r="BW625" s="72"/>
      <c r="BX625" s="72"/>
      <c r="BY625" s="72"/>
      <c r="BZ625" s="72"/>
      <c r="CA625" s="72"/>
      <c r="CB625" s="72"/>
      <c r="CC625" s="72"/>
      <c r="CD625" s="72"/>
      <c r="CE625" s="72"/>
      <c r="CF625" s="72"/>
      <c r="CG625" s="72"/>
      <c r="CH625" s="72"/>
    </row>
    <row r="626" spans="1:86" ht="25.15" customHeight="1">
      <c r="A626" s="518"/>
      <c r="B626" s="74"/>
      <c r="C626" s="27"/>
      <c r="D626" s="27"/>
      <c r="E626" s="27"/>
      <c r="F626" s="72"/>
      <c r="G626" s="72"/>
      <c r="H626" s="72"/>
      <c r="I626" s="72"/>
      <c r="J626" s="72"/>
      <c r="K626" s="72"/>
      <c r="L626" s="72"/>
      <c r="M626" s="72"/>
      <c r="N626" s="72"/>
      <c r="O626" s="72"/>
      <c r="P626" s="72"/>
      <c r="Q626" s="72"/>
      <c r="R626" s="72"/>
      <c r="S626" s="72"/>
      <c r="T626" s="72"/>
      <c r="U626" s="72"/>
      <c r="V626" s="72"/>
      <c r="W626" s="72"/>
      <c r="X626" s="72"/>
      <c r="Y626" s="72"/>
      <c r="Z626" s="72"/>
      <c r="AA626" s="72"/>
      <c r="AB626" s="72"/>
      <c r="AC626" s="72"/>
      <c r="AD626" s="72"/>
      <c r="AE626" s="72"/>
      <c r="AF626" s="72"/>
      <c r="AG626" s="72"/>
      <c r="AH626" s="72"/>
      <c r="AI626" s="72"/>
      <c r="AJ626" s="72"/>
      <c r="AK626" s="72"/>
      <c r="AL626" s="72"/>
      <c r="AM626" s="72"/>
      <c r="AN626" s="72"/>
      <c r="AO626" s="72"/>
      <c r="AP626" s="72"/>
      <c r="AQ626" s="72"/>
      <c r="AR626" s="72"/>
      <c r="AS626" s="72"/>
      <c r="AT626" s="72"/>
      <c r="AU626" s="72"/>
      <c r="AV626" s="72"/>
      <c r="AW626" s="72"/>
      <c r="AX626" s="72"/>
      <c r="AY626" s="72"/>
      <c r="AZ626" s="72"/>
      <c r="BA626" s="72"/>
      <c r="BB626" s="72"/>
      <c r="BC626" s="72"/>
      <c r="BD626" s="72"/>
      <c r="BE626" s="72"/>
      <c r="BF626" s="72"/>
      <c r="BG626" s="72"/>
      <c r="BH626" s="72"/>
      <c r="BI626" s="72"/>
      <c r="BJ626" s="72"/>
      <c r="BK626" s="72"/>
      <c r="BL626" s="72"/>
      <c r="BM626" s="72"/>
      <c r="BN626" s="72"/>
      <c r="BO626" s="72"/>
      <c r="BP626" s="72"/>
      <c r="BQ626" s="72"/>
      <c r="BR626" s="72"/>
      <c r="BS626" s="72"/>
      <c r="BT626" s="72"/>
      <c r="BU626" s="72"/>
      <c r="BV626" s="72"/>
      <c r="BW626" s="72"/>
      <c r="BX626" s="72"/>
      <c r="BY626" s="72"/>
      <c r="BZ626" s="72"/>
      <c r="CA626" s="72"/>
      <c r="CB626" s="72"/>
      <c r="CC626" s="72"/>
      <c r="CD626" s="72"/>
      <c r="CE626" s="72"/>
      <c r="CF626" s="72"/>
      <c r="CG626" s="72"/>
      <c r="CH626" s="72"/>
    </row>
    <row r="627" spans="1:86" ht="25.15" customHeight="1">
      <c r="A627" s="518"/>
      <c r="B627" s="523" t="s">
        <v>224</v>
      </c>
      <c r="C627" s="523"/>
      <c r="D627" s="523"/>
      <c r="E627" s="515"/>
      <c r="F627" s="72"/>
      <c r="G627" s="72"/>
      <c r="H627" s="72"/>
      <c r="I627" s="72"/>
      <c r="J627" s="72"/>
      <c r="K627" s="72"/>
      <c r="L627" s="72"/>
      <c r="M627" s="72"/>
      <c r="N627" s="72"/>
      <c r="O627" s="72"/>
      <c r="P627" s="72"/>
      <c r="Q627" s="72"/>
      <c r="R627" s="72"/>
      <c r="S627" s="72"/>
      <c r="T627" s="72"/>
      <c r="U627" s="72"/>
      <c r="V627" s="72"/>
      <c r="W627" s="72"/>
      <c r="X627" s="72"/>
      <c r="Y627" s="72"/>
      <c r="Z627" s="72"/>
      <c r="AA627" s="72"/>
      <c r="AB627" s="72"/>
      <c r="AC627" s="72"/>
      <c r="AD627" s="72"/>
      <c r="AE627" s="72"/>
      <c r="AF627" s="72"/>
      <c r="AG627" s="72"/>
      <c r="AH627" s="72"/>
      <c r="AI627" s="72"/>
      <c r="AJ627" s="72"/>
      <c r="AK627" s="72"/>
      <c r="AL627" s="72"/>
      <c r="AM627" s="72"/>
      <c r="AN627" s="72"/>
      <c r="AO627" s="72"/>
      <c r="AP627" s="72"/>
      <c r="AQ627" s="72"/>
      <c r="AR627" s="72"/>
      <c r="AS627" s="72"/>
      <c r="AT627" s="72"/>
      <c r="AU627" s="72"/>
      <c r="AV627" s="72"/>
      <c r="AW627" s="72"/>
      <c r="AX627" s="72"/>
      <c r="AY627" s="72"/>
      <c r="AZ627" s="72"/>
      <c r="BA627" s="72"/>
      <c r="BB627" s="72"/>
      <c r="BC627" s="72"/>
      <c r="BD627" s="72"/>
      <c r="BE627" s="72"/>
      <c r="BF627" s="72"/>
      <c r="BG627" s="72"/>
      <c r="BH627" s="72"/>
      <c r="BI627" s="72"/>
      <c r="BJ627" s="72"/>
      <c r="BK627" s="72"/>
      <c r="BL627" s="72"/>
      <c r="BM627" s="72"/>
      <c r="BN627" s="72"/>
      <c r="BO627" s="72"/>
      <c r="BP627" s="72"/>
      <c r="BQ627" s="72"/>
      <c r="BR627" s="72"/>
      <c r="BS627" s="72"/>
      <c r="BT627" s="72"/>
      <c r="BU627" s="72"/>
      <c r="BV627" s="72"/>
      <c r="BW627" s="72"/>
      <c r="BX627" s="72"/>
      <c r="BY627" s="72"/>
      <c r="BZ627" s="72"/>
      <c r="CA627" s="72"/>
      <c r="CB627" s="72"/>
      <c r="CC627" s="72"/>
      <c r="CD627" s="72"/>
      <c r="CE627" s="72"/>
      <c r="CF627" s="72"/>
      <c r="CG627" s="72"/>
      <c r="CH627" s="72"/>
    </row>
    <row r="628" spans="1:86" ht="25.15" customHeight="1">
      <c r="A628" s="518"/>
      <c r="B628" s="526" t="s">
        <v>15</v>
      </c>
      <c r="C628" s="527" t="s">
        <v>42</v>
      </c>
      <c r="D628" s="527"/>
      <c r="E628" s="527"/>
      <c r="F628" s="72"/>
      <c r="G628" s="72"/>
      <c r="H628" s="72"/>
      <c r="I628" s="72"/>
      <c r="J628" s="72"/>
      <c r="K628" s="72"/>
      <c r="L628" s="72"/>
      <c r="M628" s="72"/>
      <c r="N628" s="72"/>
      <c r="O628" s="72"/>
      <c r="P628" s="72"/>
      <c r="Q628" s="72"/>
      <c r="R628" s="72"/>
      <c r="S628" s="72"/>
      <c r="T628" s="72"/>
      <c r="U628" s="72"/>
      <c r="V628" s="72"/>
      <c r="W628" s="72"/>
      <c r="X628" s="72"/>
      <c r="Y628" s="72"/>
      <c r="Z628" s="72"/>
      <c r="AA628" s="72"/>
      <c r="AB628" s="72"/>
      <c r="AC628" s="72"/>
      <c r="AD628" s="72"/>
      <c r="AE628" s="72"/>
      <c r="AF628" s="72"/>
      <c r="AG628" s="72"/>
      <c r="AH628" s="72"/>
      <c r="AI628" s="72"/>
      <c r="AJ628" s="72"/>
      <c r="AK628" s="72"/>
      <c r="AL628" s="72"/>
      <c r="AM628" s="72"/>
      <c r="AN628" s="72"/>
      <c r="AO628" s="72"/>
      <c r="AP628" s="72"/>
      <c r="AQ628" s="72"/>
      <c r="AR628" s="72"/>
      <c r="AS628" s="72"/>
      <c r="AT628" s="72"/>
      <c r="AU628" s="72"/>
      <c r="AV628" s="72"/>
      <c r="AW628" s="72"/>
      <c r="AX628" s="72"/>
      <c r="AY628" s="72"/>
      <c r="AZ628" s="72"/>
      <c r="BA628" s="72"/>
      <c r="BB628" s="72"/>
      <c r="BC628" s="72"/>
      <c r="BD628" s="72"/>
      <c r="BE628" s="72"/>
      <c r="BF628" s="72"/>
      <c r="BG628" s="72"/>
      <c r="BH628" s="72"/>
      <c r="BI628" s="72"/>
      <c r="BJ628" s="72"/>
      <c r="BK628" s="72"/>
      <c r="BL628" s="72"/>
      <c r="BM628" s="72"/>
      <c r="BN628" s="72"/>
      <c r="BO628" s="72"/>
      <c r="BP628" s="72"/>
      <c r="BQ628" s="72"/>
      <c r="BR628" s="72"/>
      <c r="BS628" s="72"/>
      <c r="BT628" s="72"/>
      <c r="BU628" s="72"/>
      <c r="BV628" s="72"/>
      <c r="BW628" s="72"/>
      <c r="BX628" s="72"/>
      <c r="BY628" s="72"/>
      <c r="BZ628" s="72"/>
      <c r="CA628" s="72"/>
      <c r="CB628" s="72"/>
      <c r="CC628" s="72"/>
      <c r="CD628" s="72"/>
      <c r="CE628" s="72"/>
      <c r="CF628" s="72"/>
      <c r="CG628" s="72"/>
      <c r="CH628" s="72"/>
    </row>
    <row r="629" spans="1:86" ht="25.15" customHeight="1">
      <c r="A629" s="518"/>
      <c r="B629" s="526"/>
      <c r="C629" s="58" t="str">
        <f>C622</f>
        <v>Podróże dom - praca - dom (commuting)</v>
      </c>
      <c r="D629" s="58" t="str">
        <f>D622</f>
        <v>Podróże służbowe</v>
      </c>
      <c r="E629" s="58" t="str">
        <f>E622</f>
        <v xml:space="preserve">Pozdróże inne </v>
      </c>
      <c r="F629" s="72"/>
      <c r="G629" s="72"/>
      <c r="H629" s="72"/>
      <c r="I629" s="72"/>
      <c r="J629" s="72"/>
      <c r="K629" s="72"/>
      <c r="L629" s="72"/>
      <c r="M629" s="72"/>
      <c r="N629" s="72"/>
      <c r="O629" s="72"/>
      <c r="P629" s="72"/>
      <c r="Q629" s="72"/>
      <c r="R629" s="72"/>
      <c r="S629" s="72"/>
      <c r="T629" s="72"/>
      <c r="U629" s="72"/>
      <c r="V629" s="72"/>
      <c r="W629" s="72"/>
      <c r="X629" s="72"/>
      <c r="Y629" s="72"/>
      <c r="Z629" s="72"/>
      <c r="AA629" s="72"/>
      <c r="AB629" s="72"/>
      <c r="AC629" s="72"/>
      <c r="AD629" s="72"/>
      <c r="AE629" s="72"/>
      <c r="AF629" s="72"/>
      <c r="AG629" s="72"/>
      <c r="AH629" s="72"/>
      <c r="AI629" s="72"/>
      <c r="AJ629" s="72"/>
      <c r="AK629" s="72"/>
      <c r="AL629" s="72"/>
      <c r="AM629" s="72"/>
      <c r="AN629" s="72"/>
      <c r="AO629" s="72"/>
      <c r="AP629" s="72"/>
      <c r="AQ629" s="72"/>
      <c r="AR629" s="72"/>
      <c r="AS629" s="72"/>
      <c r="AT629" s="72"/>
      <c r="AU629" s="72"/>
      <c r="AV629" s="72"/>
      <c r="AW629" s="72"/>
      <c r="AX629" s="72"/>
      <c r="AY629" s="72"/>
      <c r="AZ629" s="72"/>
      <c r="BA629" s="72"/>
      <c r="BB629" s="72"/>
      <c r="BC629" s="72"/>
      <c r="BD629" s="72"/>
      <c r="BE629" s="72"/>
      <c r="BF629" s="72"/>
      <c r="BG629" s="72"/>
      <c r="BH629" s="72"/>
      <c r="BI629" s="72"/>
      <c r="BJ629" s="72"/>
      <c r="BK629" s="72"/>
      <c r="BL629" s="72"/>
      <c r="BM629" s="72"/>
      <c r="BN629" s="72"/>
      <c r="BO629" s="72"/>
      <c r="BP629" s="72"/>
      <c r="BQ629" s="72"/>
      <c r="BR629" s="72"/>
      <c r="BS629" s="72"/>
      <c r="BT629" s="72"/>
      <c r="BU629" s="72"/>
      <c r="BV629" s="72"/>
      <c r="BW629" s="72"/>
      <c r="BX629" s="72"/>
      <c r="BY629" s="72"/>
      <c r="BZ629" s="72"/>
      <c r="CA629" s="72"/>
      <c r="CB629" s="72"/>
      <c r="CC629" s="72"/>
      <c r="CD629" s="72"/>
      <c r="CE629" s="72"/>
      <c r="CF629" s="72"/>
      <c r="CG629" s="72"/>
      <c r="CH629" s="72"/>
    </row>
    <row r="630" spans="1:86" ht="25.15" customHeight="1">
      <c r="A630" s="518"/>
      <c r="B630" s="213" t="s">
        <v>19</v>
      </c>
      <c r="C630" s="47">
        <f>(C623+C624)/2</f>
        <v>0.23499999999999999</v>
      </c>
      <c r="D630" s="47">
        <f>(D623+D624)/2</f>
        <v>0.22999999999999998</v>
      </c>
      <c r="E630" s="47">
        <f>(E623+E624)/2</f>
        <v>0.53499999999999992</v>
      </c>
      <c r="F630" s="72"/>
      <c r="G630" s="72"/>
      <c r="H630" s="72"/>
      <c r="I630" s="72"/>
      <c r="J630" s="72"/>
      <c r="K630" s="72"/>
      <c r="L630" s="72"/>
      <c r="M630" s="72"/>
      <c r="N630" s="72"/>
      <c r="O630" s="72"/>
      <c r="P630" s="72"/>
      <c r="Q630" s="72"/>
      <c r="R630" s="72"/>
      <c r="S630" s="72"/>
      <c r="T630" s="72"/>
      <c r="U630" s="72"/>
      <c r="V630" s="72"/>
      <c r="W630" s="72"/>
      <c r="X630" s="72"/>
      <c r="Y630" s="72"/>
      <c r="Z630" s="72"/>
      <c r="AA630" s="72"/>
      <c r="AB630" s="72"/>
      <c r="AC630" s="72"/>
      <c r="AD630" s="72"/>
      <c r="AE630" s="72"/>
      <c r="AF630" s="72"/>
      <c r="AG630" s="72"/>
      <c r="AH630" s="72"/>
      <c r="AI630" s="72"/>
      <c r="AJ630" s="72"/>
      <c r="AK630" s="72"/>
      <c r="AL630" s="72"/>
      <c r="AM630" s="72"/>
      <c r="AN630" s="72"/>
      <c r="AO630" s="72"/>
      <c r="AP630" s="72"/>
      <c r="AQ630" s="72"/>
      <c r="AR630" s="72"/>
      <c r="AS630" s="72"/>
      <c r="AT630" s="72"/>
      <c r="AU630" s="72"/>
      <c r="AV630" s="72"/>
      <c r="AW630" s="72"/>
      <c r="AX630" s="72"/>
      <c r="AY630" s="72"/>
      <c r="AZ630" s="72"/>
      <c r="BA630" s="72"/>
      <c r="BB630" s="72"/>
      <c r="BC630" s="72"/>
      <c r="BD630" s="72"/>
      <c r="BE630" s="72"/>
      <c r="BF630" s="72"/>
      <c r="BG630" s="72"/>
      <c r="BH630" s="72"/>
      <c r="BI630" s="72"/>
      <c r="BJ630" s="72"/>
      <c r="BK630" s="72"/>
      <c r="BL630" s="72"/>
      <c r="BM630" s="72"/>
      <c r="BN630" s="72"/>
      <c r="BO630" s="72"/>
      <c r="BP630" s="72"/>
      <c r="BQ630" s="72"/>
      <c r="BR630" s="72"/>
      <c r="BS630" s="72"/>
      <c r="BT630" s="72"/>
      <c r="BU630" s="72"/>
      <c r="BV630" s="72"/>
      <c r="BW630" s="72"/>
      <c r="BX630" s="72"/>
      <c r="BY630" s="72"/>
      <c r="BZ630" s="72"/>
      <c r="CA630" s="72"/>
      <c r="CB630" s="72"/>
      <c r="CC630" s="72"/>
      <c r="CD630" s="72"/>
      <c r="CE630" s="72"/>
      <c r="CF630" s="72"/>
      <c r="CG630" s="72"/>
      <c r="CH630" s="72"/>
    </row>
    <row r="631" spans="1:86" ht="25.15" customHeight="1">
      <c r="A631" s="518"/>
      <c r="B631" s="91" t="s">
        <v>21</v>
      </c>
      <c r="C631" s="72"/>
      <c r="D631" s="72"/>
      <c r="E631" s="72"/>
      <c r="F631" s="72"/>
      <c r="G631" s="72"/>
      <c r="H631" s="72"/>
      <c r="I631" s="72"/>
      <c r="J631" s="72"/>
      <c r="K631" s="72"/>
      <c r="L631" s="72"/>
      <c r="M631" s="72"/>
      <c r="N631" s="72"/>
      <c r="O631" s="72"/>
      <c r="P631" s="72"/>
      <c r="Q631" s="72"/>
      <c r="R631" s="72"/>
      <c r="S631" s="72"/>
      <c r="T631" s="72"/>
      <c r="U631" s="72"/>
      <c r="V631" s="72"/>
      <c r="W631" s="72"/>
      <c r="X631" s="72"/>
      <c r="Y631" s="72"/>
      <c r="Z631" s="72"/>
      <c r="AA631" s="72"/>
      <c r="AB631" s="72"/>
      <c r="AC631" s="72"/>
      <c r="AD631" s="72"/>
      <c r="AE631" s="72"/>
      <c r="AF631" s="72"/>
      <c r="AG631" s="72"/>
      <c r="AH631" s="72"/>
      <c r="AI631" s="72"/>
      <c r="AJ631" s="72"/>
      <c r="AK631" s="72"/>
      <c r="AL631" s="72"/>
      <c r="AM631" s="72"/>
      <c r="AN631" s="72"/>
      <c r="AO631" s="72"/>
      <c r="AP631" s="72"/>
      <c r="AQ631" s="72"/>
      <c r="AR631" s="72"/>
      <c r="AS631" s="72"/>
      <c r="AT631" s="72"/>
      <c r="AU631" s="72"/>
      <c r="AV631" s="72"/>
      <c r="AW631" s="72"/>
      <c r="AX631" s="72"/>
      <c r="AY631" s="72"/>
      <c r="AZ631" s="72"/>
      <c r="BA631" s="72"/>
      <c r="BB631" s="72"/>
      <c r="BC631" s="72"/>
      <c r="BD631" s="72"/>
      <c r="BE631" s="72"/>
      <c r="BF631" s="72"/>
      <c r="BG631" s="72"/>
      <c r="BH631" s="72"/>
      <c r="BI631" s="72"/>
      <c r="BJ631" s="72"/>
      <c r="BK631" s="72"/>
      <c r="BL631" s="72"/>
      <c r="BM631" s="72"/>
      <c r="BN631" s="72"/>
      <c r="BO631" s="72"/>
      <c r="BP631" s="72"/>
      <c r="BQ631" s="72"/>
      <c r="BR631" s="72"/>
      <c r="BS631" s="72"/>
      <c r="BT631" s="72"/>
      <c r="BU631" s="72"/>
      <c r="BV631" s="72"/>
      <c r="BW631" s="72"/>
      <c r="BX631" s="72"/>
      <c r="BY631" s="72"/>
      <c r="BZ631" s="72"/>
      <c r="CA631" s="72"/>
      <c r="CB631" s="72"/>
      <c r="CC631" s="72"/>
      <c r="CD631" s="72"/>
      <c r="CE631" s="72"/>
      <c r="CF631" s="72"/>
      <c r="CG631" s="72"/>
      <c r="CH631" s="72"/>
    </row>
    <row r="632" spans="1:86" ht="25.15" customHeight="1">
      <c r="B632" s="148" t="s">
        <v>225</v>
      </c>
      <c r="C632" s="72"/>
      <c r="D632" s="72"/>
      <c r="E632" s="72"/>
      <c r="F632" s="72"/>
      <c r="G632" s="72"/>
      <c r="H632" s="72"/>
      <c r="I632" s="72"/>
      <c r="J632" s="72"/>
      <c r="K632" s="72"/>
      <c r="L632" s="72"/>
      <c r="M632" s="72"/>
      <c r="N632" s="72"/>
      <c r="O632" s="72"/>
      <c r="P632" s="72"/>
      <c r="Q632" s="72"/>
      <c r="R632" s="72"/>
      <c r="S632" s="72"/>
      <c r="T632" s="72"/>
      <c r="U632" s="72"/>
      <c r="V632" s="72"/>
      <c r="W632" s="72"/>
      <c r="X632" s="72"/>
      <c r="Y632" s="72"/>
      <c r="Z632" s="72"/>
      <c r="AA632" s="72"/>
      <c r="AB632" s="72"/>
      <c r="AC632" s="72"/>
      <c r="AD632" s="72"/>
      <c r="AE632" s="72"/>
      <c r="AF632" s="72"/>
      <c r="AG632" s="72"/>
      <c r="AH632" s="72"/>
      <c r="AI632" s="72"/>
      <c r="AJ632" s="72"/>
      <c r="AK632" s="72"/>
      <c r="AL632" s="72"/>
      <c r="AM632" s="72"/>
      <c r="AN632" s="72"/>
      <c r="AO632" s="72"/>
      <c r="AP632" s="72"/>
      <c r="AQ632" s="72"/>
      <c r="AR632" s="72"/>
      <c r="AS632" s="72"/>
      <c r="AT632" s="72"/>
      <c r="AU632" s="72"/>
      <c r="AV632" s="72"/>
      <c r="AW632" s="72"/>
      <c r="AX632" s="72"/>
      <c r="AY632" s="72"/>
      <c r="AZ632" s="72"/>
      <c r="BA632" s="72"/>
      <c r="BB632" s="72"/>
      <c r="BC632" s="72"/>
      <c r="BD632" s="72"/>
      <c r="BE632" s="72"/>
      <c r="BF632" s="72"/>
      <c r="BG632" s="72"/>
      <c r="BH632" s="72"/>
      <c r="BI632" s="72"/>
      <c r="BJ632" s="72"/>
      <c r="BK632" s="72"/>
      <c r="BL632" s="72"/>
      <c r="BM632" s="72"/>
      <c r="BN632" s="72"/>
      <c r="BO632" s="72"/>
      <c r="BP632" s="72"/>
      <c r="BQ632" s="72"/>
      <c r="BR632" s="72"/>
      <c r="BS632" s="72"/>
      <c r="BT632" s="72"/>
      <c r="BU632" s="72"/>
      <c r="BV632" s="72"/>
      <c r="BW632" s="72"/>
      <c r="BX632" s="72"/>
      <c r="BY632" s="72"/>
      <c r="BZ632" s="72"/>
      <c r="CA632" s="72"/>
      <c r="CB632" s="72"/>
      <c r="CC632" s="72"/>
      <c r="CD632" s="72"/>
      <c r="CE632" s="72"/>
      <c r="CF632" s="72"/>
      <c r="CG632" s="72"/>
      <c r="CH632" s="72"/>
    </row>
    <row r="633" spans="1:86" ht="25.15" customHeight="1">
      <c r="B633" s="91"/>
      <c r="C633" s="72"/>
      <c r="D633" s="72"/>
      <c r="E633" s="72"/>
      <c r="F633" s="72"/>
      <c r="G633" s="72"/>
      <c r="H633" s="72"/>
      <c r="I633" s="72"/>
      <c r="J633" s="72"/>
      <c r="K633" s="72"/>
      <c r="L633" s="72"/>
      <c r="M633" s="72"/>
      <c r="N633" s="72"/>
      <c r="O633" s="72"/>
      <c r="P633" s="72"/>
      <c r="Q633" s="72"/>
      <c r="R633" s="72"/>
      <c r="S633" s="72"/>
      <c r="T633" s="72"/>
      <c r="U633" s="72"/>
      <c r="V633" s="72"/>
      <c r="W633" s="72"/>
      <c r="X633" s="72"/>
      <c r="Y633" s="72"/>
      <c r="Z633" s="72"/>
      <c r="AA633" s="72"/>
      <c r="AB633" s="72"/>
      <c r="AC633" s="72"/>
      <c r="AD633" s="72"/>
      <c r="AE633" s="72"/>
      <c r="AF633" s="72"/>
      <c r="AG633" s="72"/>
      <c r="AH633" s="72"/>
      <c r="AI633" s="72"/>
      <c r="AJ633" s="72"/>
      <c r="AK633" s="72"/>
      <c r="AL633" s="72"/>
      <c r="AM633" s="72"/>
      <c r="AN633" s="72"/>
      <c r="AO633" s="72"/>
      <c r="AP633" s="72"/>
      <c r="AQ633" s="72"/>
      <c r="AR633" s="72"/>
      <c r="AS633" s="72"/>
      <c r="AT633" s="72"/>
      <c r="AU633" s="72"/>
      <c r="AV633" s="72"/>
      <c r="AW633" s="72"/>
      <c r="AX633" s="72"/>
      <c r="AY633" s="72"/>
      <c r="AZ633" s="72"/>
      <c r="BA633" s="72"/>
      <c r="BB633" s="72"/>
      <c r="BC633" s="72"/>
      <c r="BD633" s="72"/>
      <c r="BE633" s="72"/>
      <c r="BF633" s="72"/>
      <c r="BG633" s="72"/>
      <c r="BH633" s="72"/>
      <c r="BI633" s="72"/>
      <c r="BJ633" s="72"/>
      <c r="BK633" s="72"/>
      <c r="BL633" s="72"/>
      <c r="BM633" s="72"/>
      <c r="BN633" s="72"/>
      <c r="BO633" s="72"/>
      <c r="BP633" s="72"/>
      <c r="BQ633" s="72"/>
      <c r="BR633" s="72"/>
      <c r="BS633" s="72"/>
      <c r="BT633" s="72"/>
      <c r="BU633" s="72"/>
      <c r="BV633" s="72"/>
      <c r="BW633" s="72"/>
      <c r="BX633" s="72"/>
      <c r="BY633" s="72"/>
      <c r="BZ633" s="72"/>
      <c r="CA633" s="72"/>
      <c r="CB633" s="72"/>
      <c r="CC633" s="72"/>
      <c r="CD633" s="72"/>
      <c r="CE633" s="72"/>
      <c r="CF633" s="72"/>
      <c r="CG633" s="72"/>
      <c r="CH633" s="72"/>
    </row>
    <row r="634" spans="1:86" ht="25.15" customHeight="1">
      <c r="B634" s="214" t="s">
        <v>226</v>
      </c>
      <c r="C634" s="215" t="s">
        <v>227</v>
      </c>
      <c r="D634" s="216" t="s">
        <v>228</v>
      </c>
      <c r="E634" s="72"/>
      <c r="F634" s="72"/>
      <c r="G634" s="72"/>
      <c r="H634" s="72"/>
      <c r="I634" s="72"/>
      <c r="J634" s="72"/>
      <c r="K634" s="72"/>
      <c r="L634" s="72"/>
      <c r="M634" s="72"/>
      <c r="N634" s="72"/>
      <c r="O634" s="72"/>
      <c r="P634" s="72"/>
      <c r="Q634" s="72"/>
      <c r="R634" s="72"/>
      <c r="S634" s="72"/>
      <c r="T634" s="72"/>
      <c r="U634" s="72"/>
      <c r="V634" s="72"/>
      <c r="W634" s="72"/>
      <c r="X634" s="72"/>
      <c r="Y634" s="72"/>
      <c r="Z634" s="72"/>
      <c r="AA634" s="72"/>
      <c r="AB634" s="72"/>
      <c r="AC634" s="72"/>
      <c r="AD634" s="72"/>
      <c r="AE634" s="72"/>
      <c r="AF634" s="72"/>
      <c r="AG634" s="72"/>
      <c r="AH634" s="72"/>
      <c r="AI634" s="72"/>
      <c r="AJ634" s="72"/>
      <c r="AK634" s="72"/>
      <c r="AL634" s="72"/>
      <c r="AM634" s="72"/>
      <c r="AN634" s="72"/>
      <c r="AO634" s="72"/>
      <c r="AP634" s="72"/>
      <c r="AQ634" s="72"/>
      <c r="AR634" s="72"/>
      <c r="AS634" s="72"/>
      <c r="AT634" s="72"/>
      <c r="AU634" s="72"/>
      <c r="AV634" s="72"/>
      <c r="AW634" s="72"/>
      <c r="AX634" s="72"/>
      <c r="AY634" s="72"/>
      <c r="AZ634" s="72"/>
      <c r="BA634" s="72"/>
      <c r="BB634" s="72"/>
      <c r="BC634" s="72"/>
      <c r="BD634" s="72"/>
      <c r="BE634" s="72"/>
      <c r="BF634" s="72"/>
      <c r="BG634" s="72"/>
      <c r="BH634" s="72"/>
      <c r="BI634" s="72"/>
      <c r="BJ634" s="72"/>
      <c r="BK634" s="72"/>
      <c r="BL634" s="72"/>
      <c r="BM634" s="72"/>
      <c r="BN634" s="72"/>
      <c r="BO634" s="72"/>
      <c r="BP634" s="72"/>
      <c r="BQ634" s="72"/>
      <c r="BR634" s="72"/>
      <c r="BS634" s="72"/>
      <c r="BT634" s="72"/>
      <c r="BU634" s="72"/>
      <c r="BV634" s="72"/>
      <c r="BW634" s="72"/>
      <c r="BX634" s="72"/>
      <c r="BY634" s="72"/>
      <c r="BZ634" s="72"/>
      <c r="CA634" s="72"/>
      <c r="CB634" s="72"/>
      <c r="CC634" s="72"/>
      <c r="CD634" s="72"/>
      <c r="CE634" s="72"/>
      <c r="CF634" s="72"/>
      <c r="CG634" s="72"/>
      <c r="CH634" s="72"/>
    </row>
    <row r="635" spans="1:86" ht="25.15" customHeight="1">
      <c r="B635" s="217" t="s">
        <v>229</v>
      </c>
      <c r="C635" s="218" t="s">
        <v>230</v>
      </c>
      <c r="D635" s="219">
        <v>100.98</v>
      </c>
      <c r="E635" s="72"/>
      <c r="F635" s="72"/>
      <c r="G635" s="72"/>
      <c r="H635" s="72"/>
      <c r="I635" s="72"/>
      <c r="J635" s="72"/>
      <c r="K635" s="72"/>
      <c r="L635" s="72"/>
      <c r="M635" s="72"/>
      <c r="N635" s="72"/>
      <c r="O635" s="72"/>
      <c r="P635" s="72"/>
      <c r="Q635" s="72"/>
      <c r="R635" s="72"/>
      <c r="S635" s="72"/>
      <c r="T635" s="72"/>
      <c r="U635" s="72"/>
      <c r="V635" s="72"/>
      <c r="W635" s="72"/>
      <c r="X635" s="72"/>
      <c r="Y635" s="72"/>
      <c r="Z635" s="72"/>
      <c r="AA635" s="72"/>
      <c r="AB635" s="72"/>
      <c r="AC635" s="72"/>
      <c r="AD635" s="72"/>
      <c r="AE635" s="72"/>
      <c r="AF635" s="72"/>
      <c r="AG635" s="72"/>
      <c r="AH635" s="72"/>
      <c r="AI635" s="72"/>
      <c r="AJ635" s="72"/>
      <c r="AK635" s="72"/>
      <c r="AL635" s="72"/>
      <c r="AM635" s="72"/>
      <c r="AN635" s="72"/>
      <c r="AO635" s="72"/>
      <c r="AP635" s="72"/>
      <c r="AQ635" s="72"/>
      <c r="AR635" s="72"/>
      <c r="AS635" s="72"/>
      <c r="AT635" s="72"/>
      <c r="AU635" s="72"/>
      <c r="AV635" s="72"/>
      <c r="AW635" s="72"/>
      <c r="AX635" s="72"/>
      <c r="AY635" s="72"/>
      <c r="AZ635" s="72"/>
      <c r="BA635" s="72"/>
      <c r="BB635" s="72"/>
      <c r="BC635" s="72"/>
      <c r="BD635" s="72"/>
      <c r="BE635" s="72"/>
      <c r="BF635" s="72"/>
      <c r="BG635" s="72"/>
      <c r="BH635" s="72"/>
      <c r="BI635" s="72"/>
      <c r="BJ635" s="72"/>
      <c r="BK635" s="72"/>
      <c r="BL635" s="72"/>
      <c r="BM635" s="72"/>
      <c r="BN635" s="72"/>
      <c r="BO635" s="72"/>
      <c r="BP635" s="72"/>
      <c r="BQ635" s="72"/>
      <c r="BR635" s="72"/>
      <c r="BS635" s="72"/>
      <c r="BT635" s="72"/>
      <c r="BU635" s="72"/>
      <c r="BV635" s="72"/>
      <c r="BW635" s="72"/>
      <c r="BX635" s="72"/>
      <c r="BY635" s="72"/>
      <c r="BZ635" s="72"/>
      <c r="CA635" s="72"/>
      <c r="CB635" s="72"/>
      <c r="CC635" s="72"/>
      <c r="CD635" s="72"/>
      <c r="CE635" s="72"/>
      <c r="CF635" s="72"/>
      <c r="CG635" s="72"/>
      <c r="CH635" s="72"/>
    </row>
    <row r="636" spans="1:86" ht="25.15" customHeight="1">
      <c r="B636" s="217" t="s">
        <v>231</v>
      </c>
      <c r="C636" s="218" t="s">
        <v>230</v>
      </c>
      <c r="D636" s="219">
        <v>51.19</v>
      </c>
      <c r="E636" s="72"/>
      <c r="F636" s="72"/>
      <c r="G636" s="72"/>
      <c r="H636" s="72"/>
      <c r="I636" s="72"/>
      <c r="J636" s="72"/>
      <c r="K636" s="72"/>
      <c r="L636" s="72"/>
      <c r="M636" s="72"/>
      <c r="N636" s="72"/>
      <c r="O636" s="72"/>
      <c r="P636" s="72"/>
      <c r="Q636" s="72"/>
      <c r="R636" s="72"/>
      <c r="S636" s="72"/>
      <c r="T636" s="72"/>
      <c r="U636" s="72"/>
      <c r="V636" s="72"/>
      <c r="W636" s="72"/>
      <c r="X636" s="72"/>
      <c r="Y636" s="72"/>
      <c r="Z636" s="72"/>
      <c r="AA636" s="72"/>
      <c r="AB636" s="72"/>
      <c r="AC636" s="72"/>
      <c r="AD636" s="72"/>
      <c r="AE636" s="72"/>
      <c r="AF636" s="72"/>
      <c r="AG636" s="72"/>
      <c r="AH636" s="72"/>
      <c r="AI636" s="72"/>
      <c r="AJ636" s="72"/>
      <c r="AK636" s="72"/>
      <c r="AL636" s="72"/>
      <c r="AM636" s="72"/>
      <c r="AN636" s="72"/>
      <c r="AO636" s="72"/>
      <c r="AP636" s="72"/>
      <c r="AQ636" s="72"/>
      <c r="AR636" s="72"/>
      <c r="AS636" s="72"/>
      <c r="AT636" s="72"/>
      <c r="AU636" s="72"/>
      <c r="AV636" s="72"/>
      <c r="AW636" s="72"/>
      <c r="AX636" s="72"/>
      <c r="AY636" s="72"/>
      <c r="AZ636" s="72"/>
      <c r="BA636" s="72"/>
      <c r="BB636" s="72"/>
      <c r="BC636" s="72"/>
      <c r="BD636" s="72"/>
      <c r="BE636" s="72"/>
      <c r="BF636" s="72"/>
      <c r="BG636" s="72"/>
      <c r="BH636" s="72"/>
      <c r="BI636" s="72"/>
      <c r="BJ636" s="72"/>
      <c r="BK636" s="72"/>
      <c r="BL636" s="72"/>
      <c r="BM636" s="72"/>
      <c r="BN636" s="72"/>
      <c r="BO636" s="72"/>
      <c r="BP636" s="72"/>
      <c r="BQ636" s="72"/>
      <c r="BR636" s="72"/>
      <c r="BS636" s="72"/>
      <c r="BT636" s="72"/>
      <c r="BU636" s="72"/>
      <c r="BV636" s="72"/>
      <c r="BW636" s="72"/>
      <c r="BX636" s="72"/>
      <c r="BY636" s="72"/>
      <c r="BZ636" s="72"/>
      <c r="CA636" s="72"/>
      <c r="CB636" s="72"/>
      <c r="CC636" s="72"/>
      <c r="CD636" s="72"/>
      <c r="CE636" s="72"/>
      <c r="CF636" s="72"/>
      <c r="CG636" s="72"/>
      <c r="CH636" s="72"/>
    </row>
    <row r="637" spans="1:86" ht="25.15" customHeight="1">
      <c r="B637" s="217" t="s">
        <v>232</v>
      </c>
      <c r="C637" s="218" t="s">
        <v>230</v>
      </c>
      <c r="D637" s="219">
        <v>45.55</v>
      </c>
      <c r="E637" s="72"/>
      <c r="F637" s="72"/>
      <c r="G637" s="72"/>
      <c r="H637" s="72"/>
      <c r="I637" s="72"/>
      <c r="J637" s="72"/>
      <c r="K637" s="72"/>
      <c r="L637" s="72"/>
      <c r="M637" s="72"/>
      <c r="N637" s="72"/>
      <c r="O637" s="72"/>
      <c r="P637" s="72"/>
      <c r="Q637" s="72"/>
      <c r="R637" s="72"/>
      <c r="S637" s="72"/>
      <c r="T637" s="72"/>
      <c r="U637" s="72"/>
      <c r="V637" s="72"/>
      <c r="W637" s="72"/>
      <c r="X637" s="72"/>
      <c r="Y637" s="72"/>
      <c r="Z637" s="72"/>
      <c r="AA637" s="72"/>
      <c r="AB637" s="72"/>
      <c r="AC637" s="72"/>
      <c r="AD637" s="72"/>
      <c r="AE637" s="72"/>
      <c r="AF637" s="72"/>
      <c r="AG637" s="72"/>
      <c r="AH637" s="72"/>
      <c r="AI637" s="72"/>
      <c r="AJ637" s="72"/>
      <c r="AK637" s="72"/>
      <c r="AL637" s="72"/>
      <c r="AM637" s="72"/>
      <c r="AN637" s="72"/>
      <c r="AO637" s="72"/>
      <c r="AP637" s="72"/>
      <c r="AQ637" s="72"/>
      <c r="AR637" s="72"/>
      <c r="AS637" s="72"/>
      <c r="AT637" s="72"/>
      <c r="AU637" s="72"/>
      <c r="AV637" s="72"/>
      <c r="AW637" s="72"/>
      <c r="AX637" s="72"/>
      <c r="AY637" s="72"/>
      <c r="AZ637" s="72"/>
      <c r="BA637" s="72"/>
      <c r="BB637" s="72"/>
      <c r="BC637" s="72"/>
      <c r="BD637" s="72"/>
      <c r="BE637" s="72"/>
      <c r="BF637" s="72"/>
      <c r="BG637" s="72"/>
      <c r="BH637" s="72"/>
      <c r="BI637" s="72"/>
      <c r="BJ637" s="72"/>
      <c r="BK637" s="72"/>
      <c r="BL637" s="72"/>
      <c r="BM637" s="72"/>
      <c r="BN637" s="72"/>
      <c r="BO637" s="72"/>
      <c r="BP637" s="72"/>
      <c r="BQ637" s="72"/>
      <c r="BR637" s="72"/>
      <c r="BS637" s="72"/>
      <c r="BT637" s="72"/>
      <c r="BU637" s="72"/>
      <c r="BV637" s="72"/>
      <c r="BW637" s="72"/>
      <c r="BX637" s="72"/>
      <c r="BY637" s="72"/>
      <c r="BZ637" s="72"/>
      <c r="CA637" s="72"/>
      <c r="CB637" s="72"/>
      <c r="CC637" s="72"/>
      <c r="CD637" s="72"/>
      <c r="CE637" s="72"/>
      <c r="CF637" s="72"/>
      <c r="CG637" s="72"/>
      <c r="CH637" s="72"/>
    </row>
    <row r="638" spans="1:86" ht="25.15" customHeight="1">
      <c r="B638" s="93" t="s">
        <v>233</v>
      </c>
      <c r="C638" s="72"/>
      <c r="D638" s="72"/>
      <c r="E638" s="72"/>
      <c r="F638" s="72"/>
      <c r="G638" s="72"/>
      <c r="H638" s="72"/>
      <c r="I638" s="72"/>
      <c r="J638" s="72"/>
      <c r="K638" s="72"/>
      <c r="L638" s="72"/>
      <c r="M638" s="72"/>
      <c r="N638" s="72"/>
      <c r="O638" s="72"/>
      <c r="P638" s="72"/>
      <c r="Q638" s="72"/>
      <c r="R638" s="72"/>
      <c r="S638" s="72"/>
      <c r="T638" s="72"/>
      <c r="U638" s="72"/>
      <c r="V638" s="72"/>
      <c r="W638" s="72"/>
      <c r="X638" s="72"/>
      <c r="Y638" s="72"/>
      <c r="Z638" s="72"/>
      <c r="AA638" s="72"/>
      <c r="AB638" s="72"/>
      <c r="AC638" s="72"/>
      <c r="AD638" s="72"/>
      <c r="AE638" s="72"/>
      <c r="AF638" s="72"/>
      <c r="AG638" s="72"/>
      <c r="AH638" s="72"/>
      <c r="AI638" s="72"/>
      <c r="AJ638" s="72"/>
      <c r="AK638" s="72"/>
      <c r="AL638" s="72"/>
      <c r="AM638" s="72"/>
      <c r="AN638" s="72"/>
      <c r="AO638" s="72"/>
      <c r="AP638" s="72"/>
      <c r="AQ638" s="72"/>
      <c r="AR638" s="72"/>
      <c r="AS638" s="72"/>
      <c r="AT638" s="72"/>
      <c r="AU638" s="72"/>
      <c r="AV638" s="72"/>
      <c r="AW638" s="72"/>
      <c r="AX638" s="72"/>
      <c r="AY638" s="72"/>
      <c r="AZ638" s="72"/>
      <c r="BA638" s="72"/>
      <c r="BB638" s="72"/>
      <c r="BC638" s="72"/>
      <c r="BD638" s="72"/>
      <c r="BE638" s="72"/>
      <c r="BF638" s="72"/>
      <c r="BG638" s="72"/>
      <c r="BH638" s="72"/>
      <c r="BI638" s="72"/>
      <c r="BJ638" s="72"/>
      <c r="BK638" s="72"/>
      <c r="BL638" s="72"/>
      <c r="BM638" s="72"/>
      <c r="BN638" s="72"/>
      <c r="BO638" s="72"/>
      <c r="BP638" s="72"/>
      <c r="BQ638" s="72"/>
      <c r="BR638" s="72"/>
      <c r="BS638" s="72"/>
      <c r="BT638" s="72"/>
      <c r="BU638" s="72"/>
      <c r="BV638" s="72"/>
      <c r="BW638" s="72"/>
      <c r="BX638" s="72"/>
      <c r="BY638" s="72"/>
      <c r="BZ638" s="72"/>
      <c r="CA638" s="72"/>
      <c r="CB638" s="72"/>
      <c r="CC638" s="72"/>
      <c r="CD638" s="72"/>
      <c r="CE638" s="72"/>
      <c r="CF638" s="72"/>
      <c r="CG638" s="72"/>
      <c r="CH638" s="72"/>
    </row>
    <row r="639" spans="1:86" ht="25.15" customHeight="1">
      <c r="B639" s="93"/>
      <c r="C639" s="72"/>
      <c r="D639" s="72"/>
      <c r="E639" s="72"/>
      <c r="F639" s="72"/>
      <c r="G639" s="72"/>
      <c r="H639" s="72"/>
      <c r="I639" s="72"/>
      <c r="J639" s="72"/>
      <c r="K639" s="72"/>
      <c r="L639" s="72"/>
      <c r="M639" s="72"/>
      <c r="N639" s="72"/>
      <c r="O639" s="72"/>
      <c r="P639" s="72"/>
      <c r="Q639" s="72"/>
      <c r="R639" s="72"/>
      <c r="S639" s="72"/>
      <c r="T639" s="72"/>
      <c r="U639" s="72"/>
      <c r="V639" s="72"/>
      <c r="W639" s="72"/>
      <c r="X639" s="72"/>
      <c r="Y639" s="72"/>
      <c r="Z639" s="72"/>
      <c r="AA639" s="72"/>
      <c r="AB639" s="72"/>
      <c r="AC639" s="72"/>
      <c r="AD639" s="72"/>
      <c r="AE639" s="72"/>
      <c r="AF639" s="72"/>
      <c r="AG639" s="72"/>
      <c r="AH639" s="72"/>
      <c r="AI639" s="72"/>
      <c r="AJ639" s="72"/>
      <c r="AK639" s="72"/>
      <c r="AL639" s="72"/>
      <c r="AM639" s="72"/>
      <c r="AN639" s="72"/>
      <c r="AO639" s="72"/>
      <c r="AP639" s="72"/>
      <c r="AQ639" s="72"/>
      <c r="AR639" s="72"/>
      <c r="AS639" s="72"/>
      <c r="AT639" s="72"/>
      <c r="AU639" s="72"/>
      <c r="AV639" s="72"/>
      <c r="AW639" s="72"/>
      <c r="AX639" s="72"/>
      <c r="AY639" s="72"/>
      <c r="AZ639" s="72"/>
      <c r="BA639" s="72"/>
      <c r="BB639" s="72"/>
      <c r="BC639" s="72"/>
      <c r="BD639" s="72"/>
      <c r="BE639" s="72"/>
      <c r="BF639" s="72"/>
      <c r="BG639" s="72"/>
      <c r="BH639" s="72"/>
      <c r="BI639" s="72"/>
      <c r="BJ639" s="72"/>
      <c r="BK639" s="72"/>
      <c r="BL639" s="72"/>
      <c r="BM639" s="72"/>
      <c r="BN639" s="72"/>
      <c r="BO639" s="72"/>
      <c r="BP639" s="72"/>
      <c r="BQ639" s="72"/>
      <c r="BR639" s="72"/>
      <c r="BS639" s="72"/>
      <c r="BT639" s="72"/>
      <c r="BU639" s="72"/>
      <c r="BV639" s="72"/>
      <c r="BW639" s="72"/>
      <c r="BX639" s="72"/>
      <c r="BY639" s="72"/>
      <c r="BZ639" s="72"/>
      <c r="CA639" s="72"/>
      <c r="CB639" s="72"/>
      <c r="CC639" s="72"/>
      <c r="CD639" s="72"/>
      <c r="CE639" s="72"/>
      <c r="CF639" s="72"/>
      <c r="CG639" s="72"/>
      <c r="CH639" s="72"/>
    </row>
    <row r="640" spans="1:86" ht="25.15" customHeight="1">
      <c r="A640" s="391" t="s">
        <v>421</v>
      </c>
      <c r="B640" s="439" t="s">
        <v>234</v>
      </c>
      <c r="C640" s="439"/>
      <c r="D640" s="439"/>
      <c r="E640" s="439"/>
      <c r="F640" s="439"/>
      <c r="G640" s="439"/>
      <c r="H640" s="72"/>
      <c r="I640" s="72"/>
      <c r="J640" s="72"/>
      <c r="K640" s="72"/>
      <c r="L640" s="72"/>
      <c r="M640" s="72"/>
      <c r="N640" s="72"/>
      <c r="O640" s="72"/>
      <c r="P640" s="72"/>
      <c r="Q640" s="72"/>
      <c r="R640" s="72"/>
      <c r="S640" s="72"/>
      <c r="T640" s="72"/>
      <c r="U640" s="72"/>
      <c r="V640" s="72"/>
      <c r="W640" s="72"/>
      <c r="X640" s="72"/>
      <c r="Y640" s="72"/>
      <c r="Z640" s="72"/>
      <c r="AA640" s="72"/>
      <c r="AB640" s="72"/>
      <c r="AC640" s="72"/>
      <c r="AD640" s="72"/>
      <c r="AE640" s="72"/>
      <c r="AF640" s="72"/>
      <c r="AG640" s="72"/>
      <c r="AH640" s="72"/>
      <c r="AI640" s="72"/>
      <c r="AJ640" s="72"/>
      <c r="AK640" s="72"/>
      <c r="AL640" s="72"/>
      <c r="AM640" s="72"/>
      <c r="AN640" s="72"/>
      <c r="AO640" s="72"/>
      <c r="AP640" s="72"/>
      <c r="AQ640" s="72"/>
      <c r="AR640" s="72"/>
      <c r="AS640" s="72"/>
      <c r="AT640" s="72"/>
      <c r="AU640" s="72"/>
      <c r="AV640" s="72"/>
      <c r="AW640" s="72"/>
      <c r="AX640" s="72"/>
      <c r="AY640" s="72"/>
      <c r="AZ640" s="72"/>
      <c r="BA640" s="72"/>
      <c r="BB640" s="72"/>
      <c r="BC640" s="72"/>
      <c r="BD640" s="72"/>
      <c r="BE640" s="72"/>
      <c r="BF640" s="72"/>
      <c r="BG640" s="72"/>
      <c r="BH640" s="72"/>
      <c r="BI640" s="72"/>
      <c r="BJ640" s="72"/>
      <c r="BK640" s="72"/>
      <c r="BL640" s="72"/>
      <c r="BM640" s="72"/>
      <c r="BN640" s="72"/>
      <c r="BO640" s="72"/>
      <c r="BP640" s="72"/>
      <c r="BQ640" s="72"/>
      <c r="BR640" s="72"/>
      <c r="BS640" s="72"/>
      <c r="BT640" s="72"/>
      <c r="BU640" s="72"/>
      <c r="BV640" s="72"/>
      <c r="BW640" s="72"/>
      <c r="BX640" s="72"/>
      <c r="BY640" s="72"/>
      <c r="BZ640" s="72"/>
      <c r="CA640" s="72"/>
      <c r="CB640" s="72"/>
      <c r="CC640" s="72"/>
      <c r="CD640" s="72"/>
      <c r="CE640" s="72"/>
      <c r="CF640" s="72"/>
      <c r="CG640" s="72"/>
      <c r="CH640" s="72"/>
    </row>
    <row r="641" spans="1:86" ht="25.15" customHeight="1">
      <c r="B641" s="372"/>
      <c r="C641" s="373"/>
      <c r="D641" s="372"/>
      <c r="E641" s="372"/>
      <c r="F641" s="372"/>
      <c r="G641" s="372"/>
      <c r="H641" s="72"/>
      <c r="I641" s="72"/>
      <c r="J641" s="72"/>
      <c r="K641" s="72"/>
      <c r="L641" s="72"/>
      <c r="M641" s="72"/>
      <c r="N641" s="72"/>
      <c r="O641" s="72"/>
      <c r="P641" s="72"/>
      <c r="Q641" s="72"/>
      <c r="R641" s="72"/>
      <c r="S641" s="72"/>
      <c r="T641" s="72"/>
      <c r="U641" s="72"/>
      <c r="V641" s="72"/>
      <c r="W641" s="72"/>
      <c r="X641" s="72"/>
      <c r="Y641" s="72"/>
      <c r="Z641" s="72"/>
      <c r="AA641" s="72"/>
      <c r="AB641" s="72"/>
      <c r="AC641" s="72"/>
      <c r="AD641" s="72"/>
      <c r="AE641" s="72"/>
      <c r="AF641" s="72"/>
      <c r="AG641" s="72"/>
      <c r="AH641" s="72"/>
      <c r="AI641" s="72"/>
      <c r="AJ641" s="72"/>
      <c r="AK641" s="72"/>
      <c r="AL641" s="72"/>
      <c r="AM641" s="72"/>
      <c r="AN641" s="72"/>
      <c r="AO641" s="72"/>
      <c r="AP641" s="72"/>
      <c r="AQ641" s="72"/>
      <c r="AR641" s="72"/>
      <c r="AS641" s="72"/>
      <c r="AT641" s="72"/>
      <c r="AU641" s="72"/>
      <c r="AV641" s="72"/>
      <c r="AW641" s="72"/>
      <c r="AX641" s="72"/>
      <c r="AY641" s="72"/>
      <c r="AZ641" s="72"/>
      <c r="BA641" s="72"/>
      <c r="BB641" s="72"/>
      <c r="BC641" s="72"/>
      <c r="BD641" s="72"/>
      <c r="BE641" s="72"/>
      <c r="BF641" s="72"/>
      <c r="BG641" s="72"/>
      <c r="BH641" s="72"/>
      <c r="BI641" s="72"/>
      <c r="BJ641" s="72"/>
      <c r="BK641" s="72"/>
      <c r="BL641" s="72"/>
      <c r="BM641" s="72"/>
      <c r="BN641" s="72"/>
      <c r="BO641" s="72"/>
      <c r="BP641" s="72"/>
      <c r="BQ641" s="72"/>
      <c r="BR641" s="72"/>
      <c r="BS641" s="72"/>
      <c r="BT641" s="72"/>
      <c r="BU641" s="72"/>
      <c r="BV641" s="72"/>
      <c r="BW641" s="72"/>
      <c r="BX641" s="72"/>
      <c r="BY641" s="72"/>
      <c r="BZ641" s="72"/>
      <c r="CA641" s="72"/>
      <c r="CB641" s="72"/>
      <c r="CC641" s="72"/>
      <c r="CD641" s="72"/>
      <c r="CE641" s="72"/>
      <c r="CF641" s="72"/>
      <c r="CG641" s="72"/>
      <c r="CH641" s="72"/>
    </row>
    <row r="642" spans="1:86" ht="25.15" customHeight="1">
      <c r="A642" s="440" t="s">
        <v>235</v>
      </c>
      <c r="B642" s="361" t="s">
        <v>300</v>
      </c>
      <c r="C642" s="49" t="s">
        <v>207</v>
      </c>
      <c r="D642" s="62" t="str">
        <f>C629</f>
        <v>Podróże dom - praca - dom (commuting)</v>
      </c>
      <c r="E642" s="62" t="str">
        <f>D629</f>
        <v>Podróże służbowe</v>
      </c>
      <c r="F642" s="62" t="str">
        <f>E629</f>
        <v xml:space="preserve">Pozdróże inne </v>
      </c>
      <c r="G642" s="62" t="s">
        <v>93</v>
      </c>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c r="BB642" s="3"/>
      <c r="BC642" s="3"/>
      <c r="BD642" s="3"/>
      <c r="BE642" s="3"/>
      <c r="BF642" s="3"/>
      <c r="BG642" s="3"/>
      <c r="BH642" s="3"/>
      <c r="BI642" s="3"/>
      <c r="BJ642" s="3"/>
      <c r="BK642" s="3"/>
      <c r="BL642" s="3"/>
      <c r="BM642" s="3"/>
      <c r="BN642" s="3"/>
      <c r="BO642" s="3"/>
      <c r="BP642" s="3"/>
      <c r="BQ642" s="3"/>
      <c r="BR642" s="3"/>
      <c r="BS642" s="3"/>
      <c r="BT642" s="3"/>
      <c r="BU642" s="3"/>
      <c r="BV642" s="3"/>
      <c r="BW642" s="3"/>
      <c r="BX642" s="3"/>
      <c r="BY642" s="3"/>
      <c r="BZ642" s="3"/>
      <c r="CA642" s="3"/>
      <c r="CB642" s="3"/>
      <c r="CC642" s="3"/>
      <c r="CD642" s="3"/>
      <c r="CE642" s="3"/>
      <c r="CF642" s="3"/>
      <c r="CG642" s="3"/>
      <c r="CH642" s="3"/>
    </row>
    <row r="643" spans="1:86" ht="25.15" customHeight="1">
      <c r="A643" s="440"/>
      <c r="B643" s="128">
        <v>2020</v>
      </c>
      <c r="C643" s="396">
        <v>43830</v>
      </c>
      <c r="D643" s="60">
        <f>D636</f>
        <v>51.19</v>
      </c>
      <c r="E643" s="60">
        <f>D635</f>
        <v>100.98</v>
      </c>
      <c r="F643" s="60">
        <f>D637</f>
        <v>45.55</v>
      </c>
      <c r="G643" s="60">
        <f t="shared" ref="G643:G684" si="250">E643</f>
        <v>100.98</v>
      </c>
      <c r="H643" s="72"/>
      <c r="I643" s="72"/>
      <c r="J643" s="72"/>
      <c r="K643" s="72"/>
      <c r="L643" s="72"/>
      <c r="M643" s="72"/>
      <c r="N643" s="72"/>
      <c r="O643" s="72"/>
      <c r="P643" s="72"/>
      <c r="Q643" s="72"/>
      <c r="R643" s="72"/>
      <c r="S643" s="72"/>
      <c r="T643" s="72"/>
      <c r="U643" s="72"/>
      <c r="V643" s="72"/>
      <c r="W643" s="72"/>
      <c r="X643" s="72"/>
      <c r="Y643" s="72"/>
      <c r="Z643" s="72"/>
      <c r="AA643" s="72"/>
      <c r="AB643" s="72"/>
      <c r="AC643" s="72"/>
      <c r="AD643" s="72"/>
      <c r="AE643" s="72"/>
      <c r="AF643" s="72"/>
      <c r="AG643" s="72"/>
      <c r="AH643" s="72"/>
      <c r="AI643" s="72"/>
      <c r="AJ643" s="72"/>
      <c r="AK643" s="72"/>
      <c r="AL643" s="72"/>
      <c r="AM643" s="72"/>
      <c r="AN643" s="72"/>
      <c r="AO643" s="72"/>
      <c r="AP643" s="72"/>
      <c r="AQ643" s="72"/>
      <c r="AR643" s="72"/>
      <c r="AS643" s="72"/>
      <c r="AT643" s="72"/>
      <c r="AU643" s="72"/>
      <c r="AV643" s="72"/>
      <c r="AW643" s="72"/>
      <c r="AX643" s="72"/>
      <c r="AY643" s="72"/>
      <c r="AZ643" s="72"/>
      <c r="BA643" s="72"/>
      <c r="BB643" s="72"/>
      <c r="BC643" s="72"/>
      <c r="BD643" s="72"/>
      <c r="BE643" s="72"/>
      <c r="BF643" s="72"/>
      <c r="BG643" s="72"/>
      <c r="BH643" s="72"/>
      <c r="BI643" s="72"/>
      <c r="BJ643" s="72"/>
      <c r="BK643" s="72"/>
      <c r="BL643" s="72"/>
      <c r="BM643" s="72"/>
      <c r="BN643" s="72"/>
      <c r="BO643" s="72"/>
      <c r="BP643" s="72"/>
      <c r="BQ643" s="72"/>
      <c r="BR643" s="72"/>
      <c r="BS643" s="72"/>
      <c r="BT643" s="72"/>
      <c r="BU643" s="72"/>
      <c r="BV643" s="72"/>
      <c r="BW643" s="72"/>
      <c r="BX643" s="72"/>
      <c r="BY643" s="72"/>
      <c r="BZ643" s="72"/>
      <c r="CA643" s="72"/>
      <c r="CB643" s="72"/>
      <c r="CC643" s="72"/>
      <c r="CD643" s="72"/>
      <c r="CE643" s="72"/>
      <c r="CF643" s="72"/>
      <c r="CG643" s="72"/>
      <c r="CH643" s="72"/>
    </row>
    <row r="644" spans="1:86" ht="25.15" customHeight="1">
      <c r="A644" s="440"/>
      <c r="B644" s="128">
        <f t="shared" ref="B644:B684" si="251">B643+1</f>
        <v>2021</v>
      </c>
      <c r="C644" s="396">
        <f t="shared" ref="C644:C684" si="252">DATE(YEAR(C643+1),12,31)</f>
        <v>44196</v>
      </c>
      <c r="D644" s="60">
        <f t="shared" ref="D644:D684" si="253">D643*$D1703</f>
        <v>52.397069779830183</v>
      </c>
      <c r="E644" s="60">
        <f t="shared" ref="E644:E684" si="254">E643*$D1703</f>
        <v>103.36112729766072</v>
      </c>
      <c r="F644" s="60">
        <f t="shared" ref="F644:F684" si="255">F643*$D1703</f>
        <v>46.624077524345864</v>
      </c>
      <c r="G644" s="60">
        <f t="shared" si="250"/>
        <v>103.36112729766072</v>
      </c>
      <c r="H644" s="72"/>
      <c r="I644" s="72"/>
      <c r="J644" s="72"/>
      <c r="K644" s="72"/>
      <c r="L644" s="72"/>
      <c r="M644" s="72"/>
      <c r="N644" s="72"/>
      <c r="O644" s="72"/>
      <c r="P644" s="72"/>
      <c r="Q644" s="72"/>
      <c r="R644" s="72"/>
      <c r="S644" s="72"/>
      <c r="T644" s="72"/>
      <c r="U644" s="72"/>
      <c r="V644" s="72"/>
      <c r="W644" s="72"/>
      <c r="X644" s="72"/>
      <c r="Y644" s="72"/>
      <c r="Z644" s="72"/>
      <c r="AA644" s="72"/>
      <c r="AB644" s="72"/>
      <c r="AC644" s="72"/>
      <c r="AD644" s="72"/>
      <c r="AE644" s="72"/>
      <c r="AF644" s="72"/>
      <c r="AG644" s="72"/>
      <c r="AH644" s="72"/>
      <c r="AI644" s="72"/>
      <c r="AJ644" s="72"/>
      <c r="AK644" s="72"/>
      <c r="AL644" s="72"/>
      <c r="AM644" s="72"/>
      <c r="AN644" s="72"/>
      <c r="AO644" s="72"/>
      <c r="AP644" s="72"/>
      <c r="AQ644" s="72"/>
      <c r="AR644" s="72"/>
      <c r="AS644" s="72"/>
      <c r="AT644" s="72"/>
      <c r="AU644" s="72"/>
      <c r="AV644" s="72"/>
      <c r="AW644" s="72"/>
      <c r="AX644" s="72"/>
      <c r="AY644" s="72"/>
      <c r="AZ644" s="72"/>
      <c r="BA644" s="72"/>
      <c r="BB644" s="72"/>
      <c r="BC644" s="72"/>
      <c r="BD644" s="72"/>
      <c r="BE644" s="72"/>
      <c r="BF644" s="72"/>
      <c r="BG644" s="72"/>
      <c r="BH644" s="72"/>
      <c r="BI644" s="72"/>
      <c r="BJ644" s="72"/>
      <c r="BK644" s="72"/>
      <c r="BL644" s="72"/>
      <c r="BM644" s="72"/>
      <c r="BN644" s="72"/>
      <c r="BO644" s="72"/>
      <c r="BP644" s="72"/>
      <c r="BQ644" s="72"/>
      <c r="BR644" s="72"/>
      <c r="BS644" s="72"/>
      <c r="BT644" s="72"/>
      <c r="BU644" s="72"/>
      <c r="BV644" s="72"/>
      <c r="BW644" s="72"/>
      <c r="BX644" s="72"/>
      <c r="BY644" s="72"/>
      <c r="BZ644" s="72"/>
      <c r="CA644" s="72"/>
      <c r="CB644" s="72"/>
      <c r="CC644" s="72"/>
      <c r="CD644" s="72"/>
      <c r="CE644" s="72"/>
      <c r="CF644" s="72"/>
      <c r="CG644" s="72"/>
      <c r="CH644" s="72"/>
    </row>
    <row r="645" spans="1:86" ht="25.15" customHeight="1">
      <c r="A645" s="440"/>
      <c r="B645" s="128">
        <f t="shared" si="251"/>
        <v>2022</v>
      </c>
      <c r="C645" s="396">
        <f t="shared" si="252"/>
        <v>44561</v>
      </c>
      <c r="D645" s="60">
        <f>D644*$D1704</f>
        <v>56.978278396077599</v>
      </c>
      <c r="E645" s="60">
        <f t="shared" si="254"/>
        <v>112.39825263598195</v>
      </c>
      <c r="F645" s="60">
        <f t="shared" si="255"/>
        <v>50.700538795493934</v>
      </c>
      <c r="G645" s="60">
        <f t="shared" si="250"/>
        <v>112.39825263598195</v>
      </c>
      <c r="H645" s="72"/>
      <c r="I645" s="72"/>
      <c r="J645" s="72"/>
      <c r="K645" s="72"/>
      <c r="L645" s="72"/>
      <c r="M645" s="72"/>
      <c r="N645" s="72"/>
      <c r="O645" s="72"/>
      <c r="P645" s="72"/>
      <c r="Q645" s="72"/>
      <c r="R645" s="72"/>
      <c r="S645" s="72"/>
      <c r="T645" s="72"/>
      <c r="U645" s="72"/>
      <c r="V645" s="72"/>
      <c r="W645" s="72"/>
      <c r="X645" s="72"/>
      <c r="Y645" s="72"/>
      <c r="Z645" s="72"/>
      <c r="AA645" s="72"/>
      <c r="AB645" s="72"/>
      <c r="AC645" s="72"/>
      <c r="AD645" s="72"/>
      <c r="AE645" s="72"/>
      <c r="AF645" s="72"/>
      <c r="AG645" s="72"/>
      <c r="AH645" s="72"/>
      <c r="AI645" s="72"/>
      <c r="AJ645" s="72"/>
      <c r="AK645" s="72"/>
      <c r="AL645" s="72"/>
      <c r="AM645" s="72"/>
      <c r="AN645" s="72"/>
      <c r="AO645" s="72"/>
      <c r="AP645" s="72"/>
      <c r="AQ645" s="72"/>
      <c r="AR645" s="72"/>
      <c r="AS645" s="72"/>
      <c r="AT645" s="72"/>
      <c r="AU645" s="72"/>
      <c r="AV645" s="72"/>
      <c r="AW645" s="72"/>
      <c r="AX645" s="72"/>
      <c r="AY645" s="72"/>
      <c r="AZ645" s="72"/>
      <c r="BA645" s="72"/>
      <c r="BB645" s="72"/>
      <c r="BC645" s="72"/>
      <c r="BD645" s="72"/>
      <c r="BE645" s="72"/>
      <c r="BF645" s="72"/>
      <c r="BG645" s="72"/>
      <c r="BH645" s="72"/>
      <c r="BI645" s="72"/>
      <c r="BJ645" s="72"/>
      <c r="BK645" s="72"/>
      <c r="BL645" s="72"/>
      <c r="BM645" s="72"/>
      <c r="BN645" s="72"/>
      <c r="BO645" s="72"/>
      <c r="BP645" s="72"/>
      <c r="BQ645" s="72"/>
      <c r="BR645" s="72"/>
      <c r="BS645" s="72"/>
      <c r="BT645" s="72"/>
      <c r="BU645" s="72"/>
      <c r="BV645" s="72"/>
      <c r="BW645" s="72"/>
      <c r="BX645" s="72"/>
      <c r="BY645" s="72"/>
      <c r="BZ645" s="72"/>
      <c r="CA645" s="72"/>
      <c r="CB645" s="72"/>
      <c r="CC645" s="72"/>
      <c r="CD645" s="72"/>
      <c r="CE645" s="72"/>
      <c r="CF645" s="72"/>
      <c r="CG645" s="72"/>
      <c r="CH645" s="72"/>
    </row>
    <row r="646" spans="1:86" ht="25.15" customHeight="1">
      <c r="A646" s="440"/>
      <c r="B646" s="128">
        <f t="shared" si="251"/>
        <v>2023</v>
      </c>
      <c r="C646" s="396">
        <f t="shared" si="252"/>
        <v>44926</v>
      </c>
      <c r="D646" s="60">
        <f t="shared" si="253"/>
        <v>66.851544119065153</v>
      </c>
      <c r="E646" s="60">
        <f t="shared" si="254"/>
        <v>131.87475923311581</v>
      </c>
      <c r="F646" s="60">
        <f t="shared" si="255"/>
        <v>59.485990127435386</v>
      </c>
      <c r="G646" s="60">
        <f t="shared" si="250"/>
        <v>131.87475923311581</v>
      </c>
      <c r="H646" s="72"/>
      <c r="I646" s="72"/>
      <c r="J646" s="72"/>
      <c r="K646" s="72"/>
      <c r="L646" s="72"/>
      <c r="M646" s="72"/>
      <c r="N646" s="72"/>
      <c r="O646" s="72"/>
      <c r="P646" s="72"/>
      <c r="Q646" s="72"/>
      <c r="R646" s="72"/>
      <c r="S646" s="72"/>
      <c r="T646" s="72"/>
      <c r="U646" s="72"/>
      <c r="V646" s="72"/>
      <c r="W646" s="72"/>
      <c r="X646" s="72"/>
      <c r="Y646" s="72"/>
      <c r="Z646" s="72"/>
      <c r="AA646" s="72"/>
      <c r="AB646" s="72"/>
      <c r="AC646" s="72"/>
      <c r="AD646" s="72"/>
      <c r="AE646" s="72"/>
      <c r="AF646" s="72"/>
      <c r="AG646" s="72"/>
      <c r="AH646" s="72"/>
      <c r="AI646" s="72"/>
      <c r="AJ646" s="72"/>
      <c r="AK646" s="72"/>
      <c r="AL646" s="72"/>
      <c r="AM646" s="72"/>
      <c r="AN646" s="72"/>
      <c r="AO646" s="72"/>
      <c r="AP646" s="72"/>
      <c r="AQ646" s="72"/>
      <c r="AR646" s="72"/>
      <c r="AS646" s="72"/>
      <c r="AT646" s="72"/>
      <c r="AU646" s="72"/>
      <c r="AV646" s="72"/>
      <c r="AW646" s="72"/>
      <c r="AX646" s="72"/>
      <c r="AY646" s="72"/>
      <c r="AZ646" s="72"/>
      <c r="BA646" s="72"/>
      <c r="BB646" s="72"/>
      <c r="BC646" s="72"/>
      <c r="BD646" s="72"/>
      <c r="BE646" s="72"/>
      <c r="BF646" s="72"/>
      <c r="BG646" s="72"/>
      <c r="BH646" s="72"/>
      <c r="BI646" s="72"/>
      <c r="BJ646" s="72"/>
      <c r="BK646" s="72"/>
      <c r="BL646" s="72"/>
      <c r="BM646" s="72"/>
      <c r="BN646" s="72"/>
      <c r="BO646" s="72"/>
      <c r="BP646" s="72"/>
      <c r="BQ646" s="72"/>
      <c r="BR646" s="72"/>
      <c r="BS646" s="72"/>
      <c r="BT646" s="72"/>
      <c r="BU646" s="72"/>
      <c r="BV646" s="72"/>
      <c r="BW646" s="72"/>
      <c r="BX646" s="72"/>
      <c r="BY646" s="72"/>
      <c r="BZ646" s="72"/>
      <c r="CA646" s="72"/>
      <c r="CB646" s="72"/>
      <c r="CC646" s="72"/>
      <c r="CD646" s="72"/>
      <c r="CE646" s="72"/>
      <c r="CF646" s="72"/>
      <c r="CG646" s="72"/>
      <c r="CH646" s="72"/>
    </row>
    <row r="647" spans="1:86" ht="25.15" customHeight="1">
      <c r="A647" s="440"/>
      <c r="B647" s="128">
        <f t="shared" si="251"/>
        <v>2024</v>
      </c>
      <c r="C647" s="396">
        <f t="shared" si="252"/>
        <v>45291</v>
      </c>
      <c r="D647" s="60">
        <f t="shared" si="253"/>
        <v>67.222493928669508</v>
      </c>
      <c r="E647" s="60">
        <f t="shared" si="254"/>
        <v>132.60651371199543</v>
      </c>
      <c r="F647" s="60">
        <f t="shared" si="255"/>
        <v>59.816069514571126</v>
      </c>
      <c r="G647" s="60">
        <f t="shared" si="250"/>
        <v>132.60651371199543</v>
      </c>
      <c r="H647" s="76"/>
      <c r="I647" s="79"/>
      <c r="J647" s="72"/>
      <c r="K647" s="72"/>
      <c r="L647" s="72"/>
      <c r="M647" s="72"/>
      <c r="N647" s="72"/>
      <c r="O647" s="72"/>
      <c r="P647" s="72"/>
      <c r="Q647" s="72"/>
      <c r="R647" s="72"/>
      <c r="S647" s="72"/>
      <c r="T647" s="72"/>
      <c r="U647" s="72"/>
      <c r="V647" s="72"/>
      <c r="W647" s="72"/>
      <c r="X647" s="72"/>
      <c r="Y647" s="72"/>
      <c r="Z647" s="72"/>
      <c r="AA647" s="72"/>
      <c r="AB647" s="72"/>
      <c r="AC647" s="72"/>
      <c r="AD647" s="72"/>
      <c r="AE647" s="72"/>
      <c r="AF647" s="72"/>
      <c r="AG647" s="72"/>
      <c r="AH647" s="72"/>
      <c r="AI647" s="72"/>
      <c r="AJ647" s="72"/>
      <c r="AK647" s="72"/>
      <c r="AL647" s="72"/>
      <c r="AM647" s="72"/>
      <c r="AN647" s="72"/>
      <c r="AO647" s="72"/>
      <c r="AP647" s="72"/>
      <c r="AQ647" s="72"/>
      <c r="AR647" s="72"/>
      <c r="AS647" s="72"/>
      <c r="AT647" s="72"/>
      <c r="AU647" s="72"/>
      <c r="AV647" s="72"/>
      <c r="AW647" s="72"/>
      <c r="AX647" s="72"/>
      <c r="AY647" s="72"/>
      <c r="AZ647" s="72"/>
      <c r="BA647" s="72"/>
      <c r="BB647" s="72"/>
      <c r="BC647" s="72"/>
      <c r="BD647" s="72"/>
      <c r="BE647" s="72"/>
      <c r="BF647" s="72"/>
      <c r="BG647" s="72"/>
      <c r="BH647" s="72"/>
      <c r="BI647" s="72"/>
      <c r="BJ647" s="72"/>
      <c r="BK647" s="72"/>
      <c r="BL647" s="72"/>
      <c r="BM647" s="72"/>
      <c r="BN647" s="72"/>
      <c r="BO647" s="72"/>
      <c r="BP647" s="72"/>
      <c r="BQ647" s="72"/>
      <c r="BR647" s="72"/>
      <c r="BS647" s="72"/>
      <c r="BT647" s="72"/>
      <c r="BU647" s="72"/>
      <c r="BV647" s="72"/>
      <c r="BW647" s="72"/>
      <c r="BX647" s="72"/>
      <c r="BY647" s="72"/>
      <c r="BZ647" s="72"/>
      <c r="CA647" s="72"/>
      <c r="CB647" s="72"/>
      <c r="CC647" s="72"/>
      <c r="CD647" s="72"/>
      <c r="CE647" s="72"/>
      <c r="CF647" s="72"/>
      <c r="CG647" s="72"/>
      <c r="CH647" s="72"/>
    </row>
    <row r="648" spans="1:86" ht="25.15" customHeight="1">
      <c r="A648" s="440"/>
      <c r="B648" s="128">
        <f t="shared" si="251"/>
        <v>2025</v>
      </c>
      <c r="C648" s="396">
        <f t="shared" si="252"/>
        <v>45657</v>
      </c>
      <c r="D648" s="60">
        <f t="shared" si="253"/>
        <v>68.241479564885637</v>
      </c>
      <c r="E648" s="60">
        <f t="shared" si="254"/>
        <v>134.6166166529039</v>
      </c>
      <c r="F648" s="60">
        <f t="shared" si="255"/>
        <v>60.722785586648577</v>
      </c>
      <c r="G648" s="60">
        <f t="shared" si="250"/>
        <v>134.6166166529039</v>
      </c>
      <c r="H648" s="76"/>
      <c r="I648" s="79"/>
      <c r="J648" s="72"/>
      <c r="K648" s="72"/>
      <c r="L648" s="72"/>
      <c r="M648" s="72"/>
      <c r="N648" s="72"/>
      <c r="O648" s="72"/>
      <c r="P648" s="72"/>
      <c r="Q648" s="72"/>
      <c r="R648" s="72"/>
      <c r="S648" s="72"/>
      <c r="T648" s="72"/>
      <c r="U648" s="72"/>
      <c r="V648" s="72"/>
      <c r="W648" s="72"/>
      <c r="X648" s="72"/>
      <c r="Y648" s="72"/>
      <c r="Z648" s="72"/>
      <c r="AA648" s="72"/>
      <c r="AB648" s="72"/>
      <c r="AC648" s="72"/>
      <c r="AD648" s="72"/>
      <c r="AE648" s="72"/>
      <c r="AF648" s="72"/>
      <c r="AG648" s="72"/>
      <c r="AH648" s="72"/>
      <c r="AI648" s="72"/>
      <c r="AJ648" s="72"/>
      <c r="AK648" s="72"/>
      <c r="AL648" s="72"/>
      <c r="AM648" s="72"/>
      <c r="AN648" s="72"/>
      <c r="AO648" s="72"/>
      <c r="AP648" s="72"/>
      <c r="AQ648" s="72"/>
      <c r="AR648" s="72"/>
      <c r="AS648" s="72"/>
      <c r="AT648" s="72"/>
      <c r="AU648" s="72"/>
      <c r="AV648" s="72"/>
      <c r="AW648" s="72"/>
      <c r="AX648" s="72"/>
      <c r="AY648" s="72"/>
      <c r="AZ648" s="72"/>
      <c r="BA648" s="72"/>
      <c r="BB648" s="72"/>
      <c r="BC648" s="72"/>
      <c r="BD648" s="72"/>
      <c r="BE648" s="72"/>
      <c r="BF648" s="72"/>
      <c r="BG648" s="72"/>
      <c r="BH648" s="72"/>
      <c r="BI648" s="72"/>
      <c r="BJ648" s="72"/>
      <c r="BK648" s="72"/>
      <c r="BL648" s="72"/>
      <c r="BM648" s="72"/>
      <c r="BN648" s="72"/>
      <c r="BO648" s="72"/>
      <c r="BP648" s="72"/>
      <c r="BQ648" s="72"/>
      <c r="BR648" s="72"/>
      <c r="BS648" s="72"/>
      <c r="BT648" s="72"/>
      <c r="BU648" s="72"/>
      <c r="BV648" s="72"/>
      <c r="BW648" s="72"/>
      <c r="BX648" s="72"/>
      <c r="BY648" s="72"/>
      <c r="BZ648" s="72"/>
      <c r="CA648" s="72"/>
      <c r="CB648" s="72"/>
      <c r="CC648" s="72"/>
      <c r="CD648" s="72"/>
      <c r="CE648" s="72"/>
      <c r="CF648" s="72"/>
      <c r="CG648" s="72"/>
      <c r="CH648" s="72"/>
    </row>
    <row r="649" spans="1:86" ht="25.15" customHeight="1">
      <c r="A649" s="440"/>
      <c r="B649" s="128">
        <f t="shared" si="251"/>
        <v>2026</v>
      </c>
      <c r="C649" s="396">
        <f t="shared" si="252"/>
        <v>46022</v>
      </c>
      <c r="D649" s="60">
        <f t="shared" si="253"/>
        <v>69.419036982436921</v>
      </c>
      <c r="E649" s="60">
        <f t="shared" si="254"/>
        <v>136.93952636230668</v>
      </c>
      <c r="F649" s="60">
        <f t="shared" si="255"/>
        <v>61.770602354952167</v>
      </c>
      <c r="G649" s="60">
        <f t="shared" si="250"/>
        <v>136.93952636230668</v>
      </c>
      <c r="H649" s="76"/>
      <c r="I649" s="79"/>
      <c r="J649" s="72"/>
      <c r="K649" s="72"/>
      <c r="L649" s="72"/>
      <c r="M649" s="72"/>
      <c r="N649" s="72"/>
      <c r="O649" s="72"/>
      <c r="P649" s="72"/>
      <c r="Q649" s="72"/>
      <c r="R649" s="72"/>
      <c r="S649" s="72"/>
      <c r="T649" s="72"/>
      <c r="U649" s="72"/>
      <c r="V649" s="72"/>
      <c r="W649" s="72"/>
      <c r="X649" s="72"/>
      <c r="Y649" s="72"/>
      <c r="Z649" s="72"/>
      <c r="AA649" s="72"/>
      <c r="AB649" s="72"/>
      <c r="AC649" s="72"/>
      <c r="AD649" s="72"/>
      <c r="AE649" s="72"/>
      <c r="AF649" s="72"/>
      <c r="AG649" s="72"/>
      <c r="AH649" s="72"/>
      <c r="AI649" s="72"/>
      <c r="AJ649" s="72"/>
      <c r="AK649" s="72"/>
      <c r="AL649" s="72"/>
      <c r="AM649" s="72"/>
      <c r="AN649" s="72"/>
      <c r="AO649" s="72"/>
      <c r="AP649" s="72"/>
      <c r="AQ649" s="72"/>
      <c r="AR649" s="72"/>
      <c r="AS649" s="72"/>
      <c r="AT649" s="72"/>
      <c r="AU649" s="72"/>
      <c r="AV649" s="72"/>
      <c r="AW649" s="72"/>
      <c r="AX649" s="72"/>
      <c r="AY649" s="72"/>
      <c r="AZ649" s="72"/>
      <c r="BA649" s="72"/>
      <c r="BB649" s="72"/>
      <c r="BC649" s="72"/>
      <c r="BD649" s="72"/>
      <c r="BE649" s="72"/>
      <c r="BF649" s="72"/>
      <c r="BG649" s="72"/>
      <c r="BH649" s="72"/>
      <c r="BI649" s="72"/>
      <c r="BJ649" s="72"/>
      <c r="BK649" s="72"/>
      <c r="BL649" s="72"/>
      <c r="BM649" s="72"/>
      <c r="BN649" s="72"/>
      <c r="BO649" s="72"/>
      <c r="BP649" s="72"/>
      <c r="BQ649" s="72"/>
      <c r="BR649" s="72"/>
      <c r="BS649" s="72"/>
      <c r="BT649" s="72"/>
      <c r="BU649" s="72"/>
      <c r="BV649" s="72"/>
      <c r="BW649" s="72"/>
      <c r="BX649" s="72"/>
      <c r="BY649" s="72"/>
      <c r="BZ649" s="72"/>
      <c r="CA649" s="72"/>
      <c r="CB649" s="72"/>
      <c r="CC649" s="72"/>
      <c r="CD649" s="72"/>
      <c r="CE649" s="72"/>
      <c r="CF649" s="72"/>
      <c r="CG649" s="72"/>
      <c r="CH649" s="72"/>
    </row>
    <row r="650" spans="1:86" ht="25.15" customHeight="1">
      <c r="A650" s="440"/>
      <c r="B650" s="128">
        <f t="shared" si="251"/>
        <v>2027</v>
      </c>
      <c r="C650" s="396">
        <f t="shared" si="252"/>
        <v>46387</v>
      </c>
      <c r="D650" s="60">
        <f t="shared" si="253"/>
        <v>70.553808498118485</v>
      </c>
      <c r="E650" s="60">
        <f t="shared" si="254"/>
        <v>139.17803442352027</v>
      </c>
      <c r="F650" s="60">
        <f t="shared" si="255"/>
        <v>62.780347276602782</v>
      </c>
      <c r="G650" s="60">
        <f t="shared" si="250"/>
        <v>139.17803442352027</v>
      </c>
      <c r="H650" s="76"/>
      <c r="I650" s="79"/>
      <c r="J650" s="72"/>
      <c r="K650" s="72"/>
      <c r="L650" s="72"/>
      <c r="M650" s="72"/>
      <c r="N650" s="72"/>
      <c r="O650" s="72"/>
      <c r="P650" s="72"/>
      <c r="Q650" s="72"/>
      <c r="R650" s="72"/>
      <c r="S650" s="72"/>
      <c r="T650" s="72"/>
      <c r="U650" s="72"/>
      <c r="V650" s="72"/>
      <c r="W650" s="72"/>
      <c r="X650" s="72"/>
      <c r="Y650" s="72"/>
      <c r="Z650" s="72"/>
      <c r="AA650" s="72"/>
      <c r="AB650" s="72"/>
      <c r="AC650" s="72"/>
      <c r="AD650" s="72"/>
      <c r="AE650" s="72"/>
      <c r="AF650" s="72"/>
      <c r="AG650" s="72"/>
      <c r="AH650" s="72"/>
      <c r="AI650" s="72"/>
      <c r="AJ650" s="72"/>
      <c r="AK650" s="72"/>
      <c r="AL650" s="72"/>
      <c r="AM650" s="72"/>
      <c r="AN650" s="72"/>
      <c r="AO650" s="72"/>
      <c r="AP650" s="72"/>
      <c r="AQ650" s="72"/>
      <c r="AR650" s="72"/>
      <c r="AS650" s="72"/>
      <c r="AT650" s="72"/>
      <c r="AU650" s="72"/>
      <c r="AV650" s="72"/>
      <c r="AW650" s="72"/>
      <c r="AX650" s="72"/>
      <c r="AY650" s="72"/>
      <c r="AZ650" s="72"/>
      <c r="BA650" s="72"/>
      <c r="BB650" s="72"/>
      <c r="BC650" s="72"/>
      <c r="BD650" s="72"/>
      <c r="BE650" s="72"/>
      <c r="BF650" s="72"/>
      <c r="BG650" s="72"/>
      <c r="BH650" s="72"/>
      <c r="BI650" s="72"/>
      <c r="BJ650" s="72"/>
      <c r="BK650" s="72"/>
      <c r="BL650" s="72"/>
      <c r="BM650" s="72"/>
      <c r="BN650" s="72"/>
      <c r="BO650" s="72"/>
      <c r="BP650" s="72"/>
      <c r="BQ650" s="72"/>
      <c r="BR650" s="72"/>
      <c r="BS650" s="72"/>
      <c r="BT650" s="72"/>
      <c r="BU650" s="72"/>
      <c r="BV650" s="72"/>
      <c r="BW650" s="72"/>
      <c r="BX650" s="72"/>
      <c r="BY650" s="72"/>
      <c r="BZ650" s="72"/>
      <c r="CA650" s="72"/>
      <c r="CB650" s="72"/>
      <c r="CC650" s="72"/>
      <c r="CD650" s="72"/>
      <c r="CE650" s="72"/>
      <c r="CF650" s="72"/>
      <c r="CG650" s="72"/>
      <c r="CH650" s="72"/>
    </row>
    <row r="651" spans="1:86" ht="25.15" customHeight="1">
      <c r="A651" s="440"/>
      <c r="B651" s="128">
        <f t="shared" si="251"/>
        <v>2028</v>
      </c>
      <c r="C651" s="396">
        <f t="shared" si="252"/>
        <v>46752</v>
      </c>
      <c r="D651" s="60">
        <f t="shared" si="253"/>
        <v>71.713759886877412</v>
      </c>
      <c r="E651" s="60">
        <f t="shared" si="254"/>
        <v>141.46621358423286</v>
      </c>
      <c r="F651" s="60">
        <f t="shared" si="255"/>
        <v>63.812497809088995</v>
      </c>
      <c r="G651" s="60">
        <f t="shared" si="250"/>
        <v>141.46621358423286</v>
      </c>
      <c r="H651" s="76"/>
      <c r="I651" s="79"/>
      <c r="J651" s="72"/>
      <c r="K651" s="72"/>
      <c r="L651" s="72"/>
      <c r="M651" s="72"/>
      <c r="N651" s="72"/>
      <c r="O651" s="72"/>
      <c r="P651" s="72"/>
      <c r="Q651" s="72"/>
      <c r="R651" s="72"/>
      <c r="S651" s="72"/>
      <c r="T651" s="72"/>
      <c r="U651" s="72"/>
      <c r="V651" s="72"/>
      <c r="W651" s="72"/>
      <c r="X651" s="72"/>
      <c r="Y651" s="72"/>
      <c r="Z651" s="72"/>
      <c r="AA651" s="72"/>
      <c r="AB651" s="72"/>
      <c r="AC651" s="72"/>
      <c r="AD651" s="72"/>
      <c r="AE651" s="72"/>
      <c r="AF651" s="72"/>
      <c r="AG651" s="72"/>
      <c r="AH651" s="72"/>
      <c r="AI651" s="72"/>
      <c r="AJ651" s="72"/>
      <c r="AK651" s="72"/>
      <c r="AL651" s="72"/>
      <c r="AM651" s="72"/>
      <c r="AN651" s="72"/>
      <c r="AO651" s="72"/>
      <c r="AP651" s="72"/>
      <c r="AQ651" s="72"/>
      <c r="AR651" s="72"/>
      <c r="AS651" s="72"/>
      <c r="AT651" s="72"/>
      <c r="AU651" s="72"/>
      <c r="AV651" s="72"/>
      <c r="AW651" s="72"/>
      <c r="AX651" s="72"/>
      <c r="AY651" s="72"/>
      <c r="AZ651" s="72"/>
      <c r="BA651" s="72"/>
      <c r="BB651" s="72"/>
      <c r="BC651" s="72"/>
      <c r="BD651" s="72"/>
      <c r="BE651" s="72"/>
      <c r="BF651" s="72"/>
      <c r="BG651" s="72"/>
      <c r="BH651" s="72"/>
      <c r="BI651" s="72"/>
      <c r="BJ651" s="72"/>
      <c r="BK651" s="72"/>
      <c r="BL651" s="72"/>
      <c r="BM651" s="72"/>
      <c r="BN651" s="72"/>
      <c r="BO651" s="72"/>
      <c r="BP651" s="72"/>
      <c r="BQ651" s="72"/>
      <c r="BR651" s="72"/>
      <c r="BS651" s="72"/>
      <c r="BT651" s="72"/>
      <c r="BU651" s="72"/>
      <c r="BV651" s="72"/>
      <c r="BW651" s="72"/>
      <c r="BX651" s="72"/>
      <c r="BY651" s="72"/>
      <c r="BZ651" s="72"/>
      <c r="CA651" s="72"/>
      <c r="CB651" s="72"/>
      <c r="CC651" s="72"/>
      <c r="CD651" s="72"/>
      <c r="CE651" s="72"/>
      <c r="CF651" s="72"/>
      <c r="CG651" s="72"/>
      <c r="CH651" s="72"/>
    </row>
    <row r="652" spans="1:86" ht="25.15" customHeight="1">
      <c r="A652" s="440"/>
      <c r="B652" s="128">
        <f t="shared" si="251"/>
        <v>2029</v>
      </c>
      <c r="C652" s="396">
        <f t="shared" si="252"/>
        <v>47118</v>
      </c>
      <c r="D652" s="60">
        <f t="shared" si="253"/>
        <v>72.863512284769598</v>
      </c>
      <c r="E652" s="60">
        <f t="shared" si="254"/>
        <v>143.73427369634757</v>
      </c>
      <c r="F652" s="60">
        <f t="shared" si="255"/>
        <v>64.835573052769178</v>
      </c>
      <c r="G652" s="60">
        <f t="shared" si="250"/>
        <v>143.73427369634757</v>
      </c>
      <c r="H652" s="76"/>
      <c r="I652" s="79"/>
      <c r="J652" s="72"/>
      <c r="K652" s="72"/>
      <c r="L652" s="72"/>
      <c r="M652" s="72"/>
      <c r="N652" s="72"/>
      <c r="O652" s="72"/>
      <c r="P652" s="72"/>
      <c r="Q652" s="72"/>
      <c r="R652" s="72"/>
      <c r="S652" s="72"/>
      <c r="T652" s="72"/>
      <c r="U652" s="72"/>
      <c r="V652" s="72"/>
      <c r="W652" s="72"/>
      <c r="X652" s="72"/>
      <c r="Y652" s="72"/>
      <c r="Z652" s="72"/>
      <c r="AA652" s="72"/>
      <c r="AB652" s="72"/>
      <c r="AC652" s="72"/>
      <c r="AD652" s="72"/>
      <c r="AE652" s="72"/>
      <c r="AF652" s="72"/>
      <c r="AG652" s="72"/>
      <c r="AH652" s="72"/>
      <c r="AI652" s="72"/>
      <c r="AJ652" s="72"/>
      <c r="AK652" s="72"/>
      <c r="AL652" s="72"/>
      <c r="AM652" s="72"/>
      <c r="AN652" s="72"/>
      <c r="AO652" s="72"/>
      <c r="AP652" s="72"/>
      <c r="AQ652" s="72"/>
      <c r="AR652" s="72"/>
      <c r="AS652" s="72"/>
      <c r="AT652" s="72"/>
      <c r="AU652" s="72"/>
      <c r="AV652" s="72"/>
      <c r="AW652" s="72"/>
      <c r="AX652" s="72"/>
      <c r="AY652" s="72"/>
      <c r="AZ652" s="72"/>
      <c r="BA652" s="72"/>
      <c r="BB652" s="72"/>
      <c r="BC652" s="72"/>
      <c r="BD652" s="72"/>
      <c r="BE652" s="72"/>
      <c r="BF652" s="72"/>
      <c r="BG652" s="72"/>
      <c r="BH652" s="72"/>
      <c r="BI652" s="72"/>
      <c r="BJ652" s="72"/>
      <c r="BK652" s="72"/>
      <c r="BL652" s="72"/>
      <c r="BM652" s="72"/>
      <c r="BN652" s="72"/>
      <c r="BO652" s="72"/>
      <c r="BP652" s="72"/>
      <c r="BQ652" s="72"/>
      <c r="BR652" s="72"/>
      <c r="BS652" s="72"/>
      <c r="BT652" s="72"/>
      <c r="BU652" s="72"/>
      <c r="BV652" s="72"/>
      <c r="BW652" s="72"/>
      <c r="BX652" s="72"/>
      <c r="BY652" s="72"/>
      <c r="BZ652" s="72"/>
      <c r="CA652" s="72"/>
      <c r="CB652" s="72"/>
      <c r="CC652" s="72"/>
      <c r="CD652" s="72"/>
      <c r="CE652" s="72"/>
      <c r="CF652" s="72"/>
      <c r="CG652" s="72"/>
      <c r="CH652" s="72"/>
    </row>
    <row r="653" spans="1:86" ht="25.15" customHeight="1">
      <c r="A653" s="440"/>
      <c r="B653" s="128">
        <f t="shared" si="251"/>
        <v>2030</v>
      </c>
      <c r="C653" s="396">
        <f t="shared" si="252"/>
        <v>47483</v>
      </c>
      <c r="D653" s="60">
        <f t="shared" si="253"/>
        <v>74.038336593311641</v>
      </c>
      <c r="E653" s="60">
        <f t="shared" si="254"/>
        <v>146.05179193578059</v>
      </c>
      <c r="F653" s="60">
        <f t="shared" si="255"/>
        <v>65.88095783991686</v>
      </c>
      <c r="G653" s="60">
        <f t="shared" si="250"/>
        <v>146.05179193578059</v>
      </c>
      <c r="H653" s="76"/>
      <c r="I653" s="79"/>
      <c r="J653" s="72"/>
      <c r="K653" s="72"/>
      <c r="L653" s="72"/>
      <c r="M653" s="72"/>
      <c r="N653" s="72"/>
      <c r="O653" s="72"/>
      <c r="P653" s="72"/>
      <c r="Q653" s="72"/>
      <c r="R653" s="72"/>
      <c r="S653" s="72"/>
      <c r="T653" s="72"/>
      <c r="U653" s="72"/>
      <c r="V653" s="72"/>
      <c r="W653" s="72"/>
      <c r="X653" s="72"/>
      <c r="Y653" s="72"/>
      <c r="Z653" s="72"/>
      <c r="AA653" s="72"/>
      <c r="AB653" s="72"/>
      <c r="AC653" s="72"/>
      <c r="AD653" s="72"/>
      <c r="AE653" s="72"/>
      <c r="AF653" s="72"/>
      <c r="AG653" s="72"/>
      <c r="AH653" s="72"/>
      <c r="AI653" s="72"/>
      <c r="AJ653" s="72"/>
      <c r="AK653" s="72"/>
      <c r="AL653" s="72"/>
      <c r="AM653" s="72"/>
      <c r="AN653" s="72"/>
      <c r="AO653" s="72"/>
      <c r="AP653" s="72"/>
      <c r="AQ653" s="72"/>
      <c r="AR653" s="72"/>
      <c r="AS653" s="72"/>
      <c r="AT653" s="72"/>
      <c r="AU653" s="72"/>
      <c r="AV653" s="72"/>
      <c r="AW653" s="72"/>
      <c r="AX653" s="72"/>
      <c r="AY653" s="72"/>
      <c r="AZ653" s="72"/>
      <c r="BA653" s="72"/>
      <c r="BB653" s="72"/>
      <c r="BC653" s="72"/>
      <c r="BD653" s="72"/>
      <c r="BE653" s="72"/>
      <c r="BF653" s="72"/>
      <c r="BG653" s="72"/>
      <c r="BH653" s="72"/>
      <c r="BI653" s="72"/>
      <c r="BJ653" s="72"/>
      <c r="BK653" s="72"/>
      <c r="BL653" s="72"/>
      <c r="BM653" s="72"/>
      <c r="BN653" s="72"/>
      <c r="BO653" s="72"/>
      <c r="BP653" s="72"/>
      <c r="BQ653" s="72"/>
      <c r="BR653" s="72"/>
      <c r="BS653" s="72"/>
      <c r="BT653" s="72"/>
      <c r="BU653" s="72"/>
      <c r="BV653" s="72"/>
      <c r="BW653" s="72"/>
      <c r="BX653" s="72"/>
      <c r="BY653" s="72"/>
      <c r="BZ653" s="72"/>
      <c r="CA653" s="72"/>
      <c r="CB653" s="72"/>
      <c r="CC653" s="72"/>
      <c r="CD653" s="72"/>
      <c r="CE653" s="72"/>
      <c r="CF653" s="72"/>
      <c r="CG653" s="72"/>
      <c r="CH653" s="72"/>
    </row>
    <row r="654" spans="1:86" ht="25.15" customHeight="1">
      <c r="A654" s="440"/>
      <c r="B654" s="128">
        <f t="shared" si="251"/>
        <v>2031</v>
      </c>
      <c r="C654" s="396">
        <f t="shared" si="252"/>
        <v>47848</v>
      </c>
      <c r="D654" s="60">
        <f t="shared" si="253"/>
        <v>75.201498208824432</v>
      </c>
      <c r="E654" s="60">
        <f t="shared" si="254"/>
        <v>148.34630375321527</v>
      </c>
      <c r="F654" s="60">
        <f t="shared" si="255"/>
        <v>66.915964903534899</v>
      </c>
      <c r="G654" s="60">
        <f t="shared" si="250"/>
        <v>148.34630375321527</v>
      </c>
      <c r="H654" s="76"/>
      <c r="I654" s="79"/>
      <c r="J654" s="72"/>
      <c r="K654" s="72"/>
      <c r="L654" s="72"/>
      <c r="M654" s="72"/>
      <c r="N654" s="72"/>
      <c r="O654" s="72"/>
      <c r="P654" s="72"/>
      <c r="Q654" s="72"/>
      <c r="R654" s="72"/>
      <c r="S654" s="72"/>
      <c r="T654" s="72"/>
      <c r="U654" s="72"/>
      <c r="V654" s="72"/>
      <c r="W654" s="72"/>
      <c r="X654" s="72"/>
      <c r="Y654" s="72"/>
      <c r="Z654" s="72"/>
      <c r="AA654" s="72"/>
      <c r="AB654" s="72"/>
      <c r="AC654" s="72"/>
      <c r="AD654" s="72"/>
      <c r="AE654" s="72"/>
      <c r="AF654" s="72"/>
      <c r="AG654" s="72"/>
      <c r="AH654" s="72"/>
      <c r="AI654" s="72"/>
      <c r="AJ654" s="72"/>
      <c r="AK654" s="72"/>
      <c r="AL654" s="72"/>
      <c r="AM654" s="72"/>
      <c r="AN654" s="72"/>
      <c r="AO654" s="72"/>
      <c r="AP654" s="72"/>
      <c r="AQ654" s="72"/>
      <c r="AR654" s="72"/>
      <c r="AS654" s="72"/>
      <c r="AT654" s="72"/>
      <c r="AU654" s="72"/>
      <c r="AV654" s="72"/>
      <c r="AW654" s="72"/>
      <c r="AX654" s="72"/>
      <c r="AY654" s="72"/>
      <c r="AZ654" s="72"/>
      <c r="BA654" s="72"/>
      <c r="BB654" s="72"/>
      <c r="BC654" s="72"/>
      <c r="BD654" s="72"/>
      <c r="BE654" s="72"/>
      <c r="BF654" s="72"/>
      <c r="BG654" s="72"/>
      <c r="BH654" s="72"/>
      <c r="BI654" s="72"/>
      <c r="BJ654" s="72"/>
      <c r="BK654" s="72"/>
      <c r="BL654" s="72"/>
      <c r="BM654" s="72"/>
      <c r="BN654" s="72"/>
      <c r="BO654" s="72"/>
      <c r="BP654" s="72"/>
      <c r="BQ654" s="72"/>
      <c r="BR654" s="72"/>
      <c r="BS654" s="72"/>
      <c r="BT654" s="72"/>
      <c r="BU654" s="72"/>
      <c r="BV654" s="72"/>
      <c r="BW654" s="72"/>
      <c r="BX654" s="72"/>
      <c r="BY654" s="72"/>
      <c r="BZ654" s="72"/>
      <c r="CA654" s="72"/>
      <c r="CB654" s="72"/>
      <c r="CC654" s="72"/>
      <c r="CD654" s="72"/>
      <c r="CE654" s="72"/>
      <c r="CF654" s="72"/>
      <c r="CG654" s="72"/>
      <c r="CH654" s="72"/>
    </row>
    <row r="655" spans="1:86" ht="25.15" customHeight="1">
      <c r="A655" s="440"/>
      <c r="B655" s="128">
        <f t="shared" si="251"/>
        <v>2032</v>
      </c>
      <c r="C655" s="396">
        <f t="shared" si="252"/>
        <v>48213</v>
      </c>
      <c r="D655" s="60">
        <f t="shared" si="253"/>
        <v>76.390386727353416</v>
      </c>
      <c r="E655" s="60">
        <f t="shared" si="254"/>
        <v>150.69156576925465</v>
      </c>
      <c r="F655" s="60">
        <f t="shared" si="255"/>
        <v>67.973864337389074</v>
      </c>
      <c r="G655" s="60">
        <f t="shared" si="250"/>
        <v>150.69156576925465</v>
      </c>
      <c r="H655" s="76"/>
      <c r="I655" s="79"/>
      <c r="J655" s="72"/>
      <c r="K655" s="72"/>
      <c r="L655" s="72"/>
      <c r="M655" s="72"/>
      <c r="N655" s="72"/>
      <c r="O655" s="72"/>
      <c r="P655" s="72"/>
      <c r="Q655" s="72"/>
      <c r="R655" s="72"/>
      <c r="S655" s="72"/>
      <c r="T655" s="72"/>
      <c r="U655" s="72"/>
      <c r="V655" s="72"/>
      <c r="W655" s="72"/>
      <c r="X655" s="72"/>
      <c r="Y655" s="72"/>
      <c r="Z655" s="72"/>
      <c r="AA655" s="72"/>
      <c r="AB655" s="72"/>
      <c r="AC655" s="72"/>
      <c r="AD655" s="72"/>
      <c r="AE655" s="72"/>
      <c r="AF655" s="72"/>
      <c r="AG655" s="72"/>
      <c r="AH655" s="72"/>
      <c r="AI655" s="72"/>
      <c r="AJ655" s="72"/>
      <c r="AK655" s="72"/>
      <c r="AL655" s="72"/>
      <c r="AM655" s="72"/>
      <c r="AN655" s="72"/>
      <c r="AO655" s="72"/>
      <c r="AP655" s="72"/>
      <c r="AQ655" s="72"/>
      <c r="AR655" s="72"/>
      <c r="AS655" s="72"/>
      <c r="AT655" s="72"/>
      <c r="AU655" s="72"/>
      <c r="AV655" s="72"/>
      <c r="AW655" s="72"/>
      <c r="AX655" s="72"/>
      <c r="AY655" s="72"/>
      <c r="AZ655" s="72"/>
      <c r="BA655" s="72"/>
      <c r="BB655" s="72"/>
      <c r="BC655" s="72"/>
      <c r="BD655" s="72"/>
      <c r="BE655" s="72"/>
      <c r="BF655" s="72"/>
      <c r="BG655" s="72"/>
      <c r="BH655" s="72"/>
      <c r="BI655" s="72"/>
      <c r="BJ655" s="72"/>
      <c r="BK655" s="72"/>
      <c r="BL655" s="72"/>
      <c r="BM655" s="72"/>
      <c r="BN655" s="72"/>
      <c r="BO655" s="72"/>
      <c r="BP655" s="72"/>
      <c r="BQ655" s="72"/>
      <c r="BR655" s="72"/>
      <c r="BS655" s="72"/>
      <c r="BT655" s="72"/>
      <c r="BU655" s="72"/>
      <c r="BV655" s="72"/>
      <c r="BW655" s="72"/>
      <c r="BX655" s="72"/>
      <c r="BY655" s="72"/>
      <c r="BZ655" s="72"/>
      <c r="CA655" s="72"/>
      <c r="CB655" s="72"/>
      <c r="CC655" s="72"/>
      <c r="CD655" s="72"/>
      <c r="CE655" s="72"/>
      <c r="CF655" s="72"/>
      <c r="CG655" s="72"/>
      <c r="CH655" s="72"/>
    </row>
    <row r="656" spans="1:86" ht="25.15" customHeight="1">
      <c r="A656" s="440"/>
      <c r="B656" s="128">
        <f t="shared" si="251"/>
        <v>2033</v>
      </c>
      <c r="C656" s="396">
        <f t="shared" si="252"/>
        <v>48579</v>
      </c>
      <c r="D656" s="60">
        <f t="shared" si="253"/>
        <v>77.566848466047986</v>
      </c>
      <c r="E656" s="60">
        <f t="shared" si="254"/>
        <v>153.01231408676546</v>
      </c>
      <c r="F656" s="60">
        <f t="shared" si="255"/>
        <v>69.020706146288035</v>
      </c>
      <c r="G656" s="60">
        <f t="shared" si="250"/>
        <v>153.01231408676546</v>
      </c>
      <c r="H656" s="76"/>
      <c r="I656" s="79"/>
      <c r="J656" s="72"/>
      <c r="K656" s="72"/>
      <c r="L656" s="72"/>
      <c r="M656" s="72"/>
      <c r="N656" s="72"/>
      <c r="O656" s="72"/>
      <c r="P656" s="72"/>
      <c r="Q656" s="72"/>
      <c r="R656" s="72"/>
      <c r="S656" s="72"/>
      <c r="T656" s="72"/>
      <c r="U656" s="72"/>
      <c r="V656" s="72"/>
      <c r="W656" s="72"/>
      <c r="X656" s="72"/>
      <c r="Y656" s="72"/>
      <c r="Z656" s="72"/>
      <c r="AA656" s="72"/>
      <c r="AB656" s="72"/>
      <c r="AC656" s="72"/>
      <c r="AD656" s="72"/>
      <c r="AE656" s="72"/>
      <c r="AF656" s="72"/>
      <c r="AG656" s="72"/>
      <c r="AH656" s="72"/>
      <c r="AI656" s="72"/>
      <c r="AJ656" s="72"/>
      <c r="AK656" s="72"/>
      <c r="AL656" s="72"/>
      <c r="AM656" s="72"/>
      <c r="AN656" s="72"/>
      <c r="AO656" s="72"/>
      <c r="AP656" s="72"/>
      <c r="AQ656" s="72"/>
      <c r="AR656" s="72"/>
      <c r="AS656" s="72"/>
      <c r="AT656" s="72"/>
      <c r="AU656" s="72"/>
      <c r="AV656" s="72"/>
      <c r="AW656" s="72"/>
      <c r="AX656" s="72"/>
      <c r="AY656" s="72"/>
      <c r="AZ656" s="72"/>
      <c r="BA656" s="72"/>
      <c r="BB656" s="72"/>
      <c r="BC656" s="72"/>
      <c r="BD656" s="72"/>
      <c r="BE656" s="72"/>
      <c r="BF656" s="72"/>
      <c r="BG656" s="72"/>
      <c r="BH656" s="72"/>
      <c r="BI656" s="72"/>
      <c r="BJ656" s="72"/>
      <c r="BK656" s="72"/>
      <c r="BL656" s="72"/>
      <c r="BM656" s="72"/>
      <c r="BN656" s="72"/>
      <c r="BO656" s="72"/>
      <c r="BP656" s="72"/>
      <c r="BQ656" s="72"/>
      <c r="BR656" s="72"/>
      <c r="BS656" s="72"/>
      <c r="BT656" s="72"/>
      <c r="BU656" s="72"/>
      <c r="BV656" s="72"/>
      <c r="BW656" s="72"/>
      <c r="BX656" s="72"/>
      <c r="BY656" s="72"/>
      <c r="BZ656" s="72"/>
      <c r="CA656" s="72"/>
      <c r="CB656" s="72"/>
      <c r="CC656" s="72"/>
      <c r="CD656" s="72"/>
      <c r="CE656" s="72"/>
      <c r="CF656" s="72"/>
      <c r="CG656" s="72"/>
      <c r="CH656" s="72"/>
    </row>
    <row r="657" spans="1:86" ht="25.15" customHeight="1">
      <c r="A657" s="440"/>
      <c r="B657" s="128">
        <f t="shared" si="251"/>
        <v>2034</v>
      </c>
      <c r="C657" s="396">
        <f t="shared" si="252"/>
        <v>48944</v>
      </c>
      <c r="D657" s="60">
        <f t="shared" si="253"/>
        <v>78.768120436255387</v>
      </c>
      <c r="E657" s="60">
        <f t="shared" si="254"/>
        <v>155.38200433000719</v>
      </c>
      <c r="F657" s="60">
        <f t="shared" si="255"/>
        <v>70.089624650741001</v>
      </c>
      <c r="G657" s="60">
        <f t="shared" si="250"/>
        <v>155.38200433000719</v>
      </c>
      <c r="H657" s="76"/>
      <c r="I657" s="79"/>
      <c r="J657" s="72"/>
      <c r="K657" s="72"/>
      <c r="L657" s="72"/>
      <c r="M657" s="72"/>
      <c r="N657" s="72"/>
      <c r="O657" s="72"/>
      <c r="P657" s="72"/>
      <c r="Q657" s="72"/>
      <c r="R657" s="72"/>
      <c r="S657" s="72"/>
      <c r="T657" s="72"/>
      <c r="U657" s="72"/>
      <c r="V657" s="72"/>
      <c r="W657" s="72"/>
      <c r="X657" s="72"/>
      <c r="Y657" s="72"/>
      <c r="Z657" s="72"/>
      <c r="AA657" s="72"/>
      <c r="AB657" s="72"/>
      <c r="AC657" s="72"/>
      <c r="AD657" s="72"/>
      <c r="AE657" s="72"/>
      <c r="AF657" s="72"/>
      <c r="AG657" s="72"/>
      <c r="AH657" s="72"/>
      <c r="AI657" s="72"/>
      <c r="AJ657" s="72"/>
      <c r="AK657" s="72"/>
      <c r="AL657" s="72"/>
      <c r="AM657" s="72"/>
      <c r="AN657" s="72"/>
      <c r="AO657" s="72"/>
      <c r="AP657" s="72"/>
      <c r="AQ657" s="72"/>
      <c r="AR657" s="72"/>
      <c r="AS657" s="72"/>
      <c r="AT657" s="72"/>
      <c r="AU657" s="72"/>
      <c r="AV657" s="72"/>
      <c r="AW657" s="72"/>
      <c r="AX657" s="72"/>
      <c r="AY657" s="72"/>
      <c r="AZ657" s="72"/>
      <c r="BA657" s="72"/>
      <c r="BB657" s="72"/>
      <c r="BC657" s="72"/>
      <c r="BD657" s="72"/>
      <c r="BE657" s="72"/>
      <c r="BF657" s="72"/>
      <c r="BG657" s="72"/>
      <c r="BH657" s="72"/>
      <c r="BI657" s="72"/>
      <c r="BJ657" s="72"/>
      <c r="BK657" s="72"/>
      <c r="BL657" s="72"/>
      <c r="BM657" s="72"/>
      <c r="BN657" s="72"/>
      <c r="BO657" s="72"/>
      <c r="BP657" s="72"/>
      <c r="BQ657" s="72"/>
      <c r="BR657" s="72"/>
      <c r="BS657" s="72"/>
      <c r="BT657" s="72"/>
      <c r="BU657" s="72"/>
      <c r="BV657" s="72"/>
      <c r="BW657" s="72"/>
      <c r="BX657" s="72"/>
      <c r="BY657" s="72"/>
      <c r="BZ657" s="72"/>
      <c r="CA657" s="72"/>
      <c r="CB657" s="72"/>
      <c r="CC657" s="72"/>
      <c r="CD657" s="72"/>
      <c r="CE657" s="72"/>
      <c r="CF657" s="72"/>
      <c r="CG657" s="72"/>
      <c r="CH657" s="72"/>
    </row>
    <row r="658" spans="1:86" ht="25.15" customHeight="1">
      <c r="A658" s="440"/>
      <c r="B658" s="128">
        <f t="shared" si="251"/>
        <v>2035</v>
      </c>
      <c r="C658" s="396">
        <f t="shared" si="252"/>
        <v>49309</v>
      </c>
      <c r="D658" s="60">
        <f t="shared" si="253"/>
        <v>79.954634584371746</v>
      </c>
      <c r="E658" s="60">
        <f t="shared" si="254"/>
        <v>157.7225825420953</v>
      </c>
      <c r="F658" s="60">
        <f t="shared" si="255"/>
        <v>71.145411317017619</v>
      </c>
      <c r="G658" s="60">
        <f t="shared" si="250"/>
        <v>157.7225825420953</v>
      </c>
      <c r="H658" s="76"/>
      <c r="I658" s="79"/>
      <c r="J658" s="72"/>
      <c r="K658" s="72"/>
      <c r="L658" s="72"/>
      <c r="M658" s="72"/>
      <c r="N658" s="72"/>
      <c r="O658" s="72"/>
      <c r="P658" s="72"/>
      <c r="Q658" s="72"/>
      <c r="R658" s="72"/>
      <c r="S658" s="72"/>
      <c r="T658" s="72"/>
      <c r="U658" s="72"/>
      <c r="V658" s="72"/>
      <c r="W658" s="72"/>
      <c r="X658" s="72"/>
      <c r="Y658" s="72"/>
      <c r="Z658" s="72"/>
      <c r="AA658" s="72"/>
      <c r="AB658" s="72"/>
      <c r="AC658" s="72"/>
      <c r="AD658" s="72"/>
      <c r="AE658" s="72"/>
      <c r="AF658" s="72"/>
      <c r="AG658" s="72"/>
      <c r="AH658" s="72"/>
      <c r="AI658" s="72"/>
      <c r="AJ658" s="72"/>
      <c r="AK658" s="72"/>
      <c r="AL658" s="72"/>
      <c r="AM658" s="72"/>
      <c r="AN658" s="72"/>
      <c r="AO658" s="72"/>
      <c r="AP658" s="72"/>
      <c r="AQ658" s="72"/>
      <c r="AR658" s="72"/>
      <c r="AS658" s="72"/>
      <c r="AT658" s="72"/>
      <c r="AU658" s="72"/>
      <c r="AV658" s="72"/>
      <c r="AW658" s="72"/>
      <c r="AX658" s="72"/>
      <c r="AY658" s="72"/>
      <c r="AZ658" s="72"/>
      <c r="BA658" s="72"/>
      <c r="BB658" s="72"/>
      <c r="BC658" s="72"/>
      <c r="BD658" s="72"/>
      <c r="BE658" s="72"/>
      <c r="BF658" s="72"/>
      <c r="BG658" s="72"/>
      <c r="BH658" s="72"/>
      <c r="BI658" s="72"/>
      <c r="BJ658" s="72"/>
      <c r="BK658" s="72"/>
      <c r="BL658" s="72"/>
      <c r="BM658" s="72"/>
      <c r="BN658" s="72"/>
      <c r="BO658" s="72"/>
      <c r="BP658" s="72"/>
      <c r="BQ658" s="72"/>
      <c r="BR658" s="72"/>
      <c r="BS658" s="72"/>
      <c r="BT658" s="72"/>
      <c r="BU658" s="72"/>
      <c r="BV658" s="72"/>
      <c r="BW658" s="72"/>
      <c r="BX658" s="72"/>
      <c r="BY658" s="72"/>
      <c r="BZ658" s="72"/>
      <c r="CA658" s="72"/>
      <c r="CB658" s="72"/>
      <c r="CC658" s="72"/>
      <c r="CD658" s="72"/>
      <c r="CE658" s="72"/>
      <c r="CF658" s="72"/>
      <c r="CG658" s="72"/>
      <c r="CH658" s="72"/>
    </row>
    <row r="659" spans="1:86" ht="25.15" customHeight="1">
      <c r="A659" s="440"/>
      <c r="B659" s="128">
        <f t="shared" si="251"/>
        <v>2036</v>
      </c>
      <c r="C659" s="396">
        <f t="shared" si="252"/>
        <v>49674</v>
      </c>
      <c r="D659" s="60">
        <f t="shared" si="253"/>
        <v>81.124359633357457</v>
      </c>
      <c r="E659" s="60">
        <f t="shared" si="254"/>
        <v>160.03004172253245</v>
      </c>
      <c r="F659" s="60">
        <f t="shared" si="255"/>
        <v>72.186258669650925</v>
      </c>
      <c r="G659" s="60">
        <f t="shared" si="250"/>
        <v>160.03004172253245</v>
      </c>
      <c r="H659" s="76"/>
      <c r="I659" s="79"/>
      <c r="J659" s="72"/>
      <c r="K659" s="72"/>
      <c r="L659" s="72"/>
      <c r="M659" s="72"/>
      <c r="N659" s="72"/>
      <c r="O659" s="72"/>
      <c r="P659" s="72"/>
      <c r="Q659" s="72"/>
      <c r="R659" s="72"/>
      <c r="S659" s="72"/>
      <c r="T659" s="72"/>
      <c r="U659" s="72"/>
      <c r="V659" s="72"/>
      <c r="W659" s="72"/>
      <c r="X659" s="72"/>
      <c r="Y659" s="72"/>
      <c r="Z659" s="72"/>
      <c r="AA659" s="72"/>
      <c r="AB659" s="72"/>
      <c r="AC659" s="72"/>
      <c r="AD659" s="72"/>
      <c r="AE659" s="72"/>
      <c r="AF659" s="72"/>
      <c r="AG659" s="72"/>
      <c r="AH659" s="72"/>
      <c r="AI659" s="72"/>
      <c r="AJ659" s="72"/>
      <c r="AK659" s="72"/>
      <c r="AL659" s="72"/>
      <c r="AM659" s="72"/>
      <c r="AN659" s="72"/>
      <c r="AO659" s="72"/>
      <c r="AP659" s="72"/>
      <c r="AQ659" s="72"/>
      <c r="AR659" s="72"/>
      <c r="AS659" s="72"/>
      <c r="AT659" s="72"/>
      <c r="AU659" s="72"/>
      <c r="AV659" s="72"/>
      <c r="AW659" s="72"/>
      <c r="AX659" s="72"/>
      <c r="AY659" s="72"/>
      <c r="AZ659" s="72"/>
      <c r="BA659" s="72"/>
      <c r="BB659" s="72"/>
      <c r="BC659" s="72"/>
      <c r="BD659" s="72"/>
      <c r="BE659" s="72"/>
      <c r="BF659" s="72"/>
      <c r="BG659" s="72"/>
      <c r="BH659" s="72"/>
      <c r="BI659" s="72"/>
      <c r="BJ659" s="72"/>
      <c r="BK659" s="72"/>
      <c r="BL659" s="72"/>
      <c r="BM659" s="72"/>
      <c r="BN659" s="72"/>
      <c r="BO659" s="72"/>
      <c r="BP659" s="72"/>
      <c r="BQ659" s="72"/>
      <c r="BR659" s="72"/>
      <c r="BS659" s="72"/>
      <c r="BT659" s="72"/>
      <c r="BU659" s="72"/>
      <c r="BV659" s="72"/>
      <c r="BW659" s="72"/>
      <c r="BX659" s="72"/>
      <c r="BY659" s="72"/>
      <c r="BZ659" s="72"/>
      <c r="CA659" s="72"/>
      <c r="CB659" s="72"/>
      <c r="CC659" s="72"/>
      <c r="CD659" s="72"/>
      <c r="CE659" s="72"/>
      <c r="CF659" s="72"/>
      <c r="CG659" s="72"/>
      <c r="CH659" s="72"/>
    </row>
    <row r="660" spans="1:86" ht="25.15" customHeight="1">
      <c r="A660" s="440"/>
      <c r="B660" s="128">
        <f t="shared" si="251"/>
        <v>2037</v>
      </c>
      <c r="C660" s="396">
        <f t="shared" si="252"/>
        <v>50040</v>
      </c>
      <c r="D660" s="60">
        <f t="shared" si="253"/>
        <v>82.275981532799292</v>
      </c>
      <c r="E660" s="60">
        <f t="shared" si="254"/>
        <v>162.3017897085773</v>
      </c>
      <c r="F660" s="60">
        <f t="shared" si="255"/>
        <v>73.210997437370708</v>
      </c>
      <c r="G660" s="60">
        <f t="shared" si="250"/>
        <v>162.3017897085773</v>
      </c>
      <c r="H660" s="76"/>
      <c r="I660" s="79"/>
      <c r="J660" s="72"/>
      <c r="K660" s="72"/>
      <c r="L660" s="72"/>
      <c r="M660" s="72"/>
      <c r="N660" s="72"/>
      <c r="O660" s="72"/>
      <c r="P660" s="72"/>
      <c r="Q660" s="72"/>
      <c r="R660" s="72"/>
      <c r="S660" s="72"/>
      <c r="T660" s="72"/>
      <c r="U660" s="72"/>
      <c r="V660" s="72"/>
      <c r="W660" s="72"/>
      <c r="X660" s="72"/>
      <c r="Y660" s="72"/>
      <c r="Z660" s="72"/>
      <c r="AA660" s="72"/>
      <c r="AB660" s="72"/>
      <c r="AC660" s="72"/>
      <c r="AD660" s="72"/>
      <c r="AE660" s="72"/>
      <c r="AF660" s="72"/>
      <c r="AG660" s="72"/>
      <c r="AH660" s="72"/>
      <c r="AI660" s="72"/>
      <c r="AJ660" s="72"/>
      <c r="AK660" s="72"/>
      <c r="AL660" s="72"/>
      <c r="AM660" s="72"/>
      <c r="AN660" s="72"/>
      <c r="AO660" s="72"/>
      <c r="AP660" s="72"/>
      <c r="AQ660" s="72"/>
      <c r="AR660" s="72"/>
      <c r="AS660" s="72"/>
      <c r="AT660" s="72"/>
      <c r="AU660" s="72"/>
      <c r="AV660" s="72"/>
      <c r="AW660" s="72"/>
      <c r="AX660" s="72"/>
      <c r="AY660" s="72"/>
      <c r="AZ660" s="72"/>
      <c r="BA660" s="72"/>
      <c r="BB660" s="72"/>
      <c r="BC660" s="72"/>
      <c r="BD660" s="72"/>
      <c r="BE660" s="72"/>
      <c r="BF660" s="72"/>
      <c r="BG660" s="72"/>
      <c r="BH660" s="72"/>
      <c r="BI660" s="72"/>
      <c r="BJ660" s="72"/>
      <c r="BK660" s="72"/>
      <c r="BL660" s="72"/>
      <c r="BM660" s="72"/>
      <c r="BN660" s="72"/>
      <c r="BO660" s="72"/>
      <c r="BP660" s="72"/>
      <c r="BQ660" s="72"/>
      <c r="BR660" s="72"/>
      <c r="BS660" s="72"/>
      <c r="BT660" s="72"/>
      <c r="BU660" s="72"/>
      <c r="BV660" s="72"/>
      <c r="BW660" s="72"/>
      <c r="BX660" s="72"/>
      <c r="BY660" s="72"/>
      <c r="BZ660" s="72"/>
      <c r="CA660" s="72"/>
      <c r="CB660" s="72"/>
      <c r="CC660" s="72"/>
      <c r="CD660" s="72"/>
      <c r="CE660" s="72"/>
      <c r="CF660" s="72"/>
      <c r="CG660" s="72"/>
      <c r="CH660" s="72"/>
    </row>
    <row r="661" spans="1:86" ht="25.15" customHeight="1">
      <c r="A661" s="440"/>
      <c r="B661" s="128">
        <f t="shared" si="251"/>
        <v>2038</v>
      </c>
      <c r="C661" s="396">
        <f t="shared" si="252"/>
        <v>50405</v>
      </c>
      <c r="D661" s="60">
        <f t="shared" si="253"/>
        <v>83.407556703163166</v>
      </c>
      <c r="E661" s="60">
        <f t="shared" si="254"/>
        <v>164.53399249629646</v>
      </c>
      <c r="F661" s="60">
        <f t="shared" si="255"/>
        <v>74.217898179900004</v>
      </c>
      <c r="G661" s="60">
        <f t="shared" si="250"/>
        <v>164.53399249629646</v>
      </c>
      <c r="H661" s="76"/>
      <c r="I661" s="79"/>
      <c r="J661" s="72"/>
      <c r="K661" s="72"/>
      <c r="L661" s="72"/>
      <c r="M661" s="72"/>
      <c r="N661" s="72"/>
      <c r="O661" s="72"/>
      <c r="P661" s="72"/>
      <c r="Q661" s="72"/>
      <c r="R661" s="72"/>
      <c r="S661" s="72"/>
      <c r="T661" s="72"/>
      <c r="U661" s="72"/>
      <c r="V661" s="72"/>
      <c r="W661" s="72"/>
      <c r="X661" s="72"/>
      <c r="Y661" s="72"/>
      <c r="Z661" s="72"/>
      <c r="AA661" s="72"/>
      <c r="AB661" s="72"/>
      <c r="AC661" s="72"/>
      <c r="AD661" s="72"/>
      <c r="AE661" s="72"/>
      <c r="AF661" s="72"/>
      <c r="AG661" s="72"/>
      <c r="AH661" s="72"/>
      <c r="AI661" s="72"/>
      <c r="AJ661" s="72"/>
      <c r="AK661" s="72"/>
      <c r="AL661" s="72"/>
      <c r="AM661" s="72"/>
      <c r="AN661" s="72"/>
      <c r="AO661" s="72"/>
      <c r="AP661" s="72"/>
      <c r="AQ661" s="72"/>
      <c r="AR661" s="72"/>
      <c r="AS661" s="72"/>
      <c r="AT661" s="72"/>
      <c r="AU661" s="72"/>
      <c r="AV661" s="72"/>
      <c r="AW661" s="72"/>
      <c r="AX661" s="72"/>
      <c r="AY661" s="72"/>
      <c r="AZ661" s="72"/>
      <c r="BA661" s="72"/>
      <c r="BB661" s="72"/>
      <c r="BC661" s="72"/>
      <c r="BD661" s="72"/>
      <c r="BE661" s="72"/>
      <c r="BF661" s="72"/>
      <c r="BG661" s="72"/>
      <c r="BH661" s="72"/>
      <c r="BI661" s="72"/>
      <c r="BJ661" s="72"/>
      <c r="BK661" s="72"/>
      <c r="BL661" s="72"/>
      <c r="BM661" s="72"/>
      <c r="BN661" s="72"/>
      <c r="BO661" s="72"/>
      <c r="BP661" s="72"/>
      <c r="BQ661" s="72"/>
      <c r="BR661" s="72"/>
      <c r="BS661" s="72"/>
      <c r="BT661" s="72"/>
      <c r="BU661" s="72"/>
      <c r="BV661" s="72"/>
      <c r="BW661" s="72"/>
      <c r="BX661" s="72"/>
      <c r="BY661" s="72"/>
      <c r="BZ661" s="72"/>
      <c r="CA661" s="72"/>
      <c r="CB661" s="72"/>
      <c r="CC661" s="72"/>
      <c r="CD661" s="72"/>
      <c r="CE661" s="72"/>
      <c r="CF661" s="72"/>
      <c r="CG661" s="72"/>
      <c r="CH661" s="72"/>
    </row>
    <row r="662" spans="1:86" ht="25.15" customHeight="1">
      <c r="A662" s="440"/>
      <c r="B662" s="128">
        <f t="shared" si="251"/>
        <v>2039</v>
      </c>
      <c r="C662" s="396">
        <f t="shared" si="252"/>
        <v>50770</v>
      </c>
      <c r="D662" s="60">
        <f t="shared" si="253"/>
        <v>84.475253401150241</v>
      </c>
      <c r="E662" s="60">
        <f t="shared" si="254"/>
        <v>166.64018535745558</v>
      </c>
      <c r="F662" s="60">
        <f t="shared" si="255"/>
        <v>75.167958437632208</v>
      </c>
      <c r="G662" s="60">
        <f t="shared" si="250"/>
        <v>166.64018535745558</v>
      </c>
      <c r="H662" s="76"/>
      <c r="I662" s="79"/>
      <c r="J662" s="72"/>
      <c r="K662" s="72"/>
      <c r="L662" s="72"/>
      <c r="M662" s="72"/>
      <c r="N662" s="72"/>
      <c r="O662" s="72"/>
      <c r="P662" s="72"/>
      <c r="Q662" s="72"/>
      <c r="R662" s="72"/>
      <c r="S662" s="72"/>
      <c r="T662" s="72"/>
      <c r="U662" s="72"/>
      <c r="V662" s="72"/>
      <c r="W662" s="72"/>
      <c r="X662" s="72"/>
      <c r="Y662" s="72"/>
      <c r="Z662" s="72"/>
      <c r="AA662" s="72"/>
      <c r="AB662" s="72"/>
      <c r="AC662" s="72"/>
      <c r="AD662" s="72"/>
      <c r="AE662" s="72"/>
      <c r="AF662" s="72"/>
      <c r="AG662" s="72"/>
      <c r="AH662" s="72"/>
      <c r="AI662" s="72"/>
      <c r="AJ662" s="72"/>
      <c r="AK662" s="72"/>
      <c r="AL662" s="72"/>
      <c r="AM662" s="72"/>
      <c r="AN662" s="72"/>
      <c r="AO662" s="72"/>
      <c r="AP662" s="72"/>
      <c r="AQ662" s="72"/>
      <c r="AR662" s="72"/>
      <c r="AS662" s="72"/>
      <c r="AT662" s="72"/>
      <c r="AU662" s="72"/>
      <c r="AV662" s="72"/>
      <c r="AW662" s="72"/>
      <c r="AX662" s="72"/>
      <c r="AY662" s="72"/>
      <c r="AZ662" s="72"/>
      <c r="BA662" s="72"/>
      <c r="BB662" s="72"/>
      <c r="BC662" s="72"/>
      <c r="BD662" s="72"/>
      <c r="BE662" s="72"/>
      <c r="BF662" s="72"/>
      <c r="BG662" s="72"/>
      <c r="BH662" s="72"/>
      <c r="BI662" s="72"/>
      <c r="BJ662" s="72"/>
      <c r="BK662" s="72"/>
      <c r="BL662" s="72"/>
      <c r="BM662" s="72"/>
      <c r="BN662" s="72"/>
      <c r="BO662" s="72"/>
      <c r="BP662" s="72"/>
      <c r="BQ662" s="72"/>
      <c r="BR662" s="72"/>
      <c r="BS662" s="72"/>
      <c r="BT662" s="72"/>
      <c r="BU662" s="72"/>
      <c r="BV662" s="72"/>
      <c r="BW662" s="72"/>
      <c r="BX662" s="72"/>
      <c r="BY662" s="72"/>
      <c r="BZ662" s="72"/>
      <c r="CA662" s="72"/>
      <c r="CB662" s="72"/>
      <c r="CC662" s="72"/>
      <c r="CD662" s="72"/>
      <c r="CE662" s="72"/>
      <c r="CF662" s="72"/>
      <c r="CG662" s="72"/>
      <c r="CH662" s="72"/>
    </row>
    <row r="663" spans="1:86" ht="25.15" customHeight="1">
      <c r="A663" s="440"/>
      <c r="B663" s="128">
        <f t="shared" si="251"/>
        <v>2040</v>
      </c>
      <c r="C663" s="396">
        <f t="shared" si="252"/>
        <v>51135</v>
      </c>
      <c r="D663" s="60">
        <f t="shared" si="253"/>
        <v>85.560314382831152</v>
      </c>
      <c r="E663" s="60">
        <f t="shared" si="254"/>
        <v>168.78063188861671</v>
      </c>
      <c r="F663" s="60">
        <f t="shared" si="255"/>
        <v>76.133469821018906</v>
      </c>
      <c r="G663" s="60">
        <f t="shared" si="250"/>
        <v>168.78063188861671</v>
      </c>
      <c r="H663" s="76"/>
      <c r="I663" s="79"/>
      <c r="J663" s="72"/>
      <c r="K663" s="72"/>
      <c r="L663" s="72"/>
      <c r="M663" s="72"/>
      <c r="N663" s="72"/>
      <c r="O663" s="72"/>
      <c r="P663" s="72"/>
      <c r="Q663" s="72"/>
      <c r="R663" s="72"/>
      <c r="S663" s="72"/>
      <c r="T663" s="72"/>
      <c r="U663" s="72"/>
      <c r="V663" s="72"/>
      <c r="W663" s="72"/>
      <c r="X663" s="72"/>
      <c r="Y663" s="72"/>
      <c r="Z663" s="72"/>
      <c r="AA663" s="72"/>
      <c r="AB663" s="72"/>
      <c r="AC663" s="72"/>
      <c r="AD663" s="72"/>
      <c r="AE663" s="72"/>
      <c r="AF663" s="72"/>
      <c r="AG663" s="72"/>
      <c r="AH663" s="72"/>
      <c r="AI663" s="72"/>
      <c r="AJ663" s="72"/>
      <c r="AK663" s="72"/>
      <c r="AL663" s="72"/>
      <c r="AM663" s="72"/>
      <c r="AN663" s="72"/>
      <c r="AO663" s="72"/>
      <c r="AP663" s="72"/>
      <c r="AQ663" s="72"/>
      <c r="AR663" s="72"/>
      <c r="AS663" s="72"/>
      <c r="AT663" s="72"/>
      <c r="AU663" s="72"/>
      <c r="AV663" s="72"/>
      <c r="AW663" s="72"/>
      <c r="AX663" s="72"/>
      <c r="AY663" s="72"/>
      <c r="AZ663" s="72"/>
      <c r="BA663" s="72"/>
      <c r="BB663" s="72"/>
      <c r="BC663" s="72"/>
      <c r="BD663" s="72"/>
      <c r="BE663" s="72"/>
      <c r="BF663" s="72"/>
      <c r="BG663" s="72"/>
      <c r="BH663" s="72"/>
      <c r="BI663" s="72"/>
      <c r="BJ663" s="72"/>
      <c r="BK663" s="72"/>
      <c r="BL663" s="72"/>
      <c r="BM663" s="72"/>
      <c r="BN663" s="72"/>
      <c r="BO663" s="72"/>
      <c r="BP663" s="72"/>
      <c r="BQ663" s="72"/>
      <c r="BR663" s="72"/>
      <c r="BS663" s="72"/>
      <c r="BT663" s="72"/>
      <c r="BU663" s="72"/>
      <c r="BV663" s="72"/>
      <c r="BW663" s="72"/>
      <c r="BX663" s="72"/>
      <c r="BY663" s="72"/>
      <c r="BZ663" s="72"/>
      <c r="CA663" s="72"/>
      <c r="CB663" s="72"/>
      <c r="CC663" s="72"/>
      <c r="CD663" s="72"/>
      <c r="CE663" s="72"/>
      <c r="CF663" s="72"/>
      <c r="CG663" s="72"/>
      <c r="CH663" s="72"/>
    </row>
    <row r="664" spans="1:86" ht="25.15" customHeight="1">
      <c r="A664" s="440"/>
      <c r="B664" s="128">
        <f t="shared" si="251"/>
        <v>2041</v>
      </c>
      <c r="C664" s="396">
        <f t="shared" si="252"/>
        <v>51501</v>
      </c>
      <c r="D664" s="60">
        <f t="shared" si="253"/>
        <v>86.619750792302042</v>
      </c>
      <c r="E664" s="60">
        <f t="shared" si="254"/>
        <v>170.87053008413088</v>
      </c>
      <c r="F664" s="60">
        <f t="shared" si="255"/>
        <v>77.076179890395721</v>
      </c>
      <c r="G664" s="60">
        <f t="shared" si="250"/>
        <v>170.87053008413088</v>
      </c>
      <c r="H664" s="76"/>
      <c r="I664" s="79"/>
      <c r="J664" s="72"/>
      <c r="K664" s="72"/>
      <c r="L664" s="72"/>
      <c r="M664" s="72"/>
      <c r="N664" s="72"/>
      <c r="O664" s="72"/>
      <c r="P664" s="72"/>
      <c r="Q664" s="72"/>
      <c r="R664" s="72"/>
      <c r="S664" s="72"/>
      <c r="T664" s="72"/>
      <c r="U664" s="72"/>
      <c r="V664" s="72"/>
      <c r="W664" s="72"/>
      <c r="X664" s="72"/>
      <c r="Y664" s="72"/>
      <c r="Z664" s="72"/>
      <c r="AA664" s="72"/>
      <c r="AB664" s="72"/>
      <c r="AC664" s="72"/>
      <c r="AD664" s="72"/>
      <c r="AE664" s="72"/>
      <c r="AF664" s="72"/>
      <c r="AG664" s="72"/>
      <c r="AH664" s="72"/>
      <c r="AI664" s="72"/>
      <c r="AJ664" s="72"/>
      <c r="AK664" s="72"/>
      <c r="AL664" s="72"/>
      <c r="AM664" s="72"/>
      <c r="AN664" s="72"/>
      <c r="AO664" s="72"/>
      <c r="AP664" s="72"/>
      <c r="AQ664" s="72"/>
      <c r="AR664" s="72"/>
      <c r="AS664" s="72"/>
      <c r="AT664" s="72"/>
      <c r="AU664" s="72"/>
      <c r="AV664" s="72"/>
      <c r="AW664" s="72"/>
      <c r="AX664" s="72"/>
      <c r="AY664" s="72"/>
      <c r="AZ664" s="72"/>
      <c r="BA664" s="72"/>
      <c r="BB664" s="72"/>
      <c r="BC664" s="72"/>
      <c r="BD664" s="72"/>
      <c r="BE664" s="72"/>
      <c r="BF664" s="72"/>
      <c r="BG664" s="72"/>
      <c r="BH664" s="72"/>
      <c r="BI664" s="72"/>
      <c r="BJ664" s="72"/>
      <c r="BK664" s="72"/>
      <c r="BL664" s="72"/>
      <c r="BM664" s="72"/>
      <c r="BN664" s="72"/>
      <c r="BO664" s="72"/>
      <c r="BP664" s="72"/>
      <c r="BQ664" s="72"/>
      <c r="BR664" s="72"/>
      <c r="BS664" s="72"/>
      <c r="BT664" s="72"/>
      <c r="BU664" s="72"/>
      <c r="BV664" s="72"/>
      <c r="BW664" s="72"/>
      <c r="BX664" s="72"/>
      <c r="BY664" s="72"/>
      <c r="BZ664" s="72"/>
      <c r="CA664" s="72"/>
      <c r="CB664" s="72"/>
      <c r="CC664" s="72"/>
      <c r="CD664" s="72"/>
      <c r="CE664" s="72"/>
      <c r="CF664" s="72"/>
      <c r="CG664" s="72"/>
      <c r="CH664" s="72"/>
    </row>
    <row r="665" spans="1:86" ht="25.15" customHeight="1">
      <c r="A665" s="440"/>
      <c r="B665" s="128">
        <f t="shared" si="251"/>
        <v>2042</v>
      </c>
      <c r="C665" s="396">
        <f t="shared" si="252"/>
        <v>51866</v>
      </c>
      <c r="D665" s="60">
        <f t="shared" si="253"/>
        <v>87.65146946519279</v>
      </c>
      <c r="E665" s="60">
        <f t="shared" si="254"/>
        <v>172.90575086140197</v>
      </c>
      <c r="F665" s="60">
        <f t="shared" si="255"/>
        <v>77.994226101573162</v>
      </c>
      <c r="G665" s="60">
        <f t="shared" si="250"/>
        <v>172.90575086140197</v>
      </c>
      <c r="H665" s="76"/>
      <c r="I665" s="79"/>
      <c r="J665" s="72"/>
      <c r="K665" s="72"/>
      <c r="L665" s="72"/>
      <c r="M665" s="72"/>
      <c r="N665" s="72"/>
      <c r="O665" s="72"/>
      <c r="P665" s="72"/>
      <c r="Q665" s="72"/>
      <c r="R665" s="72"/>
      <c r="S665" s="72"/>
      <c r="T665" s="72"/>
      <c r="U665" s="72"/>
      <c r="V665" s="72"/>
      <c r="W665" s="72"/>
      <c r="X665" s="72"/>
      <c r="Y665" s="72"/>
      <c r="Z665" s="72"/>
      <c r="AA665" s="72"/>
      <c r="AB665" s="72"/>
      <c r="AC665" s="72"/>
      <c r="AD665" s="72"/>
      <c r="AE665" s="72"/>
      <c r="AF665" s="72"/>
      <c r="AG665" s="72"/>
      <c r="AH665" s="72"/>
      <c r="AI665" s="72"/>
      <c r="AJ665" s="72"/>
      <c r="AK665" s="72"/>
      <c r="AL665" s="72"/>
      <c r="AM665" s="72"/>
      <c r="AN665" s="72"/>
      <c r="AO665" s="72"/>
      <c r="AP665" s="72"/>
      <c r="AQ665" s="72"/>
      <c r="AR665" s="72"/>
      <c r="AS665" s="72"/>
      <c r="AT665" s="72"/>
      <c r="AU665" s="72"/>
      <c r="AV665" s="72"/>
      <c r="AW665" s="72"/>
      <c r="AX665" s="72"/>
      <c r="AY665" s="72"/>
      <c r="AZ665" s="72"/>
      <c r="BA665" s="72"/>
      <c r="BB665" s="72"/>
      <c r="BC665" s="72"/>
      <c r="BD665" s="72"/>
      <c r="BE665" s="72"/>
      <c r="BF665" s="72"/>
      <c r="BG665" s="72"/>
      <c r="BH665" s="72"/>
      <c r="BI665" s="72"/>
      <c r="BJ665" s="72"/>
      <c r="BK665" s="72"/>
      <c r="BL665" s="72"/>
      <c r="BM665" s="72"/>
      <c r="BN665" s="72"/>
      <c r="BO665" s="72"/>
      <c r="BP665" s="72"/>
      <c r="BQ665" s="72"/>
      <c r="BR665" s="72"/>
      <c r="BS665" s="72"/>
      <c r="BT665" s="72"/>
      <c r="BU665" s="72"/>
      <c r="BV665" s="72"/>
      <c r="BW665" s="72"/>
      <c r="BX665" s="72"/>
      <c r="BY665" s="72"/>
      <c r="BZ665" s="72"/>
      <c r="CA665" s="72"/>
      <c r="CB665" s="72"/>
      <c r="CC665" s="72"/>
      <c r="CD665" s="72"/>
      <c r="CE665" s="72"/>
      <c r="CF665" s="72"/>
      <c r="CG665" s="72"/>
      <c r="CH665" s="72"/>
    </row>
    <row r="666" spans="1:86" ht="25.15" customHeight="1">
      <c r="A666" s="440"/>
      <c r="B666" s="128">
        <f t="shared" si="251"/>
        <v>2043</v>
      </c>
      <c r="C666" s="396">
        <f t="shared" si="252"/>
        <v>52231</v>
      </c>
      <c r="D666" s="60">
        <f t="shared" si="253"/>
        <v>88.698164284693746</v>
      </c>
      <c r="E666" s="60">
        <f t="shared" si="254"/>
        <v>174.97051434788776</v>
      </c>
      <c r="F666" s="60">
        <f t="shared" si="255"/>
        <v>78.925598420937661</v>
      </c>
      <c r="G666" s="60">
        <f t="shared" si="250"/>
        <v>174.97051434788776</v>
      </c>
      <c r="H666" s="76"/>
      <c r="I666" s="79"/>
      <c r="J666" s="72"/>
      <c r="K666" s="72"/>
      <c r="L666" s="72"/>
      <c r="M666" s="72"/>
      <c r="N666" s="72"/>
      <c r="O666" s="72"/>
      <c r="P666" s="72"/>
      <c r="Q666" s="72"/>
      <c r="R666" s="72"/>
      <c r="S666" s="72"/>
      <c r="T666" s="72"/>
      <c r="U666" s="72"/>
      <c r="V666" s="72"/>
      <c r="W666" s="72"/>
      <c r="X666" s="72"/>
      <c r="Y666" s="72"/>
      <c r="Z666" s="72"/>
      <c r="AA666" s="72"/>
      <c r="AB666" s="72"/>
      <c r="AC666" s="72"/>
      <c r="AD666" s="72"/>
      <c r="AE666" s="72"/>
      <c r="AF666" s="72"/>
      <c r="AG666" s="72"/>
      <c r="AH666" s="72"/>
      <c r="AI666" s="72"/>
      <c r="AJ666" s="72"/>
      <c r="AK666" s="72"/>
      <c r="AL666" s="72"/>
      <c r="AM666" s="72"/>
      <c r="AN666" s="72"/>
      <c r="AO666" s="72"/>
      <c r="AP666" s="72"/>
      <c r="AQ666" s="72"/>
      <c r="AR666" s="72"/>
      <c r="AS666" s="72"/>
      <c r="AT666" s="72"/>
      <c r="AU666" s="72"/>
      <c r="AV666" s="72"/>
      <c r="AW666" s="72"/>
      <c r="AX666" s="72"/>
      <c r="AY666" s="72"/>
      <c r="AZ666" s="72"/>
      <c r="BA666" s="72"/>
      <c r="BB666" s="72"/>
      <c r="BC666" s="72"/>
      <c r="BD666" s="72"/>
      <c r="BE666" s="72"/>
      <c r="BF666" s="72"/>
      <c r="BG666" s="72"/>
      <c r="BH666" s="72"/>
      <c r="BI666" s="72"/>
      <c r="BJ666" s="72"/>
      <c r="BK666" s="72"/>
      <c r="BL666" s="72"/>
      <c r="BM666" s="72"/>
      <c r="BN666" s="72"/>
      <c r="BO666" s="72"/>
      <c r="BP666" s="72"/>
      <c r="BQ666" s="72"/>
      <c r="BR666" s="72"/>
      <c r="BS666" s="72"/>
      <c r="BT666" s="72"/>
      <c r="BU666" s="72"/>
      <c r="BV666" s="72"/>
      <c r="BW666" s="72"/>
      <c r="BX666" s="72"/>
      <c r="BY666" s="72"/>
      <c r="BZ666" s="72"/>
      <c r="CA666" s="72"/>
      <c r="CB666" s="72"/>
      <c r="CC666" s="72"/>
      <c r="CD666" s="72"/>
      <c r="CE666" s="72"/>
      <c r="CF666" s="72"/>
      <c r="CG666" s="72"/>
      <c r="CH666" s="72"/>
    </row>
    <row r="667" spans="1:86" ht="25.15" customHeight="1">
      <c r="A667" s="440"/>
      <c r="B667" s="128">
        <f t="shared" si="251"/>
        <v>2044</v>
      </c>
      <c r="C667" s="396">
        <f t="shared" si="252"/>
        <v>52596</v>
      </c>
      <c r="D667" s="60">
        <f t="shared" si="253"/>
        <v>89.715088627826461</v>
      </c>
      <c r="E667" s="60">
        <f t="shared" si="254"/>
        <v>176.97655107712279</v>
      </c>
      <c r="F667" s="60">
        <f t="shared" si="255"/>
        <v>79.830480308605075</v>
      </c>
      <c r="G667" s="60">
        <f t="shared" si="250"/>
        <v>176.97655107712279</v>
      </c>
      <c r="H667" s="76"/>
      <c r="I667" s="79"/>
      <c r="J667" s="72"/>
      <c r="K667" s="72"/>
      <c r="L667" s="72"/>
      <c r="M667" s="72"/>
      <c r="N667" s="72"/>
      <c r="O667" s="72"/>
      <c r="P667" s="72"/>
      <c r="Q667" s="72"/>
      <c r="R667" s="72"/>
      <c r="S667" s="72"/>
      <c r="T667" s="72"/>
      <c r="U667" s="72"/>
      <c r="V667" s="72"/>
      <c r="W667" s="72"/>
      <c r="X667" s="72"/>
      <c r="Y667" s="72"/>
      <c r="Z667" s="72"/>
      <c r="AA667" s="72"/>
      <c r="AB667" s="72"/>
      <c r="AC667" s="72"/>
      <c r="AD667" s="72"/>
      <c r="AE667" s="72"/>
      <c r="AF667" s="72"/>
      <c r="AG667" s="72"/>
      <c r="AH667" s="72"/>
      <c r="AI667" s="72"/>
      <c r="AJ667" s="72"/>
      <c r="AK667" s="72"/>
      <c r="AL667" s="72"/>
      <c r="AM667" s="72"/>
      <c r="AN667" s="72"/>
      <c r="AO667" s="72"/>
      <c r="AP667" s="72"/>
      <c r="AQ667" s="72"/>
      <c r="AR667" s="72"/>
      <c r="AS667" s="72"/>
      <c r="AT667" s="72"/>
      <c r="AU667" s="72"/>
      <c r="AV667" s="72"/>
      <c r="AW667" s="72"/>
      <c r="AX667" s="72"/>
      <c r="AY667" s="72"/>
      <c r="AZ667" s="72"/>
      <c r="BA667" s="72"/>
      <c r="BB667" s="72"/>
      <c r="BC667" s="72"/>
      <c r="BD667" s="72"/>
      <c r="BE667" s="72"/>
      <c r="BF667" s="72"/>
      <c r="BG667" s="72"/>
      <c r="BH667" s="72"/>
      <c r="BI667" s="72"/>
      <c r="BJ667" s="72"/>
      <c r="BK667" s="72"/>
      <c r="BL667" s="72"/>
      <c r="BM667" s="72"/>
      <c r="BN667" s="72"/>
      <c r="BO667" s="72"/>
      <c r="BP667" s="72"/>
      <c r="BQ667" s="72"/>
      <c r="BR667" s="72"/>
      <c r="BS667" s="72"/>
      <c r="BT667" s="72"/>
      <c r="BU667" s="72"/>
      <c r="BV667" s="72"/>
      <c r="BW667" s="72"/>
      <c r="BX667" s="72"/>
      <c r="BY667" s="72"/>
      <c r="BZ667" s="72"/>
      <c r="CA667" s="72"/>
      <c r="CB667" s="72"/>
      <c r="CC667" s="72"/>
      <c r="CD667" s="72"/>
      <c r="CE667" s="72"/>
      <c r="CF667" s="72"/>
      <c r="CG667" s="72"/>
      <c r="CH667" s="72"/>
    </row>
    <row r="668" spans="1:86" ht="25.15" customHeight="1">
      <c r="A668" s="440"/>
      <c r="B668" s="128">
        <f t="shared" si="251"/>
        <v>2045</v>
      </c>
      <c r="C668" s="396">
        <f t="shared" si="252"/>
        <v>52962</v>
      </c>
      <c r="D668" s="60">
        <f t="shared" si="253"/>
        <v>90.74601506824132</v>
      </c>
      <c r="E668" s="60">
        <f t="shared" si="254"/>
        <v>179.01020905628067</v>
      </c>
      <c r="F668" s="60">
        <f t="shared" si="255"/>
        <v>80.747821573713424</v>
      </c>
      <c r="G668" s="60">
        <f t="shared" si="250"/>
        <v>179.01020905628067</v>
      </c>
      <c r="H668" s="76"/>
      <c r="I668" s="79"/>
      <c r="J668" s="72"/>
      <c r="K668" s="72"/>
      <c r="L668" s="72"/>
      <c r="M668" s="72"/>
      <c r="N668" s="72"/>
      <c r="O668" s="72"/>
      <c r="P668" s="72"/>
      <c r="Q668" s="72"/>
      <c r="R668" s="72"/>
      <c r="S668" s="72"/>
      <c r="T668" s="72"/>
      <c r="U668" s="72"/>
      <c r="V668" s="72"/>
      <c r="W668" s="72"/>
      <c r="X668" s="72"/>
      <c r="Y668" s="72"/>
      <c r="Z668" s="72"/>
      <c r="AA668" s="72"/>
      <c r="AB668" s="72"/>
      <c r="AC668" s="72"/>
      <c r="AD668" s="72"/>
      <c r="AE668" s="72"/>
      <c r="AF668" s="72"/>
      <c r="AG668" s="72"/>
      <c r="AH668" s="72"/>
      <c r="AI668" s="72"/>
      <c r="AJ668" s="72"/>
      <c r="AK668" s="72"/>
      <c r="AL668" s="72"/>
      <c r="AM668" s="72"/>
      <c r="AN668" s="72"/>
      <c r="AO668" s="72"/>
      <c r="AP668" s="72"/>
      <c r="AQ668" s="72"/>
      <c r="AR668" s="72"/>
      <c r="AS668" s="72"/>
      <c r="AT668" s="72"/>
      <c r="AU668" s="72"/>
      <c r="AV668" s="72"/>
      <c r="AW668" s="72"/>
      <c r="AX668" s="72"/>
      <c r="AY668" s="72"/>
      <c r="AZ668" s="72"/>
      <c r="BA668" s="72"/>
      <c r="BB668" s="72"/>
      <c r="BC668" s="72"/>
      <c r="BD668" s="72"/>
      <c r="BE668" s="72"/>
      <c r="BF668" s="72"/>
      <c r="BG668" s="72"/>
      <c r="BH668" s="72"/>
      <c r="BI668" s="72"/>
      <c r="BJ668" s="72"/>
      <c r="BK668" s="72"/>
      <c r="BL668" s="72"/>
      <c r="BM668" s="72"/>
      <c r="BN668" s="72"/>
      <c r="BO668" s="72"/>
      <c r="BP668" s="72"/>
      <c r="BQ668" s="72"/>
      <c r="BR668" s="72"/>
      <c r="BS668" s="72"/>
      <c r="BT668" s="72"/>
      <c r="BU668" s="72"/>
      <c r="BV668" s="72"/>
      <c r="BW668" s="72"/>
      <c r="BX668" s="72"/>
      <c r="BY668" s="72"/>
      <c r="BZ668" s="72"/>
      <c r="CA668" s="72"/>
      <c r="CB668" s="72"/>
      <c r="CC668" s="72"/>
      <c r="CD668" s="72"/>
      <c r="CE668" s="72"/>
      <c r="CF668" s="72"/>
      <c r="CG668" s="72"/>
      <c r="CH668" s="72"/>
    </row>
    <row r="669" spans="1:86" ht="25.15" customHeight="1">
      <c r="A669" s="440"/>
      <c r="B669" s="128">
        <f t="shared" si="251"/>
        <v>2046</v>
      </c>
      <c r="C669" s="396">
        <f t="shared" si="252"/>
        <v>53327</v>
      </c>
      <c r="D669" s="60">
        <f t="shared" si="253"/>
        <v>91.745359797581216</v>
      </c>
      <c r="E669" s="60">
        <f t="shared" si="254"/>
        <v>180.98156734439834</v>
      </c>
      <c r="F669" s="60">
        <f t="shared" si="255"/>
        <v>81.637060730217286</v>
      </c>
      <c r="G669" s="60">
        <f t="shared" si="250"/>
        <v>180.98156734439834</v>
      </c>
      <c r="H669" s="76"/>
      <c r="I669" s="79"/>
      <c r="J669" s="72"/>
      <c r="K669" s="72"/>
      <c r="L669" s="72"/>
      <c r="M669" s="72"/>
      <c r="N669" s="72"/>
      <c r="O669" s="72"/>
      <c r="P669" s="72"/>
      <c r="Q669" s="72"/>
      <c r="R669" s="72"/>
      <c r="S669" s="72"/>
      <c r="T669" s="72"/>
      <c r="U669" s="72"/>
      <c r="V669" s="72"/>
      <c r="W669" s="72"/>
      <c r="X669" s="72"/>
      <c r="Y669" s="72"/>
      <c r="Z669" s="72"/>
      <c r="AA669" s="72"/>
      <c r="AB669" s="72"/>
      <c r="AC669" s="72"/>
      <c r="AD669" s="72"/>
      <c r="AE669" s="72"/>
      <c r="AF669" s="72"/>
      <c r="AG669" s="72"/>
      <c r="AH669" s="72"/>
      <c r="AI669" s="72"/>
      <c r="AJ669" s="72"/>
      <c r="AK669" s="72"/>
      <c r="AL669" s="72"/>
      <c r="AM669" s="72"/>
      <c r="AN669" s="72"/>
      <c r="AO669" s="72"/>
      <c r="AP669" s="72"/>
      <c r="AQ669" s="72"/>
      <c r="AR669" s="72"/>
      <c r="AS669" s="72"/>
      <c r="AT669" s="72"/>
      <c r="AU669" s="72"/>
      <c r="AV669" s="72"/>
      <c r="AW669" s="72"/>
      <c r="AX669" s="72"/>
      <c r="AY669" s="72"/>
      <c r="AZ669" s="72"/>
      <c r="BA669" s="72"/>
      <c r="BB669" s="72"/>
      <c r="BC669" s="72"/>
      <c r="BD669" s="72"/>
      <c r="BE669" s="72"/>
      <c r="BF669" s="72"/>
      <c r="BG669" s="72"/>
      <c r="BH669" s="72"/>
      <c r="BI669" s="72"/>
      <c r="BJ669" s="72"/>
      <c r="BK669" s="72"/>
      <c r="BL669" s="72"/>
      <c r="BM669" s="72"/>
      <c r="BN669" s="72"/>
      <c r="BO669" s="72"/>
      <c r="BP669" s="72"/>
      <c r="BQ669" s="72"/>
      <c r="BR669" s="72"/>
      <c r="BS669" s="72"/>
      <c r="BT669" s="72"/>
      <c r="BU669" s="72"/>
      <c r="BV669" s="72"/>
      <c r="BW669" s="72"/>
      <c r="BX669" s="72"/>
      <c r="BY669" s="72"/>
      <c r="BZ669" s="72"/>
      <c r="CA669" s="72"/>
      <c r="CB669" s="72"/>
      <c r="CC669" s="72"/>
      <c r="CD669" s="72"/>
      <c r="CE669" s="72"/>
      <c r="CF669" s="72"/>
      <c r="CG669" s="72"/>
      <c r="CH669" s="72"/>
    </row>
    <row r="670" spans="1:86" ht="25.15" customHeight="1">
      <c r="A670" s="440"/>
      <c r="B670" s="128">
        <f t="shared" si="251"/>
        <v>2047</v>
      </c>
      <c r="C670" s="396">
        <f t="shared" si="252"/>
        <v>53692</v>
      </c>
      <c r="D670" s="60">
        <f t="shared" si="253"/>
        <v>92.711611179658163</v>
      </c>
      <c r="E670" s="60">
        <f t="shared" si="254"/>
        <v>182.8876440109764</v>
      </c>
      <c r="F670" s="60">
        <f t="shared" si="255"/>
        <v>82.496852690631528</v>
      </c>
      <c r="G670" s="60">
        <f t="shared" si="250"/>
        <v>182.8876440109764</v>
      </c>
      <c r="H670" s="76"/>
      <c r="I670" s="79"/>
      <c r="J670" s="72"/>
      <c r="K670" s="72"/>
      <c r="L670" s="72"/>
      <c r="M670" s="72"/>
      <c r="N670" s="72"/>
      <c r="O670" s="72"/>
      <c r="P670" s="72"/>
      <c r="Q670" s="72"/>
      <c r="R670" s="72"/>
      <c r="S670" s="72"/>
      <c r="T670" s="72"/>
      <c r="U670" s="72"/>
      <c r="V670" s="72"/>
      <c r="W670" s="72"/>
      <c r="X670" s="72"/>
      <c r="Y670" s="72"/>
      <c r="Z670" s="72"/>
      <c r="AA670" s="72"/>
      <c r="AB670" s="72"/>
      <c r="AC670" s="72"/>
      <c r="AD670" s="72"/>
      <c r="AE670" s="72"/>
      <c r="AF670" s="72"/>
      <c r="AG670" s="72"/>
      <c r="AH670" s="72"/>
      <c r="AI670" s="72"/>
      <c r="AJ670" s="72"/>
      <c r="AK670" s="72"/>
      <c r="AL670" s="72"/>
      <c r="AM670" s="72"/>
      <c r="AN670" s="72"/>
      <c r="AO670" s="72"/>
      <c r="AP670" s="72"/>
      <c r="AQ670" s="72"/>
      <c r="AR670" s="72"/>
      <c r="AS670" s="72"/>
      <c r="AT670" s="72"/>
      <c r="AU670" s="72"/>
      <c r="AV670" s="72"/>
      <c r="AW670" s="72"/>
      <c r="AX670" s="72"/>
      <c r="AY670" s="72"/>
      <c r="AZ670" s="72"/>
      <c r="BA670" s="72"/>
      <c r="BB670" s="72"/>
      <c r="BC670" s="72"/>
      <c r="BD670" s="72"/>
      <c r="BE670" s="72"/>
      <c r="BF670" s="72"/>
      <c r="BG670" s="72"/>
      <c r="BH670" s="72"/>
      <c r="BI670" s="72"/>
      <c r="BJ670" s="72"/>
      <c r="BK670" s="72"/>
      <c r="BL670" s="72"/>
      <c r="BM670" s="72"/>
      <c r="BN670" s="72"/>
      <c r="BO670" s="72"/>
      <c r="BP670" s="72"/>
      <c r="BQ670" s="72"/>
      <c r="BR670" s="72"/>
      <c r="BS670" s="72"/>
      <c r="BT670" s="72"/>
      <c r="BU670" s="72"/>
      <c r="BV670" s="72"/>
      <c r="BW670" s="72"/>
      <c r="BX670" s="72"/>
      <c r="BY670" s="72"/>
      <c r="BZ670" s="72"/>
      <c r="CA670" s="72"/>
      <c r="CB670" s="72"/>
      <c r="CC670" s="72"/>
      <c r="CD670" s="72"/>
      <c r="CE670" s="72"/>
      <c r="CF670" s="72"/>
      <c r="CG670" s="72"/>
      <c r="CH670" s="72"/>
    </row>
    <row r="671" spans="1:86" ht="25.15" customHeight="1">
      <c r="A671" s="440"/>
      <c r="B671" s="128">
        <f t="shared" si="251"/>
        <v>2048</v>
      </c>
      <c r="C671" s="396">
        <f t="shared" si="252"/>
        <v>54057</v>
      </c>
      <c r="D671" s="60">
        <f t="shared" si="253"/>
        <v>93.690082604441628</v>
      </c>
      <c r="E671" s="60">
        <f t="shared" si="254"/>
        <v>184.8178265558999</v>
      </c>
      <c r="F671" s="60">
        <f t="shared" si="255"/>
        <v>83.367518316708626</v>
      </c>
      <c r="G671" s="60">
        <f t="shared" si="250"/>
        <v>184.8178265558999</v>
      </c>
      <c r="H671" s="76"/>
      <c r="I671" s="79"/>
      <c r="J671" s="72"/>
      <c r="K671" s="72"/>
      <c r="L671" s="72"/>
      <c r="M671" s="72"/>
      <c r="N671" s="72"/>
      <c r="O671" s="72"/>
      <c r="P671" s="72"/>
      <c r="Q671" s="72"/>
      <c r="R671" s="72"/>
      <c r="S671" s="72"/>
      <c r="T671" s="72"/>
      <c r="U671" s="72"/>
      <c r="V671" s="72"/>
      <c r="W671" s="72"/>
      <c r="X671" s="72"/>
      <c r="Y671" s="72"/>
      <c r="Z671" s="72"/>
      <c r="AA671" s="72"/>
      <c r="AB671" s="72"/>
      <c r="AC671" s="72"/>
      <c r="AD671" s="72"/>
      <c r="AE671" s="72"/>
      <c r="AF671" s="72"/>
      <c r="AG671" s="72"/>
      <c r="AH671" s="72"/>
      <c r="AI671" s="72"/>
      <c r="AJ671" s="72"/>
      <c r="AK671" s="72"/>
      <c r="AL671" s="72"/>
      <c r="AM671" s="72"/>
      <c r="AN671" s="72"/>
      <c r="AO671" s="72"/>
      <c r="AP671" s="72"/>
      <c r="AQ671" s="72"/>
      <c r="AR671" s="72"/>
      <c r="AS671" s="72"/>
      <c r="AT671" s="72"/>
      <c r="AU671" s="72"/>
      <c r="AV671" s="72"/>
      <c r="AW671" s="72"/>
      <c r="AX671" s="72"/>
      <c r="AY671" s="72"/>
      <c r="AZ671" s="72"/>
      <c r="BA671" s="72"/>
      <c r="BB671" s="72"/>
      <c r="BC671" s="72"/>
      <c r="BD671" s="72"/>
      <c r="BE671" s="72"/>
      <c r="BF671" s="72"/>
      <c r="BG671" s="72"/>
      <c r="BH671" s="72"/>
      <c r="BI671" s="72"/>
      <c r="BJ671" s="72"/>
      <c r="BK671" s="72"/>
      <c r="BL671" s="72"/>
      <c r="BM671" s="72"/>
      <c r="BN671" s="72"/>
      <c r="BO671" s="72"/>
      <c r="BP671" s="72"/>
      <c r="BQ671" s="72"/>
      <c r="BR671" s="72"/>
      <c r="BS671" s="72"/>
      <c r="BT671" s="72"/>
      <c r="BU671" s="72"/>
      <c r="BV671" s="72"/>
      <c r="BW671" s="72"/>
      <c r="BX671" s="72"/>
      <c r="BY671" s="72"/>
      <c r="BZ671" s="72"/>
      <c r="CA671" s="72"/>
      <c r="CB671" s="72"/>
      <c r="CC671" s="72"/>
      <c r="CD671" s="72"/>
      <c r="CE671" s="72"/>
      <c r="CF671" s="72"/>
      <c r="CG671" s="72"/>
      <c r="CH671" s="72"/>
    </row>
    <row r="672" spans="1:86" ht="25.15" customHeight="1">
      <c r="A672" s="440"/>
      <c r="B672" s="128">
        <f t="shared" si="251"/>
        <v>2049</v>
      </c>
      <c r="C672" s="396">
        <f t="shared" si="252"/>
        <v>54423</v>
      </c>
      <c r="D672" s="60">
        <f t="shared" si="253"/>
        <v>94.680459362661296</v>
      </c>
      <c r="E672" s="60">
        <f t="shared" si="254"/>
        <v>186.7714941676409</v>
      </c>
      <c r="F672" s="60">
        <f t="shared" si="255"/>
        <v>84.248777573143585</v>
      </c>
      <c r="G672" s="60">
        <f t="shared" si="250"/>
        <v>186.7714941676409</v>
      </c>
      <c r="H672" s="76"/>
      <c r="I672" s="79"/>
      <c r="J672" s="72"/>
      <c r="K672" s="72"/>
      <c r="L672" s="72"/>
      <c r="M672" s="72"/>
      <c r="N672" s="72"/>
      <c r="O672" s="72"/>
      <c r="P672" s="72"/>
      <c r="Q672" s="72"/>
      <c r="R672" s="72"/>
      <c r="S672" s="72"/>
      <c r="T672" s="72"/>
      <c r="U672" s="72"/>
      <c r="V672" s="72"/>
      <c r="W672" s="72"/>
      <c r="X672" s="72"/>
      <c r="Y672" s="72"/>
      <c r="Z672" s="72"/>
      <c r="AA672" s="72"/>
      <c r="AB672" s="72"/>
      <c r="AC672" s="72"/>
      <c r="AD672" s="72"/>
      <c r="AE672" s="72"/>
      <c r="AF672" s="72"/>
      <c r="AG672" s="72"/>
      <c r="AH672" s="72"/>
      <c r="AI672" s="72"/>
      <c r="AJ672" s="72"/>
      <c r="AK672" s="72"/>
      <c r="AL672" s="72"/>
      <c r="AM672" s="72"/>
      <c r="AN672" s="72"/>
      <c r="AO672" s="72"/>
      <c r="AP672" s="72"/>
      <c r="AQ672" s="72"/>
      <c r="AR672" s="72"/>
      <c r="AS672" s="72"/>
      <c r="AT672" s="72"/>
      <c r="AU672" s="72"/>
      <c r="AV672" s="72"/>
      <c r="AW672" s="72"/>
      <c r="AX672" s="72"/>
      <c r="AY672" s="72"/>
      <c r="AZ672" s="72"/>
      <c r="BA672" s="72"/>
      <c r="BB672" s="72"/>
      <c r="BC672" s="72"/>
      <c r="BD672" s="72"/>
      <c r="BE672" s="72"/>
      <c r="BF672" s="72"/>
      <c r="BG672" s="72"/>
      <c r="BH672" s="72"/>
      <c r="BI672" s="72"/>
      <c r="BJ672" s="72"/>
      <c r="BK672" s="72"/>
      <c r="BL672" s="72"/>
      <c r="BM672" s="72"/>
      <c r="BN672" s="72"/>
      <c r="BO672" s="72"/>
      <c r="BP672" s="72"/>
      <c r="BQ672" s="72"/>
      <c r="BR672" s="72"/>
      <c r="BS672" s="72"/>
      <c r="BT672" s="72"/>
      <c r="BU672" s="72"/>
      <c r="BV672" s="72"/>
      <c r="BW672" s="72"/>
      <c r="BX672" s="72"/>
      <c r="BY672" s="72"/>
      <c r="BZ672" s="72"/>
      <c r="CA672" s="72"/>
      <c r="CB672" s="72"/>
      <c r="CC672" s="72"/>
      <c r="CD672" s="72"/>
      <c r="CE672" s="72"/>
      <c r="CF672" s="72"/>
      <c r="CG672" s="72"/>
      <c r="CH672" s="72"/>
    </row>
    <row r="673" spans="1:86" ht="25.15" customHeight="1">
      <c r="A673" s="440"/>
      <c r="B673" s="128">
        <f t="shared" si="251"/>
        <v>2050</v>
      </c>
      <c r="C673" s="396">
        <f t="shared" si="252"/>
        <v>54788</v>
      </c>
      <c r="D673" s="60">
        <f t="shared" si="253"/>
        <v>95.682754274055682</v>
      </c>
      <c r="E673" s="60">
        <f t="shared" si="254"/>
        <v>188.74867213506823</v>
      </c>
      <c r="F673" s="60">
        <f t="shared" si="255"/>
        <v>85.140641867224744</v>
      </c>
      <c r="G673" s="60">
        <f t="shared" si="250"/>
        <v>188.74867213506823</v>
      </c>
      <c r="H673" s="76"/>
      <c r="I673" s="79"/>
      <c r="J673" s="72"/>
      <c r="K673" s="72"/>
      <c r="L673" s="72"/>
      <c r="M673" s="72"/>
      <c r="N673" s="72"/>
      <c r="O673" s="72"/>
      <c r="P673" s="72"/>
      <c r="Q673" s="72"/>
      <c r="R673" s="72"/>
      <c r="S673" s="72"/>
      <c r="T673" s="72"/>
      <c r="U673" s="72"/>
      <c r="V673" s="72"/>
      <c r="W673" s="72"/>
      <c r="X673" s="72"/>
      <c r="Y673" s="72"/>
      <c r="Z673" s="72"/>
      <c r="AA673" s="72"/>
      <c r="AB673" s="72"/>
      <c r="AC673" s="72"/>
      <c r="AD673" s="72"/>
      <c r="AE673" s="72"/>
      <c r="AF673" s="72"/>
      <c r="AG673" s="72"/>
      <c r="AH673" s="72"/>
      <c r="AI673" s="72"/>
      <c r="AJ673" s="72"/>
      <c r="AK673" s="72"/>
      <c r="AL673" s="72"/>
      <c r="AM673" s="72"/>
      <c r="AN673" s="72"/>
      <c r="AO673" s="72"/>
      <c r="AP673" s="72"/>
      <c r="AQ673" s="72"/>
      <c r="AR673" s="72"/>
      <c r="AS673" s="72"/>
      <c r="AT673" s="72"/>
      <c r="AU673" s="72"/>
      <c r="AV673" s="72"/>
      <c r="AW673" s="72"/>
      <c r="AX673" s="72"/>
      <c r="AY673" s="72"/>
      <c r="AZ673" s="72"/>
      <c r="BA673" s="72"/>
      <c r="BB673" s="72"/>
      <c r="BC673" s="72"/>
      <c r="BD673" s="72"/>
      <c r="BE673" s="72"/>
      <c r="BF673" s="72"/>
      <c r="BG673" s="72"/>
      <c r="BH673" s="72"/>
      <c r="BI673" s="72"/>
      <c r="BJ673" s="72"/>
      <c r="BK673" s="72"/>
      <c r="BL673" s="72"/>
      <c r="BM673" s="72"/>
      <c r="BN673" s="72"/>
      <c r="BO673" s="72"/>
      <c r="BP673" s="72"/>
      <c r="BQ673" s="72"/>
      <c r="BR673" s="72"/>
      <c r="BS673" s="72"/>
      <c r="BT673" s="72"/>
      <c r="BU673" s="72"/>
      <c r="BV673" s="72"/>
      <c r="BW673" s="72"/>
      <c r="BX673" s="72"/>
      <c r="BY673" s="72"/>
      <c r="BZ673" s="72"/>
      <c r="CA673" s="72"/>
      <c r="CB673" s="72"/>
      <c r="CC673" s="72"/>
      <c r="CD673" s="72"/>
      <c r="CE673" s="72"/>
      <c r="CF673" s="72"/>
      <c r="CG673" s="72"/>
      <c r="CH673" s="72"/>
    </row>
    <row r="674" spans="1:86" ht="25.15" customHeight="1">
      <c r="A674" s="440"/>
      <c r="B674" s="128">
        <f t="shared" si="251"/>
        <v>2051</v>
      </c>
      <c r="C674" s="396">
        <f t="shared" si="252"/>
        <v>55153</v>
      </c>
      <c r="D674" s="60">
        <f t="shared" si="253"/>
        <v>96.648616667976796</v>
      </c>
      <c r="E674" s="60">
        <f t="shared" si="254"/>
        <v>190.65398146380733</v>
      </c>
      <c r="F674" s="60">
        <f t="shared" si="255"/>
        <v>86.000087697330372</v>
      </c>
      <c r="G674" s="60">
        <f t="shared" si="250"/>
        <v>190.65398146380733</v>
      </c>
      <c r="H674" s="76"/>
      <c r="I674" s="79"/>
      <c r="J674" s="72"/>
      <c r="K674" s="72"/>
      <c r="L674" s="72"/>
      <c r="M674" s="72"/>
      <c r="N674" s="72"/>
      <c r="O674" s="72"/>
      <c r="P674" s="72"/>
      <c r="Q674" s="72"/>
      <c r="R674" s="72"/>
      <c r="S674" s="72"/>
      <c r="T674" s="72"/>
      <c r="U674" s="72"/>
      <c r="V674" s="72"/>
      <c r="W674" s="72"/>
      <c r="X674" s="72"/>
      <c r="Y674" s="72"/>
      <c r="Z674" s="72"/>
      <c r="AA674" s="72"/>
      <c r="AB674" s="72"/>
      <c r="AC674" s="72"/>
      <c r="AD674" s="72"/>
      <c r="AE674" s="72"/>
      <c r="AF674" s="72"/>
      <c r="AG674" s="72"/>
      <c r="AH674" s="72"/>
      <c r="AI674" s="72"/>
      <c r="AJ674" s="72"/>
      <c r="AK674" s="72"/>
      <c r="AL674" s="72"/>
      <c r="AM674" s="72"/>
      <c r="AN674" s="72"/>
      <c r="AO674" s="72"/>
      <c r="AP674" s="72"/>
      <c r="AQ674" s="72"/>
      <c r="AR674" s="72"/>
      <c r="AS674" s="72"/>
      <c r="AT674" s="72"/>
      <c r="AU674" s="72"/>
      <c r="AV674" s="72"/>
      <c r="AW674" s="72"/>
      <c r="AX674" s="72"/>
      <c r="AY674" s="72"/>
      <c r="AZ674" s="72"/>
      <c r="BA674" s="72"/>
      <c r="BB674" s="72"/>
      <c r="BC674" s="72"/>
      <c r="BD674" s="72"/>
      <c r="BE674" s="72"/>
      <c r="BF674" s="72"/>
      <c r="BG674" s="72"/>
      <c r="BH674" s="72"/>
      <c r="BI674" s="72"/>
      <c r="BJ674" s="72"/>
      <c r="BK674" s="72"/>
      <c r="BL674" s="72"/>
      <c r="BM674" s="72"/>
      <c r="BN674" s="72"/>
      <c r="BO674" s="72"/>
      <c r="BP674" s="72"/>
      <c r="BQ674" s="72"/>
      <c r="BR674" s="72"/>
      <c r="BS674" s="72"/>
      <c r="BT674" s="72"/>
      <c r="BU674" s="72"/>
      <c r="BV674" s="72"/>
      <c r="BW674" s="72"/>
      <c r="BX674" s="72"/>
      <c r="BY674" s="72"/>
      <c r="BZ674" s="72"/>
      <c r="CA674" s="72"/>
      <c r="CB674" s="72"/>
      <c r="CC674" s="72"/>
      <c r="CD674" s="72"/>
      <c r="CE674" s="72"/>
      <c r="CF674" s="72"/>
      <c r="CG674" s="72"/>
      <c r="CH674" s="72"/>
    </row>
    <row r="675" spans="1:86" ht="25.15" customHeight="1">
      <c r="A675" s="440"/>
      <c r="B675" s="128">
        <f t="shared" si="251"/>
        <v>2052</v>
      </c>
      <c r="C675" s="396">
        <f t="shared" si="252"/>
        <v>55518</v>
      </c>
      <c r="D675" s="60">
        <f t="shared" si="253"/>
        <v>97.616160975697156</v>
      </c>
      <c r="E675" s="60">
        <f t="shared" si="254"/>
        <v>192.5626086213303</v>
      </c>
      <c r="F675" s="60">
        <f t="shared" si="255"/>
        <v>86.86103013172503</v>
      </c>
      <c r="G675" s="60">
        <f t="shared" si="250"/>
        <v>192.5626086213303</v>
      </c>
      <c r="H675" s="76"/>
      <c r="I675" s="79"/>
      <c r="J675" s="72"/>
      <c r="K675" s="72"/>
      <c r="L675" s="72"/>
      <c r="M675" s="72"/>
      <c r="N675" s="72"/>
      <c r="O675" s="72"/>
      <c r="P675" s="72"/>
      <c r="Q675" s="72"/>
      <c r="R675" s="72"/>
      <c r="S675" s="72"/>
      <c r="T675" s="72"/>
      <c r="U675" s="72"/>
      <c r="V675" s="72"/>
      <c r="W675" s="72"/>
      <c r="X675" s="72"/>
      <c r="Y675" s="72"/>
      <c r="Z675" s="72"/>
      <c r="AA675" s="72"/>
      <c r="AB675" s="72"/>
      <c r="AC675" s="72"/>
      <c r="AD675" s="72"/>
      <c r="AE675" s="72"/>
      <c r="AF675" s="72"/>
      <c r="AG675" s="72"/>
      <c r="AH675" s="72"/>
      <c r="AI675" s="72"/>
      <c r="AJ675" s="72"/>
      <c r="AK675" s="72"/>
      <c r="AL675" s="72"/>
      <c r="AM675" s="72"/>
      <c r="AN675" s="72"/>
      <c r="AO675" s="72"/>
      <c r="AP675" s="72"/>
      <c r="AQ675" s="72"/>
      <c r="AR675" s="72"/>
      <c r="AS675" s="72"/>
      <c r="AT675" s="72"/>
      <c r="AU675" s="72"/>
      <c r="AV675" s="72"/>
      <c r="AW675" s="72"/>
      <c r="AX675" s="72"/>
      <c r="AY675" s="72"/>
      <c r="AZ675" s="72"/>
      <c r="BA675" s="72"/>
      <c r="BB675" s="72"/>
      <c r="BC675" s="72"/>
      <c r="BD675" s="72"/>
      <c r="BE675" s="72"/>
      <c r="BF675" s="72"/>
      <c r="BG675" s="72"/>
      <c r="BH675" s="72"/>
      <c r="BI675" s="72"/>
      <c r="BJ675" s="72"/>
      <c r="BK675" s="72"/>
      <c r="BL675" s="72"/>
      <c r="BM675" s="72"/>
      <c r="BN675" s="72"/>
      <c r="BO675" s="72"/>
      <c r="BP675" s="72"/>
      <c r="BQ675" s="72"/>
      <c r="BR675" s="72"/>
      <c r="BS675" s="72"/>
      <c r="BT675" s="72"/>
      <c r="BU675" s="72"/>
      <c r="BV675" s="72"/>
      <c r="BW675" s="72"/>
      <c r="BX675" s="72"/>
      <c r="BY675" s="72"/>
      <c r="BZ675" s="72"/>
      <c r="CA675" s="72"/>
      <c r="CB675" s="72"/>
      <c r="CC675" s="72"/>
      <c r="CD675" s="72"/>
      <c r="CE675" s="72"/>
      <c r="CF675" s="72"/>
      <c r="CG675" s="72"/>
      <c r="CH675" s="72"/>
    </row>
    <row r="676" spans="1:86" ht="25.15" customHeight="1">
      <c r="A676" s="440"/>
      <c r="B676" s="128">
        <f t="shared" si="251"/>
        <v>2053</v>
      </c>
      <c r="C676" s="396">
        <f t="shared" si="252"/>
        <v>55884</v>
      </c>
      <c r="D676" s="60">
        <f t="shared" si="253"/>
        <v>98.593391319489996</v>
      </c>
      <c r="E676" s="60">
        <f t="shared" si="254"/>
        <v>194.49034294671029</v>
      </c>
      <c r="F676" s="60">
        <f t="shared" si="255"/>
        <v>87.730591416346329</v>
      </c>
      <c r="G676" s="60">
        <f t="shared" si="250"/>
        <v>194.49034294671029</v>
      </c>
      <c r="H676" s="76"/>
      <c r="I676" s="79"/>
      <c r="J676" s="72"/>
      <c r="K676" s="72"/>
      <c r="L676" s="72"/>
      <c r="M676" s="72"/>
      <c r="N676" s="72"/>
      <c r="O676" s="72"/>
      <c r="P676" s="72"/>
      <c r="Q676" s="72"/>
      <c r="R676" s="72"/>
      <c r="S676" s="72"/>
      <c r="T676" s="72"/>
      <c r="U676" s="72"/>
      <c r="V676" s="72"/>
      <c r="W676" s="72"/>
      <c r="X676" s="72"/>
      <c r="Y676" s="72"/>
      <c r="Z676" s="72"/>
      <c r="AA676" s="72"/>
      <c r="AB676" s="72"/>
      <c r="AC676" s="72"/>
      <c r="AD676" s="72"/>
      <c r="AE676" s="72"/>
      <c r="AF676" s="72"/>
      <c r="AG676" s="72"/>
      <c r="AH676" s="72"/>
      <c r="AI676" s="72"/>
      <c r="AJ676" s="72"/>
      <c r="AK676" s="72"/>
      <c r="AL676" s="72"/>
      <c r="AM676" s="72"/>
      <c r="AN676" s="72"/>
      <c r="AO676" s="72"/>
      <c r="AP676" s="72"/>
      <c r="AQ676" s="72"/>
      <c r="AR676" s="72"/>
      <c r="AS676" s="72"/>
      <c r="AT676" s="72"/>
      <c r="AU676" s="72"/>
      <c r="AV676" s="72"/>
      <c r="AW676" s="72"/>
      <c r="AX676" s="72"/>
      <c r="AY676" s="72"/>
      <c r="AZ676" s="72"/>
      <c r="BA676" s="72"/>
      <c r="BB676" s="72"/>
      <c r="BC676" s="72"/>
      <c r="BD676" s="72"/>
      <c r="BE676" s="72"/>
      <c r="BF676" s="72"/>
      <c r="BG676" s="72"/>
      <c r="BH676" s="72"/>
      <c r="BI676" s="72"/>
      <c r="BJ676" s="72"/>
      <c r="BK676" s="72"/>
      <c r="BL676" s="72"/>
      <c r="BM676" s="72"/>
      <c r="BN676" s="72"/>
      <c r="BO676" s="72"/>
      <c r="BP676" s="72"/>
      <c r="BQ676" s="72"/>
      <c r="BR676" s="72"/>
      <c r="BS676" s="72"/>
      <c r="BT676" s="72"/>
      <c r="BU676" s="72"/>
      <c r="BV676" s="72"/>
      <c r="BW676" s="72"/>
      <c r="BX676" s="72"/>
      <c r="BY676" s="72"/>
      <c r="BZ676" s="72"/>
      <c r="CA676" s="72"/>
      <c r="CB676" s="72"/>
      <c r="CC676" s="72"/>
      <c r="CD676" s="72"/>
      <c r="CE676" s="72"/>
      <c r="CF676" s="72"/>
      <c r="CG676" s="72"/>
      <c r="CH676" s="72"/>
    </row>
    <row r="677" spans="1:86" ht="25.15" customHeight="1">
      <c r="A677" s="440"/>
      <c r="B677" s="128">
        <f t="shared" si="251"/>
        <v>2054</v>
      </c>
      <c r="C677" s="396">
        <f t="shared" si="252"/>
        <v>56249</v>
      </c>
      <c r="D677" s="60">
        <f t="shared" si="253"/>
        <v>99.580404665762003</v>
      </c>
      <c r="E677" s="60">
        <f t="shared" si="254"/>
        <v>196.43737572081747</v>
      </c>
      <c r="F677" s="60">
        <f t="shared" si="255"/>
        <v>88.608857834058583</v>
      </c>
      <c r="G677" s="60">
        <f t="shared" si="250"/>
        <v>196.43737572081747</v>
      </c>
      <c r="H677" s="76"/>
      <c r="I677" s="79"/>
      <c r="J677" s="72"/>
      <c r="K677" s="72"/>
      <c r="L677" s="72"/>
      <c r="M677" s="72"/>
      <c r="N677" s="72"/>
      <c r="O677" s="72"/>
      <c r="P677" s="72"/>
      <c r="Q677" s="72"/>
      <c r="R677" s="72"/>
      <c r="S677" s="72"/>
      <c r="T677" s="72"/>
      <c r="U677" s="72"/>
      <c r="V677" s="72"/>
      <c r="W677" s="72"/>
      <c r="X677" s="72"/>
      <c r="Y677" s="72"/>
      <c r="Z677" s="72"/>
      <c r="AA677" s="72"/>
      <c r="AB677" s="72"/>
      <c r="AC677" s="72"/>
      <c r="AD677" s="72"/>
      <c r="AE677" s="72"/>
      <c r="AF677" s="72"/>
      <c r="AG677" s="72"/>
      <c r="AH677" s="72"/>
      <c r="AI677" s="72"/>
      <c r="AJ677" s="72"/>
      <c r="AK677" s="72"/>
      <c r="AL677" s="72"/>
      <c r="AM677" s="72"/>
      <c r="AN677" s="72"/>
      <c r="AO677" s="72"/>
      <c r="AP677" s="72"/>
      <c r="AQ677" s="72"/>
      <c r="AR677" s="72"/>
      <c r="AS677" s="72"/>
      <c r="AT677" s="72"/>
      <c r="AU677" s="72"/>
      <c r="AV677" s="72"/>
      <c r="AW677" s="72"/>
      <c r="AX677" s="72"/>
      <c r="AY677" s="72"/>
      <c r="AZ677" s="72"/>
      <c r="BA677" s="72"/>
      <c r="BB677" s="72"/>
      <c r="BC677" s="72"/>
      <c r="BD677" s="72"/>
      <c r="BE677" s="72"/>
      <c r="BF677" s="72"/>
      <c r="BG677" s="72"/>
      <c r="BH677" s="72"/>
      <c r="BI677" s="72"/>
      <c r="BJ677" s="72"/>
      <c r="BK677" s="72"/>
      <c r="BL677" s="72"/>
      <c r="BM677" s="72"/>
      <c r="BN677" s="72"/>
      <c r="BO677" s="72"/>
      <c r="BP677" s="72"/>
      <c r="BQ677" s="72"/>
      <c r="BR677" s="72"/>
      <c r="BS677" s="72"/>
      <c r="BT677" s="72"/>
      <c r="BU677" s="72"/>
      <c r="BV677" s="72"/>
      <c r="BW677" s="72"/>
      <c r="BX677" s="72"/>
      <c r="BY677" s="72"/>
      <c r="BZ677" s="72"/>
      <c r="CA677" s="72"/>
      <c r="CB677" s="72"/>
      <c r="CC677" s="72"/>
      <c r="CD677" s="72"/>
      <c r="CE677" s="72"/>
      <c r="CF677" s="72"/>
      <c r="CG677" s="72"/>
      <c r="CH677" s="72"/>
    </row>
    <row r="678" spans="1:86" ht="25.15" customHeight="1">
      <c r="A678" s="440"/>
      <c r="B678" s="128">
        <f t="shared" si="251"/>
        <v>2055</v>
      </c>
      <c r="C678" s="396">
        <f t="shared" si="252"/>
        <v>56614</v>
      </c>
      <c r="D678" s="60">
        <f t="shared" si="253"/>
        <v>100.57729895164549</v>
      </c>
      <c r="E678" s="60">
        <f t="shared" si="254"/>
        <v>198.40390013942491</v>
      </c>
      <c r="F678" s="60">
        <f t="shared" si="255"/>
        <v>89.495916531499347</v>
      </c>
      <c r="G678" s="60">
        <f t="shared" si="250"/>
        <v>198.40390013942491</v>
      </c>
      <c r="H678" s="76"/>
      <c r="I678" s="79"/>
      <c r="J678" s="72"/>
      <c r="K678" s="72"/>
      <c r="L678" s="72"/>
      <c r="M678" s="72"/>
      <c r="N678" s="72"/>
      <c r="O678" s="72"/>
      <c r="P678" s="72"/>
      <c r="Q678" s="72"/>
      <c r="R678" s="72"/>
      <c r="S678" s="72"/>
      <c r="T678" s="72"/>
      <c r="U678" s="72"/>
      <c r="V678" s="72"/>
      <c r="W678" s="72"/>
      <c r="X678" s="72"/>
      <c r="Y678" s="72"/>
      <c r="Z678" s="72"/>
      <c r="AA678" s="72"/>
      <c r="AB678" s="72"/>
      <c r="AC678" s="72"/>
      <c r="AD678" s="72"/>
      <c r="AE678" s="72"/>
      <c r="AF678" s="72"/>
      <c r="AG678" s="72"/>
      <c r="AH678" s="72"/>
      <c r="AI678" s="72"/>
      <c r="AJ678" s="72"/>
      <c r="AK678" s="72"/>
      <c r="AL678" s="72"/>
      <c r="AM678" s="72"/>
      <c r="AN678" s="72"/>
      <c r="AO678" s="72"/>
      <c r="AP678" s="72"/>
      <c r="AQ678" s="72"/>
      <c r="AR678" s="72"/>
      <c r="AS678" s="72"/>
      <c r="AT678" s="72"/>
      <c r="AU678" s="72"/>
      <c r="AV678" s="72"/>
      <c r="AW678" s="72"/>
      <c r="AX678" s="72"/>
      <c r="AY678" s="72"/>
      <c r="AZ678" s="72"/>
      <c r="BA678" s="72"/>
      <c r="BB678" s="72"/>
      <c r="BC678" s="72"/>
      <c r="BD678" s="72"/>
      <c r="BE678" s="72"/>
      <c r="BF678" s="72"/>
      <c r="BG678" s="72"/>
      <c r="BH678" s="72"/>
      <c r="BI678" s="72"/>
      <c r="BJ678" s="72"/>
      <c r="BK678" s="72"/>
      <c r="BL678" s="72"/>
      <c r="BM678" s="72"/>
      <c r="BN678" s="72"/>
      <c r="BO678" s="72"/>
      <c r="BP678" s="72"/>
      <c r="BQ678" s="72"/>
      <c r="BR678" s="72"/>
      <c r="BS678" s="72"/>
      <c r="BT678" s="72"/>
      <c r="BU678" s="72"/>
      <c r="BV678" s="72"/>
      <c r="BW678" s="72"/>
      <c r="BX678" s="72"/>
      <c r="BY678" s="72"/>
      <c r="BZ678" s="72"/>
      <c r="CA678" s="72"/>
      <c r="CB678" s="72"/>
      <c r="CC678" s="72"/>
      <c r="CD678" s="72"/>
      <c r="CE678" s="72"/>
      <c r="CF678" s="72"/>
      <c r="CG678" s="72"/>
      <c r="CH678" s="72"/>
    </row>
    <row r="679" spans="1:86" ht="25.15" customHeight="1">
      <c r="A679" s="440"/>
      <c r="B679" s="128">
        <f t="shared" si="251"/>
        <v>2056</v>
      </c>
      <c r="C679" s="396">
        <f t="shared" si="252"/>
        <v>56979</v>
      </c>
      <c r="D679" s="60">
        <f t="shared" si="253"/>
        <v>101.58417309471638</v>
      </c>
      <c r="E679" s="60">
        <f t="shared" si="254"/>
        <v>200.39011133237855</v>
      </c>
      <c r="F679" s="60">
        <f t="shared" si="255"/>
        <v>90.391855527726705</v>
      </c>
      <c r="G679" s="60">
        <f t="shared" si="250"/>
        <v>200.39011133237855</v>
      </c>
      <c r="H679" s="76"/>
      <c r="I679" s="79"/>
      <c r="J679" s="72"/>
      <c r="K679" s="72"/>
      <c r="L679" s="72"/>
      <c r="M679" s="72"/>
      <c r="N679" s="72"/>
      <c r="O679" s="72"/>
      <c r="P679" s="72"/>
      <c r="Q679" s="72"/>
      <c r="R679" s="72"/>
      <c r="S679" s="72"/>
      <c r="T679" s="72"/>
      <c r="U679" s="72"/>
      <c r="V679" s="72"/>
      <c r="W679" s="72"/>
      <c r="X679" s="72"/>
      <c r="Y679" s="72"/>
      <c r="Z679" s="72"/>
      <c r="AA679" s="72"/>
      <c r="AB679" s="72"/>
      <c r="AC679" s="72"/>
      <c r="AD679" s="72"/>
      <c r="AE679" s="72"/>
      <c r="AF679" s="72"/>
      <c r="AG679" s="72"/>
      <c r="AH679" s="72"/>
      <c r="AI679" s="72"/>
      <c r="AJ679" s="72"/>
      <c r="AK679" s="72"/>
      <c r="AL679" s="72"/>
      <c r="AM679" s="72"/>
      <c r="AN679" s="72"/>
      <c r="AO679" s="72"/>
      <c r="AP679" s="72"/>
      <c r="AQ679" s="72"/>
      <c r="AR679" s="72"/>
      <c r="AS679" s="72"/>
      <c r="AT679" s="72"/>
      <c r="AU679" s="72"/>
      <c r="AV679" s="72"/>
      <c r="AW679" s="72"/>
      <c r="AX679" s="72"/>
      <c r="AY679" s="72"/>
      <c r="AZ679" s="72"/>
      <c r="BA679" s="72"/>
      <c r="BB679" s="72"/>
      <c r="BC679" s="72"/>
      <c r="BD679" s="72"/>
      <c r="BE679" s="72"/>
      <c r="BF679" s="72"/>
      <c r="BG679" s="72"/>
      <c r="BH679" s="72"/>
      <c r="BI679" s="72"/>
      <c r="BJ679" s="72"/>
      <c r="BK679" s="72"/>
      <c r="BL679" s="72"/>
      <c r="BM679" s="72"/>
      <c r="BN679" s="72"/>
      <c r="BO679" s="72"/>
      <c r="BP679" s="72"/>
      <c r="BQ679" s="72"/>
      <c r="BR679" s="72"/>
      <c r="BS679" s="72"/>
      <c r="BT679" s="72"/>
      <c r="BU679" s="72"/>
      <c r="BV679" s="72"/>
      <c r="BW679" s="72"/>
      <c r="BX679" s="72"/>
      <c r="BY679" s="72"/>
      <c r="BZ679" s="72"/>
      <c r="CA679" s="72"/>
      <c r="CB679" s="72"/>
      <c r="CC679" s="72"/>
      <c r="CD679" s="72"/>
      <c r="CE679" s="72"/>
      <c r="CF679" s="72"/>
      <c r="CG679" s="72"/>
      <c r="CH679" s="72"/>
    </row>
    <row r="680" spans="1:86" ht="25.15" customHeight="1">
      <c r="A680" s="440"/>
      <c r="B680" s="128">
        <f t="shared" si="251"/>
        <v>2057</v>
      </c>
      <c r="C680" s="396">
        <f t="shared" si="252"/>
        <v>57345</v>
      </c>
      <c r="D680" s="60">
        <f t="shared" si="253"/>
        <v>102.60112700280931</v>
      </c>
      <c r="E680" s="60">
        <f t="shared" si="254"/>
        <v>202.39620638295921</v>
      </c>
      <c r="F680" s="60">
        <f t="shared" si="255"/>
        <v>91.296763722952974</v>
      </c>
      <c r="G680" s="60">
        <f t="shared" si="250"/>
        <v>202.39620638295921</v>
      </c>
      <c r="H680" s="76"/>
      <c r="I680" s="79"/>
      <c r="J680" s="72"/>
      <c r="K680" s="72"/>
      <c r="L680" s="72"/>
      <c r="M680" s="72"/>
      <c r="N680" s="72"/>
      <c r="O680" s="72"/>
      <c r="P680" s="72"/>
      <c r="Q680" s="72"/>
      <c r="R680" s="72"/>
      <c r="S680" s="72"/>
      <c r="T680" s="72"/>
      <c r="U680" s="72"/>
      <c r="V680" s="72"/>
      <c r="W680" s="72"/>
      <c r="X680" s="72"/>
      <c r="Y680" s="72"/>
      <c r="Z680" s="72"/>
      <c r="AA680" s="72"/>
      <c r="AB680" s="72"/>
      <c r="AC680" s="72"/>
      <c r="AD680" s="72"/>
      <c r="AE680" s="72"/>
      <c r="AF680" s="72"/>
      <c r="AG680" s="72"/>
      <c r="AH680" s="72"/>
      <c r="AI680" s="72"/>
      <c r="AJ680" s="72"/>
      <c r="AK680" s="72"/>
      <c r="AL680" s="72"/>
      <c r="AM680" s="72"/>
      <c r="AN680" s="72"/>
      <c r="AO680" s="72"/>
      <c r="AP680" s="72"/>
      <c r="AQ680" s="72"/>
      <c r="AR680" s="72"/>
      <c r="AS680" s="72"/>
      <c r="AT680" s="72"/>
      <c r="AU680" s="72"/>
      <c r="AV680" s="72"/>
      <c r="AW680" s="72"/>
      <c r="AX680" s="72"/>
      <c r="AY680" s="72"/>
      <c r="AZ680" s="72"/>
      <c r="BA680" s="72"/>
      <c r="BB680" s="72"/>
      <c r="BC680" s="72"/>
      <c r="BD680" s="72"/>
      <c r="BE680" s="72"/>
      <c r="BF680" s="72"/>
      <c r="BG680" s="72"/>
      <c r="BH680" s="72"/>
      <c r="BI680" s="72"/>
      <c r="BJ680" s="72"/>
      <c r="BK680" s="72"/>
      <c r="BL680" s="72"/>
      <c r="BM680" s="72"/>
      <c r="BN680" s="72"/>
      <c r="BO680" s="72"/>
      <c r="BP680" s="72"/>
      <c r="BQ680" s="72"/>
      <c r="BR680" s="72"/>
      <c r="BS680" s="72"/>
      <c r="BT680" s="72"/>
      <c r="BU680" s="72"/>
      <c r="BV680" s="72"/>
      <c r="BW680" s="72"/>
      <c r="BX680" s="72"/>
      <c r="BY680" s="72"/>
      <c r="BZ680" s="72"/>
      <c r="CA680" s="72"/>
      <c r="CB680" s="72"/>
      <c r="CC680" s="72"/>
      <c r="CD680" s="72"/>
      <c r="CE680" s="72"/>
      <c r="CF680" s="72"/>
      <c r="CG680" s="72"/>
      <c r="CH680" s="72"/>
    </row>
    <row r="681" spans="1:86" ht="25.15" customHeight="1">
      <c r="A681" s="440"/>
      <c r="B681" s="128">
        <f t="shared" si="251"/>
        <v>2058</v>
      </c>
      <c r="C681" s="396">
        <f t="shared" si="252"/>
        <v>57710</v>
      </c>
      <c r="D681" s="60">
        <f t="shared" si="253"/>
        <v>103.62826158393111</v>
      </c>
      <c r="E681" s="60">
        <f t="shared" si="254"/>
        <v>204.4223843474382</v>
      </c>
      <c r="F681" s="60">
        <f t="shared" si="255"/>
        <v>92.2107309073659</v>
      </c>
      <c r="G681" s="60">
        <f t="shared" si="250"/>
        <v>204.4223843474382</v>
      </c>
      <c r="H681" s="76"/>
      <c r="I681" s="79"/>
      <c r="J681" s="72"/>
      <c r="K681" s="72"/>
      <c r="L681" s="72"/>
      <c r="M681" s="72"/>
      <c r="N681" s="72"/>
      <c r="O681" s="72"/>
      <c r="P681" s="72"/>
      <c r="Q681" s="72"/>
      <c r="R681" s="72"/>
      <c r="S681" s="72"/>
      <c r="T681" s="72"/>
      <c r="U681" s="72"/>
      <c r="V681" s="72"/>
      <c r="W681" s="72"/>
      <c r="X681" s="72"/>
      <c r="Y681" s="72"/>
      <c r="Z681" s="72"/>
      <c r="AA681" s="72"/>
      <c r="AB681" s="72"/>
      <c r="AC681" s="72"/>
      <c r="AD681" s="72"/>
      <c r="AE681" s="72"/>
      <c r="AF681" s="72"/>
      <c r="AG681" s="72"/>
      <c r="AH681" s="72"/>
      <c r="AI681" s="72"/>
      <c r="AJ681" s="72"/>
      <c r="AK681" s="72"/>
      <c r="AL681" s="72"/>
      <c r="AM681" s="72"/>
      <c r="AN681" s="72"/>
      <c r="AO681" s="72"/>
      <c r="AP681" s="72"/>
      <c r="AQ681" s="72"/>
      <c r="AR681" s="72"/>
      <c r="AS681" s="72"/>
      <c r="AT681" s="72"/>
      <c r="AU681" s="72"/>
      <c r="AV681" s="72"/>
      <c r="AW681" s="72"/>
      <c r="AX681" s="72"/>
      <c r="AY681" s="72"/>
      <c r="AZ681" s="72"/>
      <c r="BA681" s="72"/>
      <c r="BB681" s="72"/>
      <c r="BC681" s="72"/>
      <c r="BD681" s="72"/>
      <c r="BE681" s="72"/>
      <c r="BF681" s="72"/>
      <c r="BG681" s="72"/>
      <c r="BH681" s="72"/>
      <c r="BI681" s="72"/>
      <c r="BJ681" s="72"/>
      <c r="BK681" s="72"/>
      <c r="BL681" s="72"/>
      <c r="BM681" s="72"/>
      <c r="BN681" s="72"/>
      <c r="BO681" s="72"/>
      <c r="BP681" s="72"/>
      <c r="BQ681" s="72"/>
      <c r="BR681" s="72"/>
      <c r="BS681" s="72"/>
      <c r="BT681" s="72"/>
      <c r="BU681" s="72"/>
      <c r="BV681" s="72"/>
      <c r="BW681" s="72"/>
      <c r="BX681" s="72"/>
      <c r="BY681" s="72"/>
      <c r="BZ681" s="72"/>
      <c r="CA681" s="72"/>
      <c r="CB681" s="72"/>
      <c r="CC681" s="72"/>
      <c r="CD681" s="72"/>
      <c r="CE681" s="72"/>
      <c r="CF681" s="72"/>
      <c r="CG681" s="72"/>
      <c r="CH681" s="72"/>
    </row>
    <row r="682" spans="1:86" ht="25.15" customHeight="1">
      <c r="A682" s="440"/>
      <c r="B682" s="128">
        <f t="shared" si="251"/>
        <v>2059</v>
      </c>
      <c r="C682" s="396">
        <f t="shared" si="252"/>
        <v>58075</v>
      </c>
      <c r="D682" s="60">
        <f t="shared" si="253"/>
        <v>104.66567875627344</v>
      </c>
      <c r="E682" s="60">
        <f t="shared" si="254"/>
        <v>206.46884627482888</v>
      </c>
      <c r="F682" s="60">
        <f t="shared" si="255"/>
        <v>93.133847770038173</v>
      </c>
      <c r="G682" s="60">
        <f t="shared" si="250"/>
        <v>206.46884627482888</v>
      </c>
      <c r="H682" s="76"/>
      <c r="I682" s="79"/>
      <c r="J682" s="72"/>
      <c r="K682" s="72"/>
      <c r="L682" s="72"/>
      <c r="M682" s="72"/>
      <c r="N682" s="72"/>
      <c r="O682" s="72"/>
      <c r="P682" s="72"/>
      <c r="Q682" s="72"/>
      <c r="R682" s="72"/>
      <c r="S682" s="72"/>
      <c r="T682" s="72"/>
      <c r="U682" s="72"/>
      <c r="V682" s="72"/>
      <c r="W682" s="72"/>
      <c r="X682" s="72"/>
      <c r="Y682" s="72"/>
      <c r="Z682" s="72"/>
      <c r="AA682" s="72"/>
      <c r="AB682" s="72"/>
      <c r="AC682" s="72"/>
      <c r="AD682" s="72"/>
      <c r="AE682" s="72"/>
      <c r="AF682" s="72"/>
      <c r="AG682" s="72"/>
      <c r="AH682" s="72"/>
      <c r="AI682" s="72"/>
      <c r="AJ682" s="72"/>
      <c r="AK682" s="72"/>
      <c r="AL682" s="72"/>
      <c r="AM682" s="72"/>
      <c r="AN682" s="72"/>
      <c r="AO682" s="72"/>
      <c r="AP682" s="72"/>
      <c r="AQ682" s="72"/>
      <c r="AR682" s="72"/>
      <c r="AS682" s="72"/>
      <c r="AT682" s="72"/>
      <c r="AU682" s="72"/>
      <c r="AV682" s="72"/>
      <c r="AW682" s="72"/>
      <c r="AX682" s="72"/>
      <c r="AY682" s="72"/>
      <c r="AZ682" s="72"/>
      <c r="BA682" s="72"/>
      <c r="BB682" s="72"/>
      <c r="BC682" s="72"/>
      <c r="BD682" s="72"/>
      <c r="BE682" s="72"/>
      <c r="BF682" s="72"/>
      <c r="BG682" s="72"/>
      <c r="BH682" s="72"/>
      <c r="BI682" s="72"/>
      <c r="BJ682" s="72"/>
      <c r="BK682" s="72"/>
      <c r="BL682" s="72"/>
      <c r="BM682" s="72"/>
      <c r="BN682" s="72"/>
      <c r="BO682" s="72"/>
      <c r="BP682" s="72"/>
      <c r="BQ682" s="72"/>
      <c r="BR682" s="72"/>
      <c r="BS682" s="72"/>
      <c r="BT682" s="72"/>
      <c r="BU682" s="72"/>
      <c r="BV682" s="72"/>
      <c r="BW682" s="72"/>
      <c r="BX682" s="72"/>
      <c r="BY682" s="72"/>
      <c r="BZ682" s="72"/>
      <c r="CA682" s="72"/>
      <c r="CB682" s="72"/>
      <c r="CC682" s="72"/>
      <c r="CD682" s="72"/>
      <c r="CE682" s="72"/>
      <c r="CF682" s="72"/>
      <c r="CG682" s="72"/>
      <c r="CH682" s="72"/>
    </row>
    <row r="683" spans="1:86" ht="25.15" customHeight="1">
      <c r="A683" s="440"/>
      <c r="B683" s="128">
        <f t="shared" si="251"/>
        <v>2060</v>
      </c>
      <c r="C683" s="396">
        <f t="shared" si="252"/>
        <v>58440</v>
      </c>
      <c r="D683" s="60">
        <f t="shared" si="253"/>
        <v>105.76607322392198</v>
      </c>
      <c r="E683" s="60">
        <f t="shared" si="254"/>
        <v>208.6395404210127</v>
      </c>
      <c r="F683" s="60">
        <f t="shared" si="255"/>
        <v>94.113003230116135</v>
      </c>
      <c r="G683" s="60">
        <f t="shared" si="250"/>
        <v>208.6395404210127</v>
      </c>
      <c r="H683" s="76"/>
      <c r="I683" s="79"/>
      <c r="J683" s="72"/>
      <c r="K683" s="72"/>
      <c r="L683" s="72"/>
      <c r="M683" s="72"/>
      <c r="N683" s="72"/>
      <c r="O683" s="72"/>
      <c r="P683" s="72"/>
      <c r="Q683" s="72"/>
      <c r="R683" s="72"/>
      <c r="S683" s="72"/>
      <c r="T683" s="72"/>
      <c r="U683" s="72"/>
      <c r="V683" s="72"/>
      <c r="W683" s="72"/>
      <c r="X683" s="72"/>
      <c r="Y683" s="72"/>
      <c r="Z683" s="72"/>
      <c r="AA683" s="72"/>
      <c r="AB683" s="72"/>
      <c r="AC683" s="72"/>
      <c r="AD683" s="72"/>
      <c r="AE683" s="72"/>
      <c r="AF683" s="72"/>
      <c r="AG683" s="72"/>
      <c r="AH683" s="72"/>
      <c r="AI683" s="72"/>
      <c r="AJ683" s="72"/>
      <c r="AK683" s="72"/>
      <c r="AL683" s="72"/>
      <c r="AM683" s="72"/>
      <c r="AN683" s="72"/>
      <c r="AO683" s="72"/>
      <c r="AP683" s="72"/>
      <c r="AQ683" s="72"/>
      <c r="AR683" s="72"/>
      <c r="AS683" s="72"/>
      <c r="AT683" s="72"/>
      <c r="AU683" s="72"/>
      <c r="AV683" s="72"/>
      <c r="AW683" s="72"/>
      <c r="AX683" s="72"/>
      <c r="AY683" s="72"/>
      <c r="AZ683" s="72"/>
      <c r="BA683" s="72"/>
      <c r="BB683" s="72"/>
      <c r="BC683" s="72"/>
      <c r="BD683" s="72"/>
      <c r="BE683" s="72"/>
      <c r="BF683" s="72"/>
      <c r="BG683" s="72"/>
      <c r="BH683" s="72"/>
      <c r="BI683" s="72"/>
      <c r="BJ683" s="72"/>
      <c r="BK683" s="72"/>
      <c r="BL683" s="72"/>
      <c r="BM683" s="72"/>
      <c r="BN683" s="72"/>
      <c r="BO683" s="72"/>
      <c r="BP683" s="72"/>
      <c r="BQ683" s="72"/>
      <c r="BR683" s="72"/>
      <c r="BS683" s="72"/>
      <c r="BT683" s="72"/>
      <c r="BU683" s="72"/>
      <c r="BV683" s="72"/>
      <c r="BW683" s="72"/>
      <c r="BX683" s="72"/>
      <c r="BY683" s="72"/>
      <c r="BZ683" s="72"/>
      <c r="CA683" s="72"/>
      <c r="CB683" s="72"/>
      <c r="CC683" s="72"/>
      <c r="CD683" s="72"/>
      <c r="CE683" s="72"/>
      <c r="CF683" s="72"/>
      <c r="CG683" s="72"/>
      <c r="CH683" s="72"/>
    </row>
    <row r="684" spans="1:86" ht="25.15" customHeight="1">
      <c r="A684" s="440"/>
      <c r="B684" s="128">
        <f t="shared" si="251"/>
        <v>2061</v>
      </c>
      <c r="C684" s="396">
        <f t="shared" si="252"/>
        <v>58806</v>
      </c>
      <c r="D684" s="60">
        <f t="shared" si="253"/>
        <v>106.87803660316428</v>
      </c>
      <c r="E684" s="60">
        <f t="shared" si="254"/>
        <v>210.8330559911609</v>
      </c>
      <c r="F684" s="60">
        <f t="shared" si="255"/>
        <v>95.102452964917589</v>
      </c>
      <c r="G684" s="60">
        <f t="shared" si="250"/>
        <v>210.8330559911609</v>
      </c>
      <c r="H684" s="76"/>
      <c r="I684" s="79"/>
      <c r="J684" s="72"/>
      <c r="K684" s="72"/>
      <c r="L684" s="72"/>
      <c r="M684" s="72"/>
      <c r="N684" s="72"/>
      <c r="O684" s="72"/>
      <c r="P684" s="72"/>
      <c r="Q684" s="72"/>
      <c r="R684" s="72"/>
      <c r="S684" s="72"/>
      <c r="T684" s="72"/>
      <c r="U684" s="72"/>
      <c r="V684" s="72"/>
      <c r="W684" s="72"/>
      <c r="X684" s="72"/>
      <c r="Y684" s="72"/>
      <c r="Z684" s="72"/>
      <c r="AA684" s="72"/>
      <c r="AB684" s="72"/>
      <c r="AC684" s="72"/>
      <c r="AD684" s="72"/>
      <c r="AE684" s="72"/>
      <c r="AF684" s="72"/>
      <c r="AG684" s="72"/>
      <c r="AH684" s="72"/>
      <c r="AI684" s="72"/>
      <c r="AJ684" s="72"/>
      <c r="AK684" s="72"/>
      <c r="AL684" s="72"/>
      <c r="AM684" s="72"/>
      <c r="AN684" s="72"/>
      <c r="AO684" s="72"/>
      <c r="AP684" s="72"/>
      <c r="AQ684" s="72"/>
      <c r="AR684" s="72"/>
      <c r="AS684" s="72"/>
      <c r="AT684" s="72"/>
      <c r="AU684" s="72"/>
      <c r="AV684" s="72"/>
      <c r="AW684" s="72"/>
      <c r="AX684" s="72"/>
      <c r="AY684" s="72"/>
      <c r="AZ684" s="72"/>
      <c r="BA684" s="72"/>
      <c r="BB684" s="72"/>
      <c r="BC684" s="72"/>
      <c r="BD684" s="72"/>
      <c r="BE684" s="72"/>
      <c r="BF684" s="72"/>
      <c r="BG684" s="72"/>
      <c r="BH684" s="72"/>
      <c r="BI684" s="72"/>
      <c r="BJ684" s="72"/>
      <c r="BK684" s="72"/>
      <c r="BL684" s="72"/>
      <c r="BM684" s="72"/>
      <c r="BN684" s="72"/>
      <c r="BO684" s="72"/>
      <c r="BP684" s="72"/>
      <c r="BQ684" s="72"/>
      <c r="BR684" s="72"/>
      <c r="BS684" s="72"/>
      <c r="BT684" s="72"/>
      <c r="BU684" s="72"/>
      <c r="BV684" s="72"/>
      <c r="BW684" s="72"/>
      <c r="BX684" s="72"/>
      <c r="BY684" s="72"/>
      <c r="BZ684" s="72"/>
      <c r="CA684" s="72"/>
      <c r="CB684" s="72"/>
      <c r="CC684" s="72"/>
      <c r="CD684" s="72"/>
      <c r="CE684" s="72"/>
      <c r="CF684" s="72"/>
      <c r="CG684" s="72"/>
      <c r="CH684" s="72"/>
    </row>
    <row r="685" spans="1:86" ht="25.15" customHeight="1">
      <c r="B685" s="72"/>
      <c r="C685" s="72"/>
      <c r="D685" s="72"/>
      <c r="E685" s="72"/>
      <c r="F685" s="72"/>
      <c r="G685" s="72"/>
      <c r="H685" s="72"/>
      <c r="I685" s="72"/>
      <c r="J685" s="72"/>
      <c r="K685" s="72"/>
      <c r="L685" s="72"/>
      <c r="M685" s="72"/>
      <c r="N685" s="72"/>
      <c r="O685" s="72"/>
      <c r="P685" s="72"/>
      <c r="Q685" s="72"/>
      <c r="R685" s="72"/>
      <c r="S685" s="72"/>
      <c r="T685" s="72"/>
      <c r="U685" s="72"/>
      <c r="V685" s="72"/>
      <c r="W685" s="72"/>
      <c r="X685" s="72"/>
      <c r="Y685" s="72"/>
      <c r="Z685" s="72"/>
      <c r="AA685" s="72"/>
      <c r="AB685" s="72"/>
      <c r="AC685" s="72"/>
      <c r="AD685" s="72"/>
      <c r="AE685" s="72"/>
      <c r="AF685" s="72"/>
      <c r="AG685" s="72"/>
      <c r="AH685" s="72"/>
      <c r="AI685" s="72"/>
      <c r="AJ685" s="72"/>
      <c r="AK685" s="72"/>
      <c r="AL685" s="72"/>
      <c r="AM685" s="72"/>
      <c r="AN685" s="72"/>
      <c r="AO685" s="72"/>
      <c r="AP685" s="72"/>
      <c r="AQ685" s="72"/>
      <c r="AR685" s="72"/>
      <c r="AS685" s="72"/>
      <c r="AT685" s="72"/>
      <c r="AU685" s="72"/>
      <c r="AV685" s="72"/>
      <c r="AW685" s="72"/>
      <c r="AX685" s="72"/>
      <c r="AY685" s="72"/>
      <c r="AZ685" s="72"/>
      <c r="BA685" s="72"/>
      <c r="BB685" s="72"/>
      <c r="BC685" s="72"/>
      <c r="BD685" s="72"/>
      <c r="BE685" s="72"/>
      <c r="BF685" s="72"/>
      <c r="BG685" s="72"/>
      <c r="BH685" s="72"/>
      <c r="BI685" s="72"/>
      <c r="BJ685" s="72"/>
      <c r="BK685" s="72"/>
      <c r="BL685" s="72"/>
      <c r="BM685" s="72"/>
      <c r="BN685" s="72"/>
      <c r="BO685" s="72"/>
      <c r="BP685" s="72"/>
      <c r="BQ685" s="72"/>
      <c r="BR685" s="72"/>
      <c r="BS685" s="72"/>
      <c r="BT685" s="72"/>
      <c r="BU685" s="72"/>
      <c r="BV685" s="72"/>
      <c r="BW685" s="72"/>
      <c r="BX685" s="72"/>
      <c r="BY685" s="72"/>
      <c r="BZ685" s="72"/>
      <c r="CA685" s="72"/>
      <c r="CB685" s="72"/>
      <c r="CC685" s="72"/>
      <c r="CD685" s="72"/>
      <c r="CE685" s="72"/>
      <c r="CF685" s="72"/>
      <c r="CG685" s="72"/>
      <c r="CH685" s="72"/>
    </row>
    <row r="686" spans="1:86" ht="25.15" customHeight="1">
      <c r="A686" s="391" t="s">
        <v>421</v>
      </c>
      <c r="B686" s="428" t="s">
        <v>236</v>
      </c>
      <c r="C686" s="428"/>
      <c r="D686" s="428"/>
      <c r="E686" s="428"/>
      <c r="F686" s="428"/>
      <c r="G686" s="428"/>
      <c r="H686" s="428"/>
      <c r="I686" s="72"/>
      <c r="J686" s="72"/>
      <c r="K686" s="72"/>
      <c r="L686" s="72"/>
      <c r="M686" s="72"/>
      <c r="N686" s="72"/>
      <c r="O686" s="72"/>
      <c r="P686" s="72"/>
      <c r="Q686" s="72"/>
      <c r="R686" s="72"/>
      <c r="S686" s="72"/>
      <c r="T686" s="72"/>
      <c r="U686" s="72"/>
      <c r="V686" s="72"/>
      <c r="W686" s="72"/>
      <c r="X686" s="72"/>
      <c r="Y686" s="72"/>
      <c r="Z686" s="72"/>
      <c r="AA686" s="72"/>
      <c r="AB686" s="72"/>
      <c r="AC686" s="72"/>
      <c r="AD686" s="72"/>
      <c r="AE686" s="72"/>
      <c r="AF686" s="72"/>
      <c r="AG686" s="72"/>
      <c r="AH686" s="72"/>
      <c r="AI686" s="72"/>
      <c r="AJ686" s="72"/>
      <c r="AK686" s="72"/>
      <c r="AL686" s="72"/>
      <c r="AM686" s="72"/>
      <c r="AN686" s="72"/>
      <c r="AO686" s="72"/>
      <c r="AP686" s="72"/>
      <c r="AQ686" s="72"/>
      <c r="AR686" s="72"/>
      <c r="AS686" s="72"/>
      <c r="AT686" s="72"/>
      <c r="AU686" s="72"/>
      <c r="AV686" s="72"/>
      <c r="AW686" s="72"/>
      <c r="AX686" s="72"/>
      <c r="AY686" s="72"/>
      <c r="AZ686" s="72"/>
      <c r="BA686" s="72"/>
      <c r="BB686" s="72"/>
      <c r="BC686" s="72"/>
      <c r="BD686" s="72"/>
      <c r="BE686" s="72"/>
      <c r="BF686" s="72"/>
      <c r="BG686" s="72"/>
      <c r="BH686" s="72"/>
      <c r="BI686" s="72"/>
      <c r="BJ686" s="72"/>
      <c r="BK686" s="72"/>
      <c r="BL686" s="72"/>
      <c r="BM686" s="72"/>
      <c r="BN686" s="72"/>
      <c r="BO686" s="72"/>
      <c r="BP686" s="72"/>
      <c r="BQ686" s="72"/>
      <c r="BR686" s="72"/>
      <c r="BS686" s="72"/>
      <c r="BT686" s="72"/>
      <c r="BU686" s="72"/>
      <c r="BV686" s="72"/>
      <c r="BW686" s="72"/>
      <c r="BX686" s="72"/>
      <c r="BY686" s="72"/>
      <c r="BZ686" s="72"/>
      <c r="CA686" s="72"/>
      <c r="CB686" s="72"/>
      <c r="CC686" s="72"/>
      <c r="CD686" s="72"/>
      <c r="CE686" s="72"/>
      <c r="CF686" s="72"/>
      <c r="CG686" s="72"/>
      <c r="CH686" s="72"/>
    </row>
    <row r="687" spans="1:86" ht="25.15" customHeight="1">
      <c r="B687" s="91" t="s">
        <v>237</v>
      </c>
      <c r="C687" s="72"/>
      <c r="D687" s="72"/>
      <c r="E687" s="72"/>
      <c r="F687" s="72"/>
      <c r="G687" s="72"/>
      <c r="H687" s="72"/>
      <c r="I687" s="72"/>
      <c r="J687" s="72"/>
      <c r="K687" s="72"/>
      <c r="L687" s="72"/>
      <c r="M687" s="72"/>
      <c r="N687" s="72"/>
      <c r="O687" s="72"/>
      <c r="P687" s="72"/>
      <c r="Q687" s="72"/>
      <c r="R687" s="72"/>
      <c r="S687" s="72"/>
      <c r="T687" s="72"/>
      <c r="U687" s="72"/>
      <c r="V687" s="72"/>
      <c r="W687" s="72"/>
      <c r="X687" s="72"/>
      <c r="Y687" s="72"/>
      <c r="Z687" s="72"/>
      <c r="AA687" s="72"/>
      <c r="AB687" s="72"/>
      <c r="AC687" s="72"/>
      <c r="AD687" s="72"/>
      <c r="AE687" s="72"/>
      <c r="AF687" s="72"/>
      <c r="AG687" s="72"/>
      <c r="AH687" s="72"/>
      <c r="AI687" s="72"/>
      <c r="AJ687" s="72"/>
      <c r="AK687" s="72"/>
      <c r="AL687" s="72"/>
      <c r="AM687" s="72"/>
      <c r="AN687" s="72"/>
      <c r="AO687" s="72"/>
      <c r="AP687" s="72"/>
      <c r="AQ687" s="72"/>
      <c r="AR687" s="72"/>
      <c r="AS687" s="72"/>
      <c r="AT687" s="72"/>
      <c r="AU687" s="72"/>
      <c r="AV687" s="72"/>
      <c r="AW687" s="72"/>
      <c r="AX687" s="72"/>
      <c r="AY687" s="72"/>
      <c r="AZ687" s="72"/>
      <c r="BA687" s="72"/>
      <c r="BB687" s="72"/>
      <c r="BC687" s="72"/>
      <c r="BD687" s="72"/>
      <c r="BE687" s="72"/>
      <c r="BF687" s="72"/>
      <c r="BG687" s="72"/>
      <c r="BH687" s="72"/>
      <c r="BI687" s="72"/>
      <c r="BJ687" s="72"/>
      <c r="BK687" s="72"/>
      <c r="BL687" s="72"/>
      <c r="BM687" s="72"/>
      <c r="BN687" s="72"/>
      <c r="BO687" s="72"/>
      <c r="BP687" s="72"/>
      <c r="BQ687" s="72"/>
      <c r="BR687" s="72"/>
      <c r="BS687" s="72"/>
      <c r="BT687" s="72"/>
      <c r="BU687" s="72"/>
      <c r="BV687" s="72"/>
      <c r="BW687" s="72"/>
      <c r="BX687" s="72"/>
      <c r="BY687" s="72"/>
      <c r="BZ687" s="72"/>
      <c r="CA687" s="72"/>
      <c r="CB687" s="72"/>
      <c r="CC687" s="72"/>
      <c r="CD687" s="72"/>
      <c r="CE687" s="72"/>
      <c r="CF687" s="72"/>
      <c r="CG687" s="72"/>
      <c r="CH687" s="72"/>
    </row>
    <row r="688" spans="1:86" ht="25.15" customHeight="1">
      <c r="A688" s="440" t="s">
        <v>238</v>
      </c>
      <c r="B688" s="441" t="s">
        <v>78</v>
      </c>
      <c r="C688" s="441"/>
      <c r="D688" s="441"/>
      <c r="E688" s="441"/>
      <c r="F688" s="441"/>
      <c r="G688" s="441"/>
      <c r="H688" s="441"/>
      <c r="I688" s="72"/>
      <c r="J688" s="72"/>
      <c r="K688" s="72"/>
      <c r="L688" s="72"/>
      <c r="M688" s="72"/>
      <c r="N688" s="72"/>
      <c r="O688" s="72"/>
      <c r="P688" s="72"/>
      <c r="Q688" s="72"/>
      <c r="R688" s="72"/>
      <c r="S688" s="72"/>
      <c r="T688" s="72"/>
      <c r="U688" s="72"/>
      <c r="V688" s="72"/>
      <c r="W688" s="72"/>
      <c r="X688" s="72"/>
      <c r="Y688" s="72"/>
      <c r="Z688" s="72"/>
      <c r="AA688" s="72"/>
      <c r="AB688" s="72"/>
      <c r="AC688" s="72"/>
      <c r="AD688" s="72"/>
      <c r="AE688" s="72"/>
      <c r="AF688" s="72"/>
      <c r="AG688" s="72"/>
      <c r="AH688" s="72"/>
      <c r="AI688" s="72"/>
      <c r="AJ688" s="72"/>
      <c r="AK688" s="72"/>
      <c r="AL688" s="72"/>
      <c r="AM688" s="72"/>
      <c r="AN688" s="72"/>
      <c r="AO688" s="72"/>
      <c r="AP688" s="72"/>
      <c r="AQ688" s="72"/>
      <c r="AR688" s="72"/>
      <c r="AS688" s="72"/>
      <c r="AT688" s="72"/>
      <c r="AU688" s="72"/>
      <c r="AV688" s="72"/>
      <c r="AW688" s="72"/>
      <c r="AX688" s="72"/>
      <c r="AY688" s="72"/>
      <c r="AZ688" s="72"/>
      <c r="BA688" s="72"/>
      <c r="BB688" s="72"/>
      <c r="BC688" s="72"/>
      <c r="BD688" s="72"/>
      <c r="BE688" s="72"/>
      <c r="BF688" s="72"/>
      <c r="BG688" s="72"/>
      <c r="BH688" s="72"/>
      <c r="BI688" s="72"/>
      <c r="BJ688" s="72"/>
      <c r="BK688" s="72"/>
      <c r="BL688" s="72"/>
      <c r="BM688" s="72"/>
      <c r="BN688" s="72"/>
      <c r="BO688" s="72"/>
      <c r="BP688" s="72"/>
      <c r="BQ688" s="72"/>
      <c r="BR688" s="72"/>
      <c r="BS688" s="72"/>
      <c r="BT688" s="72"/>
      <c r="BU688" s="72"/>
      <c r="BV688" s="72"/>
      <c r="BW688" s="72"/>
      <c r="BX688" s="72"/>
      <c r="BY688" s="72"/>
      <c r="BZ688" s="72"/>
      <c r="CA688" s="72"/>
      <c r="CB688" s="72"/>
      <c r="CC688" s="72"/>
      <c r="CD688" s="72"/>
      <c r="CE688" s="72"/>
      <c r="CF688" s="72"/>
      <c r="CG688" s="72"/>
      <c r="CH688" s="72"/>
    </row>
    <row r="689" spans="1:86" ht="25.15" customHeight="1">
      <c r="A689" s="440"/>
      <c r="B689" s="48"/>
      <c r="C689" s="48"/>
      <c r="D689" s="48"/>
      <c r="E689" s="48"/>
      <c r="F689" s="48"/>
      <c r="G689" s="48"/>
      <c r="H689" s="27"/>
      <c r="I689" s="72"/>
      <c r="J689" s="72"/>
      <c r="K689" s="72"/>
      <c r="L689" s="72"/>
      <c r="M689" s="72"/>
      <c r="N689" s="72"/>
      <c r="O689" s="72"/>
      <c r="P689" s="72"/>
      <c r="Q689" s="72"/>
      <c r="R689" s="72"/>
      <c r="S689" s="72"/>
      <c r="T689" s="72"/>
      <c r="U689" s="72"/>
      <c r="V689" s="72"/>
      <c r="W689" s="72"/>
      <c r="X689" s="72"/>
      <c r="Y689" s="72"/>
      <c r="Z689" s="72"/>
      <c r="AA689" s="72"/>
      <c r="AB689" s="72"/>
      <c r="AC689" s="72"/>
      <c r="AD689" s="72"/>
      <c r="AE689" s="72"/>
      <c r="AF689" s="72"/>
      <c r="AG689" s="72"/>
      <c r="AH689" s="72"/>
      <c r="AI689" s="72"/>
      <c r="AJ689" s="72"/>
      <c r="AK689" s="72"/>
      <c r="AL689" s="72"/>
      <c r="AM689" s="72"/>
      <c r="AN689" s="72"/>
      <c r="AO689" s="72"/>
      <c r="AP689" s="72"/>
      <c r="AQ689" s="72"/>
      <c r="AR689" s="72"/>
      <c r="AS689" s="72"/>
      <c r="AT689" s="72"/>
      <c r="AU689" s="72"/>
      <c r="AV689" s="72"/>
      <c r="AW689" s="72"/>
      <c r="AX689" s="72"/>
      <c r="AY689" s="72"/>
      <c r="AZ689" s="72"/>
      <c r="BA689" s="72"/>
      <c r="BB689" s="72"/>
      <c r="BC689" s="72"/>
      <c r="BD689" s="72"/>
      <c r="BE689" s="72"/>
      <c r="BF689" s="72"/>
      <c r="BG689" s="72"/>
      <c r="BH689" s="72"/>
      <c r="BI689" s="72"/>
      <c r="BJ689" s="72"/>
      <c r="BK689" s="72"/>
      <c r="BL689" s="72"/>
      <c r="BM689" s="72"/>
      <c r="BN689" s="72"/>
      <c r="BO689" s="72"/>
      <c r="BP689" s="72"/>
      <c r="BQ689" s="72"/>
      <c r="BR689" s="72"/>
      <c r="BS689" s="72"/>
      <c r="BT689" s="72"/>
      <c r="BU689" s="72"/>
      <c r="BV689" s="72"/>
      <c r="BW689" s="72"/>
      <c r="BX689" s="72"/>
      <c r="BY689" s="72"/>
      <c r="BZ689" s="72"/>
      <c r="CA689" s="72"/>
      <c r="CB689" s="72"/>
      <c r="CC689" s="72"/>
      <c r="CD689" s="72"/>
      <c r="CE689" s="72"/>
      <c r="CF689" s="72"/>
      <c r="CG689" s="72"/>
      <c r="CH689" s="72"/>
    </row>
    <row r="690" spans="1:86" ht="25.15" customHeight="1">
      <c r="A690" s="440"/>
      <c r="B690" s="442" t="s">
        <v>64</v>
      </c>
      <c r="C690" s="442"/>
      <c r="D690" s="442"/>
      <c r="E690" s="442"/>
      <c r="F690" s="442"/>
      <c r="G690" s="442"/>
      <c r="H690" s="442"/>
      <c r="I690" s="442"/>
      <c r="J690" s="442"/>
      <c r="K690" s="442"/>
      <c r="L690" s="72"/>
      <c r="M690" s="72"/>
      <c r="N690" s="72"/>
      <c r="O690" s="72"/>
      <c r="P690" s="72"/>
      <c r="Q690" s="72"/>
      <c r="R690" s="72"/>
      <c r="S690" s="72"/>
      <c r="T690" s="72"/>
      <c r="U690" s="72"/>
      <c r="V690" s="72"/>
      <c r="W690" s="72"/>
      <c r="X690" s="72"/>
      <c r="Y690" s="72"/>
      <c r="Z690" s="72"/>
      <c r="AA690" s="72"/>
      <c r="AB690" s="72"/>
      <c r="AC690" s="72"/>
      <c r="AD690" s="72"/>
      <c r="AE690" s="72"/>
      <c r="AF690" s="72"/>
      <c r="AG690" s="72"/>
      <c r="AH690" s="72"/>
      <c r="AI690" s="72"/>
      <c r="AJ690" s="72"/>
      <c r="AK690" s="72"/>
      <c r="AL690" s="72"/>
      <c r="AM690" s="72"/>
      <c r="AN690" s="72"/>
      <c r="AO690" s="72"/>
      <c r="AP690" s="72"/>
      <c r="AQ690" s="72"/>
      <c r="AR690" s="72"/>
      <c r="AS690" s="72"/>
      <c r="AT690" s="72"/>
      <c r="AU690" s="72"/>
      <c r="AV690" s="72"/>
      <c r="AW690" s="72"/>
      <c r="AX690" s="72"/>
      <c r="AY690" s="72"/>
      <c r="AZ690" s="72"/>
      <c r="BA690" s="72"/>
      <c r="BB690" s="72"/>
      <c r="BC690" s="72"/>
      <c r="BD690" s="72"/>
      <c r="BE690" s="72"/>
      <c r="BF690" s="72"/>
      <c r="BG690" s="72"/>
      <c r="BH690" s="72"/>
      <c r="BI690" s="72"/>
      <c r="BJ690" s="72"/>
      <c r="BK690" s="72"/>
      <c r="BL690" s="72"/>
      <c r="BM690" s="72"/>
      <c r="BN690" s="72"/>
      <c r="BO690" s="72"/>
      <c r="BP690" s="72"/>
      <c r="BQ690" s="72"/>
      <c r="BR690" s="72"/>
      <c r="BS690" s="72"/>
      <c r="BT690" s="72"/>
      <c r="BU690" s="72"/>
      <c r="BV690" s="72"/>
      <c r="BW690" s="72"/>
      <c r="BX690" s="72"/>
      <c r="BY690" s="72"/>
      <c r="BZ690" s="72"/>
      <c r="CA690" s="72"/>
      <c r="CB690" s="72"/>
      <c r="CC690" s="72"/>
      <c r="CD690" s="72"/>
      <c r="CE690" s="72"/>
      <c r="CF690" s="72"/>
      <c r="CG690" s="72"/>
      <c r="CH690" s="72"/>
    </row>
    <row r="691" spans="1:86" ht="25.15" customHeight="1">
      <c r="A691" s="440"/>
      <c r="B691" s="120" t="s">
        <v>23</v>
      </c>
      <c r="C691" s="50" t="s">
        <v>54</v>
      </c>
      <c r="D691" s="50" t="s">
        <v>55</v>
      </c>
      <c r="E691" s="50" t="s">
        <v>57</v>
      </c>
      <c r="F691" s="50" t="s">
        <v>56</v>
      </c>
      <c r="G691" s="50" t="s">
        <v>24</v>
      </c>
      <c r="H691" s="50" t="s">
        <v>239</v>
      </c>
      <c r="I691" s="50" t="s">
        <v>240</v>
      </c>
      <c r="J691" s="50" t="s">
        <v>241</v>
      </c>
      <c r="K691" s="50" t="s">
        <v>242</v>
      </c>
      <c r="L691" s="22"/>
      <c r="M691" s="22"/>
      <c r="N691" s="22"/>
      <c r="O691" s="22"/>
      <c r="P691" s="22"/>
      <c r="Q691" s="22"/>
      <c r="R691" s="72"/>
      <c r="S691" s="22"/>
      <c r="T691" s="22"/>
      <c r="U691" s="22"/>
      <c r="V691" s="22"/>
      <c r="W691" s="22"/>
      <c r="X691" s="72"/>
      <c r="Y691" s="72"/>
      <c r="Z691" s="72"/>
      <c r="AA691" s="72"/>
      <c r="AB691" s="72"/>
      <c r="AC691" s="72"/>
      <c r="AD691" s="72"/>
      <c r="AE691" s="72"/>
      <c r="AF691" s="72"/>
      <c r="AG691" s="72"/>
      <c r="AH691" s="72"/>
      <c r="AI691" s="72"/>
      <c r="AJ691" s="72"/>
      <c r="AK691" s="72"/>
      <c r="AL691" s="72"/>
      <c r="AM691" s="72"/>
      <c r="AN691" s="72"/>
      <c r="AO691" s="72"/>
      <c r="AP691" s="72"/>
      <c r="AQ691" s="72"/>
      <c r="AR691" s="72"/>
      <c r="AS691" s="72"/>
      <c r="AT691" s="72"/>
      <c r="AU691" s="72"/>
      <c r="AV691" s="72"/>
      <c r="AW691" s="72"/>
      <c r="AX691" s="72"/>
      <c r="AY691" s="72"/>
      <c r="AZ691" s="72"/>
      <c r="BA691" s="72"/>
      <c r="BB691" s="72"/>
      <c r="BC691" s="72"/>
      <c r="BD691" s="72"/>
      <c r="BE691" s="72"/>
      <c r="BF691" s="72"/>
      <c r="BG691" s="72"/>
      <c r="BH691" s="72"/>
      <c r="BI691" s="72"/>
      <c r="BJ691" s="72"/>
      <c r="BK691" s="72"/>
      <c r="BL691" s="72"/>
      <c r="BM691" s="72"/>
      <c r="BN691" s="72"/>
      <c r="BO691" s="72"/>
      <c r="BP691" s="72"/>
      <c r="BQ691" s="72"/>
      <c r="BR691" s="72"/>
      <c r="BS691" s="72"/>
      <c r="BT691" s="72"/>
      <c r="BU691" s="72"/>
      <c r="BV691" s="72"/>
      <c r="BW691" s="72"/>
      <c r="BX691" s="72"/>
      <c r="BY691" s="72"/>
      <c r="BZ691" s="72"/>
      <c r="CA691" s="72"/>
      <c r="CB691" s="72"/>
      <c r="CC691" s="72"/>
      <c r="CD691" s="72"/>
      <c r="CE691" s="72"/>
      <c r="CF691" s="72"/>
      <c r="CG691" s="72"/>
      <c r="CH691" s="72"/>
    </row>
    <row r="692" spans="1:86" ht="25.15" customHeight="1">
      <c r="A692" s="440"/>
      <c r="B692" s="108" t="s">
        <v>43</v>
      </c>
      <c r="C692" s="29">
        <v>1.8003835616438358E-2</v>
      </c>
      <c r="D692" s="29">
        <v>1.7000000000000001E-2</v>
      </c>
      <c r="E692" s="29">
        <v>2.3E-2</v>
      </c>
      <c r="F692" s="29">
        <v>2.1000000000000001E-2</v>
      </c>
      <c r="G692" s="29">
        <v>2.8000000000000001E-2</v>
      </c>
      <c r="H692" s="29">
        <v>0.35199999999999998</v>
      </c>
      <c r="I692" s="29">
        <v>0.28899999999999998</v>
      </c>
      <c r="J692" s="29">
        <v>0.64100000000000001</v>
      </c>
      <c r="K692" s="29">
        <v>0.55600000000000005</v>
      </c>
      <c r="L692" s="30"/>
      <c r="M692" s="30"/>
      <c r="N692" s="30"/>
      <c r="O692" s="30"/>
      <c r="P692" s="30"/>
      <c r="Q692" s="30"/>
      <c r="R692" s="72"/>
      <c r="S692" s="3"/>
      <c r="T692" s="30"/>
      <c r="U692" s="30"/>
      <c r="V692" s="30"/>
      <c r="W692" s="30"/>
      <c r="X692" s="72"/>
      <c r="Y692" s="72"/>
      <c r="Z692" s="72"/>
      <c r="AA692" s="72"/>
      <c r="AB692" s="72"/>
      <c r="AC692" s="72"/>
      <c r="AD692" s="72"/>
      <c r="AE692" s="72"/>
      <c r="AF692" s="72"/>
      <c r="AG692" s="72"/>
      <c r="AH692" s="72"/>
      <c r="AI692" s="72"/>
      <c r="AJ692" s="72"/>
      <c r="AK692" s="72"/>
      <c r="AL692" s="72"/>
      <c r="AM692" s="72"/>
      <c r="AN692" s="72"/>
      <c r="AO692" s="72"/>
      <c r="AP692" s="72"/>
      <c r="AQ692" s="72"/>
      <c r="AR692" s="72"/>
      <c r="AS692" s="72"/>
      <c r="AT692" s="72"/>
      <c r="AU692" s="72"/>
      <c r="AV692" s="72"/>
      <c r="AW692" s="72"/>
      <c r="AX692" s="72"/>
      <c r="AY692" s="72"/>
      <c r="AZ692" s="72"/>
      <c r="BA692" s="72"/>
      <c r="BB692" s="72"/>
      <c r="BC692" s="72"/>
      <c r="BD692" s="72"/>
      <c r="BE692" s="72"/>
      <c r="BF692" s="72"/>
      <c r="BG692" s="72"/>
      <c r="BH692" s="72"/>
      <c r="BI692" s="72"/>
      <c r="BJ692" s="72"/>
      <c r="BK692" s="72"/>
      <c r="BL692" s="72"/>
      <c r="BM692" s="72"/>
      <c r="BN692" s="72"/>
      <c r="BO692" s="72"/>
      <c r="BP692" s="72"/>
      <c r="BQ692" s="72"/>
      <c r="BR692" s="72"/>
      <c r="BS692" s="72"/>
      <c r="BT692" s="72"/>
      <c r="BU692" s="72"/>
      <c r="BV692" s="72"/>
      <c r="BW692" s="72"/>
      <c r="BX692" s="72"/>
      <c r="BY692" s="72"/>
      <c r="BZ692" s="72"/>
      <c r="CA692" s="72"/>
      <c r="CB692" s="72"/>
      <c r="CC692" s="72"/>
      <c r="CD692" s="72"/>
      <c r="CE692" s="72"/>
      <c r="CF692" s="72"/>
      <c r="CG692" s="72"/>
      <c r="CH692" s="72"/>
    </row>
    <row r="693" spans="1:86" ht="25.15" customHeight="1">
      <c r="A693" s="440"/>
      <c r="B693" s="108" t="s">
        <v>44</v>
      </c>
      <c r="C693" s="29">
        <v>2.5143287671232875E-2</v>
      </c>
      <c r="D693" s="29">
        <v>2.4E-2</v>
      </c>
      <c r="E693" s="29">
        <v>3.3000000000000002E-2</v>
      </c>
      <c r="F693" s="29">
        <v>0.03</v>
      </c>
      <c r="G693" s="29">
        <v>3.9E-2</v>
      </c>
      <c r="H693" s="29">
        <v>0.2</v>
      </c>
      <c r="I693" s="29">
        <v>0.16600000000000001</v>
      </c>
      <c r="J693" s="29">
        <v>0.35</v>
      </c>
      <c r="K693" s="29">
        <v>0.307</v>
      </c>
      <c r="L693" s="30"/>
      <c r="M693" s="30"/>
      <c r="N693" s="30"/>
      <c r="O693" s="30"/>
      <c r="P693" s="30"/>
      <c r="Q693" s="30"/>
      <c r="R693" s="72"/>
      <c r="S693" s="3"/>
      <c r="T693" s="30"/>
      <c r="U693" s="30"/>
      <c r="V693" s="30"/>
      <c r="W693" s="30"/>
      <c r="X693" s="72"/>
      <c r="Y693" s="72"/>
      <c r="Z693" s="72"/>
      <c r="AA693" s="72"/>
      <c r="AB693" s="72"/>
      <c r="AC693" s="72"/>
      <c r="AD693" s="72"/>
      <c r="AE693" s="72"/>
      <c r="AF693" s="72"/>
      <c r="AG693" s="72"/>
      <c r="AH693" s="72"/>
      <c r="AI693" s="72"/>
      <c r="AJ693" s="72"/>
      <c r="AK693" s="72"/>
      <c r="AL693" s="72"/>
      <c r="AM693" s="72"/>
      <c r="AN693" s="72"/>
      <c r="AO693" s="72"/>
      <c r="AP693" s="72"/>
      <c r="AQ693" s="72"/>
      <c r="AR693" s="72"/>
      <c r="AS693" s="72"/>
      <c r="AT693" s="72"/>
      <c r="AU693" s="72"/>
      <c r="AV693" s="72"/>
      <c r="AW693" s="72"/>
      <c r="AX693" s="72"/>
      <c r="AY693" s="72"/>
      <c r="AZ693" s="72"/>
      <c r="BA693" s="72"/>
      <c r="BB693" s="72"/>
      <c r="BC693" s="72"/>
      <c r="BD693" s="72"/>
      <c r="BE693" s="72"/>
      <c r="BF693" s="72"/>
      <c r="BG693" s="72"/>
      <c r="BH693" s="72"/>
      <c r="BI693" s="72"/>
      <c r="BJ693" s="72"/>
      <c r="BK693" s="72"/>
      <c r="BL693" s="72"/>
      <c r="BM693" s="72"/>
      <c r="BN693" s="72"/>
      <c r="BO693" s="72"/>
      <c r="BP693" s="72"/>
      <c r="BQ693" s="72"/>
      <c r="BR693" s="72"/>
      <c r="BS693" s="72"/>
      <c r="BT693" s="72"/>
      <c r="BU693" s="72"/>
      <c r="BV693" s="72"/>
      <c r="BW693" s="72"/>
      <c r="BX693" s="72"/>
      <c r="BY693" s="72"/>
      <c r="BZ693" s="72"/>
      <c r="CA693" s="72"/>
      <c r="CB693" s="72"/>
      <c r="CC693" s="72"/>
      <c r="CD693" s="72"/>
      <c r="CE693" s="72"/>
      <c r="CF693" s="72"/>
      <c r="CG693" s="72"/>
      <c r="CH693" s="72"/>
    </row>
    <row r="694" spans="1:86" ht="25.15" customHeight="1">
      <c r="A694" s="440"/>
      <c r="B694" s="108" t="s">
        <v>45</v>
      </c>
      <c r="C694" s="29">
        <v>3.352438356164384E-2</v>
      </c>
      <c r="D694" s="29">
        <v>3.1E-2</v>
      </c>
      <c r="E694" s="29">
        <v>4.2999999999999997E-2</v>
      </c>
      <c r="F694" s="29">
        <v>4.1000000000000002E-2</v>
      </c>
      <c r="G694" s="29">
        <v>5.1999999999999998E-2</v>
      </c>
      <c r="H694" s="29">
        <v>0.124</v>
      </c>
      <c r="I694" s="29">
        <v>0.105</v>
      </c>
      <c r="J694" s="29">
        <v>0.19800000000000001</v>
      </c>
      <c r="K694" s="29">
        <v>0.17799999999999999</v>
      </c>
      <c r="L694" s="30"/>
      <c r="M694" s="30"/>
      <c r="N694" s="30"/>
      <c r="O694" s="30"/>
      <c r="P694" s="30"/>
      <c r="Q694" s="30"/>
      <c r="R694" s="72"/>
      <c r="S694" s="3"/>
      <c r="T694" s="30"/>
      <c r="U694" s="30"/>
      <c r="V694" s="30"/>
      <c r="W694" s="30"/>
      <c r="X694" s="72"/>
      <c r="Y694" s="72"/>
      <c r="Z694" s="72"/>
      <c r="AA694" s="72"/>
      <c r="AB694" s="72"/>
      <c r="AC694" s="72"/>
      <c r="AD694" s="72"/>
      <c r="AE694" s="72"/>
      <c r="AF694" s="72"/>
      <c r="AG694" s="72"/>
      <c r="AH694" s="72"/>
      <c r="AI694" s="72"/>
      <c r="AJ694" s="72"/>
      <c r="AK694" s="72"/>
      <c r="AL694" s="72"/>
      <c r="AM694" s="72"/>
      <c r="AN694" s="72"/>
      <c r="AO694" s="72"/>
      <c r="AP694" s="72"/>
      <c r="AQ694" s="72"/>
      <c r="AR694" s="72"/>
      <c r="AS694" s="72"/>
      <c r="AT694" s="72"/>
      <c r="AU694" s="72"/>
      <c r="AV694" s="72"/>
      <c r="AW694" s="72"/>
      <c r="AX694" s="72"/>
      <c r="AY694" s="72"/>
      <c r="AZ694" s="72"/>
      <c r="BA694" s="72"/>
      <c r="BB694" s="72"/>
      <c r="BC694" s="72"/>
      <c r="BD694" s="72"/>
      <c r="BE694" s="72"/>
      <c r="BF694" s="72"/>
      <c r="BG694" s="72"/>
      <c r="BH694" s="72"/>
      <c r="BI694" s="72"/>
      <c r="BJ694" s="72"/>
      <c r="BK694" s="72"/>
      <c r="BL694" s="72"/>
      <c r="BM694" s="72"/>
      <c r="BN694" s="72"/>
      <c r="BO694" s="72"/>
      <c r="BP694" s="72"/>
      <c r="BQ694" s="72"/>
      <c r="BR694" s="72"/>
      <c r="BS694" s="72"/>
      <c r="BT694" s="72"/>
      <c r="BU694" s="72"/>
      <c r="BV694" s="72"/>
      <c r="BW694" s="72"/>
      <c r="BX694" s="72"/>
      <c r="BY694" s="72"/>
      <c r="BZ694" s="72"/>
      <c r="CA694" s="72"/>
      <c r="CB694" s="72"/>
      <c r="CC694" s="72"/>
      <c r="CD694" s="72"/>
      <c r="CE694" s="72"/>
      <c r="CF694" s="72"/>
      <c r="CG694" s="72"/>
      <c r="CH694" s="72"/>
    </row>
    <row r="695" spans="1:86" ht="25.15" customHeight="1">
      <c r="A695" s="440"/>
      <c r="B695" s="108" t="s">
        <v>46</v>
      </c>
      <c r="C695" s="29">
        <v>3.8725491628614911E-2</v>
      </c>
      <c r="D695" s="29">
        <v>3.5999999999999997E-2</v>
      </c>
      <c r="E695" s="29">
        <v>0.05</v>
      </c>
      <c r="F695" s="29">
        <v>4.7E-2</v>
      </c>
      <c r="G695" s="29">
        <v>0.06</v>
      </c>
      <c r="H695" s="29">
        <v>9.5000000000000001E-2</v>
      </c>
      <c r="I695" s="29">
        <v>8.4000000000000005E-2</v>
      </c>
      <c r="J695" s="29">
        <v>0.13400000000000001</v>
      </c>
      <c r="K695" s="29">
        <v>0.125</v>
      </c>
      <c r="L695" s="30"/>
      <c r="M695" s="30"/>
      <c r="N695" s="30"/>
      <c r="O695" s="30"/>
      <c r="P695" s="30"/>
      <c r="Q695" s="30"/>
      <c r="R695" s="72"/>
      <c r="S695" s="3"/>
      <c r="T695" s="30"/>
      <c r="U695" s="30"/>
      <c r="V695" s="30"/>
      <c r="W695" s="30"/>
      <c r="X695" s="72"/>
      <c r="Y695" s="72"/>
      <c r="Z695" s="72"/>
      <c r="AA695" s="72"/>
      <c r="AB695" s="72"/>
      <c r="AC695" s="72"/>
      <c r="AD695" s="72"/>
      <c r="AE695" s="72"/>
      <c r="AF695" s="72"/>
      <c r="AG695" s="72"/>
      <c r="AH695" s="72"/>
      <c r="AI695" s="72"/>
      <c r="AJ695" s="72"/>
      <c r="AK695" s="72"/>
      <c r="AL695" s="72"/>
      <c r="AM695" s="72"/>
      <c r="AN695" s="72"/>
      <c r="AO695" s="72"/>
      <c r="AP695" s="72"/>
      <c r="AQ695" s="72"/>
      <c r="AR695" s="72"/>
      <c r="AS695" s="72"/>
      <c r="AT695" s="72"/>
      <c r="AU695" s="72"/>
      <c r="AV695" s="72"/>
      <c r="AW695" s="72"/>
      <c r="AX695" s="72"/>
      <c r="AY695" s="72"/>
      <c r="AZ695" s="72"/>
      <c r="BA695" s="72"/>
      <c r="BB695" s="72"/>
      <c r="BC695" s="72"/>
      <c r="BD695" s="72"/>
      <c r="BE695" s="72"/>
      <c r="BF695" s="72"/>
      <c r="BG695" s="72"/>
      <c r="BH695" s="72"/>
      <c r="BI695" s="72"/>
      <c r="BJ695" s="72"/>
      <c r="BK695" s="72"/>
      <c r="BL695" s="72"/>
      <c r="BM695" s="72"/>
      <c r="BN695" s="72"/>
      <c r="BO695" s="72"/>
      <c r="BP695" s="72"/>
      <c r="BQ695" s="72"/>
      <c r="BR695" s="72"/>
      <c r="BS695" s="72"/>
      <c r="BT695" s="72"/>
      <c r="BU695" s="72"/>
      <c r="BV695" s="72"/>
      <c r="BW695" s="72"/>
      <c r="BX695" s="72"/>
      <c r="BY695" s="72"/>
      <c r="BZ695" s="72"/>
      <c r="CA695" s="72"/>
      <c r="CB695" s="72"/>
      <c r="CC695" s="72"/>
      <c r="CD695" s="72"/>
      <c r="CE695" s="72"/>
      <c r="CF695" s="72"/>
      <c r="CG695" s="72"/>
      <c r="CH695" s="72"/>
    </row>
    <row r="696" spans="1:86" ht="25.15" customHeight="1">
      <c r="A696" s="440"/>
      <c r="B696" s="108" t="s">
        <v>49</v>
      </c>
      <c r="C696" s="29">
        <v>4.0082430963252876E-2</v>
      </c>
      <c r="D696" s="29">
        <v>3.7999999999999999E-2</v>
      </c>
      <c r="E696" s="29">
        <v>5.1999999999999998E-2</v>
      </c>
      <c r="F696" s="29">
        <v>4.9000000000000002E-2</v>
      </c>
      <c r="G696" s="29">
        <v>6.3E-2</v>
      </c>
      <c r="H696" s="29">
        <v>8.4000000000000005E-2</v>
      </c>
      <c r="I696" s="29">
        <v>7.5999999999999998E-2</v>
      </c>
      <c r="J696" s="29">
        <v>0.106</v>
      </c>
      <c r="K696" s="29">
        <v>0.10100000000000001</v>
      </c>
      <c r="L696" s="30"/>
      <c r="M696" s="30"/>
      <c r="N696" s="30"/>
      <c r="O696" s="30"/>
      <c r="P696" s="30"/>
      <c r="Q696" s="30"/>
      <c r="R696" s="72"/>
      <c r="S696" s="3"/>
      <c r="T696" s="30"/>
      <c r="U696" s="30"/>
      <c r="V696" s="30"/>
      <c r="W696" s="30"/>
      <c r="X696" s="72"/>
      <c r="Y696" s="72"/>
      <c r="Z696" s="72"/>
      <c r="AA696" s="72"/>
      <c r="AB696" s="72"/>
      <c r="AC696" s="72"/>
      <c r="AD696" s="72"/>
      <c r="AE696" s="72"/>
      <c r="AF696" s="72"/>
      <c r="AG696" s="72"/>
      <c r="AH696" s="72"/>
      <c r="AI696" s="72"/>
      <c r="AJ696" s="72"/>
      <c r="AK696" s="72"/>
      <c r="AL696" s="72"/>
      <c r="AM696" s="72"/>
      <c r="AN696" s="72"/>
      <c r="AO696" s="72"/>
      <c r="AP696" s="72"/>
      <c r="AQ696" s="72"/>
      <c r="AR696" s="72"/>
      <c r="AS696" s="72"/>
      <c r="AT696" s="72"/>
      <c r="AU696" s="72"/>
      <c r="AV696" s="72"/>
      <c r="AW696" s="72"/>
      <c r="AX696" s="72"/>
      <c r="AY696" s="72"/>
      <c r="AZ696" s="72"/>
      <c r="BA696" s="72"/>
      <c r="BB696" s="72"/>
      <c r="BC696" s="72"/>
      <c r="BD696" s="72"/>
      <c r="BE696" s="72"/>
      <c r="BF696" s="72"/>
      <c r="BG696" s="72"/>
      <c r="BH696" s="72"/>
      <c r="BI696" s="72"/>
      <c r="BJ696" s="72"/>
      <c r="BK696" s="72"/>
      <c r="BL696" s="72"/>
      <c r="BM696" s="72"/>
      <c r="BN696" s="72"/>
      <c r="BO696" s="72"/>
      <c r="BP696" s="72"/>
      <c r="BQ696" s="72"/>
      <c r="BR696" s="72"/>
      <c r="BS696" s="72"/>
      <c r="BT696" s="72"/>
      <c r="BU696" s="72"/>
      <c r="BV696" s="72"/>
      <c r="BW696" s="72"/>
      <c r="BX696" s="72"/>
      <c r="BY696" s="72"/>
      <c r="BZ696" s="72"/>
      <c r="CA696" s="72"/>
      <c r="CB696" s="72"/>
      <c r="CC696" s="72"/>
      <c r="CD696" s="72"/>
      <c r="CE696" s="72"/>
      <c r="CF696" s="72"/>
      <c r="CG696" s="72"/>
      <c r="CH696" s="72"/>
    </row>
    <row r="697" spans="1:86" ht="25.15" customHeight="1">
      <c r="A697" s="440"/>
      <c r="B697" s="108" t="s">
        <v>50</v>
      </c>
      <c r="C697" s="29">
        <v>3.2649758395820384E-2</v>
      </c>
      <c r="D697" s="29">
        <v>3.1E-2</v>
      </c>
      <c r="E697" s="29">
        <v>4.2000000000000003E-2</v>
      </c>
      <c r="F697" s="29">
        <v>0.04</v>
      </c>
      <c r="G697" s="29">
        <v>5.6000000000000001E-2</v>
      </c>
      <c r="H697" s="29">
        <v>5.8000000000000003E-2</v>
      </c>
      <c r="I697" s="29">
        <v>6.9000000000000006E-2</v>
      </c>
      <c r="J697" s="29">
        <v>8.5000000000000006E-2</v>
      </c>
      <c r="K697" s="29">
        <v>6.0999999999999999E-2</v>
      </c>
      <c r="L697" s="30"/>
      <c r="M697" s="30"/>
      <c r="N697" s="30"/>
      <c r="O697" s="30"/>
      <c r="P697" s="30"/>
      <c r="Q697" s="30"/>
      <c r="R697" s="72"/>
      <c r="S697" s="3"/>
      <c r="T697" s="30"/>
      <c r="U697" s="30"/>
      <c r="V697" s="30"/>
      <c r="W697" s="30"/>
      <c r="X697" s="72"/>
      <c r="Y697" s="72"/>
      <c r="Z697" s="72"/>
      <c r="AA697" s="72"/>
      <c r="AB697" s="72"/>
      <c r="AC697" s="72"/>
      <c r="AD697" s="72"/>
      <c r="AE697" s="72"/>
      <c r="AF697" s="72"/>
      <c r="AG697" s="72"/>
      <c r="AH697" s="72"/>
      <c r="AI697" s="72"/>
      <c r="AJ697" s="72"/>
      <c r="AK697" s="72"/>
      <c r="AL697" s="72"/>
      <c r="AM697" s="72"/>
      <c r="AN697" s="72"/>
      <c r="AO697" s="72"/>
      <c r="AP697" s="72"/>
      <c r="AQ697" s="72"/>
      <c r="AR697" s="72"/>
      <c r="AS697" s="72"/>
      <c r="AT697" s="72"/>
      <c r="AU697" s="72"/>
      <c r="AV697" s="72"/>
      <c r="AW697" s="72"/>
      <c r="AX697" s="72"/>
      <c r="AY697" s="72"/>
      <c r="AZ697" s="72"/>
      <c r="BA697" s="72"/>
      <c r="BB697" s="72"/>
      <c r="BC697" s="72"/>
      <c r="BD697" s="72"/>
      <c r="BE697" s="72"/>
      <c r="BF697" s="72"/>
      <c r="BG697" s="72"/>
      <c r="BH697" s="72"/>
      <c r="BI697" s="72"/>
      <c r="BJ697" s="72"/>
      <c r="BK697" s="72"/>
      <c r="BL697" s="72"/>
      <c r="BM697" s="72"/>
      <c r="BN697" s="72"/>
      <c r="BO697" s="72"/>
      <c r="BP697" s="72"/>
      <c r="BQ697" s="72"/>
      <c r="BR697" s="72"/>
      <c r="BS697" s="72"/>
      <c r="BT697" s="72"/>
      <c r="BU697" s="72"/>
      <c r="BV697" s="72"/>
      <c r="BW697" s="72"/>
      <c r="BX697" s="72"/>
      <c r="BY697" s="72"/>
      <c r="BZ697" s="72"/>
      <c r="CA697" s="72"/>
      <c r="CB697" s="72"/>
      <c r="CC697" s="72"/>
      <c r="CD697" s="72"/>
      <c r="CE697" s="72"/>
      <c r="CF697" s="72"/>
      <c r="CG697" s="72"/>
      <c r="CH697" s="72"/>
    </row>
    <row r="698" spans="1:86" ht="25.15" customHeight="1">
      <c r="A698" s="440"/>
      <c r="B698" s="91" t="s">
        <v>436</v>
      </c>
      <c r="C698" s="7"/>
      <c r="D698" s="7"/>
      <c r="E698" s="7"/>
      <c r="F698" s="7"/>
      <c r="G698" s="72"/>
      <c r="H698" s="72"/>
      <c r="I698" s="72"/>
      <c r="J698" s="72"/>
      <c r="K698" s="72"/>
      <c r="L698" s="72"/>
      <c r="M698" s="72"/>
      <c r="N698" s="72"/>
      <c r="O698" s="72"/>
      <c r="P698" s="72"/>
      <c r="Q698" s="72"/>
      <c r="R698" s="72"/>
      <c r="S698" s="72"/>
      <c r="T698" s="72"/>
      <c r="U698" s="72"/>
      <c r="V698" s="72"/>
      <c r="W698" s="72"/>
      <c r="X698" s="72"/>
      <c r="Y698" s="72"/>
      <c r="Z698" s="72"/>
      <c r="AA698" s="72"/>
      <c r="AB698" s="72"/>
      <c r="AC698" s="72"/>
      <c r="AD698" s="72"/>
      <c r="AE698" s="72"/>
      <c r="AF698" s="72"/>
      <c r="AG698" s="72"/>
      <c r="AH698" s="72"/>
      <c r="AI698" s="72"/>
      <c r="AJ698" s="72"/>
      <c r="AK698" s="72"/>
      <c r="AL698" s="72"/>
      <c r="AM698" s="72"/>
      <c r="AN698" s="72"/>
      <c r="AO698" s="72"/>
      <c r="AP698" s="72"/>
      <c r="AQ698" s="72"/>
      <c r="AR698" s="72"/>
      <c r="AS698" s="72"/>
      <c r="AT698" s="72"/>
      <c r="AU698" s="72"/>
      <c r="AV698" s="72"/>
      <c r="AW698" s="72"/>
      <c r="AX698" s="72"/>
      <c r="AY698" s="72"/>
      <c r="AZ698" s="72"/>
      <c r="BA698" s="72"/>
      <c r="BB698" s="72"/>
      <c r="BC698" s="72"/>
      <c r="BD698" s="72"/>
      <c r="BE698" s="72"/>
      <c r="BF698" s="72"/>
      <c r="BG698" s="72"/>
      <c r="BH698" s="72"/>
      <c r="BI698" s="72"/>
      <c r="BJ698" s="72"/>
      <c r="BK698" s="72"/>
      <c r="BL698" s="72"/>
      <c r="BM698" s="72"/>
      <c r="BN698" s="72"/>
      <c r="BO698" s="72"/>
      <c r="BP698" s="72"/>
      <c r="BQ698" s="72"/>
      <c r="BR698" s="72"/>
      <c r="BS698" s="72"/>
      <c r="BT698" s="72"/>
      <c r="BU698" s="72"/>
      <c r="BV698" s="72"/>
      <c r="BW698" s="72"/>
      <c r="BX698" s="72"/>
      <c r="BY698" s="72"/>
      <c r="BZ698" s="72"/>
      <c r="CA698" s="72"/>
      <c r="CB698" s="72"/>
      <c r="CC698" s="72"/>
      <c r="CD698" s="72"/>
      <c r="CE698" s="72"/>
      <c r="CF698" s="72"/>
      <c r="CG698" s="72"/>
      <c r="CH698" s="72"/>
    </row>
    <row r="699" spans="1:86" ht="25.15" customHeight="1">
      <c r="A699" s="440"/>
      <c r="B699" s="442" t="s">
        <v>91</v>
      </c>
      <c r="C699" s="442"/>
      <c r="D699" s="442"/>
      <c r="E699" s="442"/>
      <c r="F699" s="442"/>
      <c r="G699" s="442"/>
      <c r="H699" s="442"/>
      <c r="I699" s="442"/>
      <c r="J699" s="442"/>
      <c r="K699" s="442"/>
      <c r="L699" s="72"/>
      <c r="M699" s="72"/>
      <c r="N699" s="72"/>
      <c r="O699" s="72"/>
      <c r="P699" s="72"/>
      <c r="Q699" s="72"/>
      <c r="R699" s="72"/>
      <c r="S699" s="72"/>
      <c r="T699" s="72"/>
      <c r="U699" s="72"/>
      <c r="V699" s="72"/>
      <c r="W699" s="72"/>
      <c r="X699" s="72"/>
      <c r="Y699" s="72"/>
      <c r="Z699" s="72"/>
      <c r="AA699" s="72"/>
      <c r="AB699" s="72"/>
      <c r="AC699" s="72"/>
      <c r="AD699" s="72"/>
      <c r="AE699" s="72"/>
      <c r="AF699" s="72"/>
      <c r="AG699" s="72"/>
      <c r="AH699" s="72"/>
      <c r="AI699" s="72"/>
      <c r="AJ699" s="72"/>
      <c r="AK699" s="72"/>
      <c r="AL699" s="72"/>
      <c r="AM699" s="72"/>
      <c r="AN699" s="72"/>
      <c r="AO699" s="72"/>
      <c r="AP699" s="72"/>
      <c r="AQ699" s="72"/>
      <c r="AR699" s="72"/>
      <c r="AS699" s="72"/>
      <c r="AT699" s="72"/>
      <c r="AU699" s="72"/>
      <c r="AV699" s="72"/>
      <c r="AW699" s="72"/>
      <c r="AX699" s="72"/>
      <c r="AY699" s="72"/>
      <c r="AZ699" s="72"/>
      <c r="BA699" s="72"/>
      <c r="BB699" s="72"/>
      <c r="BC699" s="72"/>
      <c r="BD699" s="72"/>
      <c r="BE699" s="72"/>
      <c r="BF699" s="72"/>
      <c r="BG699" s="72"/>
      <c r="BH699" s="72"/>
      <c r="BI699" s="72"/>
      <c r="BJ699" s="72"/>
      <c r="BK699" s="72"/>
      <c r="BL699" s="72"/>
      <c r="BM699" s="72"/>
      <c r="BN699" s="72"/>
      <c r="BO699" s="72"/>
      <c r="BP699" s="72"/>
      <c r="BQ699" s="72"/>
      <c r="BR699" s="72"/>
      <c r="BS699" s="72"/>
      <c r="BT699" s="72"/>
      <c r="BU699" s="72"/>
      <c r="BV699" s="72"/>
      <c r="BW699" s="72"/>
      <c r="BX699" s="72"/>
      <c r="BY699" s="72"/>
      <c r="BZ699" s="72"/>
      <c r="CA699" s="72"/>
      <c r="CB699" s="72"/>
      <c r="CC699" s="72"/>
      <c r="CD699" s="72"/>
      <c r="CE699" s="72"/>
      <c r="CF699" s="72"/>
      <c r="CG699" s="72"/>
      <c r="CH699" s="72"/>
    </row>
    <row r="700" spans="1:86" ht="25.15" customHeight="1">
      <c r="A700" s="440"/>
      <c r="B700" s="120"/>
      <c r="C700" s="50" t="s">
        <v>54</v>
      </c>
      <c r="D700" s="50" t="s">
        <v>55</v>
      </c>
      <c r="E700" s="50" t="s">
        <v>57</v>
      </c>
      <c r="F700" s="50" t="s">
        <v>56</v>
      </c>
      <c r="G700" s="50" t="s">
        <v>24</v>
      </c>
      <c r="H700" s="50" t="s">
        <v>239</v>
      </c>
      <c r="I700" s="50" t="s">
        <v>240</v>
      </c>
      <c r="J700" s="50" t="s">
        <v>241</v>
      </c>
      <c r="K700" s="50" t="s">
        <v>242</v>
      </c>
      <c r="L700" s="22"/>
      <c r="M700" s="22"/>
      <c r="N700" s="22"/>
      <c r="O700" s="22"/>
      <c r="P700" s="22"/>
      <c r="Q700" s="22"/>
      <c r="R700" s="72"/>
      <c r="S700" s="22"/>
      <c r="T700" s="22"/>
      <c r="U700" s="22"/>
      <c r="V700" s="22"/>
      <c r="W700" s="22"/>
      <c r="X700" s="72"/>
      <c r="Y700" s="72"/>
      <c r="Z700" s="72"/>
      <c r="AA700" s="72"/>
      <c r="AB700" s="72"/>
      <c r="AC700" s="72"/>
      <c r="AD700" s="72"/>
      <c r="AE700" s="72"/>
      <c r="AF700" s="72"/>
      <c r="AG700" s="72"/>
      <c r="AH700" s="72"/>
      <c r="AI700" s="72"/>
      <c r="AJ700" s="72"/>
      <c r="AK700" s="72"/>
      <c r="AL700" s="72"/>
      <c r="AM700" s="72"/>
      <c r="AN700" s="72"/>
      <c r="AO700" s="72"/>
      <c r="AP700" s="72"/>
      <c r="AQ700" s="72"/>
      <c r="AR700" s="72"/>
      <c r="AS700" s="72"/>
      <c r="AT700" s="72"/>
      <c r="AU700" s="72"/>
      <c r="AV700" s="72"/>
      <c r="AW700" s="72"/>
      <c r="AX700" s="72"/>
      <c r="AY700" s="72"/>
      <c r="AZ700" s="72"/>
      <c r="BA700" s="72"/>
      <c r="BB700" s="72"/>
      <c r="BC700" s="72"/>
      <c r="BD700" s="72"/>
      <c r="BE700" s="72"/>
      <c r="BF700" s="72"/>
      <c r="BG700" s="72"/>
      <c r="BH700" s="72"/>
      <c r="BI700" s="72"/>
      <c r="BJ700" s="72"/>
      <c r="BK700" s="72"/>
      <c r="BL700" s="72"/>
      <c r="BM700" s="72"/>
      <c r="BN700" s="72"/>
      <c r="BO700" s="72"/>
      <c r="BP700" s="72"/>
      <c r="BQ700" s="72"/>
      <c r="BR700" s="72"/>
      <c r="BS700" s="72"/>
      <c r="BT700" s="72"/>
      <c r="BU700" s="72"/>
      <c r="BV700" s="72"/>
      <c r="BW700" s="72"/>
      <c r="BX700" s="72"/>
      <c r="BY700" s="72"/>
      <c r="BZ700" s="72"/>
      <c r="CA700" s="72"/>
      <c r="CB700" s="72"/>
      <c r="CC700" s="72"/>
      <c r="CD700" s="72"/>
      <c r="CE700" s="72"/>
      <c r="CF700" s="72"/>
      <c r="CG700" s="72"/>
      <c r="CH700" s="72"/>
    </row>
    <row r="701" spans="1:86" ht="25.15" customHeight="1">
      <c r="A701" s="440"/>
      <c r="B701" s="108" t="s">
        <v>58</v>
      </c>
      <c r="C701" s="29">
        <v>1.5369999999999999</v>
      </c>
      <c r="D701" s="29">
        <v>1.5309999999999999</v>
      </c>
      <c r="E701" s="29">
        <v>1.333</v>
      </c>
      <c r="F701" s="29">
        <v>1.3320000000000001</v>
      </c>
      <c r="G701" s="29">
        <v>2.032</v>
      </c>
      <c r="H701" s="29">
        <v>1.39</v>
      </c>
      <c r="I701" s="29">
        <v>1.343</v>
      </c>
      <c r="J701" s="29">
        <v>1.2270000000000001</v>
      </c>
      <c r="K701" s="29">
        <v>1.3109999999999999</v>
      </c>
      <c r="L701" s="30"/>
      <c r="M701" s="30"/>
      <c r="N701" s="30"/>
      <c r="O701" s="30"/>
      <c r="P701" s="30"/>
      <c r="Q701" s="30"/>
      <c r="R701" s="72"/>
      <c r="S701" s="3"/>
      <c r="T701" s="30"/>
      <c r="U701" s="30"/>
      <c r="V701" s="30"/>
      <c r="W701" s="30"/>
      <c r="X701" s="72"/>
      <c r="Y701" s="72"/>
      <c r="Z701" s="72"/>
      <c r="AA701" s="72"/>
      <c r="AB701" s="72"/>
      <c r="AC701" s="72"/>
      <c r="AD701" s="72"/>
      <c r="AE701" s="72"/>
      <c r="AF701" s="72"/>
      <c r="AG701" s="72"/>
      <c r="AH701" s="72"/>
      <c r="AI701" s="72"/>
      <c r="AJ701" s="72"/>
      <c r="AK701" s="72"/>
      <c r="AL701" s="72"/>
      <c r="AM701" s="72"/>
      <c r="AN701" s="72"/>
      <c r="AO701" s="72"/>
      <c r="AP701" s="72"/>
      <c r="AQ701" s="72"/>
      <c r="AR701" s="72"/>
      <c r="AS701" s="72"/>
      <c r="AT701" s="72"/>
      <c r="AU701" s="72"/>
      <c r="AV701" s="72"/>
      <c r="AW701" s="72"/>
      <c r="AX701" s="72"/>
      <c r="AY701" s="72"/>
      <c r="AZ701" s="72"/>
      <c r="BA701" s="72"/>
      <c r="BB701" s="72"/>
      <c r="BC701" s="72"/>
      <c r="BD701" s="72"/>
      <c r="BE701" s="72"/>
      <c r="BF701" s="72"/>
      <c r="BG701" s="72"/>
      <c r="BH701" s="72"/>
      <c r="BI701" s="72"/>
      <c r="BJ701" s="72"/>
      <c r="BK701" s="72"/>
      <c r="BL701" s="72"/>
      <c r="BM701" s="72"/>
      <c r="BN701" s="72"/>
      <c r="BO701" s="72"/>
      <c r="BP701" s="72"/>
      <c r="BQ701" s="72"/>
      <c r="BR701" s="72"/>
      <c r="BS701" s="72"/>
      <c r="BT701" s="72"/>
      <c r="BU701" s="72"/>
      <c r="BV701" s="72"/>
      <c r="BW701" s="72"/>
      <c r="BX701" s="72"/>
      <c r="BY701" s="72"/>
      <c r="BZ701" s="72"/>
      <c r="CA701" s="72"/>
      <c r="CB701" s="72"/>
      <c r="CC701" s="72"/>
      <c r="CD701" s="72"/>
      <c r="CE701" s="72"/>
      <c r="CF701" s="72"/>
      <c r="CG701" s="72"/>
      <c r="CH701" s="72"/>
    </row>
    <row r="702" spans="1:86" ht="25.15" customHeight="1">
      <c r="A702" s="440"/>
      <c r="B702" s="91" t="s">
        <v>436</v>
      </c>
      <c r="C702" s="30"/>
      <c r="D702" s="30"/>
      <c r="E702" s="30"/>
      <c r="F702" s="30"/>
      <c r="G702" s="30"/>
      <c r="H702" s="30"/>
      <c r="I702" s="30"/>
      <c r="J702" s="30"/>
      <c r="K702" s="30"/>
      <c r="L702" s="30"/>
      <c r="M702" s="72"/>
      <c r="N702" s="3"/>
      <c r="O702" s="30"/>
      <c r="P702" s="30"/>
      <c r="Q702" s="30"/>
      <c r="R702" s="72"/>
      <c r="S702" s="3"/>
      <c r="T702" s="30"/>
      <c r="U702" s="30"/>
      <c r="V702" s="30"/>
      <c r="W702" s="30"/>
      <c r="X702" s="72"/>
      <c r="Y702" s="72"/>
      <c r="Z702" s="72"/>
      <c r="AA702" s="72"/>
      <c r="AB702" s="72"/>
      <c r="AC702" s="72"/>
      <c r="AD702" s="72"/>
      <c r="AE702" s="72"/>
      <c r="AF702" s="72"/>
      <c r="AG702" s="72"/>
      <c r="AH702" s="72"/>
      <c r="AI702" s="72"/>
      <c r="AJ702" s="72"/>
      <c r="AK702" s="72"/>
      <c r="AL702" s="72"/>
      <c r="AM702" s="72"/>
      <c r="AN702" s="72"/>
      <c r="AO702" s="72"/>
      <c r="AP702" s="72"/>
      <c r="AQ702" s="72"/>
      <c r="AR702" s="72"/>
      <c r="AS702" s="72"/>
      <c r="AT702" s="72"/>
      <c r="AU702" s="72"/>
      <c r="AV702" s="72"/>
      <c r="AW702" s="72"/>
      <c r="AX702" s="72"/>
      <c r="AY702" s="72"/>
      <c r="AZ702" s="72"/>
      <c r="BA702" s="72"/>
      <c r="BB702" s="72"/>
      <c r="BC702" s="72"/>
      <c r="BD702" s="72"/>
      <c r="BE702" s="72"/>
      <c r="BF702" s="72"/>
      <c r="BG702" s="72"/>
      <c r="BH702" s="72"/>
      <c r="BI702" s="72"/>
      <c r="BJ702" s="72"/>
      <c r="BK702" s="72"/>
      <c r="BL702" s="72"/>
      <c r="BM702" s="72"/>
      <c r="BN702" s="72"/>
      <c r="BO702" s="72"/>
      <c r="BP702" s="72"/>
      <c r="BQ702" s="72"/>
      <c r="BR702" s="72"/>
      <c r="BS702" s="72"/>
      <c r="BT702" s="72"/>
      <c r="BU702" s="72"/>
      <c r="BV702" s="72"/>
      <c r="BW702" s="72"/>
      <c r="BX702" s="72"/>
      <c r="BY702" s="72"/>
      <c r="BZ702" s="72"/>
      <c r="CA702" s="72"/>
      <c r="CB702" s="72"/>
      <c r="CC702" s="72"/>
      <c r="CD702" s="72"/>
      <c r="CE702" s="72"/>
      <c r="CF702" s="72"/>
      <c r="CG702" s="72"/>
      <c r="CH702" s="72"/>
    </row>
    <row r="703" spans="1:86" ht="25.15" customHeight="1">
      <c r="A703" s="440"/>
      <c r="B703" s="442" t="s">
        <v>65</v>
      </c>
      <c r="C703" s="442"/>
      <c r="D703" s="442"/>
      <c r="E703" s="442"/>
      <c r="F703" s="442"/>
      <c r="G703" s="442"/>
      <c r="H703" s="442"/>
      <c r="I703" s="442"/>
      <c r="J703" s="442"/>
      <c r="K703" s="442"/>
      <c r="L703" s="72"/>
      <c r="M703" s="72"/>
      <c r="N703" s="72"/>
      <c r="O703" s="72"/>
      <c r="P703" s="72"/>
      <c r="Q703" s="72"/>
      <c r="R703" s="72"/>
      <c r="S703" s="72"/>
      <c r="T703" s="72"/>
      <c r="U703" s="72"/>
      <c r="V703" s="72"/>
      <c r="W703" s="72"/>
      <c r="X703" s="72"/>
      <c r="Y703" s="72"/>
      <c r="Z703" s="72"/>
      <c r="AA703" s="72"/>
      <c r="AB703" s="72"/>
      <c r="AC703" s="72"/>
      <c r="AD703" s="72"/>
      <c r="AE703" s="72"/>
      <c r="AF703" s="72"/>
      <c r="AG703" s="72"/>
      <c r="AH703" s="72"/>
      <c r="AI703" s="72"/>
      <c r="AJ703" s="72"/>
      <c r="AK703" s="72"/>
      <c r="AL703" s="72"/>
      <c r="AM703" s="72"/>
      <c r="AN703" s="72"/>
      <c r="AO703" s="72"/>
      <c r="AP703" s="72"/>
      <c r="AQ703" s="72"/>
      <c r="AR703" s="72"/>
      <c r="AS703" s="72"/>
      <c r="AT703" s="72"/>
      <c r="AU703" s="72"/>
      <c r="AV703" s="72"/>
      <c r="AW703" s="72"/>
      <c r="AX703" s="72"/>
      <c r="AY703" s="72"/>
      <c r="AZ703" s="72"/>
      <c r="BA703" s="72"/>
      <c r="BB703" s="72"/>
      <c r="BC703" s="72"/>
      <c r="BD703" s="72"/>
      <c r="BE703" s="72"/>
      <c r="BF703" s="72"/>
      <c r="BG703" s="72"/>
      <c r="BH703" s="72"/>
      <c r="BI703" s="72"/>
      <c r="BJ703" s="72"/>
      <c r="BK703" s="72"/>
      <c r="BL703" s="72"/>
      <c r="BM703" s="72"/>
      <c r="BN703" s="72"/>
      <c r="BO703" s="72"/>
      <c r="BP703" s="72"/>
      <c r="BQ703" s="72"/>
      <c r="BR703" s="72"/>
      <c r="BS703" s="72"/>
      <c r="BT703" s="72"/>
      <c r="BU703" s="72"/>
      <c r="BV703" s="72"/>
      <c r="BW703" s="72"/>
      <c r="BX703" s="72"/>
      <c r="BY703" s="72"/>
      <c r="BZ703" s="72"/>
      <c r="CA703" s="72"/>
      <c r="CB703" s="72"/>
      <c r="CC703" s="72"/>
      <c r="CD703" s="72"/>
      <c r="CE703" s="72"/>
      <c r="CF703" s="72"/>
      <c r="CG703" s="72"/>
      <c r="CH703" s="72"/>
    </row>
    <row r="704" spans="1:86" ht="25.15" customHeight="1">
      <c r="A704" s="440"/>
      <c r="B704" s="120"/>
      <c r="C704" s="50" t="s">
        <v>54</v>
      </c>
      <c r="D704" s="50" t="s">
        <v>55</v>
      </c>
      <c r="E704" s="50" t="s">
        <v>57</v>
      </c>
      <c r="F704" s="50" t="s">
        <v>56</v>
      </c>
      <c r="G704" s="50" t="s">
        <v>24</v>
      </c>
      <c r="H704" s="50" t="s">
        <v>239</v>
      </c>
      <c r="I704" s="50" t="s">
        <v>240</v>
      </c>
      <c r="J704" s="50" t="s">
        <v>241</v>
      </c>
      <c r="K704" s="50" t="s">
        <v>242</v>
      </c>
      <c r="L704" s="22"/>
      <c r="M704" s="22"/>
      <c r="N704" s="22"/>
      <c r="O704" s="22"/>
      <c r="P704" s="22"/>
      <c r="Q704" s="22"/>
      <c r="R704" s="72"/>
      <c r="S704" s="22"/>
      <c r="T704" s="22"/>
      <c r="U704" s="22"/>
      <c r="V704" s="22"/>
      <c r="W704" s="22"/>
      <c r="X704" s="72"/>
      <c r="Y704" s="72"/>
      <c r="Z704" s="72"/>
      <c r="AA704" s="72"/>
      <c r="AB704" s="72"/>
      <c r="AC704" s="72"/>
      <c r="AD704" s="72"/>
      <c r="AE704" s="72"/>
      <c r="AF704" s="72"/>
      <c r="AG704" s="72"/>
      <c r="AH704" s="72"/>
      <c r="AI704" s="72"/>
      <c r="AJ704" s="72"/>
      <c r="AK704" s="72"/>
      <c r="AL704" s="72"/>
      <c r="AM704" s="72"/>
      <c r="AN704" s="72"/>
      <c r="AO704" s="72"/>
      <c r="AP704" s="72"/>
      <c r="AQ704" s="72"/>
      <c r="AR704" s="72"/>
      <c r="AS704" s="72"/>
      <c r="AT704" s="72"/>
      <c r="AU704" s="72"/>
      <c r="AV704" s="72"/>
      <c r="AW704" s="72"/>
      <c r="AX704" s="72"/>
      <c r="AY704" s="72"/>
      <c r="AZ704" s="72"/>
      <c r="BA704" s="72"/>
      <c r="BB704" s="72"/>
      <c r="BC704" s="72"/>
      <c r="BD704" s="72"/>
      <c r="BE704" s="72"/>
      <c r="BF704" s="72"/>
      <c r="BG704" s="72"/>
      <c r="BH704" s="72"/>
      <c r="BI704" s="72"/>
      <c r="BJ704" s="72"/>
      <c r="BK704" s="72"/>
      <c r="BL704" s="72"/>
      <c r="BM704" s="72"/>
      <c r="BN704" s="72"/>
      <c r="BO704" s="72"/>
      <c r="BP704" s="72"/>
      <c r="BQ704" s="72"/>
      <c r="BR704" s="72"/>
      <c r="BS704" s="72"/>
      <c r="BT704" s="72"/>
      <c r="BU704" s="72"/>
      <c r="BV704" s="72"/>
      <c r="BW704" s="72"/>
      <c r="BX704" s="72"/>
      <c r="BY704" s="72"/>
      <c r="BZ704" s="72"/>
      <c r="CA704" s="72"/>
      <c r="CB704" s="72"/>
      <c r="CC704" s="72"/>
      <c r="CD704" s="72"/>
      <c r="CE704" s="72"/>
      <c r="CF704" s="72"/>
      <c r="CG704" s="72"/>
      <c r="CH704" s="72"/>
    </row>
    <row r="705" spans="1:86" ht="25.15" customHeight="1">
      <c r="A705" s="440"/>
      <c r="B705" s="108" t="s">
        <v>59</v>
      </c>
      <c r="C705" s="29">
        <v>0.26800000000000002</v>
      </c>
      <c r="D705" s="29">
        <v>0.32100000000000001</v>
      </c>
      <c r="E705" s="29">
        <v>0.21199999999999999</v>
      </c>
      <c r="F705" s="29">
        <v>0.314</v>
      </c>
      <c r="G705" s="29">
        <v>1.079</v>
      </c>
      <c r="H705" s="29">
        <v>0.317</v>
      </c>
      <c r="I705" s="29">
        <v>0.25900000000000001</v>
      </c>
      <c r="J705" s="29">
        <v>0.13600000000000001</v>
      </c>
      <c r="K705" s="29">
        <v>0.33600000000000002</v>
      </c>
      <c r="L705" s="30"/>
      <c r="M705" s="30"/>
      <c r="N705" s="30"/>
      <c r="O705" s="30"/>
      <c r="P705" s="30"/>
      <c r="Q705" s="30"/>
      <c r="R705" s="72"/>
      <c r="S705" s="3"/>
      <c r="T705" s="30"/>
      <c r="U705" s="30"/>
      <c r="V705" s="30"/>
      <c r="W705" s="30"/>
      <c r="X705" s="72"/>
      <c r="Y705" s="72"/>
      <c r="Z705" s="72"/>
      <c r="AA705" s="72"/>
      <c r="AB705" s="72"/>
      <c r="AC705" s="72"/>
      <c r="AD705" s="72"/>
      <c r="AE705" s="72"/>
      <c r="AF705" s="72"/>
      <c r="AG705" s="72"/>
      <c r="AH705" s="72"/>
      <c r="AI705" s="72"/>
      <c r="AJ705" s="72"/>
      <c r="AK705" s="72"/>
      <c r="AL705" s="72"/>
      <c r="AM705" s="72"/>
      <c r="AN705" s="72"/>
      <c r="AO705" s="72"/>
      <c r="AP705" s="72"/>
      <c r="AQ705" s="72"/>
      <c r="AR705" s="72"/>
      <c r="AS705" s="72"/>
      <c r="AT705" s="72"/>
      <c r="AU705" s="72"/>
      <c r="AV705" s="72"/>
      <c r="AW705" s="72"/>
      <c r="AX705" s="72"/>
      <c r="AY705" s="72"/>
      <c r="AZ705" s="72"/>
      <c r="BA705" s="72"/>
      <c r="BB705" s="72"/>
      <c r="BC705" s="72"/>
      <c r="BD705" s="72"/>
      <c r="BE705" s="72"/>
      <c r="BF705" s="72"/>
      <c r="BG705" s="72"/>
      <c r="BH705" s="72"/>
      <c r="BI705" s="72"/>
      <c r="BJ705" s="72"/>
      <c r="BK705" s="72"/>
      <c r="BL705" s="72"/>
      <c r="BM705" s="72"/>
      <c r="BN705" s="72"/>
      <c r="BO705" s="72"/>
      <c r="BP705" s="72"/>
      <c r="BQ705" s="72"/>
      <c r="BR705" s="72"/>
      <c r="BS705" s="72"/>
      <c r="BT705" s="72"/>
      <c r="BU705" s="72"/>
      <c r="BV705" s="72"/>
      <c r="BW705" s="72"/>
      <c r="BX705" s="72"/>
      <c r="BY705" s="72"/>
      <c r="BZ705" s="72"/>
      <c r="CA705" s="72"/>
      <c r="CB705" s="72"/>
      <c r="CC705" s="72"/>
      <c r="CD705" s="72"/>
      <c r="CE705" s="72"/>
      <c r="CF705" s="72"/>
      <c r="CG705" s="72"/>
      <c r="CH705" s="72"/>
    </row>
    <row r="706" spans="1:86" ht="25.15" customHeight="1">
      <c r="A706" s="440"/>
      <c r="B706" s="91" t="s">
        <v>436</v>
      </c>
      <c r="C706" s="30"/>
      <c r="D706" s="30"/>
      <c r="E706" s="30"/>
      <c r="F706" s="30"/>
      <c r="G706" s="30"/>
      <c r="H706" s="30"/>
      <c r="I706" s="30"/>
      <c r="J706" s="30"/>
      <c r="K706" s="30"/>
      <c r="L706" s="30"/>
      <c r="M706" s="72"/>
      <c r="N706" s="3"/>
      <c r="O706" s="30"/>
      <c r="P706" s="30"/>
      <c r="Q706" s="30"/>
      <c r="R706" s="72"/>
      <c r="S706" s="3"/>
      <c r="T706" s="30"/>
      <c r="U706" s="30"/>
      <c r="V706" s="30"/>
      <c r="W706" s="30"/>
      <c r="X706" s="72"/>
      <c r="Y706" s="72"/>
      <c r="Z706" s="72"/>
      <c r="AA706" s="72"/>
      <c r="AB706" s="72"/>
      <c r="AC706" s="72"/>
      <c r="AD706" s="72"/>
      <c r="AE706" s="72"/>
      <c r="AF706" s="72"/>
      <c r="AG706" s="72"/>
      <c r="AH706" s="72"/>
      <c r="AI706" s="72"/>
      <c r="AJ706" s="72"/>
      <c r="AK706" s="72"/>
      <c r="AL706" s="72"/>
      <c r="AM706" s="72"/>
      <c r="AN706" s="72"/>
      <c r="AO706" s="72"/>
      <c r="AP706" s="72"/>
      <c r="AQ706" s="72"/>
      <c r="AR706" s="72"/>
      <c r="AS706" s="72"/>
      <c r="AT706" s="72"/>
      <c r="AU706" s="72"/>
      <c r="AV706" s="72"/>
      <c r="AW706" s="72"/>
      <c r="AX706" s="72"/>
      <c r="AY706" s="72"/>
      <c r="AZ706" s="72"/>
      <c r="BA706" s="72"/>
      <c r="BB706" s="72"/>
      <c r="BC706" s="72"/>
      <c r="BD706" s="72"/>
      <c r="BE706" s="72"/>
      <c r="BF706" s="72"/>
      <c r="BG706" s="72"/>
      <c r="BH706" s="72"/>
      <c r="BI706" s="72"/>
      <c r="BJ706" s="72"/>
      <c r="BK706" s="72"/>
      <c r="BL706" s="72"/>
      <c r="BM706" s="72"/>
      <c r="BN706" s="72"/>
      <c r="BO706" s="72"/>
      <c r="BP706" s="72"/>
      <c r="BQ706" s="72"/>
      <c r="BR706" s="72"/>
      <c r="BS706" s="72"/>
      <c r="BT706" s="72"/>
      <c r="BU706" s="72"/>
      <c r="BV706" s="72"/>
      <c r="BW706" s="72"/>
      <c r="BX706" s="72"/>
      <c r="BY706" s="72"/>
      <c r="BZ706" s="72"/>
      <c r="CA706" s="72"/>
      <c r="CB706" s="72"/>
      <c r="CC706" s="72"/>
      <c r="CD706" s="72"/>
      <c r="CE706" s="72"/>
      <c r="CF706" s="72"/>
      <c r="CG706" s="72"/>
      <c r="CH706" s="72"/>
    </row>
    <row r="707" spans="1:86" ht="25.15" customHeight="1">
      <c r="A707" s="440"/>
      <c r="B707" s="442" t="s">
        <v>66</v>
      </c>
      <c r="C707" s="442"/>
      <c r="D707" s="442"/>
      <c r="E707" s="442"/>
      <c r="F707" s="442"/>
      <c r="G707" s="442"/>
      <c r="H707" s="442"/>
      <c r="I707" s="442"/>
      <c r="J707" s="442"/>
      <c r="K707" s="442"/>
      <c r="L707" s="72"/>
      <c r="M707" s="72"/>
      <c r="N707" s="72"/>
      <c r="O707" s="72"/>
      <c r="P707" s="72"/>
      <c r="Q707" s="72"/>
      <c r="R707" s="72"/>
      <c r="S707" s="72"/>
      <c r="T707" s="72"/>
      <c r="U707" s="72"/>
      <c r="V707" s="72"/>
      <c r="W707" s="72"/>
      <c r="X707" s="72"/>
      <c r="Y707" s="72"/>
      <c r="Z707" s="72"/>
      <c r="AA707" s="72"/>
      <c r="AB707" s="72"/>
      <c r="AC707" s="72"/>
      <c r="AD707" s="72"/>
      <c r="AE707" s="72"/>
      <c r="AF707" s="72"/>
      <c r="AG707" s="72"/>
      <c r="AH707" s="72"/>
      <c r="AI707" s="72"/>
      <c r="AJ707" s="72"/>
      <c r="AK707" s="72"/>
      <c r="AL707" s="72"/>
      <c r="AM707" s="72"/>
      <c r="AN707" s="72"/>
      <c r="AO707" s="72"/>
      <c r="AP707" s="72"/>
      <c r="AQ707" s="72"/>
      <c r="AR707" s="72"/>
      <c r="AS707" s="72"/>
      <c r="AT707" s="72"/>
      <c r="AU707" s="72"/>
      <c r="AV707" s="72"/>
      <c r="AW707" s="72"/>
      <c r="AX707" s="72"/>
      <c r="AY707" s="72"/>
      <c r="AZ707" s="72"/>
      <c r="BA707" s="72"/>
      <c r="BB707" s="72"/>
      <c r="BC707" s="72"/>
      <c r="BD707" s="72"/>
      <c r="BE707" s="72"/>
      <c r="BF707" s="72"/>
      <c r="BG707" s="72"/>
      <c r="BH707" s="72"/>
      <c r="BI707" s="72"/>
      <c r="BJ707" s="72"/>
      <c r="BK707" s="72"/>
      <c r="BL707" s="72"/>
      <c r="BM707" s="72"/>
      <c r="BN707" s="72"/>
      <c r="BO707" s="72"/>
      <c r="BP707" s="72"/>
      <c r="BQ707" s="72"/>
      <c r="BR707" s="72"/>
      <c r="BS707" s="72"/>
      <c r="BT707" s="72"/>
      <c r="BU707" s="72"/>
      <c r="BV707" s="72"/>
      <c r="BW707" s="72"/>
      <c r="BX707" s="72"/>
      <c r="BY707" s="72"/>
      <c r="BZ707" s="72"/>
      <c r="CA707" s="72"/>
      <c r="CB707" s="72"/>
      <c r="CC707" s="72"/>
      <c r="CD707" s="72"/>
      <c r="CE707" s="72"/>
      <c r="CF707" s="72"/>
      <c r="CG707" s="72"/>
      <c r="CH707" s="72"/>
    </row>
    <row r="708" spans="1:86" ht="25.15" customHeight="1">
      <c r="A708" s="440"/>
      <c r="B708" s="120"/>
      <c r="C708" s="50" t="s">
        <v>54</v>
      </c>
      <c r="D708" s="50" t="s">
        <v>55</v>
      </c>
      <c r="E708" s="50" t="s">
        <v>57</v>
      </c>
      <c r="F708" s="50" t="s">
        <v>56</v>
      </c>
      <c r="G708" s="50" t="s">
        <v>24</v>
      </c>
      <c r="H708" s="50" t="s">
        <v>239</v>
      </c>
      <c r="I708" s="50" t="s">
        <v>240</v>
      </c>
      <c r="J708" s="50" t="s">
        <v>241</v>
      </c>
      <c r="K708" s="50" t="s">
        <v>242</v>
      </c>
      <c r="L708" s="22"/>
      <c r="M708" s="22"/>
      <c r="N708" s="22"/>
      <c r="O708" s="22"/>
      <c r="P708" s="22"/>
      <c r="Q708" s="22"/>
      <c r="R708" s="72"/>
      <c r="S708" s="22"/>
      <c r="T708" s="22"/>
      <c r="U708" s="22"/>
      <c r="V708" s="22"/>
      <c r="W708" s="22"/>
      <c r="X708" s="72"/>
      <c r="Y708" s="72"/>
      <c r="Z708" s="72"/>
      <c r="AA708" s="72"/>
      <c r="AB708" s="72"/>
      <c r="AC708" s="72"/>
      <c r="AD708" s="72"/>
      <c r="AE708" s="72"/>
      <c r="AF708" s="72"/>
      <c r="AG708" s="72"/>
      <c r="AH708" s="72"/>
      <c r="AI708" s="72"/>
      <c r="AJ708" s="72"/>
      <c r="AK708" s="72"/>
      <c r="AL708" s="72"/>
      <c r="AM708" s="72"/>
      <c r="AN708" s="72"/>
      <c r="AO708" s="72"/>
      <c r="AP708" s="72"/>
      <c r="AQ708" s="72"/>
      <c r="AR708" s="72"/>
      <c r="AS708" s="72"/>
      <c r="AT708" s="72"/>
      <c r="AU708" s="72"/>
      <c r="AV708" s="72"/>
      <c r="AW708" s="72"/>
      <c r="AX708" s="72"/>
      <c r="AY708" s="72"/>
      <c r="AZ708" s="72"/>
      <c r="BA708" s="72"/>
      <c r="BB708" s="72"/>
      <c r="BC708" s="72"/>
      <c r="BD708" s="72"/>
      <c r="BE708" s="72"/>
      <c r="BF708" s="72"/>
      <c r="BG708" s="72"/>
      <c r="BH708" s="72"/>
      <c r="BI708" s="72"/>
      <c r="BJ708" s="72"/>
      <c r="BK708" s="72"/>
      <c r="BL708" s="72"/>
      <c r="BM708" s="72"/>
      <c r="BN708" s="72"/>
      <c r="BO708" s="72"/>
      <c r="BP708" s="72"/>
      <c r="BQ708" s="72"/>
      <c r="BR708" s="72"/>
      <c r="BS708" s="72"/>
      <c r="BT708" s="72"/>
      <c r="BU708" s="72"/>
      <c r="BV708" s="72"/>
      <c r="BW708" s="72"/>
      <c r="BX708" s="72"/>
      <c r="BY708" s="72"/>
      <c r="BZ708" s="72"/>
      <c r="CA708" s="72"/>
      <c r="CB708" s="72"/>
      <c r="CC708" s="72"/>
      <c r="CD708" s="72"/>
      <c r="CE708" s="72"/>
      <c r="CF708" s="72"/>
      <c r="CG708" s="72"/>
      <c r="CH708" s="72"/>
    </row>
    <row r="709" spans="1:86" ht="25.15" customHeight="1">
      <c r="A709" s="440"/>
      <c r="B709" s="108" t="s">
        <v>60</v>
      </c>
      <c r="C709" s="29">
        <v>7.2999999999999995E-2</v>
      </c>
      <c r="D709" s="29">
        <v>0.16700000000000001</v>
      </c>
      <c r="E709" s="29">
        <v>6.0999999999999999E-2</v>
      </c>
      <c r="F709" s="29">
        <v>0.182</v>
      </c>
      <c r="G709" s="29">
        <v>0.27</v>
      </c>
      <c r="H709" s="29">
        <v>0.14599999999999999</v>
      </c>
      <c r="I709" s="29">
        <v>0.188</v>
      </c>
      <c r="J709" s="29">
        <v>4.4999999999999998E-2</v>
      </c>
      <c r="K709" s="29">
        <v>0.126</v>
      </c>
      <c r="L709" s="30"/>
      <c r="M709" s="30"/>
      <c r="N709" s="30"/>
      <c r="O709" s="30"/>
      <c r="P709" s="30"/>
      <c r="Q709" s="30"/>
      <c r="R709" s="72"/>
      <c r="S709" s="3"/>
      <c r="T709" s="30"/>
      <c r="U709" s="30"/>
      <c r="V709" s="30"/>
      <c r="W709" s="30"/>
      <c r="X709" s="72"/>
      <c r="Y709" s="72"/>
      <c r="Z709" s="72"/>
      <c r="AA709" s="72"/>
      <c r="AB709" s="72"/>
      <c r="AC709" s="72"/>
      <c r="AD709" s="72"/>
      <c r="AE709" s="72"/>
      <c r="AF709" s="72"/>
      <c r="AG709" s="72"/>
      <c r="AH709" s="72"/>
      <c r="AI709" s="72"/>
      <c r="AJ709" s="72"/>
      <c r="AK709" s="72"/>
      <c r="AL709" s="72"/>
      <c r="AM709" s="72"/>
      <c r="AN709" s="72"/>
      <c r="AO709" s="72"/>
      <c r="AP709" s="72"/>
      <c r="AQ709" s="72"/>
      <c r="AR709" s="72"/>
      <c r="AS709" s="72"/>
      <c r="AT709" s="72"/>
      <c r="AU709" s="72"/>
      <c r="AV709" s="72"/>
      <c r="AW709" s="72"/>
      <c r="AX709" s="72"/>
      <c r="AY709" s="72"/>
      <c r="AZ709" s="72"/>
      <c r="BA709" s="72"/>
      <c r="BB709" s="72"/>
      <c r="BC709" s="72"/>
      <c r="BD709" s="72"/>
      <c r="BE709" s="72"/>
      <c r="BF709" s="72"/>
      <c r="BG709" s="72"/>
      <c r="BH709" s="72"/>
      <c r="BI709" s="72"/>
      <c r="BJ709" s="72"/>
      <c r="BK709" s="72"/>
      <c r="BL709" s="72"/>
      <c r="BM709" s="72"/>
      <c r="BN709" s="72"/>
      <c r="BO709" s="72"/>
      <c r="BP709" s="72"/>
      <c r="BQ709" s="72"/>
      <c r="BR709" s="72"/>
      <c r="BS709" s="72"/>
      <c r="BT709" s="72"/>
      <c r="BU709" s="72"/>
      <c r="BV709" s="72"/>
      <c r="BW709" s="72"/>
      <c r="BX709" s="72"/>
      <c r="BY709" s="72"/>
      <c r="BZ709" s="72"/>
      <c r="CA709" s="72"/>
      <c r="CB709" s="72"/>
      <c r="CC709" s="72"/>
      <c r="CD709" s="72"/>
      <c r="CE709" s="72"/>
      <c r="CF709" s="72"/>
      <c r="CG709" s="72"/>
      <c r="CH709" s="72"/>
    </row>
    <row r="710" spans="1:86" ht="25.15" customHeight="1">
      <c r="A710" s="440"/>
      <c r="B710" s="91" t="s">
        <v>436</v>
      </c>
      <c r="C710" s="30"/>
      <c r="D710" s="30"/>
      <c r="E710" s="30"/>
      <c r="F710" s="30"/>
      <c r="G710" s="30"/>
      <c r="H710" s="30"/>
      <c r="I710" s="30"/>
      <c r="J710" s="30"/>
      <c r="K710" s="30"/>
      <c r="L710" s="30"/>
      <c r="M710" s="72"/>
      <c r="N710" s="3"/>
      <c r="O710" s="30"/>
      <c r="P710" s="30"/>
      <c r="Q710" s="30"/>
      <c r="R710" s="72"/>
      <c r="S710" s="3"/>
      <c r="T710" s="30"/>
      <c r="U710" s="30"/>
      <c r="V710" s="30"/>
      <c r="W710" s="30"/>
      <c r="X710" s="72"/>
      <c r="Y710" s="72"/>
      <c r="Z710" s="72"/>
      <c r="AA710" s="72"/>
      <c r="AB710" s="72"/>
      <c r="AC710" s="72"/>
      <c r="AD710" s="72"/>
      <c r="AE710" s="72"/>
      <c r="AF710" s="72"/>
      <c r="AG710" s="72"/>
      <c r="AH710" s="72"/>
      <c r="AI710" s="72"/>
      <c r="AJ710" s="72"/>
      <c r="AK710" s="72"/>
      <c r="AL710" s="72"/>
      <c r="AM710" s="72"/>
      <c r="AN710" s="72"/>
      <c r="AO710" s="72"/>
      <c r="AP710" s="72"/>
      <c r="AQ710" s="72"/>
      <c r="AR710" s="72"/>
      <c r="AS710" s="72"/>
      <c r="AT710" s="72"/>
      <c r="AU710" s="72"/>
      <c r="AV710" s="72"/>
      <c r="AW710" s="72"/>
      <c r="AX710" s="72"/>
      <c r="AY710" s="72"/>
      <c r="AZ710" s="72"/>
      <c r="BA710" s="72"/>
      <c r="BB710" s="72"/>
      <c r="BC710" s="72"/>
      <c r="BD710" s="72"/>
      <c r="BE710" s="72"/>
      <c r="BF710" s="72"/>
      <c r="BG710" s="72"/>
      <c r="BH710" s="72"/>
      <c r="BI710" s="72"/>
      <c r="BJ710" s="72"/>
      <c r="BK710" s="72"/>
      <c r="BL710" s="72"/>
      <c r="BM710" s="72"/>
      <c r="BN710" s="72"/>
      <c r="BO710" s="72"/>
      <c r="BP710" s="72"/>
      <c r="BQ710" s="72"/>
      <c r="BR710" s="72"/>
      <c r="BS710" s="72"/>
      <c r="BT710" s="72"/>
      <c r="BU710" s="72"/>
      <c r="BV710" s="72"/>
      <c r="BW710" s="72"/>
      <c r="BX710" s="72"/>
      <c r="BY710" s="72"/>
      <c r="BZ710" s="72"/>
      <c r="CA710" s="72"/>
      <c r="CB710" s="72"/>
      <c r="CC710" s="72"/>
      <c r="CD710" s="72"/>
      <c r="CE710" s="72"/>
      <c r="CF710" s="72"/>
      <c r="CG710" s="72"/>
      <c r="CH710" s="72"/>
    </row>
    <row r="711" spans="1:86" ht="25.15" customHeight="1">
      <c r="A711" s="440"/>
      <c r="B711" s="3"/>
      <c r="C711" s="30"/>
      <c r="D711" s="30"/>
      <c r="E711" s="30"/>
      <c r="F711" s="30"/>
      <c r="G711" s="30"/>
      <c r="H711" s="30"/>
      <c r="I711" s="30"/>
      <c r="J711" s="30"/>
      <c r="K711" s="30"/>
      <c r="L711" s="30"/>
      <c r="M711" s="72"/>
      <c r="N711" s="3"/>
      <c r="O711" s="30"/>
      <c r="P711" s="30"/>
      <c r="Q711" s="30"/>
      <c r="R711" s="72"/>
      <c r="S711" s="3"/>
      <c r="T711" s="30"/>
      <c r="U711" s="30"/>
      <c r="V711" s="30"/>
      <c r="W711" s="30"/>
      <c r="X711" s="72"/>
      <c r="Y711" s="72"/>
      <c r="Z711" s="72"/>
      <c r="AA711" s="72"/>
      <c r="AB711" s="72"/>
      <c r="AC711" s="72"/>
      <c r="AD711" s="72"/>
      <c r="AE711" s="72"/>
      <c r="AF711" s="72"/>
      <c r="AG711" s="72"/>
      <c r="AH711" s="72"/>
      <c r="AI711" s="72"/>
      <c r="AJ711" s="72"/>
      <c r="AK711" s="72"/>
      <c r="AL711" s="72"/>
      <c r="AM711" s="72"/>
      <c r="AN711" s="72"/>
      <c r="AO711" s="72"/>
      <c r="AP711" s="72"/>
      <c r="AQ711" s="72"/>
      <c r="AR711" s="72"/>
      <c r="AS711" s="72"/>
      <c r="AT711" s="72"/>
      <c r="AU711" s="72"/>
      <c r="AV711" s="72"/>
      <c r="AW711" s="72"/>
      <c r="AX711" s="72"/>
      <c r="AY711" s="72"/>
      <c r="AZ711" s="72"/>
      <c r="BA711" s="72"/>
      <c r="BB711" s="72"/>
      <c r="BC711" s="72"/>
      <c r="BD711" s="72"/>
      <c r="BE711" s="72"/>
      <c r="BF711" s="72"/>
      <c r="BG711" s="72"/>
      <c r="BH711" s="72"/>
      <c r="BI711" s="72"/>
      <c r="BJ711" s="72"/>
      <c r="BK711" s="72"/>
      <c r="BL711" s="72"/>
      <c r="BM711" s="72"/>
      <c r="BN711" s="72"/>
      <c r="BO711" s="72"/>
      <c r="BP711" s="72"/>
      <c r="BQ711" s="72"/>
      <c r="BR711" s="72"/>
      <c r="BS711" s="72"/>
      <c r="BT711" s="72"/>
      <c r="BU711" s="72"/>
      <c r="BV711" s="72"/>
      <c r="BW711" s="72"/>
      <c r="BX711" s="72"/>
      <c r="BY711" s="72"/>
      <c r="BZ711" s="72"/>
      <c r="CA711" s="72"/>
      <c r="CB711" s="72"/>
      <c r="CC711" s="72"/>
      <c r="CD711" s="72"/>
      <c r="CE711" s="72"/>
      <c r="CF711" s="72"/>
      <c r="CG711" s="72"/>
      <c r="CH711" s="72"/>
    </row>
    <row r="712" spans="1:86" ht="25.15" customHeight="1">
      <c r="A712" s="440"/>
      <c r="B712" s="554" t="s">
        <v>79</v>
      </c>
      <c r="C712" s="554"/>
      <c r="D712" s="554"/>
      <c r="E712" s="554"/>
      <c r="F712" s="554"/>
      <c r="G712" s="554"/>
      <c r="H712" s="554"/>
      <c r="I712" s="72"/>
      <c r="J712" s="72"/>
      <c r="K712" s="72"/>
      <c r="L712" s="72"/>
      <c r="M712" s="72"/>
      <c r="N712" s="72"/>
      <c r="O712" s="72"/>
      <c r="P712" s="72"/>
      <c r="Q712" s="72"/>
      <c r="R712" s="72"/>
      <c r="S712" s="72"/>
      <c r="T712" s="72"/>
      <c r="U712" s="72"/>
      <c r="V712" s="72"/>
      <c r="W712" s="72"/>
      <c r="X712" s="72"/>
      <c r="Y712" s="72"/>
      <c r="Z712" s="72"/>
      <c r="AA712" s="72"/>
      <c r="AB712" s="72"/>
      <c r="AC712" s="72"/>
      <c r="AD712" s="72"/>
      <c r="AE712" s="72"/>
      <c r="AF712" s="72"/>
      <c r="AG712" s="72"/>
      <c r="AH712" s="72"/>
      <c r="AI712" s="72"/>
      <c r="AJ712" s="72"/>
      <c r="AK712" s="72"/>
      <c r="AL712" s="72"/>
      <c r="AM712" s="72"/>
      <c r="AN712" s="72"/>
      <c r="AO712" s="72"/>
      <c r="AP712" s="72"/>
      <c r="AQ712" s="72"/>
      <c r="AR712" s="72"/>
      <c r="AS712" s="72"/>
      <c r="AT712" s="72"/>
      <c r="AU712" s="72"/>
      <c r="AV712" s="72"/>
      <c r="AW712" s="72"/>
      <c r="AX712" s="72"/>
      <c r="AY712" s="72"/>
      <c r="AZ712" s="72"/>
      <c r="BA712" s="72"/>
      <c r="BB712" s="72"/>
      <c r="BC712" s="72"/>
      <c r="BD712" s="72"/>
      <c r="BE712" s="72"/>
      <c r="BF712" s="72"/>
      <c r="BG712" s="72"/>
      <c r="BH712" s="72"/>
      <c r="BI712" s="72"/>
      <c r="BJ712" s="72"/>
      <c r="BK712" s="72"/>
      <c r="BL712" s="72"/>
      <c r="BM712" s="72"/>
      <c r="BN712" s="72"/>
      <c r="BO712" s="72"/>
      <c r="BP712" s="72"/>
      <c r="BQ712" s="72"/>
      <c r="BR712" s="72"/>
      <c r="BS712" s="72"/>
      <c r="BT712" s="72"/>
      <c r="BU712" s="72"/>
      <c r="BV712" s="72"/>
      <c r="BW712" s="72"/>
      <c r="BX712" s="72"/>
      <c r="BY712" s="72"/>
      <c r="BZ712" s="72"/>
      <c r="CA712" s="72"/>
      <c r="CB712" s="72"/>
      <c r="CC712" s="72"/>
      <c r="CD712" s="72"/>
      <c r="CE712" s="72"/>
      <c r="CF712" s="72"/>
      <c r="CG712" s="72"/>
      <c r="CH712" s="72"/>
    </row>
    <row r="713" spans="1:86" ht="25.15" customHeight="1">
      <c r="A713" s="440"/>
      <c r="B713" s="48"/>
      <c r="C713" s="48"/>
      <c r="D713" s="48"/>
      <c r="E713" s="48"/>
      <c r="F713" s="48"/>
      <c r="G713" s="48"/>
      <c r="H713" s="27"/>
      <c r="I713" s="72"/>
      <c r="J713" s="72"/>
      <c r="K713" s="72"/>
      <c r="L713" s="72"/>
      <c r="M713" s="72"/>
      <c r="N713" s="72"/>
      <c r="O713" s="72"/>
      <c r="P713" s="72"/>
      <c r="Q713" s="72"/>
      <c r="R713" s="72"/>
      <c r="S713" s="72"/>
      <c r="T713" s="72"/>
      <c r="U713" s="72"/>
      <c r="V713" s="72"/>
      <c r="W713" s="72"/>
      <c r="X713" s="72"/>
      <c r="Y713" s="72"/>
      <c r="Z713" s="72"/>
      <c r="AA713" s="72"/>
      <c r="AB713" s="72"/>
      <c r="AC713" s="72"/>
      <c r="AD713" s="72"/>
      <c r="AE713" s="72"/>
      <c r="AF713" s="72"/>
      <c r="AG713" s="72"/>
      <c r="AH713" s="72"/>
      <c r="AI713" s="72"/>
      <c r="AJ713" s="72"/>
      <c r="AK713" s="72"/>
      <c r="AL713" s="72"/>
      <c r="AM713" s="72"/>
      <c r="AN713" s="72"/>
      <c r="AO713" s="72"/>
      <c r="AP713" s="72"/>
      <c r="AQ713" s="72"/>
      <c r="AR713" s="72"/>
      <c r="AS713" s="72"/>
      <c r="AT713" s="72"/>
      <c r="AU713" s="72"/>
      <c r="AV713" s="72"/>
      <c r="AW713" s="72"/>
      <c r="AX713" s="72"/>
      <c r="AY713" s="72"/>
      <c r="AZ713" s="72"/>
      <c r="BA713" s="72"/>
      <c r="BB713" s="72"/>
      <c r="BC713" s="72"/>
      <c r="BD713" s="72"/>
      <c r="BE713" s="72"/>
      <c r="BF713" s="72"/>
      <c r="BG713" s="72"/>
      <c r="BH713" s="72"/>
      <c r="BI713" s="72"/>
      <c r="BJ713" s="72"/>
      <c r="BK713" s="72"/>
      <c r="BL713" s="72"/>
      <c r="BM713" s="72"/>
      <c r="BN713" s="72"/>
      <c r="BO713" s="72"/>
      <c r="BP713" s="72"/>
      <c r="BQ713" s="72"/>
      <c r="BR713" s="72"/>
      <c r="BS713" s="72"/>
      <c r="BT713" s="72"/>
      <c r="BU713" s="72"/>
      <c r="BV713" s="72"/>
      <c r="BW713" s="72"/>
      <c r="BX713" s="72"/>
      <c r="BY713" s="72"/>
      <c r="BZ713" s="72"/>
      <c r="CA713" s="72"/>
      <c r="CB713" s="72"/>
      <c r="CC713" s="72"/>
      <c r="CD713" s="72"/>
      <c r="CE713" s="72"/>
      <c r="CF713" s="72"/>
      <c r="CG713" s="72"/>
      <c r="CH713" s="72"/>
    </row>
    <row r="714" spans="1:86" ht="25.15" customHeight="1">
      <c r="A714" s="440"/>
      <c r="B714" s="442" t="s">
        <v>243</v>
      </c>
      <c r="C714" s="442"/>
      <c r="D714" s="442"/>
      <c r="E714" s="442"/>
      <c r="F714" s="442"/>
      <c r="G714" s="442"/>
      <c r="H714" s="442"/>
      <c r="I714" s="72"/>
      <c r="J714" s="72"/>
      <c r="K714" s="72"/>
      <c r="L714" s="72"/>
      <c r="M714" s="72"/>
      <c r="N714" s="72"/>
      <c r="O714" s="80"/>
      <c r="P714" s="72"/>
      <c r="Q714" s="72"/>
      <c r="R714" s="72"/>
      <c r="S714" s="72"/>
      <c r="T714" s="72"/>
      <c r="U714" s="72"/>
      <c r="V714" s="72"/>
      <c r="W714" s="72"/>
      <c r="X714" s="72"/>
      <c r="Y714" s="72"/>
      <c r="Z714" s="72"/>
      <c r="AA714" s="72"/>
      <c r="AB714" s="72"/>
      <c r="AC714" s="72"/>
      <c r="AD714" s="72"/>
      <c r="AE714" s="72"/>
      <c r="AF714" s="72"/>
      <c r="AG714" s="72"/>
      <c r="AH714" s="72"/>
      <c r="AI714" s="72"/>
      <c r="AJ714" s="72"/>
      <c r="AK714" s="72"/>
      <c r="AL714" s="72"/>
      <c r="AM714" s="72"/>
      <c r="AN714" s="72"/>
      <c r="AO714" s="72"/>
      <c r="AP714" s="72"/>
      <c r="AQ714" s="72"/>
      <c r="AR714" s="72"/>
      <c r="AS714" s="72"/>
      <c r="AT714" s="72"/>
      <c r="AU714" s="72"/>
      <c r="AV714" s="72"/>
      <c r="AW714" s="72"/>
      <c r="AX714" s="72"/>
      <c r="AY714" s="72"/>
      <c r="AZ714" s="72"/>
      <c r="BA714" s="72"/>
      <c r="BB714" s="72"/>
      <c r="BC714" s="72"/>
      <c r="BD714" s="72"/>
      <c r="BE714" s="72"/>
      <c r="BF714" s="72"/>
      <c r="BG714" s="72"/>
      <c r="BH714" s="72"/>
      <c r="BI714" s="72"/>
      <c r="BJ714" s="72"/>
      <c r="BK714" s="72"/>
      <c r="BL714" s="72"/>
      <c r="BM714" s="72"/>
      <c r="BN714" s="72"/>
      <c r="BO714" s="72"/>
      <c r="BP714" s="72"/>
      <c r="BQ714" s="72"/>
      <c r="BR714" s="72"/>
      <c r="BS714" s="72"/>
      <c r="BT714" s="72"/>
      <c r="BU714" s="72"/>
      <c r="BV714" s="72"/>
      <c r="BW714" s="72"/>
      <c r="BX714" s="72"/>
      <c r="BY714" s="72"/>
      <c r="BZ714" s="72"/>
      <c r="CA714" s="72"/>
      <c r="CB714" s="72"/>
      <c r="CC714" s="72"/>
      <c r="CD714" s="72"/>
      <c r="CE714" s="72"/>
      <c r="CF714" s="72"/>
      <c r="CG714" s="72"/>
      <c r="CH714" s="72"/>
    </row>
    <row r="715" spans="1:86" ht="25.15" customHeight="1">
      <c r="A715" s="440"/>
      <c r="B715" s="120" t="s">
        <v>23</v>
      </c>
      <c r="C715" s="50" t="s">
        <v>244</v>
      </c>
      <c r="D715" s="50" t="s">
        <v>245</v>
      </c>
      <c r="E715" s="50" t="s">
        <v>246</v>
      </c>
      <c r="F715" s="50" t="s">
        <v>247</v>
      </c>
      <c r="G715" s="50" t="s">
        <v>248</v>
      </c>
      <c r="H715" s="50" t="s">
        <v>249</v>
      </c>
      <c r="I715" s="22"/>
      <c r="J715" s="37"/>
      <c r="K715" s="37"/>
      <c r="L715" s="37"/>
      <c r="M715" s="37"/>
      <c r="N715" s="37"/>
      <c r="O715" s="37"/>
      <c r="P715" s="22"/>
      <c r="Q715" s="22"/>
      <c r="R715" s="72"/>
      <c r="S715" s="22"/>
      <c r="T715" s="22"/>
      <c r="U715" s="22"/>
      <c r="V715" s="22"/>
      <c r="W715" s="22"/>
      <c r="X715" s="72"/>
      <c r="Y715" s="72"/>
      <c r="Z715" s="72"/>
      <c r="AA715" s="72"/>
      <c r="AB715" s="72"/>
      <c r="AC715" s="72"/>
      <c r="AD715" s="72"/>
      <c r="AE715" s="72"/>
      <c r="AF715" s="72"/>
      <c r="AG715" s="72"/>
      <c r="AH715" s="72"/>
      <c r="AI715" s="72"/>
      <c r="AJ715" s="72"/>
      <c r="AK715" s="72"/>
      <c r="AL715" s="72"/>
      <c r="AM715" s="72"/>
      <c r="AN715" s="72"/>
      <c r="AO715" s="72"/>
      <c r="AP715" s="72"/>
      <c r="AQ715" s="72"/>
      <c r="AR715" s="72"/>
      <c r="AS715" s="72"/>
      <c r="AT715" s="72"/>
      <c r="AU715" s="72"/>
      <c r="AV715" s="72"/>
      <c r="AW715" s="72"/>
      <c r="AX715" s="72"/>
      <c r="AY715" s="72"/>
      <c r="AZ715" s="72"/>
      <c r="BA715" s="72"/>
      <c r="BB715" s="72"/>
      <c r="BC715" s="72"/>
      <c r="BD715" s="72"/>
      <c r="BE715" s="72"/>
      <c r="BF715" s="72"/>
      <c r="BG715" s="72"/>
      <c r="BH715" s="72"/>
      <c r="BI715" s="72"/>
      <c r="BJ715" s="72"/>
      <c r="BK715" s="72"/>
      <c r="BL715" s="72"/>
      <c r="BM715" s="72"/>
      <c r="BN715" s="72"/>
      <c r="BO715" s="72"/>
      <c r="BP715" s="72"/>
      <c r="BQ715" s="72"/>
      <c r="BR715" s="72"/>
      <c r="BS715" s="72"/>
      <c r="BT715" s="72"/>
      <c r="BU715" s="72"/>
      <c r="BV715" s="72"/>
      <c r="BW715" s="72"/>
      <c r="BX715" s="72"/>
      <c r="BY715" s="72"/>
      <c r="BZ715" s="72"/>
      <c r="CA715" s="72"/>
      <c r="CB715" s="72"/>
      <c r="CC715" s="72"/>
      <c r="CD715" s="72"/>
      <c r="CE715" s="72"/>
      <c r="CF715" s="72"/>
      <c r="CG715" s="72"/>
      <c r="CH715" s="72"/>
    </row>
    <row r="716" spans="1:86" ht="25.15" customHeight="1">
      <c r="A716" s="440"/>
      <c r="B716" s="108" t="s">
        <v>43</v>
      </c>
      <c r="C716" s="29">
        <v>0.19400000000000001</v>
      </c>
      <c r="D716" s="29">
        <v>0.26800000000000002</v>
      </c>
      <c r="E716" s="29">
        <v>0.219</v>
      </c>
      <c r="F716" s="29">
        <v>0.39700000000000002</v>
      </c>
      <c r="G716" s="29">
        <v>0.33600000000000002</v>
      </c>
      <c r="H716" s="29">
        <v>0.192</v>
      </c>
      <c r="I716" s="30"/>
      <c r="J716" s="38"/>
      <c r="K716" s="20"/>
      <c r="L716" s="20"/>
      <c r="M716" s="20"/>
      <c r="N716" s="20"/>
      <c r="O716" s="20"/>
      <c r="P716" s="30"/>
      <c r="Q716" s="30"/>
      <c r="R716" s="72"/>
      <c r="S716" s="3"/>
      <c r="T716" s="30"/>
      <c r="U716" s="30"/>
      <c r="V716" s="30"/>
      <c r="W716" s="30"/>
      <c r="X716" s="72"/>
      <c r="Y716" s="72"/>
      <c r="Z716" s="72"/>
      <c r="AA716" s="72"/>
      <c r="AB716" s="72"/>
      <c r="AC716" s="72"/>
      <c r="AD716" s="72"/>
      <c r="AE716" s="72"/>
      <c r="AF716" s="72"/>
      <c r="AG716" s="72"/>
      <c r="AH716" s="72"/>
      <c r="AI716" s="72"/>
      <c r="AJ716" s="72"/>
      <c r="AK716" s="72"/>
      <c r="AL716" s="72"/>
      <c r="AM716" s="72"/>
      <c r="AN716" s="72"/>
      <c r="AO716" s="72"/>
      <c r="AP716" s="72"/>
      <c r="AQ716" s="72"/>
      <c r="AR716" s="72"/>
      <c r="AS716" s="72"/>
      <c r="AT716" s="72"/>
      <c r="AU716" s="72"/>
      <c r="AV716" s="72"/>
      <c r="AW716" s="72"/>
      <c r="AX716" s="72"/>
      <c r="AY716" s="72"/>
      <c r="AZ716" s="72"/>
      <c r="BA716" s="72"/>
      <c r="BB716" s="72"/>
      <c r="BC716" s="72"/>
      <c r="BD716" s="72"/>
      <c r="BE716" s="72"/>
      <c r="BF716" s="72"/>
      <c r="BG716" s="72"/>
      <c r="BH716" s="72"/>
      <c r="BI716" s="72"/>
      <c r="BJ716" s="72"/>
      <c r="BK716" s="72"/>
      <c r="BL716" s="72"/>
      <c r="BM716" s="72"/>
      <c r="BN716" s="72"/>
      <c r="BO716" s="72"/>
      <c r="BP716" s="72"/>
      <c r="BQ716" s="72"/>
      <c r="BR716" s="72"/>
      <c r="BS716" s="72"/>
      <c r="BT716" s="72"/>
      <c r="BU716" s="72"/>
      <c r="BV716" s="72"/>
      <c r="BW716" s="72"/>
      <c r="BX716" s="72"/>
      <c r="BY716" s="72"/>
      <c r="BZ716" s="72"/>
      <c r="CA716" s="72"/>
      <c r="CB716" s="72"/>
      <c r="CC716" s="72"/>
      <c r="CD716" s="72"/>
      <c r="CE716" s="72"/>
      <c r="CF716" s="72"/>
      <c r="CG716" s="72"/>
      <c r="CH716" s="72"/>
    </row>
    <row r="717" spans="1:86" ht="25.15" customHeight="1">
      <c r="A717" s="440"/>
      <c r="B717" s="108" t="s">
        <v>44</v>
      </c>
      <c r="C717" s="29">
        <v>0.124</v>
      </c>
      <c r="D717" s="29">
        <v>0.223</v>
      </c>
      <c r="E717" s="29">
        <v>0.182</v>
      </c>
      <c r="F717" s="29">
        <v>0.33100000000000002</v>
      </c>
      <c r="G717" s="29">
        <v>0.28199999999999997</v>
      </c>
      <c r="H717" s="29">
        <v>0.16</v>
      </c>
      <c r="I717" s="30"/>
      <c r="J717" s="38"/>
      <c r="K717" s="20"/>
      <c r="L717" s="20"/>
      <c r="M717" s="20"/>
      <c r="N717" s="20"/>
      <c r="O717" s="20"/>
      <c r="P717" s="30"/>
      <c r="Q717" s="30"/>
      <c r="R717" s="72"/>
      <c r="S717" s="3"/>
      <c r="T717" s="30"/>
      <c r="U717" s="30"/>
      <c r="V717" s="30"/>
      <c r="W717" s="30"/>
      <c r="X717" s="72"/>
      <c r="Y717" s="72"/>
      <c r="Z717" s="72"/>
      <c r="AA717" s="72"/>
      <c r="AB717" s="72"/>
      <c r="AC717" s="72"/>
      <c r="AD717" s="72"/>
      <c r="AE717" s="72"/>
      <c r="AF717" s="72"/>
      <c r="AG717" s="72"/>
      <c r="AH717" s="72"/>
      <c r="AI717" s="72"/>
      <c r="AJ717" s="72"/>
      <c r="AK717" s="72"/>
      <c r="AL717" s="72"/>
      <c r="AM717" s="72"/>
      <c r="AN717" s="72"/>
      <c r="AO717" s="72"/>
      <c r="AP717" s="72"/>
      <c r="AQ717" s="72"/>
      <c r="AR717" s="72"/>
      <c r="AS717" s="72"/>
      <c r="AT717" s="72"/>
      <c r="AU717" s="72"/>
      <c r="AV717" s="72"/>
      <c r="AW717" s="72"/>
      <c r="AX717" s="72"/>
      <c r="AY717" s="72"/>
      <c r="AZ717" s="72"/>
      <c r="BA717" s="72"/>
      <c r="BB717" s="72"/>
      <c r="BC717" s="72"/>
      <c r="BD717" s="72"/>
      <c r="BE717" s="72"/>
      <c r="BF717" s="72"/>
      <c r="BG717" s="72"/>
      <c r="BH717" s="72"/>
      <c r="BI717" s="72"/>
      <c r="BJ717" s="72"/>
      <c r="BK717" s="72"/>
      <c r="BL717" s="72"/>
      <c r="BM717" s="72"/>
      <c r="BN717" s="72"/>
      <c r="BO717" s="72"/>
      <c r="BP717" s="72"/>
      <c r="BQ717" s="72"/>
      <c r="BR717" s="72"/>
      <c r="BS717" s="72"/>
      <c r="BT717" s="72"/>
      <c r="BU717" s="72"/>
      <c r="BV717" s="72"/>
      <c r="BW717" s="72"/>
      <c r="BX717" s="72"/>
      <c r="BY717" s="72"/>
      <c r="BZ717" s="72"/>
      <c r="CA717" s="72"/>
      <c r="CB717" s="72"/>
      <c r="CC717" s="72"/>
      <c r="CD717" s="72"/>
      <c r="CE717" s="72"/>
      <c r="CF717" s="72"/>
      <c r="CG717" s="72"/>
      <c r="CH717" s="72"/>
    </row>
    <row r="718" spans="1:86" ht="25.15" customHeight="1">
      <c r="A718" s="440"/>
      <c r="B718" s="108" t="s">
        <v>45</v>
      </c>
      <c r="C718" s="29">
        <v>0.108</v>
      </c>
      <c r="D718" s="29">
        <v>0.19800000000000001</v>
      </c>
      <c r="E718" s="29">
        <v>0.16200000000000001</v>
      </c>
      <c r="F718" s="29">
        <v>0.29499999999999998</v>
      </c>
      <c r="G718" s="29">
        <v>0.25</v>
      </c>
      <c r="H718" s="29">
        <v>0.14199999999999999</v>
      </c>
      <c r="I718" s="30"/>
      <c r="J718" s="38"/>
      <c r="K718" s="20"/>
      <c r="L718" s="20"/>
      <c r="M718" s="20"/>
      <c r="N718" s="20"/>
      <c r="O718" s="20"/>
      <c r="P718" s="30"/>
      <c r="Q718" s="30"/>
      <c r="R718" s="72"/>
      <c r="S718" s="3"/>
      <c r="T718" s="30"/>
      <c r="U718" s="30"/>
      <c r="V718" s="30"/>
      <c r="W718" s="30"/>
      <c r="X718" s="72"/>
      <c r="Y718" s="72"/>
      <c r="Z718" s="72"/>
      <c r="AA718" s="72"/>
      <c r="AB718" s="72"/>
      <c r="AC718" s="72"/>
      <c r="AD718" s="72"/>
      <c r="AE718" s="72"/>
      <c r="AF718" s="72"/>
      <c r="AG718" s="72"/>
      <c r="AH718" s="72"/>
      <c r="AI718" s="72"/>
      <c r="AJ718" s="72"/>
      <c r="AK718" s="72"/>
      <c r="AL718" s="72"/>
      <c r="AM718" s="72"/>
      <c r="AN718" s="72"/>
      <c r="AO718" s="72"/>
      <c r="AP718" s="72"/>
      <c r="AQ718" s="72"/>
      <c r="AR718" s="72"/>
      <c r="AS718" s="72"/>
      <c r="AT718" s="72"/>
      <c r="AU718" s="72"/>
      <c r="AV718" s="72"/>
      <c r="AW718" s="72"/>
      <c r="AX718" s="72"/>
      <c r="AY718" s="72"/>
      <c r="AZ718" s="72"/>
      <c r="BA718" s="72"/>
      <c r="BB718" s="72"/>
      <c r="BC718" s="72"/>
      <c r="BD718" s="72"/>
      <c r="BE718" s="72"/>
      <c r="BF718" s="72"/>
      <c r="BG718" s="72"/>
      <c r="BH718" s="72"/>
      <c r="BI718" s="72"/>
      <c r="BJ718" s="72"/>
      <c r="BK718" s="72"/>
      <c r="BL718" s="72"/>
      <c r="BM718" s="72"/>
      <c r="BN718" s="72"/>
      <c r="BO718" s="72"/>
      <c r="BP718" s="72"/>
      <c r="BQ718" s="72"/>
      <c r="BR718" s="72"/>
      <c r="BS718" s="72"/>
      <c r="BT718" s="72"/>
      <c r="BU718" s="72"/>
      <c r="BV718" s="72"/>
      <c r="BW718" s="72"/>
      <c r="BX718" s="72"/>
      <c r="BY718" s="72"/>
      <c r="BZ718" s="72"/>
      <c r="CA718" s="72"/>
      <c r="CB718" s="72"/>
      <c r="CC718" s="72"/>
      <c r="CD718" s="72"/>
      <c r="CE718" s="72"/>
      <c r="CF718" s="72"/>
      <c r="CG718" s="72"/>
      <c r="CH718" s="72"/>
    </row>
    <row r="719" spans="1:86" ht="25.15" customHeight="1">
      <c r="A719" s="440"/>
      <c r="B719" s="108" t="s">
        <v>46</v>
      </c>
      <c r="C719" s="29">
        <v>9.9000000000000005E-2</v>
      </c>
      <c r="D719" s="29">
        <v>0.18</v>
      </c>
      <c r="E719" s="29">
        <v>0.14899999999999999</v>
      </c>
      <c r="F719" s="29">
        <v>0.26800000000000002</v>
      </c>
      <c r="G719" s="29">
        <v>0.22800000000000001</v>
      </c>
      <c r="H719" s="29">
        <v>0.13100000000000001</v>
      </c>
      <c r="I719" s="30"/>
      <c r="J719" s="38"/>
      <c r="K719" s="20"/>
      <c r="L719" s="20"/>
      <c r="M719" s="20"/>
      <c r="N719" s="20"/>
      <c r="O719" s="20"/>
      <c r="P719" s="30"/>
      <c r="Q719" s="30"/>
      <c r="R719" s="72"/>
      <c r="S719" s="3"/>
      <c r="T719" s="30"/>
      <c r="U719" s="30"/>
      <c r="V719" s="30"/>
      <c r="W719" s="30"/>
      <c r="X719" s="72"/>
      <c r="Y719" s="72"/>
      <c r="Z719" s="72"/>
      <c r="AA719" s="72"/>
      <c r="AB719" s="72"/>
      <c r="AC719" s="72"/>
      <c r="AD719" s="72"/>
      <c r="AE719" s="72"/>
      <c r="AF719" s="72"/>
      <c r="AG719" s="72"/>
      <c r="AH719" s="72"/>
      <c r="AI719" s="72"/>
      <c r="AJ719" s="72"/>
      <c r="AK719" s="72"/>
      <c r="AL719" s="72"/>
      <c r="AM719" s="72"/>
      <c r="AN719" s="72"/>
      <c r="AO719" s="72"/>
      <c r="AP719" s="72"/>
      <c r="AQ719" s="72"/>
      <c r="AR719" s="72"/>
      <c r="AS719" s="72"/>
      <c r="AT719" s="72"/>
      <c r="AU719" s="72"/>
      <c r="AV719" s="72"/>
      <c r="AW719" s="72"/>
      <c r="AX719" s="72"/>
      <c r="AY719" s="72"/>
      <c r="AZ719" s="72"/>
      <c r="BA719" s="72"/>
      <c r="BB719" s="72"/>
      <c r="BC719" s="72"/>
      <c r="BD719" s="72"/>
      <c r="BE719" s="72"/>
      <c r="BF719" s="72"/>
      <c r="BG719" s="72"/>
      <c r="BH719" s="72"/>
      <c r="BI719" s="72"/>
      <c r="BJ719" s="72"/>
      <c r="BK719" s="72"/>
      <c r="BL719" s="72"/>
      <c r="BM719" s="72"/>
      <c r="BN719" s="72"/>
      <c r="BO719" s="72"/>
      <c r="BP719" s="72"/>
      <c r="BQ719" s="72"/>
      <c r="BR719" s="72"/>
      <c r="BS719" s="72"/>
      <c r="BT719" s="72"/>
      <c r="BU719" s="72"/>
      <c r="BV719" s="72"/>
      <c r="BW719" s="72"/>
      <c r="BX719" s="72"/>
      <c r="BY719" s="72"/>
      <c r="BZ719" s="72"/>
      <c r="CA719" s="72"/>
      <c r="CB719" s="72"/>
      <c r="CC719" s="72"/>
      <c r="CD719" s="72"/>
      <c r="CE719" s="72"/>
      <c r="CF719" s="72"/>
      <c r="CG719" s="72"/>
      <c r="CH719" s="72"/>
    </row>
    <row r="720" spans="1:86" ht="25.15" customHeight="1">
      <c r="A720" s="440"/>
      <c r="B720" s="108" t="s">
        <v>49</v>
      </c>
      <c r="C720" s="29">
        <v>9.5000000000000001E-2</v>
      </c>
      <c r="D720" s="29">
        <v>0.16900000000000001</v>
      </c>
      <c r="E720" s="29">
        <v>0.14000000000000001</v>
      </c>
      <c r="F720" s="29">
        <v>0.252</v>
      </c>
      <c r="G720" s="29">
        <v>0.21199999999999999</v>
      </c>
      <c r="H720" s="29">
        <v>0.122</v>
      </c>
      <c r="I720" s="30"/>
      <c r="J720" s="38"/>
      <c r="K720" s="20"/>
      <c r="L720" s="20"/>
      <c r="M720" s="20"/>
      <c r="N720" s="20"/>
      <c r="O720" s="20"/>
      <c r="P720" s="30"/>
      <c r="Q720" s="30"/>
      <c r="R720" s="72"/>
      <c r="S720" s="3"/>
      <c r="T720" s="30"/>
      <c r="U720" s="30"/>
      <c r="V720" s="30"/>
      <c r="W720" s="30"/>
      <c r="X720" s="72"/>
      <c r="Y720" s="72"/>
      <c r="Z720" s="72"/>
      <c r="AA720" s="72"/>
      <c r="AB720" s="72"/>
      <c r="AC720" s="72"/>
      <c r="AD720" s="72"/>
      <c r="AE720" s="72"/>
      <c r="AF720" s="72"/>
      <c r="AG720" s="72"/>
      <c r="AH720" s="72"/>
      <c r="AI720" s="72"/>
      <c r="AJ720" s="72"/>
      <c r="AK720" s="72"/>
      <c r="AL720" s="72"/>
      <c r="AM720" s="72"/>
      <c r="AN720" s="72"/>
      <c r="AO720" s="72"/>
      <c r="AP720" s="72"/>
      <c r="AQ720" s="72"/>
      <c r="AR720" s="72"/>
      <c r="AS720" s="72"/>
      <c r="AT720" s="72"/>
      <c r="AU720" s="72"/>
      <c r="AV720" s="72"/>
      <c r="AW720" s="72"/>
      <c r="AX720" s="72"/>
      <c r="AY720" s="72"/>
      <c r="AZ720" s="72"/>
      <c r="BA720" s="72"/>
      <c r="BB720" s="72"/>
      <c r="BC720" s="72"/>
      <c r="BD720" s="72"/>
      <c r="BE720" s="72"/>
      <c r="BF720" s="72"/>
      <c r="BG720" s="72"/>
      <c r="BH720" s="72"/>
      <c r="BI720" s="72"/>
      <c r="BJ720" s="72"/>
      <c r="BK720" s="72"/>
      <c r="BL720" s="72"/>
      <c r="BM720" s="72"/>
      <c r="BN720" s="72"/>
      <c r="BO720" s="72"/>
      <c r="BP720" s="72"/>
      <c r="BQ720" s="72"/>
      <c r="BR720" s="72"/>
      <c r="BS720" s="72"/>
      <c r="BT720" s="72"/>
      <c r="BU720" s="72"/>
      <c r="BV720" s="72"/>
      <c r="BW720" s="72"/>
      <c r="BX720" s="72"/>
      <c r="BY720" s="72"/>
      <c r="BZ720" s="72"/>
      <c r="CA720" s="72"/>
      <c r="CB720" s="72"/>
      <c r="CC720" s="72"/>
      <c r="CD720" s="72"/>
      <c r="CE720" s="72"/>
      <c r="CF720" s="72"/>
      <c r="CG720" s="72"/>
      <c r="CH720" s="72"/>
    </row>
    <row r="721" spans="1:86" ht="25.15" customHeight="1">
      <c r="A721" s="440"/>
      <c r="B721" s="108" t="s">
        <v>50</v>
      </c>
      <c r="C721" s="29">
        <v>0.09</v>
      </c>
      <c r="D721" s="29">
        <v>0.158</v>
      </c>
      <c r="E721" s="29">
        <v>0.13500000000000001</v>
      </c>
      <c r="F721" s="29">
        <v>0.22500000000000001</v>
      </c>
      <c r="G721" s="29">
        <v>0.20300000000000001</v>
      </c>
      <c r="H721" s="29">
        <v>0.113</v>
      </c>
      <c r="I721" s="30"/>
      <c r="J721" s="38"/>
      <c r="K721" s="20"/>
      <c r="L721" s="20"/>
      <c r="M721" s="20"/>
      <c r="N721" s="20"/>
      <c r="O721" s="20"/>
      <c r="P721" s="30"/>
      <c r="Q721" s="30"/>
      <c r="R721" s="72"/>
      <c r="S721" s="3"/>
      <c r="T721" s="30"/>
      <c r="U721" s="30"/>
      <c r="V721" s="30"/>
      <c r="W721" s="30"/>
      <c r="X721" s="72"/>
      <c r="Y721" s="72"/>
      <c r="Z721" s="72"/>
      <c r="AA721" s="72"/>
      <c r="AB721" s="72"/>
      <c r="AC721" s="72"/>
      <c r="AD721" s="72"/>
      <c r="AE721" s="72"/>
      <c r="AF721" s="72"/>
      <c r="AG721" s="72"/>
      <c r="AH721" s="72"/>
      <c r="AI721" s="72"/>
      <c r="AJ721" s="72"/>
      <c r="AK721" s="72"/>
      <c r="AL721" s="72"/>
      <c r="AM721" s="72"/>
      <c r="AN721" s="72"/>
      <c r="AO721" s="72"/>
      <c r="AP721" s="72"/>
      <c r="AQ721" s="72"/>
      <c r="AR721" s="72"/>
      <c r="AS721" s="72"/>
      <c r="AT721" s="72"/>
      <c r="AU721" s="72"/>
      <c r="AV721" s="72"/>
      <c r="AW721" s="72"/>
      <c r="AX721" s="72"/>
      <c r="AY721" s="72"/>
      <c r="AZ721" s="72"/>
      <c r="BA721" s="72"/>
      <c r="BB721" s="72"/>
      <c r="BC721" s="72"/>
      <c r="BD721" s="72"/>
      <c r="BE721" s="72"/>
      <c r="BF721" s="72"/>
      <c r="BG721" s="72"/>
      <c r="BH721" s="72"/>
      <c r="BI721" s="72"/>
      <c r="BJ721" s="72"/>
      <c r="BK721" s="72"/>
      <c r="BL721" s="72"/>
      <c r="BM721" s="72"/>
      <c r="BN721" s="72"/>
      <c r="BO721" s="72"/>
      <c r="BP721" s="72"/>
      <c r="BQ721" s="72"/>
      <c r="BR721" s="72"/>
      <c r="BS721" s="72"/>
      <c r="BT721" s="72"/>
      <c r="BU721" s="72"/>
      <c r="BV721" s="72"/>
      <c r="BW721" s="72"/>
      <c r="BX721" s="72"/>
      <c r="BY721" s="72"/>
      <c r="BZ721" s="72"/>
      <c r="CA721" s="72"/>
      <c r="CB721" s="72"/>
      <c r="CC721" s="72"/>
      <c r="CD721" s="72"/>
      <c r="CE721" s="72"/>
      <c r="CF721" s="72"/>
      <c r="CG721" s="72"/>
      <c r="CH721" s="72"/>
    </row>
    <row r="722" spans="1:86" ht="25.15" customHeight="1">
      <c r="A722" s="440"/>
      <c r="B722" s="91" t="s">
        <v>436</v>
      </c>
      <c r="C722" s="30"/>
      <c r="D722" s="30"/>
      <c r="E722" s="30"/>
      <c r="F722" s="30"/>
      <c r="G722" s="72"/>
      <c r="H722" s="74"/>
      <c r="I722" s="30"/>
      <c r="J722" s="74"/>
      <c r="K722" s="30"/>
      <c r="L722" s="30"/>
      <c r="M722" s="30"/>
      <c r="N722" s="30"/>
      <c r="O722" s="72"/>
      <c r="P722" s="30"/>
      <c r="Q722" s="30"/>
      <c r="R722" s="72"/>
      <c r="S722" s="74"/>
      <c r="T722" s="30"/>
      <c r="U722" s="30"/>
      <c r="V722" s="30"/>
      <c r="W722" s="30"/>
      <c r="X722" s="72"/>
      <c r="Y722" s="72"/>
      <c r="Z722" s="72"/>
      <c r="AA722" s="72"/>
      <c r="AB722" s="72"/>
      <c r="AC722" s="72"/>
      <c r="AD722" s="72"/>
      <c r="AE722" s="72"/>
      <c r="AF722" s="72"/>
      <c r="AG722" s="72"/>
      <c r="AH722" s="72"/>
      <c r="AI722" s="72"/>
      <c r="AJ722" s="72"/>
      <c r="AK722" s="72"/>
      <c r="AL722" s="72"/>
      <c r="AM722" s="72"/>
      <c r="AN722" s="72"/>
      <c r="AO722" s="72"/>
      <c r="AP722" s="72"/>
      <c r="AQ722" s="72"/>
      <c r="AR722" s="72"/>
      <c r="AS722" s="72"/>
      <c r="AT722" s="72"/>
      <c r="AU722" s="72"/>
      <c r="AV722" s="72"/>
      <c r="AW722" s="72"/>
      <c r="AX722" s="72"/>
      <c r="AY722" s="72"/>
      <c r="AZ722" s="72"/>
      <c r="BA722" s="72"/>
      <c r="BB722" s="72"/>
      <c r="BC722" s="72"/>
      <c r="BD722" s="72"/>
      <c r="BE722" s="72"/>
      <c r="BF722" s="72"/>
      <c r="BG722" s="72"/>
      <c r="BH722" s="72"/>
      <c r="BI722" s="72"/>
      <c r="BJ722" s="72"/>
      <c r="BK722" s="72"/>
      <c r="BL722" s="72"/>
      <c r="BM722" s="72"/>
      <c r="BN722" s="72"/>
      <c r="BO722" s="72"/>
      <c r="BP722" s="72"/>
      <c r="BQ722" s="72"/>
      <c r="BR722" s="72"/>
      <c r="BS722" s="72"/>
      <c r="BT722" s="72"/>
      <c r="BU722" s="72"/>
      <c r="BV722" s="72"/>
      <c r="BW722" s="72"/>
      <c r="BX722" s="72"/>
      <c r="BY722" s="72"/>
      <c r="BZ722" s="72"/>
      <c r="CA722" s="72"/>
      <c r="CB722" s="72"/>
      <c r="CC722" s="72"/>
      <c r="CD722" s="72"/>
      <c r="CE722" s="72"/>
      <c r="CF722" s="72"/>
      <c r="CG722" s="72"/>
      <c r="CH722" s="72"/>
    </row>
    <row r="723" spans="1:86" ht="25.15" customHeight="1">
      <c r="A723" s="440"/>
      <c r="B723" s="442" t="s">
        <v>92</v>
      </c>
      <c r="C723" s="442"/>
      <c r="D723" s="442"/>
      <c r="E723" s="442"/>
      <c r="F723" s="442"/>
      <c r="G723" s="442"/>
      <c r="H723" s="442"/>
      <c r="I723" s="72"/>
      <c r="J723" s="442" t="s">
        <v>250</v>
      </c>
      <c r="K723" s="442"/>
      <c r="L723" s="442"/>
      <c r="M723" s="442"/>
      <c r="N723" s="442"/>
      <c r="O723" s="72"/>
      <c r="P723" s="72"/>
      <c r="Q723" s="72"/>
      <c r="R723" s="72"/>
      <c r="S723" s="72"/>
      <c r="T723" s="72"/>
      <c r="U723" s="72"/>
      <c r="V723" s="72"/>
      <c r="W723" s="72"/>
      <c r="X723" s="72"/>
      <c r="Y723" s="72"/>
      <c r="Z723" s="72"/>
      <c r="AA723" s="72"/>
      <c r="AB723" s="72"/>
      <c r="AC723" s="72"/>
      <c r="AD723" s="72"/>
      <c r="AE723" s="72"/>
      <c r="AF723" s="72"/>
      <c r="AG723" s="72"/>
      <c r="AH723" s="72"/>
      <c r="AI723" s="72"/>
      <c r="AJ723" s="72"/>
      <c r="AK723" s="72"/>
      <c r="AL723" s="72"/>
      <c r="AM723" s="72"/>
      <c r="AN723" s="72"/>
      <c r="AO723" s="72"/>
      <c r="AP723" s="72"/>
      <c r="AQ723" s="72"/>
      <c r="AR723" s="72"/>
      <c r="AS723" s="72"/>
      <c r="AT723" s="72"/>
      <c r="AU723" s="72"/>
      <c r="AV723" s="72"/>
      <c r="AW723" s="72"/>
      <c r="AX723" s="72"/>
      <c r="AY723" s="72"/>
      <c r="AZ723" s="72"/>
      <c r="BA723" s="72"/>
      <c r="BB723" s="72"/>
      <c r="BC723" s="72"/>
      <c r="BD723" s="72"/>
      <c r="BE723" s="72"/>
      <c r="BF723" s="72"/>
      <c r="BG723" s="72"/>
      <c r="BH723" s="72"/>
      <c r="BI723" s="72"/>
      <c r="BJ723" s="72"/>
      <c r="BK723" s="72"/>
      <c r="BL723" s="72"/>
      <c r="BM723" s="72"/>
      <c r="BN723" s="72"/>
      <c r="BO723" s="72"/>
      <c r="BP723" s="72"/>
      <c r="BQ723" s="72"/>
      <c r="BR723" s="72"/>
      <c r="BS723" s="72"/>
      <c r="BT723" s="72"/>
      <c r="BU723" s="72"/>
      <c r="BV723" s="72"/>
      <c r="BW723" s="72"/>
      <c r="BX723" s="72"/>
      <c r="BY723" s="72"/>
      <c r="BZ723" s="72"/>
      <c r="CA723" s="72"/>
      <c r="CB723" s="72"/>
      <c r="CC723" s="72"/>
      <c r="CD723" s="72"/>
      <c r="CE723" s="72"/>
      <c r="CF723" s="72"/>
      <c r="CG723" s="72"/>
      <c r="CH723" s="72"/>
    </row>
    <row r="724" spans="1:86" ht="25.15" customHeight="1">
      <c r="A724" s="440"/>
      <c r="B724" s="120" t="s">
        <v>23</v>
      </c>
      <c r="C724" s="50" t="s">
        <v>244</v>
      </c>
      <c r="D724" s="50" t="s">
        <v>245</v>
      </c>
      <c r="E724" s="50" t="s">
        <v>246</v>
      </c>
      <c r="F724" s="50" t="s">
        <v>247</v>
      </c>
      <c r="G724" s="50" t="s">
        <v>248</v>
      </c>
      <c r="H724" s="50" t="s">
        <v>249</v>
      </c>
      <c r="I724" s="22"/>
      <c r="J724" s="50" t="s">
        <v>23</v>
      </c>
      <c r="K724" s="50" t="s">
        <v>251</v>
      </c>
      <c r="L724" s="50" t="s">
        <v>252</v>
      </c>
      <c r="M724" s="50" t="s">
        <v>253</v>
      </c>
      <c r="N724" s="50" t="s">
        <v>254</v>
      </c>
      <c r="O724" s="37"/>
      <c r="P724" s="22"/>
      <c r="Q724" s="22"/>
      <c r="R724" s="72"/>
      <c r="S724" s="22"/>
      <c r="T724" s="22"/>
      <c r="U724" s="22"/>
      <c r="V724" s="22"/>
      <c r="W724" s="22"/>
      <c r="X724" s="72"/>
      <c r="Y724" s="72"/>
      <c r="Z724" s="72"/>
      <c r="AA724" s="72"/>
      <c r="AB724" s="72"/>
      <c r="AC724" s="72"/>
      <c r="AD724" s="72"/>
      <c r="AE724" s="72"/>
      <c r="AF724" s="72"/>
      <c r="AG724" s="72"/>
      <c r="AH724" s="72"/>
      <c r="AI724" s="72"/>
      <c r="AJ724" s="72"/>
      <c r="AK724" s="72"/>
      <c r="AL724" s="72"/>
      <c r="AM724" s="72"/>
      <c r="AN724" s="72"/>
      <c r="AO724" s="72"/>
      <c r="AP724" s="72"/>
      <c r="AQ724" s="72"/>
      <c r="AR724" s="72"/>
      <c r="AS724" s="72"/>
      <c r="AT724" s="72"/>
      <c r="AU724" s="72"/>
      <c r="AV724" s="72"/>
      <c r="AW724" s="72"/>
      <c r="AX724" s="72"/>
      <c r="AY724" s="72"/>
      <c r="AZ724" s="72"/>
      <c r="BA724" s="72"/>
      <c r="BB724" s="72"/>
      <c r="BC724" s="72"/>
      <c r="BD724" s="72"/>
      <c r="BE724" s="72"/>
      <c r="BF724" s="72"/>
      <c r="BG724" s="72"/>
      <c r="BH724" s="72"/>
      <c r="BI724" s="72"/>
      <c r="BJ724" s="72"/>
      <c r="BK724" s="72"/>
      <c r="BL724" s="72"/>
      <c r="BM724" s="72"/>
      <c r="BN724" s="72"/>
      <c r="BO724" s="72"/>
      <c r="BP724" s="72"/>
      <c r="BQ724" s="72"/>
      <c r="BR724" s="72"/>
      <c r="BS724" s="72"/>
      <c r="BT724" s="72"/>
      <c r="BU724" s="72"/>
      <c r="BV724" s="72"/>
      <c r="BW724" s="72"/>
      <c r="BX724" s="72"/>
      <c r="BY724" s="72"/>
      <c r="BZ724" s="72"/>
      <c r="CA724" s="72"/>
      <c r="CB724" s="72"/>
      <c r="CC724" s="72"/>
      <c r="CD724" s="72"/>
      <c r="CE724" s="72"/>
      <c r="CF724" s="72"/>
      <c r="CG724" s="72"/>
      <c r="CH724" s="72"/>
    </row>
    <row r="725" spans="1:86" ht="25.15" customHeight="1">
      <c r="A725" s="440"/>
      <c r="B725" s="108" t="s">
        <v>58</v>
      </c>
      <c r="C725" s="29">
        <v>1.242</v>
      </c>
      <c r="D725" s="29">
        <v>1.4239999999999999</v>
      </c>
      <c r="E725" s="29">
        <v>1.381</v>
      </c>
      <c r="F725" s="29">
        <v>1.266</v>
      </c>
      <c r="G725" s="29">
        <v>1.2290000000000001</v>
      </c>
      <c r="H725" s="29">
        <v>1.627</v>
      </c>
      <c r="I725" s="30"/>
      <c r="J725" s="23" t="s">
        <v>58</v>
      </c>
      <c r="K725" s="29">
        <v>1.3220000000000001</v>
      </c>
      <c r="L725" s="29">
        <v>1.226</v>
      </c>
      <c r="M725" s="29">
        <v>1.3340000000000001</v>
      </c>
      <c r="N725" s="29">
        <v>1.194</v>
      </c>
      <c r="O725" s="20"/>
      <c r="P725" s="30"/>
      <c r="Q725" s="30"/>
      <c r="R725" s="72"/>
      <c r="S725" s="3"/>
      <c r="T725" s="30"/>
      <c r="U725" s="30"/>
      <c r="V725" s="30"/>
      <c r="W725" s="30"/>
      <c r="X725" s="72"/>
      <c r="Y725" s="72"/>
      <c r="Z725" s="72"/>
      <c r="AA725" s="72"/>
      <c r="AB725" s="72"/>
      <c r="AC725" s="72"/>
      <c r="AD725" s="72"/>
      <c r="AE725" s="72"/>
      <c r="AF725" s="72"/>
      <c r="AG725" s="72"/>
      <c r="AH725" s="72"/>
      <c r="AI725" s="72"/>
      <c r="AJ725" s="72"/>
      <c r="AK725" s="72"/>
      <c r="AL725" s="72"/>
      <c r="AM725" s="72"/>
      <c r="AN725" s="72"/>
      <c r="AO725" s="72"/>
      <c r="AP725" s="72"/>
      <c r="AQ725" s="72"/>
      <c r="AR725" s="72"/>
      <c r="AS725" s="72"/>
      <c r="AT725" s="72"/>
      <c r="AU725" s="72"/>
      <c r="AV725" s="72"/>
      <c r="AW725" s="72"/>
      <c r="AX725" s="72"/>
      <c r="AY725" s="72"/>
      <c r="AZ725" s="72"/>
      <c r="BA725" s="72"/>
      <c r="BB725" s="72"/>
      <c r="BC725" s="72"/>
      <c r="BD725" s="72"/>
      <c r="BE725" s="72"/>
      <c r="BF725" s="72"/>
      <c r="BG725" s="72"/>
      <c r="BH725" s="72"/>
      <c r="BI725" s="72"/>
      <c r="BJ725" s="72"/>
      <c r="BK725" s="72"/>
      <c r="BL725" s="72"/>
      <c r="BM725" s="72"/>
      <c r="BN725" s="72"/>
      <c r="BO725" s="72"/>
      <c r="BP725" s="72"/>
      <c r="BQ725" s="72"/>
      <c r="BR725" s="72"/>
      <c r="BS725" s="72"/>
      <c r="BT725" s="72"/>
      <c r="BU725" s="72"/>
      <c r="BV725" s="72"/>
      <c r="BW725" s="72"/>
      <c r="BX725" s="72"/>
      <c r="BY725" s="72"/>
      <c r="BZ725" s="72"/>
      <c r="CA725" s="72"/>
      <c r="CB725" s="72"/>
      <c r="CC725" s="72"/>
      <c r="CD725" s="72"/>
      <c r="CE725" s="72"/>
      <c r="CF725" s="72"/>
      <c r="CG725" s="72"/>
      <c r="CH725" s="72"/>
    </row>
    <row r="726" spans="1:86" ht="25.15" customHeight="1">
      <c r="A726" s="440"/>
      <c r="B726" s="91" t="s">
        <v>436</v>
      </c>
      <c r="C726" s="30"/>
      <c r="D726" s="30"/>
      <c r="E726" s="30"/>
      <c r="F726" s="30"/>
      <c r="G726" s="72"/>
      <c r="H726" s="74"/>
      <c r="I726" s="30"/>
      <c r="J726" s="23" t="s">
        <v>59</v>
      </c>
      <c r="K726" s="29">
        <v>0.38100000000000001</v>
      </c>
      <c r="L726" s="29">
        <v>0.318</v>
      </c>
      <c r="M726" s="29">
        <v>0.39300000000000002</v>
      </c>
      <c r="N726" s="29">
        <v>0.28799999999999998</v>
      </c>
      <c r="O726" s="72"/>
      <c r="P726" s="30"/>
      <c r="Q726" s="30"/>
      <c r="R726" s="72"/>
      <c r="S726" s="74"/>
      <c r="T726" s="30"/>
      <c r="U726" s="30"/>
      <c r="V726" s="30"/>
      <c r="W726" s="30"/>
      <c r="X726" s="72"/>
      <c r="Y726" s="72"/>
      <c r="Z726" s="72"/>
      <c r="AA726" s="72"/>
      <c r="AB726" s="72"/>
      <c r="AC726" s="72"/>
      <c r="AD726" s="72"/>
      <c r="AE726" s="72"/>
      <c r="AF726" s="72"/>
      <c r="AG726" s="72"/>
      <c r="AH726" s="72"/>
      <c r="AI726" s="72"/>
      <c r="AJ726" s="72"/>
      <c r="AK726" s="72"/>
      <c r="AL726" s="72"/>
      <c r="AM726" s="72"/>
      <c r="AN726" s="72"/>
      <c r="AO726" s="72"/>
      <c r="AP726" s="72"/>
      <c r="AQ726" s="72"/>
      <c r="AR726" s="72"/>
      <c r="AS726" s="72"/>
      <c r="AT726" s="72"/>
      <c r="AU726" s="72"/>
      <c r="AV726" s="72"/>
      <c r="AW726" s="72"/>
      <c r="AX726" s="72"/>
      <c r="AY726" s="72"/>
      <c r="AZ726" s="72"/>
      <c r="BA726" s="72"/>
      <c r="BB726" s="72"/>
      <c r="BC726" s="72"/>
      <c r="BD726" s="72"/>
      <c r="BE726" s="72"/>
      <c r="BF726" s="72"/>
      <c r="BG726" s="72"/>
      <c r="BH726" s="72"/>
      <c r="BI726" s="72"/>
      <c r="BJ726" s="72"/>
      <c r="BK726" s="72"/>
      <c r="BL726" s="72"/>
      <c r="BM726" s="72"/>
      <c r="BN726" s="72"/>
      <c r="BO726" s="72"/>
      <c r="BP726" s="72"/>
      <c r="BQ726" s="72"/>
      <c r="BR726" s="72"/>
      <c r="BS726" s="72"/>
      <c r="BT726" s="72"/>
      <c r="BU726" s="72"/>
      <c r="BV726" s="72"/>
      <c r="BW726" s="72"/>
      <c r="BX726" s="72"/>
      <c r="BY726" s="72"/>
      <c r="BZ726" s="72"/>
      <c r="CA726" s="72"/>
      <c r="CB726" s="72"/>
      <c r="CC726" s="72"/>
      <c r="CD726" s="72"/>
      <c r="CE726" s="72"/>
      <c r="CF726" s="72"/>
      <c r="CG726" s="72"/>
      <c r="CH726" s="72"/>
    </row>
    <row r="727" spans="1:86" ht="25.15" customHeight="1">
      <c r="A727" s="440"/>
      <c r="B727" s="442" t="s">
        <v>67</v>
      </c>
      <c r="C727" s="442"/>
      <c r="D727" s="442"/>
      <c r="E727" s="442"/>
      <c r="F727" s="442"/>
      <c r="G727" s="442"/>
      <c r="H727" s="442"/>
      <c r="I727" s="72"/>
      <c r="J727" s="23" t="s">
        <v>60</v>
      </c>
      <c r="K727" s="29">
        <v>0.17799999999999999</v>
      </c>
      <c r="L727" s="29">
        <v>0.1</v>
      </c>
      <c r="M727" s="29">
        <v>0.14299999999999999</v>
      </c>
      <c r="N727" s="29">
        <v>8.6999999999999994E-2</v>
      </c>
      <c r="O727" s="80"/>
      <c r="P727" s="72"/>
      <c r="Q727" s="72"/>
      <c r="R727" s="72"/>
      <c r="S727" s="72"/>
      <c r="T727" s="72"/>
      <c r="U727" s="72"/>
      <c r="V727" s="72"/>
      <c r="W727" s="72"/>
      <c r="X727" s="72"/>
      <c r="Y727" s="72"/>
      <c r="Z727" s="72"/>
      <c r="AA727" s="72"/>
      <c r="AB727" s="72"/>
      <c r="AC727" s="72"/>
      <c r="AD727" s="72"/>
      <c r="AE727" s="72"/>
      <c r="AF727" s="72"/>
      <c r="AG727" s="72"/>
      <c r="AH727" s="72"/>
      <c r="AI727" s="72"/>
      <c r="AJ727" s="72"/>
      <c r="AK727" s="72"/>
      <c r="AL727" s="72"/>
      <c r="AM727" s="72"/>
      <c r="AN727" s="72"/>
      <c r="AO727" s="72"/>
      <c r="AP727" s="72"/>
      <c r="AQ727" s="72"/>
      <c r="AR727" s="72"/>
      <c r="AS727" s="72"/>
      <c r="AT727" s="72"/>
      <c r="AU727" s="72"/>
      <c r="AV727" s="72"/>
      <c r="AW727" s="72"/>
      <c r="AX727" s="72"/>
      <c r="AY727" s="72"/>
      <c r="AZ727" s="72"/>
      <c r="BA727" s="72"/>
      <c r="BB727" s="72"/>
      <c r="BC727" s="72"/>
      <c r="BD727" s="72"/>
      <c r="BE727" s="72"/>
      <c r="BF727" s="72"/>
      <c r="BG727" s="72"/>
      <c r="BH727" s="72"/>
      <c r="BI727" s="72"/>
      <c r="BJ727" s="72"/>
      <c r="BK727" s="72"/>
      <c r="BL727" s="72"/>
      <c r="BM727" s="72"/>
      <c r="BN727" s="72"/>
      <c r="BO727" s="72"/>
      <c r="BP727" s="72"/>
      <c r="BQ727" s="72"/>
      <c r="BR727" s="72"/>
      <c r="BS727" s="72"/>
      <c r="BT727" s="72"/>
      <c r="BU727" s="72"/>
      <c r="BV727" s="72"/>
      <c r="BW727" s="72"/>
      <c r="BX727" s="72"/>
      <c r="BY727" s="72"/>
      <c r="BZ727" s="72"/>
      <c r="CA727" s="72"/>
      <c r="CB727" s="72"/>
      <c r="CC727" s="72"/>
      <c r="CD727" s="72"/>
      <c r="CE727" s="72"/>
      <c r="CF727" s="72"/>
      <c r="CG727" s="72"/>
      <c r="CH727" s="72"/>
    </row>
    <row r="728" spans="1:86" ht="25.15" customHeight="1">
      <c r="A728" s="440"/>
      <c r="B728" s="120" t="s">
        <v>23</v>
      </c>
      <c r="C728" s="50" t="s">
        <v>244</v>
      </c>
      <c r="D728" s="50" t="s">
        <v>245</v>
      </c>
      <c r="E728" s="50" t="s">
        <v>246</v>
      </c>
      <c r="F728" s="50" t="s">
        <v>247</v>
      </c>
      <c r="G728" s="50" t="s">
        <v>248</v>
      </c>
      <c r="H728" s="50" t="s">
        <v>249</v>
      </c>
      <c r="I728" s="22"/>
      <c r="J728" s="37"/>
      <c r="K728" s="37"/>
      <c r="L728" s="37"/>
      <c r="M728" s="37"/>
      <c r="N728" s="37"/>
      <c r="O728" s="37"/>
      <c r="P728" s="22"/>
      <c r="Q728" s="22"/>
      <c r="R728" s="72"/>
      <c r="S728" s="22"/>
      <c r="T728" s="22"/>
      <c r="U728" s="22"/>
      <c r="V728" s="22"/>
      <c r="W728" s="22"/>
      <c r="X728" s="72"/>
      <c r="Y728" s="72"/>
      <c r="Z728" s="72"/>
      <c r="AA728" s="72"/>
      <c r="AB728" s="72"/>
      <c r="AC728" s="72"/>
      <c r="AD728" s="72"/>
      <c r="AE728" s="72"/>
      <c r="AF728" s="72"/>
      <c r="AG728" s="72"/>
      <c r="AH728" s="72"/>
      <c r="AI728" s="72"/>
      <c r="AJ728" s="72"/>
      <c r="AK728" s="72"/>
      <c r="AL728" s="72"/>
      <c r="AM728" s="72"/>
      <c r="AN728" s="72"/>
      <c r="AO728" s="72"/>
      <c r="AP728" s="72"/>
      <c r="AQ728" s="72"/>
      <c r="AR728" s="72"/>
      <c r="AS728" s="72"/>
      <c r="AT728" s="72"/>
      <c r="AU728" s="72"/>
      <c r="AV728" s="72"/>
      <c r="AW728" s="72"/>
      <c r="AX728" s="72"/>
      <c r="AY728" s="72"/>
      <c r="AZ728" s="72"/>
      <c r="BA728" s="72"/>
      <c r="BB728" s="72"/>
      <c r="BC728" s="72"/>
      <c r="BD728" s="72"/>
      <c r="BE728" s="72"/>
      <c r="BF728" s="72"/>
      <c r="BG728" s="72"/>
      <c r="BH728" s="72"/>
      <c r="BI728" s="72"/>
      <c r="BJ728" s="72"/>
      <c r="BK728" s="72"/>
      <c r="BL728" s="72"/>
      <c r="BM728" s="72"/>
      <c r="BN728" s="72"/>
      <c r="BO728" s="72"/>
      <c r="BP728" s="72"/>
      <c r="BQ728" s="72"/>
      <c r="BR728" s="72"/>
      <c r="BS728" s="72"/>
      <c r="BT728" s="72"/>
      <c r="BU728" s="72"/>
      <c r="BV728" s="72"/>
      <c r="BW728" s="72"/>
      <c r="BX728" s="72"/>
      <c r="BY728" s="72"/>
      <c r="BZ728" s="72"/>
      <c r="CA728" s="72"/>
      <c r="CB728" s="72"/>
      <c r="CC728" s="72"/>
      <c r="CD728" s="72"/>
      <c r="CE728" s="72"/>
      <c r="CF728" s="72"/>
      <c r="CG728" s="72"/>
      <c r="CH728" s="72"/>
    </row>
    <row r="729" spans="1:86" ht="25.15" customHeight="1">
      <c r="A729" s="440"/>
      <c r="B729" s="108" t="s">
        <v>59</v>
      </c>
      <c r="C729" s="29">
        <v>0.48799999999999999</v>
      </c>
      <c r="D729" s="29">
        <v>0.42499999999999999</v>
      </c>
      <c r="E729" s="29">
        <v>0.36199999999999999</v>
      </c>
      <c r="F729" s="29">
        <v>0.32600000000000001</v>
      </c>
      <c r="G729" s="29">
        <v>0.28499999999999998</v>
      </c>
      <c r="H729" s="29">
        <v>0.73299999999999998</v>
      </c>
      <c r="I729" s="30"/>
      <c r="J729" s="38"/>
      <c r="K729" s="20"/>
      <c r="L729" s="20"/>
      <c r="M729" s="20"/>
      <c r="N729" s="20"/>
      <c r="O729" s="20"/>
      <c r="P729" s="30"/>
      <c r="Q729" s="30"/>
      <c r="R729" s="72"/>
      <c r="S729" s="3"/>
      <c r="T729" s="30"/>
      <c r="U729" s="30"/>
      <c r="V729" s="30"/>
      <c r="W729" s="30"/>
      <c r="X729" s="72"/>
      <c r="Y729" s="72"/>
      <c r="Z729" s="72"/>
      <c r="AA729" s="72"/>
      <c r="AB729" s="72"/>
      <c r="AC729" s="72"/>
      <c r="AD729" s="72"/>
      <c r="AE729" s="72"/>
      <c r="AF729" s="72"/>
      <c r="AG729" s="72"/>
      <c r="AH729" s="72"/>
      <c r="AI729" s="72"/>
      <c r="AJ729" s="72"/>
      <c r="AK729" s="72"/>
      <c r="AL729" s="72"/>
      <c r="AM729" s="72"/>
      <c r="AN729" s="72"/>
      <c r="AO729" s="72"/>
      <c r="AP729" s="72"/>
      <c r="AQ729" s="72"/>
      <c r="AR729" s="72"/>
      <c r="AS729" s="72"/>
      <c r="AT729" s="72"/>
      <c r="AU729" s="72"/>
      <c r="AV729" s="72"/>
      <c r="AW729" s="72"/>
      <c r="AX729" s="72"/>
      <c r="AY729" s="72"/>
      <c r="AZ729" s="72"/>
      <c r="BA729" s="72"/>
      <c r="BB729" s="72"/>
      <c r="BC729" s="72"/>
      <c r="BD729" s="72"/>
      <c r="BE729" s="72"/>
      <c r="BF729" s="72"/>
      <c r="BG729" s="72"/>
      <c r="BH729" s="72"/>
      <c r="BI729" s="72"/>
      <c r="BJ729" s="72"/>
      <c r="BK729" s="72"/>
      <c r="BL729" s="72"/>
      <c r="BM729" s="72"/>
      <c r="BN729" s="72"/>
      <c r="BO729" s="72"/>
      <c r="BP729" s="72"/>
      <c r="BQ729" s="72"/>
      <c r="BR729" s="72"/>
      <c r="BS729" s="72"/>
      <c r="BT729" s="72"/>
      <c r="BU729" s="72"/>
      <c r="BV729" s="72"/>
      <c r="BW729" s="72"/>
      <c r="BX729" s="72"/>
      <c r="BY729" s="72"/>
      <c r="BZ729" s="72"/>
      <c r="CA729" s="72"/>
      <c r="CB729" s="72"/>
      <c r="CC729" s="72"/>
      <c r="CD729" s="72"/>
      <c r="CE729" s="72"/>
      <c r="CF729" s="72"/>
      <c r="CG729" s="72"/>
      <c r="CH729" s="72"/>
    </row>
    <row r="730" spans="1:86" ht="25.15" customHeight="1">
      <c r="A730" s="440"/>
      <c r="B730" s="91" t="s">
        <v>436</v>
      </c>
      <c r="C730" s="30"/>
      <c r="D730" s="30"/>
      <c r="E730" s="30"/>
      <c r="F730" s="30"/>
      <c r="G730" s="72"/>
      <c r="H730" s="74"/>
      <c r="I730" s="30"/>
      <c r="J730" s="74"/>
      <c r="K730" s="30"/>
      <c r="L730" s="30"/>
      <c r="M730" s="30"/>
      <c r="N730" s="30"/>
      <c r="O730" s="72"/>
      <c r="P730" s="30"/>
      <c r="Q730" s="30"/>
      <c r="R730" s="72"/>
      <c r="S730" s="74"/>
      <c r="T730" s="30"/>
      <c r="U730" s="30"/>
      <c r="V730" s="30"/>
      <c r="W730" s="30"/>
      <c r="X730" s="72"/>
      <c r="Y730" s="72"/>
      <c r="Z730" s="72"/>
      <c r="AA730" s="72"/>
      <c r="AB730" s="72"/>
      <c r="AC730" s="72"/>
      <c r="AD730" s="72"/>
      <c r="AE730" s="72"/>
      <c r="AF730" s="72"/>
      <c r="AG730" s="72"/>
      <c r="AH730" s="72"/>
      <c r="AI730" s="72"/>
      <c r="AJ730" s="72"/>
      <c r="AK730" s="72"/>
      <c r="AL730" s="72"/>
      <c r="AM730" s="72"/>
      <c r="AN730" s="72"/>
      <c r="AO730" s="72"/>
      <c r="AP730" s="72"/>
      <c r="AQ730" s="72"/>
      <c r="AR730" s="72"/>
      <c r="AS730" s="72"/>
      <c r="AT730" s="72"/>
      <c r="AU730" s="72"/>
      <c r="AV730" s="72"/>
      <c r="AW730" s="72"/>
      <c r="AX730" s="72"/>
      <c r="AY730" s="72"/>
      <c r="AZ730" s="72"/>
      <c r="BA730" s="72"/>
      <c r="BB730" s="72"/>
      <c r="BC730" s="72"/>
      <c r="BD730" s="72"/>
      <c r="BE730" s="72"/>
      <c r="BF730" s="72"/>
      <c r="BG730" s="72"/>
      <c r="BH730" s="72"/>
      <c r="BI730" s="72"/>
      <c r="BJ730" s="72"/>
      <c r="BK730" s="72"/>
      <c r="BL730" s="72"/>
      <c r="BM730" s="72"/>
      <c r="BN730" s="72"/>
      <c r="BO730" s="72"/>
      <c r="BP730" s="72"/>
      <c r="BQ730" s="72"/>
      <c r="BR730" s="72"/>
      <c r="BS730" s="72"/>
      <c r="BT730" s="72"/>
      <c r="BU730" s="72"/>
      <c r="BV730" s="72"/>
      <c r="BW730" s="72"/>
      <c r="BX730" s="72"/>
      <c r="BY730" s="72"/>
      <c r="BZ730" s="72"/>
      <c r="CA730" s="72"/>
      <c r="CB730" s="72"/>
      <c r="CC730" s="72"/>
      <c r="CD730" s="72"/>
      <c r="CE730" s="72"/>
      <c r="CF730" s="72"/>
      <c r="CG730" s="72"/>
      <c r="CH730" s="72"/>
    </row>
    <row r="731" spans="1:86" ht="25.15" customHeight="1">
      <c r="A731" s="440"/>
      <c r="B731" s="442" t="s">
        <v>68</v>
      </c>
      <c r="C731" s="442"/>
      <c r="D731" s="442"/>
      <c r="E731" s="442"/>
      <c r="F731" s="442"/>
      <c r="G731" s="442"/>
      <c r="H731" s="442"/>
      <c r="I731" s="72"/>
      <c r="J731" s="72"/>
      <c r="K731" s="72"/>
      <c r="L731" s="72"/>
      <c r="M731" s="72"/>
      <c r="N731" s="72"/>
      <c r="O731" s="80"/>
      <c r="P731" s="72"/>
      <c r="Q731" s="72"/>
      <c r="R731" s="72"/>
      <c r="S731" s="72"/>
      <c r="T731" s="72"/>
      <c r="U731" s="72"/>
      <c r="V731" s="72"/>
      <c r="W731" s="72"/>
      <c r="X731" s="72"/>
      <c r="Y731" s="72"/>
      <c r="Z731" s="72"/>
      <c r="AA731" s="72"/>
      <c r="AB731" s="72"/>
      <c r="AC731" s="72"/>
      <c r="AD731" s="72"/>
      <c r="AE731" s="72"/>
      <c r="AF731" s="72"/>
      <c r="AG731" s="72"/>
      <c r="AH731" s="72"/>
      <c r="AI731" s="72"/>
      <c r="AJ731" s="72"/>
      <c r="AK731" s="72"/>
      <c r="AL731" s="72"/>
      <c r="AM731" s="72"/>
      <c r="AN731" s="72"/>
      <c r="AO731" s="72"/>
      <c r="AP731" s="72"/>
      <c r="AQ731" s="72"/>
      <c r="AR731" s="72"/>
      <c r="AS731" s="72"/>
      <c r="AT731" s="72"/>
      <c r="AU731" s="72"/>
      <c r="AV731" s="72"/>
      <c r="AW731" s="72"/>
      <c r="AX731" s="72"/>
      <c r="AY731" s="72"/>
      <c r="AZ731" s="72"/>
      <c r="BA731" s="72"/>
      <c r="BB731" s="72"/>
      <c r="BC731" s="72"/>
      <c r="BD731" s="72"/>
      <c r="BE731" s="72"/>
      <c r="BF731" s="72"/>
      <c r="BG731" s="72"/>
      <c r="BH731" s="72"/>
      <c r="BI731" s="72"/>
      <c r="BJ731" s="72"/>
      <c r="BK731" s="72"/>
      <c r="BL731" s="72"/>
      <c r="BM731" s="72"/>
      <c r="BN731" s="72"/>
      <c r="BO731" s="72"/>
      <c r="BP731" s="72"/>
      <c r="BQ731" s="72"/>
      <c r="BR731" s="72"/>
      <c r="BS731" s="72"/>
      <c r="BT731" s="72"/>
      <c r="BU731" s="72"/>
      <c r="BV731" s="72"/>
      <c r="BW731" s="72"/>
      <c r="BX731" s="72"/>
      <c r="BY731" s="72"/>
      <c r="BZ731" s="72"/>
      <c r="CA731" s="72"/>
      <c r="CB731" s="72"/>
      <c r="CC731" s="72"/>
      <c r="CD731" s="72"/>
      <c r="CE731" s="72"/>
      <c r="CF731" s="72"/>
      <c r="CG731" s="72"/>
      <c r="CH731" s="72"/>
    </row>
    <row r="732" spans="1:86" ht="25.15" customHeight="1">
      <c r="A732" s="440"/>
      <c r="B732" s="120" t="s">
        <v>23</v>
      </c>
      <c r="C732" s="50" t="s">
        <v>244</v>
      </c>
      <c r="D732" s="50" t="s">
        <v>245</v>
      </c>
      <c r="E732" s="50" t="s">
        <v>246</v>
      </c>
      <c r="F732" s="50" t="s">
        <v>247</v>
      </c>
      <c r="G732" s="50" t="s">
        <v>248</v>
      </c>
      <c r="H732" s="50" t="s">
        <v>249</v>
      </c>
      <c r="I732" s="22"/>
      <c r="J732" s="37"/>
      <c r="K732" s="37"/>
      <c r="L732" s="37"/>
      <c r="M732" s="37"/>
      <c r="N732" s="37"/>
      <c r="O732" s="37"/>
      <c r="P732" s="22"/>
      <c r="Q732" s="22"/>
      <c r="R732" s="72"/>
      <c r="S732" s="22"/>
      <c r="T732" s="22"/>
      <c r="U732" s="22"/>
      <c r="V732" s="22"/>
      <c r="W732" s="22"/>
      <c r="X732" s="72"/>
      <c r="Y732" s="72"/>
      <c r="Z732" s="72"/>
      <c r="AA732" s="72"/>
      <c r="AB732" s="72"/>
      <c r="AC732" s="72"/>
      <c r="AD732" s="72"/>
      <c r="AE732" s="72"/>
      <c r="AF732" s="72"/>
      <c r="AG732" s="72"/>
      <c r="AH732" s="72"/>
      <c r="AI732" s="72"/>
      <c r="AJ732" s="72"/>
      <c r="AK732" s="72"/>
      <c r="AL732" s="72"/>
      <c r="AM732" s="72"/>
      <c r="AN732" s="72"/>
      <c r="AO732" s="72"/>
      <c r="AP732" s="72"/>
      <c r="AQ732" s="72"/>
      <c r="AR732" s="72"/>
      <c r="AS732" s="72"/>
      <c r="AT732" s="72"/>
      <c r="AU732" s="72"/>
      <c r="AV732" s="72"/>
      <c r="AW732" s="72"/>
      <c r="AX732" s="72"/>
      <c r="AY732" s="72"/>
      <c r="AZ732" s="72"/>
      <c r="BA732" s="72"/>
      <c r="BB732" s="72"/>
      <c r="BC732" s="72"/>
      <c r="BD732" s="72"/>
      <c r="BE732" s="72"/>
      <c r="BF732" s="72"/>
      <c r="BG732" s="72"/>
      <c r="BH732" s="72"/>
      <c r="BI732" s="72"/>
      <c r="BJ732" s="72"/>
      <c r="BK732" s="72"/>
      <c r="BL732" s="72"/>
      <c r="BM732" s="72"/>
      <c r="BN732" s="72"/>
      <c r="BO732" s="72"/>
      <c r="BP732" s="72"/>
      <c r="BQ732" s="72"/>
      <c r="BR732" s="72"/>
      <c r="BS732" s="72"/>
      <c r="BT732" s="72"/>
      <c r="BU732" s="72"/>
      <c r="BV732" s="72"/>
      <c r="BW732" s="72"/>
      <c r="BX732" s="72"/>
      <c r="BY732" s="72"/>
      <c r="BZ732" s="72"/>
      <c r="CA732" s="72"/>
      <c r="CB732" s="72"/>
      <c r="CC732" s="72"/>
      <c r="CD732" s="72"/>
      <c r="CE732" s="72"/>
      <c r="CF732" s="72"/>
      <c r="CG732" s="72"/>
      <c r="CH732" s="72"/>
    </row>
    <row r="733" spans="1:86" ht="25.15" customHeight="1">
      <c r="A733" s="440"/>
      <c r="B733" s="108" t="s">
        <v>60</v>
      </c>
      <c r="C733" s="29">
        <v>0.40300000000000002</v>
      </c>
      <c r="D733" s="29">
        <v>0.23799999999999999</v>
      </c>
      <c r="E733" s="29">
        <v>0.217</v>
      </c>
      <c r="F733" s="29">
        <v>0.122</v>
      </c>
      <c r="G733" s="29">
        <v>0.107</v>
      </c>
      <c r="H733" s="29">
        <v>0.45300000000000001</v>
      </c>
      <c r="I733" s="30"/>
      <c r="J733" s="38"/>
      <c r="K733" s="20"/>
      <c r="L733" s="20"/>
      <c r="M733" s="20"/>
      <c r="N733" s="20"/>
      <c r="O733" s="20"/>
      <c r="P733" s="30"/>
      <c r="Q733" s="30"/>
      <c r="R733" s="72"/>
      <c r="S733" s="3"/>
      <c r="T733" s="30"/>
      <c r="U733" s="30"/>
      <c r="V733" s="30"/>
      <c r="W733" s="30"/>
      <c r="X733" s="72"/>
      <c r="Y733" s="72"/>
      <c r="Z733" s="72"/>
      <c r="AA733" s="72"/>
      <c r="AB733" s="72"/>
      <c r="AC733" s="72"/>
      <c r="AD733" s="72"/>
      <c r="AE733" s="72"/>
      <c r="AF733" s="72"/>
      <c r="AG733" s="72"/>
      <c r="AH733" s="72"/>
      <c r="AI733" s="72"/>
      <c r="AJ733" s="72"/>
      <c r="AK733" s="72"/>
      <c r="AL733" s="72"/>
      <c r="AM733" s="72"/>
      <c r="AN733" s="72"/>
      <c r="AO733" s="72"/>
      <c r="AP733" s="72"/>
      <c r="AQ733" s="72"/>
      <c r="AR733" s="72"/>
      <c r="AS733" s="72"/>
      <c r="AT733" s="72"/>
      <c r="AU733" s="72"/>
      <c r="AV733" s="72"/>
      <c r="AW733" s="72"/>
      <c r="AX733" s="72"/>
      <c r="AY733" s="72"/>
      <c r="AZ733" s="72"/>
      <c r="BA733" s="72"/>
      <c r="BB733" s="72"/>
      <c r="BC733" s="72"/>
      <c r="BD733" s="72"/>
      <c r="BE733" s="72"/>
      <c r="BF733" s="72"/>
      <c r="BG733" s="72"/>
      <c r="BH733" s="72"/>
      <c r="BI733" s="72"/>
      <c r="BJ733" s="72"/>
      <c r="BK733" s="72"/>
      <c r="BL733" s="72"/>
      <c r="BM733" s="72"/>
      <c r="BN733" s="72"/>
      <c r="BO733" s="72"/>
      <c r="BP733" s="72"/>
      <c r="BQ733" s="72"/>
      <c r="BR733" s="72"/>
      <c r="BS733" s="72"/>
      <c r="BT733" s="72"/>
      <c r="BU733" s="72"/>
      <c r="BV733" s="72"/>
      <c r="BW733" s="72"/>
      <c r="BX733" s="72"/>
      <c r="BY733" s="72"/>
      <c r="BZ733" s="72"/>
      <c r="CA733" s="72"/>
      <c r="CB733" s="72"/>
      <c r="CC733" s="72"/>
      <c r="CD733" s="72"/>
      <c r="CE733" s="72"/>
      <c r="CF733" s="72"/>
      <c r="CG733" s="72"/>
      <c r="CH733" s="72"/>
    </row>
    <row r="734" spans="1:86" ht="25.15" customHeight="1">
      <c r="B734" s="91" t="s">
        <v>436</v>
      </c>
      <c r="C734" s="30"/>
      <c r="D734" s="30"/>
      <c r="E734" s="30"/>
      <c r="F734" s="30"/>
      <c r="G734" s="72"/>
      <c r="H734" s="74"/>
      <c r="I734" s="30"/>
      <c r="J734" s="74"/>
      <c r="K734" s="30"/>
      <c r="L734" s="30"/>
      <c r="M734" s="30"/>
      <c r="N734" s="30"/>
      <c r="O734" s="72"/>
      <c r="P734" s="30"/>
      <c r="Q734" s="30"/>
      <c r="R734" s="72"/>
      <c r="S734" s="74"/>
      <c r="T734" s="30"/>
      <c r="U734" s="30"/>
      <c r="V734" s="30"/>
      <c r="W734" s="30"/>
      <c r="X734" s="72"/>
      <c r="Y734" s="72"/>
      <c r="Z734" s="72"/>
      <c r="AA734" s="72"/>
      <c r="AB734" s="72"/>
      <c r="AC734" s="72"/>
      <c r="AD734" s="72"/>
      <c r="AE734" s="72"/>
      <c r="AF734" s="72"/>
      <c r="AG734" s="72"/>
      <c r="AH734" s="72"/>
      <c r="AI734" s="72"/>
      <c r="AJ734" s="72"/>
      <c r="AK734" s="72"/>
      <c r="AL734" s="72"/>
      <c r="AM734" s="72"/>
      <c r="AN734" s="72"/>
      <c r="AO734" s="72"/>
      <c r="AP734" s="72"/>
      <c r="AQ734" s="72"/>
      <c r="AR734" s="72"/>
      <c r="AS734" s="72"/>
      <c r="AT734" s="72"/>
      <c r="AU734" s="72"/>
      <c r="AV734" s="72"/>
      <c r="AW734" s="72"/>
      <c r="AX734" s="72"/>
      <c r="AY734" s="72"/>
      <c r="AZ734" s="72"/>
      <c r="BA734" s="72"/>
      <c r="BB734" s="72"/>
      <c r="BC734" s="72"/>
      <c r="BD734" s="72"/>
      <c r="BE734" s="72"/>
      <c r="BF734" s="72"/>
      <c r="BG734" s="72"/>
      <c r="BH734" s="72"/>
      <c r="BI734" s="72"/>
      <c r="BJ734" s="72"/>
      <c r="BK734" s="72"/>
      <c r="BL734" s="72"/>
      <c r="BM734" s="72"/>
      <c r="BN734" s="72"/>
      <c r="BO734" s="72"/>
      <c r="BP734" s="72"/>
      <c r="BQ734" s="72"/>
      <c r="BR734" s="72"/>
      <c r="BS734" s="72"/>
      <c r="BT734" s="72"/>
      <c r="BU734" s="72"/>
      <c r="BV734" s="72"/>
      <c r="BW734" s="72"/>
      <c r="BX734" s="72"/>
      <c r="BY734" s="72"/>
      <c r="BZ734" s="72"/>
      <c r="CA734" s="72"/>
      <c r="CB734" s="72"/>
      <c r="CC734" s="72"/>
      <c r="CD734" s="72"/>
      <c r="CE734" s="72"/>
      <c r="CF734" s="72"/>
      <c r="CG734" s="72"/>
      <c r="CH734" s="72"/>
    </row>
    <row r="735" spans="1:86" ht="25.15" customHeight="1">
      <c r="B735" s="74"/>
      <c r="C735" s="30"/>
      <c r="D735" s="30"/>
      <c r="E735" s="30"/>
      <c r="F735" s="30"/>
      <c r="G735" s="72"/>
      <c r="H735" s="74"/>
      <c r="I735" s="30"/>
      <c r="J735" s="74"/>
      <c r="K735" s="30"/>
      <c r="L735" s="30"/>
      <c r="M735" s="30"/>
      <c r="N735" s="30"/>
      <c r="O735" s="72"/>
      <c r="P735" s="30"/>
      <c r="Q735" s="30"/>
      <c r="R735" s="72"/>
      <c r="S735" s="74"/>
      <c r="T735" s="30"/>
      <c r="U735" s="30"/>
      <c r="V735" s="30"/>
      <c r="W735" s="30"/>
      <c r="X735" s="72"/>
      <c r="Y735" s="72"/>
      <c r="Z735" s="72"/>
      <c r="AA735" s="72"/>
      <c r="AB735" s="72"/>
      <c r="AC735" s="72"/>
      <c r="AD735" s="72"/>
      <c r="AE735" s="72"/>
      <c r="AF735" s="72"/>
      <c r="AG735" s="72"/>
      <c r="AH735" s="72"/>
      <c r="AI735" s="72"/>
      <c r="AJ735" s="72"/>
      <c r="AK735" s="72"/>
      <c r="AL735" s="72"/>
      <c r="AM735" s="72"/>
      <c r="AN735" s="72"/>
      <c r="AO735" s="72"/>
      <c r="AP735" s="72"/>
      <c r="AQ735" s="72"/>
      <c r="AR735" s="72"/>
      <c r="AS735" s="72"/>
      <c r="AT735" s="72"/>
      <c r="AU735" s="72"/>
      <c r="AV735" s="72"/>
      <c r="AW735" s="72"/>
      <c r="AX735" s="72"/>
      <c r="AY735" s="72"/>
      <c r="AZ735" s="72"/>
      <c r="BA735" s="72"/>
      <c r="BB735" s="72"/>
      <c r="BC735" s="72"/>
      <c r="BD735" s="72"/>
      <c r="BE735" s="72"/>
      <c r="BF735" s="72"/>
      <c r="BG735" s="72"/>
      <c r="BH735" s="72"/>
      <c r="BI735" s="72"/>
      <c r="BJ735" s="72"/>
      <c r="BK735" s="72"/>
      <c r="BL735" s="72"/>
      <c r="BM735" s="72"/>
      <c r="BN735" s="72"/>
      <c r="BO735" s="72"/>
      <c r="BP735" s="72"/>
      <c r="BQ735" s="72"/>
      <c r="BR735" s="72"/>
      <c r="BS735" s="72"/>
      <c r="BT735" s="72"/>
      <c r="BU735" s="72"/>
      <c r="BV735" s="72"/>
      <c r="BW735" s="72"/>
      <c r="BX735" s="72"/>
      <c r="BY735" s="72"/>
      <c r="BZ735" s="72"/>
      <c r="CA735" s="72"/>
      <c r="CB735" s="72"/>
      <c r="CC735" s="72"/>
      <c r="CD735" s="72"/>
      <c r="CE735" s="72"/>
      <c r="CF735" s="72"/>
      <c r="CG735" s="72"/>
      <c r="CH735" s="72"/>
    </row>
    <row r="736" spans="1:86" ht="25.15" customHeight="1">
      <c r="B736" s="427" t="s">
        <v>255</v>
      </c>
      <c r="C736" s="427"/>
      <c r="D736" s="427"/>
      <c r="E736" s="22"/>
      <c r="F736" s="22"/>
      <c r="G736" s="22"/>
      <c r="H736" s="22"/>
      <c r="I736" s="22"/>
      <c r="J736" s="22"/>
      <c r="K736" s="72"/>
      <c r="L736" s="22"/>
      <c r="M736" s="22"/>
      <c r="N736" s="22"/>
      <c r="O736" s="22"/>
      <c r="P736" s="22"/>
      <c r="Q736" s="22"/>
      <c r="R736" s="22"/>
      <c r="S736" s="22"/>
      <c r="T736" s="72"/>
      <c r="U736" s="72"/>
      <c r="V736" s="72"/>
      <c r="W736" s="72"/>
      <c r="X736" s="72"/>
      <c r="Y736" s="72"/>
      <c r="Z736" s="72"/>
      <c r="AA736" s="72"/>
      <c r="AB736" s="72"/>
      <c r="AC736" s="72"/>
      <c r="AD736" s="72"/>
      <c r="AE736" s="72"/>
      <c r="AF736" s="72"/>
      <c r="AG736" s="72"/>
      <c r="AH736" s="72"/>
      <c r="AI736" s="72"/>
      <c r="AJ736" s="72"/>
      <c r="AK736" s="72"/>
      <c r="AL736" s="72"/>
      <c r="AM736" s="72"/>
      <c r="AN736" s="72"/>
      <c r="AO736" s="72"/>
      <c r="AP736" s="72"/>
      <c r="AQ736" s="72"/>
      <c r="AR736" s="72"/>
      <c r="AS736" s="72"/>
      <c r="AT736" s="72"/>
      <c r="AU736" s="72"/>
      <c r="AV736" s="72"/>
      <c r="AW736" s="72"/>
      <c r="AX736" s="72"/>
      <c r="AY736" s="72"/>
      <c r="AZ736" s="72"/>
      <c r="BA736" s="72"/>
      <c r="BB736" s="72"/>
      <c r="BC736" s="72"/>
      <c r="BD736" s="72"/>
      <c r="BE736" s="72"/>
      <c r="BF736" s="72"/>
      <c r="BG736" s="72"/>
      <c r="BH736" s="72"/>
      <c r="BI736" s="72"/>
      <c r="BJ736" s="72"/>
      <c r="BK736" s="72"/>
      <c r="BL736" s="72"/>
      <c r="BM736" s="72"/>
      <c r="BN736" s="72"/>
      <c r="BO736" s="72"/>
      <c r="BP736" s="72"/>
      <c r="BQ736" s="72"/>
      <c r="BR736" s="72"/>
      <c r="BS736" s="72"/>
      <c r="BT736" s="72"/>
      <c r="BU736" s="72"/>
      <c r="BV736" s="72"/>
      <c r="BW736" s="72"/>
      <c r="BX736" s="72"/>
      <c r="BY736" s="72"/>
      <c r="BZ736" s="72"/>
      <c r="CA736" s="72"/>
      <c r="CB736" s="72"/>
      <c r="CC736" s="72"/>
      <c r="CD736" s="72"/>
      <c r="CE736" s="72"/>
      <c r="CF736" s="72"/>
      <c r="CG736" s="72"/>
      <c r="CH736" s="72"/>
    </row>
    <row r="737" spans="1:86" ht="25.15" customHeight="1">
      <c r="B737" s="81"/>
      <c r="C737" s="81"/>
      <c r="D737" s="22"/>
      <c r="E737" s="22"/>
      <c r="F737" s="22"/>
      <c r="G737" s="22"/>
      <c r="H737" s="22"/>
      <c r="I737" s="22"/>
      <c r="J737" s="22"/>
      <c r="K737" s="72"/>
      <c r="L737" s="22"/>
      <c r="M737" s="22"/>
      <c r="N737" s="22"/>
      <c r="O737" s="22"/>
      <c r="P737" s="22"/>
      <c r="Q737" s="22"/>
      <c r="R737" s="22"/>
      <c r="S737" s="22"/>
      <c r="T737" s="72"/>
      <c r="U737" s="72"/>
      <c r="V737" s="72"/>
      <c r="W737" s="72"/>
      <c r="X737" s="72"/>
      <c r="Y737" s="72"/>
      <c r="Z737" s="72"/>
      <c r="AA737" s="72"/>
      <c r="AB737" s="72"/>
      <c r="AC737" s="72"/>
      <c r="AD737" s="72"/>
      <c r="AE737" s="72"/>
      <c r="AF737" s="72"/>
      <c r="AG737" s="72"/>
      <c r="AH737" s="72"/>
      <c r="AI737" s="72"/>
      <c r="AJ737" s="72"/>
      <c r="AK737" s="72"/>
      <c r="AL737" s="72"/>
      <c r="AM737" s="72"/>
      <c r="AN737" s="72"/>
      <c r="AO737" s="72"/>
      <c r="AP737" s="72"/>
      <c r="AQ737" s="72"/>
      <c r="AR737" s="72"/>
      <c r="AS737" s="72"/>
      <c r="AT737" s="72"/>
      <c r="AU737" s="72"/>
      <c r="AV737" s="72"/>
      <c r="AW737" s="72"/>
      <c r="AX737" s="72"/>
      <c r="AY737" s="72"/>
      <c r="AZ737" s="72"/>
      <c r="BA737" s="72"/>
      <c r="BB737" s="72"/>
      <c r="BC737" s="72"/>
      <c r="BD737" s="72"/>
      <c r="BE737" s="72"/>
      <c r="BF737" s="72"/>
      <c r="BG737" s="72"/>
      <c r="BH737" s="72"/>
      <c r="BI737" s="72"/>
      <c r="BJ737" s="72"/>
      <c r="BK737" s="72"/>
      <c r="BL737" s="72"/>
      <c r="BM737" s="72"/>
      <c r="BN737" s="72"/>
      <c r="BO737" s="72"/>
      <c r="BP737" s="72"/>
      <c r="BQ737" s="72"/>
      <c r="BR737" s="72"/>
      <c r="BS737" s="72"/>
      <c r="BT737" s="72"/>
      <c r="BU737" s="72"/>
      <c r="BV737" s="72"/>
      <c r="BW737" s="72"/>
      <c r="BX737" s="72"/>
      <c r="BY737" s="72"/>
      <c r="BZ737" s="72"/>
      <c r="CA737" s="72"/>
      <c r="CB737" s="72"/>
      <c r="CC737" s="72"/>
      <c r="CD737" s="72"/>
      <c r="CE737" s="72"/>
      <c r="CF737" s="72"/>
      <c r="CG737" s="72"/>
      <c r="CH737" s="72"/>
    </row>
    <row r="738" spans="1:86" ht="25.15" customHeight="1">
      <c r="A738" s="506" t="s">
        <v>256</v>
      </c>
      <c r="B738" s="50" t="s">
        <v>51</v>
      </c>
      <c r="C738" s="49" t="s">
        <v>52</v>
      </c>
      <c r="D738" s="22"/>
      <c r="E738" s="72"/>
      <c r="F738" s="72"/>
      <c r="G738" s="22"/>
      <c r="H738" s="22"/>
      <c r="I738" s="22"/>
      <c r="J738" s="22"/>
      <c r="K738" s="72"/>
      <c r="L738" s="22"/>
      <c r="M738" s="22"/>
      <c r="N738" s="22"/>
      <c r="O738" s="22"/>
      <c r="P738" s="22"/>
      <c r="Q738" s="22"/>
      <c r="R738" s="22"/>
      <c r="S738" s="22"/>
      <c r="T738" s="72"/>
      <c r="U738" s="72"/>
      <c r="V738" s="72"/>
      <c r="W738" s="72"/>
      <c r="X738" s="72"/>
      <c r="Y738" s="72"/>
      <c r="Z738" s="72"/>
      <c r="AA738" s="72"/>
      <c r="AB738" s="72"/>
      <c r="AC738" s="72"/>
      <c r="AD738" s="72"/>
      <c r="AE738" s="72"/>
      <c r="AF738" s="72"/>
      <c r="AG738" s="72"/>
      <c r="AH738" s="72"/>
      <c r="AI738" s="72"/>
      <c r="AJ738" s="72"/>
      <c r="AK738" s="72"/>
      <c r="AL738" s="72"/>
      <c r="AM738" s="72"/>
      <c r="AN738" s="72"/>
      <c r="AO738" s="72"/>
      <c r="AP738" s="72"/>
      <c r="AQ738" s="72"/>
      <c r="AR738" s="72"/>
      <c r="AS738" s="72"/>
      <c r="AT738" s="72"/>
      <c r="AU738" s="72"/>
      <c r="AV738" s="72"/>
      <c r="AW738" s="72"/>
      <c r="AX738" s="72"/>
      <c r="AY738" s="72"/>
      <c r="AZ738" s="72"/>
      <c r="BA738" s="72"/>
      <c r="BB738" s="72"/>
      <c r="BC738" s="72"/>
      <c r="BD738" s="72"/>
      <c r="BE738" s="72"/>
      <c r="BF738" s="72"/>
      <c r="BG738" s="72"/>
      <c r="BH738" s="72"/>
      <c r="BI738" s="72"/>
      <c r="BJ738" s="72"/>
      <c r="BK738" s="72"/>
      <c r="BL738" s="72"/>
      <c r="BM738" s="72"/>
      <c r="BN738" s="72"/>
      <c r="BO738" s="72"/>
      <c r="BP738" s="72"/>
      <c r="BQ738" s="72"/>
      <c r="BR738" s="72"/>
      <c r="BS738" s="72"/>
      <c r="BT738" s="72"/>
      <c r="BU738" s="72"/>
      <c r="BV738" s="72"/>
      <c r="BW738" s="72"/>
      <c r="BX738" s="72"/>
      <c r="BY738" s="72"/>
      <c r="BZ738" s="72"/>
      <c r="CA738" s="72"/>
      <c r="CB738" s="72"/>
      <c r="CC738" s="72"/>
      <c r="CD738" s="72"/>
      <c r="CE738" s="72"/>
      <c r="CF738" s="72"/>
      <c r="CG738" s="72"/>
      <c r="CH738" s="72"/>
    </row>
    <row r="739" spans="1:86" ht="25.15" customHeight="1">
      <c r="A739" s="506"/>
      <c r="B739" s="379">
        <v>2020</v>
      </c>
      <c r="C739" s="26">
        <v>0.8</v>
      </c>
      <c r="D739" s="22"/>
      <c r="E739" s="72"/>
      <c r="F739" s="72"/>
      <c r="G739" s="22"/>
      <c r="H739" s="22"/>
      <c r="I739" s="22"/>
      <c r="J739" s="22"/>
      <c r="K739" s="72"/>
      <c r="L739" s="22"/>
      <c r="M739" s="22"/>
      <c r="N739" s="22"/>
      <c r="O739" s="22"/>
      <c r="P739" s="22"/>
      <c r="Q739" s="22"/>
      <c r="R739" s="22"/>
      <c r="S739" s="22"/>
      <c r="T739" s="72"/>
      <c r="U739" s="72"/>
      <c r="V739" s="72"/>
      <c r="W739" s="72"/>
      <c r="X739" s="72"/>
      <c r="Y739" s="72"/>
      <c r="Z739" s="72"/>
      <c r="AA739" s="72"/>
      <c r="AB739" s="72"/>
      <c r="AC739" s="72"/>
      <c r="AD739" s="72"/>
      <c r="AE739" s="72"/>
      <c r="AF739" s="72"/>
      <c r="AG739" s="72"/>
      <c r="AH739" s="72"/>
      <c r="AI739" s="72"/>
      <c r="AJ739" s="72"/>
      <c r="AK739" s="72"/>
      <c r="AL739" s="72"/>
      <c r="AM739" s="72"/>
      <c r="AN739" s="72"/>
      <c r="AO739" s="72"/>
      <c r="AP739" s="72"/>
      <c r="AQ739" s="72"/>
      <c r="AR739" s="72"/>
      <c r="AS739" s="72"/>
      <c r="AT739" s="72"/>
      <c r="AU739" s="72"/>
      <c r="AV739" s="72"/>
      <c r="AW739" s="72"/>
      <c r="AX739" s="72"/>
      <c r="AY739" s="72"/>
      <c r="AZ739" s="72"/>
      <c r="BA739" s="72"/>
      <c r="BB739" s="72"/>
      <c r="BC739" s="72"/>
      <c r="BD739" s="72"/>
      <c r="BE739" s="72"/>
      <c r="BF739" s="72"/>
      <c r="BG739" s="72"/>
      <c r="BH739" s="72"/>
      <c r="BI739" s="72"/>
      <c r="BJ739" s="72"/>
      <c r="BK739" s="72"/>
      <c r="BL739" s="72"/>
      <c r="BM739" s="72"/>
      <c r="BN739" s="72"/>
      <c r="BO739" s="72"/>
      <c r="BP739" s="72"/>
      <c r="BQ739" s="72"/>
      <c r="BR739" s="72"/>
      <c r="BS739" s="72"/>
      <c r="BT739" s="72"/>
      <c r="BU739" s="72"/>
      <c r="BV739" s="72"/>
      <c r="BW739" s="72"/>
      <c r="BX739" s="72"/>
      <c r="BY739" s="72"/>
      <c r="BZ739" s="72"/>
      <c r="CA739" s="72"/>
      <c r="CB739" s="72"/>
      <c r="CC739" s="72"/>
      <c r="CD739" s="72"/>
      <c r="CE739" s="72"/>
      <c r="CF739" s="72"/>
      <c r="CG739" s="72"/>
      <c r="CH739" s="72"/>
    </row>
    <row r="740" spans="1:86" ht="25.15" customHeight="1">
      <c r="A740" s="506"/>
      <c r="B740" s="244">
        <f t="shared" ref="B740:B780" si="256">B739+1</f>
        <v>2021</v>
      </c>
      <c r="C740" s="26">
        <v>0.8</v>
      </c>
      <c r="D740" s="22"/>
      <c r="E740" s="72"/>
      <c r="F740" s="72"/>
      <c r="G740" s="22"/>
      <c r="H740" s="22"/>
      <c r="I740" s="22"/>
      <c r="J740" s="22"/>
      <c r="K740" s="72"/>
      <c r="L740" s="22"/>
      <c r="M740" s="22"/>
      <c r="N740" s="22"/>
      <c r="O740" s="22"/>
      <c r="P740" s="22"/>
      <c r="Q740" s="22"/>
      <c r="R740" s="22"/>
      <c r="S740" s="22"/>
      <c r="T740" s="72"/>
      <c r="U740" s="72"/>
      <c r="V740" s="72"/>
      <c r="W740" s="72"/>
      <c r="X740" s="72"/>
      <c r="Y740" s="72"/>
      <c r="Z740" s="72"/>
      <c r="AA740" s="72"/>
      <c r="AB740" s="72"/>
      <c r="AC740" s="72"/>
      <c r="AD740" s="72"/>
      <c r="AE740" s="72"/>
      <c r="AF740" s="72"/>
      <c r="AG740" s="72"/>
      <c r="AH740" s="72"/>
      <c r="AI740" s="72"/>
      <c r="AJ740" s="72"/>
      <c r="AK740" s="72"/>
      <c r="AL740" s="72"/>
      <c r="AM740" s="72"/>
      <c r="AN740" s="72"/>
      <c r="AO740" s="72"/>
      <c r="AP740" s="72"/>
      <c r="AQ740" s="72"/>
      <c r="AR740" s="72"/>
      <c r="AS740" s="72"/>
      <c r="AT740" s="72"/>
      <c r="AU740" s="72"/>
      <c r="AV740" s="72"/>
      <c r="AW740" s="72"/>
      <c r="AX740" s="72"/>
      <c r="AY740" s="72"/>
      <c r="AZ740" s="72"/>
      <c r="BA740" s="72"/>
      <c r="BB740" s="72"/>
      <c r="BC740" s="72"/>
      <c r="BD740" s="72"/>
      <c r="BE740" s="72"/>
      <c r="BF740" s="72"/>
      <c r="BG740" s="72"/>
      <c r="BH740" s="72"/>
      <c r="BI740" s="72"/>
      <c r="BJ740" s="72"/>
      <c r="BK740" s="72"/>
      <c r="BL740" s="72"/>
      <c r="BM740" s="72"/>
      <c r="BN740" s="72"/>
      <c r="BO740" s="72"/>
      <c r="BP740" s="72"/>
      <c r="BQ740" s="72"/>
      <c r="BR740" s="72"/>
      <c r="BS740" s="72"/>
      <c r="BT740" s="72"/>
      <c r="BU740" s="72"/>
      <c r="BV740" s="72"/>
      <c r="BW740" s="72"/>
      <c r="BX740" s="72"/>
      <c r="BY740" s="72"/>
      <c r="BZ740" s="72"/>
      <c r="CA740" s="72"/>
      <c r="CB740" s="72"/>
      <c r="CC740" s="72"/>
      <c r="CD740" s="72"/>
      <c r="CE740" s="72"/>
      <c r="CF740" s="72"/>
      <c r="CG740" s="72"/>
      <c r="CH740" s="72"/>
    </row>
    <row r="741" spans="1:86" ht="25.15" customHeight="1">
      <c r="A741" s="506"/>
      <c r="B741" s="244">
        <f t="shared" si="256"/>
        <v>2022</v>
      </c>
      <c r="C741" s="26">
        <v>0.7</v>
      </c>
      <c r="D741" s="22"/>
      <c r="E741" s="72"/>
      <c r="F741" s="72"/>
      <c r="G741" s="22"/>
      <c r="H741" s="22"/>
      <c r="I741" s="22"/>
      <c r="J741" s="22"/>
      <c r="K741" s="72"/>
      <c r="L741" s="22"/>
      <c r="M741" s="22"/>
      <c r="N741" s="22"/>
      <c r="O741" s="22"/>
      <c r="P741" s="22"/>
      <c r="Q741" s="22"/>
      <c r="R741" s="22"/>
      <c r="S741" s="22"/>
      <c r="T741" s="72"/>
      <c r="U741" s="72"/>
      <c r="V741" s="72"/>
      <c r="W741" s="72"/>
      <c r="X741" s="72"/>
      <c r="Y741" s="72"/>
      <c r="Z741" s="72"/>
      <c r="AA741" s="72"/>
      <c r="AB741" s="72"/>
      <c r="AC741" s="72"/>
      <c r="AD741" s="72"/>
      <c r="AE741" s="72"/>
      <c r="AF741" s="72"/>
      <c r="AG741" s="72"/>
      <c r="AH741" s="72"/>
      <c r="AI741" s="72"/>
      <c r="AJ741" s="72"/>
      <c r="AK741" s="72"/>
      <c r="AL741" s="72"/>
      <c r="AM741" s="72"/>
      <c r="AN741" s="72"/>
      <c r="AO741" s="72"/>
      <c r="AP741" s="72"/>
      <c r="AQ741" s="72"/>
      <c r="AR741" s="72"/>
      <c r="AS741" s="72"/>
      <c r="AT741" s="72"/>
      <c r="AU741" s="72"/>
      <c r="AV741" s="72"/>
      <c r="AW741" s="72"/>
      <c r="AX741" s="72"/>
      <c r="AY741" s="72"/>
      <c r="AZ741" s="72"/>
      <c r="BA741" s="72"/>
      <c r="BB741" s="72"/>
      <c r="BC741" s="72"/>
      <c r="BD741" s="72"/>
      <c r="BE741" s="72"/>
      <c r="BF741" s="72"/>
      <c r="BG741" s="72"/>
      <c r="BH741" s="72"/>
      <c r="BI741" s="72"/>
      <c r="BJ741" s="72"/>
      <c r="BK741" s="72"/>
      <c r="BL741" s="72"/>
      <c r="BM741" s="72"/>
      <c r="BN741" s="72"/>
      <c r="BO741" s="72"/>
      <c r="BP741" s="72"/>
      <c r="BQ741" s="72"/>
      <c r="BR741" s="72"/>
      <c r="BS741" s="72"/>
      <c r="BT741" s="72"/>
      <c r="BU741" s="72"/>
      <c r="BV741" s="72"/>
      <c r="BW741" s="72"/>
      <c r="BX741" s="72"/>
      <c r="BY741" s="72"/>
      <c r="BZ741" s="72"/>
      <c r="CA741" s="72"/>
      <c r="CB741" s="72"/>
      <c r="CC741" s="72"/>
      <c r="CD741" s="72"/>
      <c r="CE741" s="72"/>
      <c r="CF741" s="72"/>
      <c r="CG741" s="72"/>
      <c r="CH741" s="72"/>
    </row>
    <row r="742" spans="1:86" ht="25.15" customHeight="1">
      <c r="A742" s="506"/>
      <c r="B742" s="244">
        <f t="shared" si="256"/>
        <v>2023</v>
      </c>
      <c r="C742" s="26">
        <v>0.7</v>
      </c>
      <c r="D742" s="22"/>
      <c r="E742" s="72"/>
      <c r="F742" s="72"/>
      <c r="G742" s="22"/>
      <c r="H742" s="22"/>
      <c r="I742" s="22"/>
      <c r="J742" s="22"/>
      <c r="K742" s="72"/>
      <c r="L742" s="22"/>
      <c r="M742" s="22"/>
      <c r="N742" s="22"/>
      <c r="O742" s="22"/>
      <c r="P742" s="22"/>
      <c r="Q742" s="22"/>
      <c r="R742" s="22"/>
      <c r="S742" s="22"/>
      <c r="T742" s="72"/>
      <c r="U742" s="72"/>
      <c r="V742" s="72"/>
      <c r="W742" s="72"/>
      <c r="X742" s="72"/>
      <c r="Y742" s="72"/>
      <c r="Z742" s="72"/>
      <c r="AA742" s="72"/>
      <c r="AB742" s="72"/>
      <c r="AC742" s="72"/>
      <c r="AD742" s="72"/>
      <c r="AE742" s="72"/>
      <c r="AF742" s="72"/>
      <c r="AG742" s="72"/>
      <c r="AH742" s="72"/>
      <c r="AI742" s="72"/>
      <c r="AJ742" s="72"/>
      <c r="AK742" s="72"/>
      <c r="AL742" s="72"/>
      <c r="AM742" s="72"/>
      <c r="AN742" s="72"/>
      <c r="AO742" s="72"/>
      <c r="AP742" s="72"/>
      <c r="AQ742" s="72"/>
      <c r="AR742" s="72"/>
      <c r="AS742" s="72"/>
      <c r="AT742" s="72"/>
      <c r="AU742" s="72"/>
      <c r="AV742" s="72"/>
      <c r="AW742" s="72"/>
      <c r="AX742" s="72"/>
      <c r="AY742" s="72"/>
      <c r="AZ742" s="72"/>
      <c r="BA742" s="72"/>
      <c r="BB742" s="72"/>
      <c r="BC742" s="72"/>
      <c r="BD742" s="72"/>
      <c r="BE742" s="72"/>
      <c r="BF742" s="72"/>
      <c r="BG742" s="72"/>
      <c r="BH742" s="72"/>
      <c r="BI742" s="72"/>
      <c r="BJ742" s="72"/>
      <c r="BK742" s="72"/>
      <c r="BL742" s="72"/>
      <c r="BM742" s="72"/>
      <c r="BN742" s="72"/>
      <c r="BO742" s="72"/>
      <c r="BP742" s="72"/>
      <c r="BQ742" s="72"/>
      <c r="BR742" s="72"/>
      <c r="BS742" s="72"/>
      <c r="BT742" s="72"/>
      <c r="BU742" s="72"/>
      <c r="BV742" s="72"/>
      <c r="BW742" s="72"/>
      <c r="BX742" s="72"/>
      <c r="BY742" s="72"/>
      <c r="BZ742" s="72"/>
      <c r="CA742" s="72"/>
      <c r="CB742" s="72"/>
      <c r="CC742" s="72"/>
      <c r="CD742" s="72"/>
      <c r="CE742" s="72"/>
      <c r="CF742" s="72"/>
      <c r="CG742" s="72"/>
      <c r="CH742" s="72"/>
    </row>
    <row r="743" spans="1:86" ht="25.15" customHeight="1">
      <c r="A743" s="506"/>
      <c r="B743" s="244">
        <f t="shared" si="256"/>
        <v>2024</v>
      </c>
      <c r="C743" s="26">
        <v>0.7</v>
      </c>
      <c r="D743" s="22"/>
      <c r="E743" s="72"/>
      <c r="F743" s="72"/>
      <c r="G743" s="22"/>
      <c r="H743" s="22"/>
      <c r="I743" s="22"/>
      <c r="J743" s="22"/>
      <c r="K743" s="72"/>
      <c r="L743" s="22"/>
      <c r="M743" s="22"/>
      <c r="N743" s="22"/>
      <c r="O743" s="22"/>
      <c r="P743" s="22"/>
      <c r="Q743" s="22"/>
      <c r="R743" s="22"/>
      <c r="S743" s="22"/>
      <c r="T743" s="72"/>
      <c r="U743" s="72"/>
      <c r="V743" s="72"/>
      <c r="W743" s="72"/>
      <c r="X743" s="72"/>
      <c r="Y743" s="72"/>
      <c r="Z743" s="72"/>
      <c r="AA743" s="72"/>
      <c r="AB743" s="72"/>
      <c r="AC743" s="72"/>
      <c r="AD743" s="72"/>
      <c r="AE743" s="72"/>
      <c r="AF743" s="72"/>
      <c r="AG743" s="72"/>
      <c r="AH743" s="72"/>
      <c r="AI743" s="72"/>
      <c r="AJ743" s="72"/>
      <c r="AK743" s="72"/>
      <c r="AL743" s="72"/>
      <c r="AM743" s="72"/>
      <c r="AN743" s="72"/>
      <c r="AO743" s="72"/>
      <c r="AP743" s="72"/>
      <c r="AQ743" s="72"/>
      <c r="AR743" s="72"/>
      <c r="AS743" s="72"/>
      <c r="AT743" s="72"/>
      <c r="AU743" s="72"/>
      <c r="AV743" s="72"/>
      <c r="AW743" s="72"/>
      <c r="AX743" s="72"/>
      <c r="AY743" s="72"/>
      <c r="AZ743" s="72"/>
      <c r="BA743" s="72"/>
      <c r="BB743" s="72"/>
      <c r="BC743" s="72"/>
      <c r="BD743" s="72"/>
      <c r="BE743" s="72"/>
      <c r="BF743" s="72"/>
      <c r="BG743" s="72"/>
      <c r="BH743" s="72"/>
      <c r="BI743" s="72"/>
      <c r="BJ743" s="72"/>
      <c r="BK743" s="72"/>
      <c r="BL743" s="72"/>
      <c r="BM743" s="72"/>
      <c r="BN743" s="72"/>
      <c r="BO743" s="72"/>
      <c r="BP743" s="72"/>
      <c r="BQ743" s="72"/>
      <c r="BR743" s="72"/>
      <c r="BS743" s="72"/>
      <c r="BT743" s="72"/>
      <c r="BU743" s="72"/>
      <c r="BV743" s="72"/>
      <c r="BW743" s="72"/>
      <c r="BX743" s="72"/>
      <c r="BY743" s="72"/>
      <c r="BZ743" s="72"/>
      <c r="CA743" s="72"/>
      <c r="CB743" s="72"/>
      <c r="CC743" s="72"/>
      <c r="CD743" s="72"/>
      <c r="CE743" s="72"/>
      <c r="CF743" s="72"/>
      <c r="CG743" s="72"/>
      <c r="CH743" s="72"/>
    </row>
    <row r="744" spans="1:86" ht="25.15" customHeight="1">
      <c r="A744" s="506"/>
      <c r="B744" s="244">
        <f t="shared" si="256"/>
        <v>2025</v>
      </c>
      <c r="C744" s="26">
        <v>0.7</v>
      </c>
      <c r="D744" s="22"/>
      <c r="E744" s="72"/>
      <c r="F744" s="72"/>
      <c r="G744" s="22"/>
      <c r="H744" s="22"/>
      <c r="I744" s="22"/>
      <c r="J744" s="22"/>
      <c r="K744" s="72"/>
      <c r="L744" s="22"/>
      <c r="M744" s="22"/>
      <c r="N744" s="22"/>
      <c r="O744" s="22"/>
      <c r="P744" s="22"/>
      <c r="Q744" s="22"/>
      <c r="R744" s="22"/>
      <c r="S744" s="22"/>
      <c r="T744" s="72"/>
      <c r="U744" s="72"/>
      <c r="V744" s="72"/>
      <c r="W744" s="72"/>
      <c r="X744" s="72"/>
      <c r="Y744" s="72"/>
      <c r="Z744" s="72"/>
      <c r="AA744" s="72"/>
      <c r="AB744" s="72"/>
      <c r="AC744" s="72"/>
      <c r="AD744" s="72"/>
      <c r="AE744" s="72"/>
      <c r="AF744" s="72"/>
      <c r="AG744" s="72"/>
      <c r="AH744" s="72"/>
      <c r="AI744" s="72"/>
      <c r="AJ744" s="72"/>
      <c r="AK744" s="72"/>
      <c r="AL744" s="72"/>
      <c r="AM744" s="72"/>
      <c r="AN744" s="72"/>
      <c r="AO744" s="72"/>
      <c r="AP744" s="72"/>
      <c r="AQ744" s="72"/>
      <c r="AR744" s="72"/>
      <c r="AS744" s="72"/>
      <c r="AT744" s="72"/>
      <c r="AU744" s="72"/>
      <c r="AV744" s="72"/>
      <c r="AW744" s="72"/>
      <c r="AX744" s="72"/>
      <c r="AY744" s="72"/>
      <c r="AZ744" s="72"/>
      <c r="BA744" s="72"/>
      <c r="BB744" s="72"/>
      <c r="BC744" s="72"/>
      <c r="BD744" s="72"/>
      <c r="BE744" s="72"/>
      <c r="BF744" s="72"/>
      <c r="BG744" s="72"/>
      <c r="BH744" s="72"/>
      <c r="BI744" s="72"/>
      <c r="BJ744" s="72"/>
      <c r="BK744" s="72"/>
      <c r="BL744" s="72"/>
      <c r="BM744" s="72"/>
      <c r="BN744" s="72"/>
      <c r="BO744" s="72"/>
      <c r="BP744" s="72"/>
      <c r="BQ744" s="72"/>
      <c r="BR744" s="72"/>
      <c r="BS744" s="72"/>
      <c r="BT744" s="72"/>
      <c r="BU744" s="72"/>
      <c r="BV744" s="72"/>
      <c r="BW744" s="72"/>
      <c r="BX744" s="72"/>
      <c r="BY744" s="72"/>
      <c r="BZ744" s="72"/>
      <c r="CA744" s="72"/>
      <c r="CB744" s="72"/>
      <c r="CC744" s="72"/>
      <c r="CD744" s="72"/>
      <c r="CE744" s="72"/>
      <c r="CF744" s="72"/>
      <c r="CG744" s="72"/>
      <c r="CH744" s="72"/>
    </row>
    <row r="745" spans="1:86" ht="25.15" customHeight="1">
      <c r="A745" s="506"/>
      <c r="B745" s="244">
        <f t="shared" si="256"/>
        <v>2026</v>
      </c>
      <c r="C745" s="26">
        <v>0.6</v>
      </c>
      <c r="D745" s="22"/>
      <c r="E745" s="72"/>
      <c r="F745" s="72"/>
      <c r="G745" s="22"/>
      <c r="H745" s="22"/>
      <c r="I745" s="22"/>
      <c r="J745" s="22"/>
      <c r="K745" s="72"/>
      <c r="L745" s="22"/>
      <c r="M745" s="22"/>
      <c r="N745" s="22"/>
      <c r="O745" s="22"/>
      <c r="P745" s="22"/>
      <c r="Q745" s="22"/>
      <c r="R745" s="22"/>
      <c r="S745" s="22"/>
      <c r="T745" s="72"/>
      <c r="U745" s="72"/>
      <c r="V745" s="72"/>
      <c r="W745" s="72"/>
      <c r="X745" s="72"/>
      <c r="Y745" s="72"/>
      <c r="Z745" s="72"/>
      <c r="AA745" s="72"/>
      <c r="AB745" s="72"/>
      <c r="AC745" s="72"/>
      <c r="AD745" s="72"/>
      <c r="AE745" s="72"/>
      <c r="AF745" s="72"/>
      <c r="AG745" s="72"/>
      <c r="AH745" s="72"/>
      <c r="AI745" s="72"/>
      <c r="AJ745" s="72"/>
      <c r="AK745" s="72"/>
      <c r="AL745" s="72"/>
      <c r="AM745" s="72"/>
      <c r="AN745" s="72"/>
      <c r="AO745" s="72"/>
      <c r="AP745" s="72"/>
      <c r="AQ745" s="72"/>
      <c r="AR745" s="72"/>
      <c r="AS745" s="72"/>
      <c r="AT745" s="72"/>
      <c r="AU745" s="72"/>
      <c r="AV745" s="72"/>
      <c r="AW745" s="72"/>
      <c r="AX745" s="72"/>
      <c r="AY745" s="72"/>
      <c r="AZ745" s="72"/>
      <c r="BA745" s="72"/>
      <c r="BB745" s="72"/>
      <c r="BC745" s="72"/>
      <c r="BD745" s="72"/>
      <c r="BE745" s="72"/>
      <c r="BF745" s="72"/>
      <c r="BG745" s="72"/>
      <c r="BH745" s="72"/>
      <c r="BI745" s="72"/>
      <c r="BJ745" s="72"/>
      <c r="BK745" s="72"/>
      <c r="BL745" s="72"/>
      <c r="BM745" s="72"/>
      <c r="BN745" s="72"/>
      <c r="BO745" s="72"/>
      <c r="BP745" s="72"/>
      <c r="BQ745" s="72"/>
      <c r="BR745" s="72"/>
      <c r="BS745" s="72"/>
      <c r="BT745" s="72"/>
      <c r="BU745" s="72"/>
      <c r="BV745" s="72"/>
      <c r="BW745" s="72"/>
      <c r="BX745" s="72"/>
      <c r="BY745" s="72"/>
      <c r="BZ745" s="72"/>
      <c r="CA745" s="72"/>
      <c r="CB745" s="72"/>
      <c r="CC745" s="72"/>
      <c r="CD745" s="72"/>
      <c r="CE745" s="72"/>
      <c r="CF745" s="72"/>
      <c r="CG745" s="72"/>
      <c r="CH745" s="72"/>
    </row>
    <row r="746" spans="1:86" ht="25.15" customHeight="1">
      <c r="A746" s="506"/>
      <c r="B746" s="244">
        <f t="shared" si="256"/>
        <v>2027</v>
      </c>
      <c r="C746" s="26">
        <v>0.6</v>
      </c>
      <c r="D746" s="22"/>
      <c r="E746" s="72"/>
      <c r="F746" s="72"/>
      <c r="G746" s="22"/>
      <c r="H746" s="22"/>
      <c r="I746" s="22"/>
      <c r="J746" s="22"/>
      <c r="K746" s="72"/>
      <c r="L746" s="22"/>
      <c r="M746" s="22"/>
      <c r="N746" s="22"/>
      <c r="O746" s="22"/>
      <c r="P746" s="22"/>
      <c r="Q746" s="22"/>
      <c r="R746" s="22"/>
      <c r="S746" s="22"/>
      <c r="T746" s="72"/>
      <c r="U746" s="72"/>
      <c r="V746" s="72"/>
      <c r="W746" s="72"/>
      <c r="X746" s="72"/>
      <c r="Y746" s="72"/>
      <c r="Z746" s="72"/>
      <c r="AA746" s="72"/>
      <c r="AB746" s="72"/>
      <c r="AC746" s="72"/>
      <c r="AD746" s="72"/>
      <c r="AE746" s="72"/>
      <c r="AF746" s="72"/>
      <c r="AG746" s="72"/>
      <c r="AH746" s="72"/>
      <c r="AI746" s="72"/>
      <c r="AJ746" s="72"/>
      <c r="AK746" s="72"/>
      <c r="AL746" s="72"/>
      <c r="AM746" s="72"/>
      <c r="AN746" s="72"/>
      <c r="AO746" s="72"/>
      <c r="AP746" s="72"/>
      <c r="AQ746" s="72"/>
      <c r="AR746" s="72"/>
      <c r="AS746" s="72"/>
      <c r="AT746" s="72"/>
      <c r="AU746" s="72"/>
      <c r="AV746" s="72"/>
      <c r="AW746" s="72"/>
      <c r="AX746" s="72"/>
      <c r="AY746" s="72"/>
      <c r="AZ746" s="72"/>
      <c r="BA746" s="72"/>
      <c r="BB746" s="72"/>
      <c r="BC746" s="72"/>
      <c r="BD746" s="72"/>
      <c r="BE746" s="72"/>
      <c r="BF746" s="72"/>
      <c r="BG746" s="72"/>
      <c r="BH746" s="72"/>
      <c r="BI746" s="72"/>
      <c r="BJ746" s="72"/>
      <c r="BK746" s="72"/>
      <c r="BL746" s="72"/>
      <c r="BM746" s="72"/>
      <c r="BN746" s="72"/>
      <c r="BO746" s="72"/>
      <c r="BP746" s="72"/>
      <c r="BQ746" s="72"/>
      <c r="BR746" s="72"/>
      <c r="BS746" s="72"/>
      <c r="BT746" s="72"/>
      <c r="BU746" s="72"/>
      <c r="BV746" s="72"/>
      <c r="BW746" s="72"/>
      <c r="BX746" s="72"/>
      <c r="BY746" s="72"/>
      <c r="BZ746" s="72"/>
      <c r="CA746" s="72"/>
      <c r="CB746" s="72"/>
      <c r="CC746" s="72"/>
      <c r="CD746" s="72"/>
      <c r="CE746" s="72"/>
      <c r="CF746" s="72"/>
      <c r="CG746" s="72"/>
      <c r="CH746" s="72"/>
    </row>
    <row r="747" spans="1:86" ht="25.15" customHeight="1">
      <c r="A747" s="506"/>
      <c r="B747" s="244">
        <f t="shared" si="256"/>
        <v>2028</v>
      </c>
      <c r="C747" s="26">
        <v>0.6</v>
      </c>
      <c r="D747" s="22"/>
      <c r="E747" s="72"/>
      <c r="F747" s="72"/>
      <c r="G747" s="22"/>
      <c r="H747" s="22"/>
      <c r="I747" s="22"/>
      <c r="J747" s="22"/>
      <c r="K747" s="72"/>
      <c r="L747" s="22"/>
      <c r="M747" s="22"/>
      <c r="N747" s="22"/>
      <c r="O747" s="22"/>
      <c r="P747" s="22"/>
      <c r="Q747" s="22"/>
      <c r="R747" s="22"/>
      <c r="S747" s="22"/>
      <c r="T747" s="72"/>
      <c r="U747" s="72"/>
      <c r="V747" s="72"/>
      <c r="W747" s="72"/>
      <c r="X747" s="72"/>
      <c r="Y747" s="72"/>
      <c r="Z747" s="72"/>
      <c r="AA747" s="72"/>
      <c r="AB747" s="72"/>
      <c r="AC747" s="72"/>
      <c r="AD747" s="72"/>
      <c r="AE747" s="72"/>
      <c r="AF747" s="72"/>
      <c r="AG747" s="72"/>
      <c r="AH747" s="72"/>
      <c r="AI747" s="72"/>
      <c r="AJ747" s="72"/>
      <c r="AK747" s="72"/>
      <c r="AL747" s="72"/>
      <c r="AM747" s="72"/>
      <c r="AN747" s="72"/>
      <c r="AO747" s="72"/>
      <c r="AP747" s="72"/>
      <c r="AQ747" s="72"/>
      <c r="AR747" s="72"/>
      <c r="AS747" s="72"/>
      <c r="AT747" s="72"/>
      <c r="AU747" s="72"/>
      <c r="AV747" s="72"/>
      <c r="AW747" s="72"/>
      <c r="AX747" s="72"/>
      <c r="AY747" s="72"/>
      <c r="AZ747" s="72"/>
      <c r="BA747" s="72"/>
      <c r="BB747" s="72"/>
      <c r="BC747" s="72"/>
      <c r="BD747" s="72"/>
      <c r="BE747" s="72"/>
      <c r="BF747" s="72"/>
      <c r="BG747" s="72"/>
      <c r="BH747" s="72"/>
      <c r="BI747" s="72"/>
      <c r="BJ747" s="72"/>
      <c r="BK747" s="72"/>
      <c r="BL747" s="72"/>
      <c r="BM747" s="72"/>
      <c r="BN747" s="72"/>
      <c r="BO747" s="72"/>
      <c r="BP747" s="72"/>
      <c r="BQ747" s="72"/>
      <c r="BR747" s="72"/>
      <c r="BS747" s="72"/>
      <c r="BT747" s="72"/>
      <c r="BU747" s="72"/>
      <c r="BV747" s="72"/>
      <c r="BW747" s="72"/>
      <c r="BX747" s="72"/>
      <c r="BY747" s="72"/>
      <c r="BZ747" s="72"/>
      <c r="CA747" s="72"/>
      <c r="CB747" s="72"/>
      <c r="CC747" s="72"/>
      <c r="CD747" s="72"/>
      <c r="CE747" s="72"/>
      <c r="CF747" s="72"/>
      <c r="CG747" s="72"/>
      <c r="CH747" s="72"/>
    </row>
    <row r="748" spans="1:86" ht="25.15" customHeight="1">
      <c r="A748" s="506"/>
      <c r="B748" s="244">
        <f t="shared" si="256"/>
        <v>2029</v>
      </c>
      <c r="C748" s="26">
        <v>0.6</v>
      </c>
      <c r="D748" s="22"/>
      <c r="E748" s="72"/>
      <c r="F748" s="72"/>
      <c r="G748" s="22"/>
      <c r="H748" s="22"/>
      <c r="I748" s="22"/>
      <c r="J748" s="22"/>
      <c r="K748" s="72"/>
      <c r="L748" s="22"/>
      <c r="M748" s="22"/>
      <c r="N748" s="22"/>
      <c r="O748" s="22"/>
      <c r="P748" s="22"/>
      <c r="Q748" s="22"/>
      <c r="R748" s="22"/>
      <c r="S748" s="22"/>
      <c r="T748" s="72"/>
      <c r="U748" s="72"/>
      <c r="V748" s="72"/>
      <c r="W748" s="72"/>
      <c r="X748" s="72"/>
      <c r="Y748" s="72"/>
      <c r="Z748" s="72"/>
      <c r="AA748" s="72"/>
      <c r="AB748" s="72"/>
      <c r="AC748" s="72"/>
      <c r="AD748" s="72"/>
      <c r="AE748" s="72"/>
      <c r="AF748" s="72"/>
      <c r="AG748" s="72"/>
      <c r="AH748" s="72"/>
      <c r="AI748" s="72"/>
      <c r="AJ748" s="72"/>
      <c r="AK748" s="72"/>
      <c r="AL748" s="72"/>
      <c r="AM748" s="72"/>
      <c r="AN748" s="72"/>
      <c r="AO748" s="72"/>
      <c r="AP748" s="72"/>
      <c r="AQ748" s="72"/>
      <c r="AR748" s="72"/>
      <c r="AS748" s="72"/>
      <c r="AT748" s="72"/>
      <c r="AU748" s="72"/>
      <c r="AV748" s="72"/>
      <c r="AW748" s="72"/>
      <c r="AX748" s="72"/>
      <c r="AY748" s="72"/>
      <c r="AZ748" s="72"/>
      <c r="BA748" s="72"/>
      <c r="BB748" s="72"/>
      <c r="BC748" s="72"/>
      <c r="BD748" s="72"/>
      <c r="BE748" s="72"/>
      <c r="BF748" s="72"/>
      <c r="BG748" s="72"/>
      <c r="BH748" s="72"/>
      <c r="BI748" s="72"/>
      <c r="BJ748" s="72"/>
      <c r="BK748" s="72"/>
      <c r="BL748" s="72"/>
      <c r="BM748" s="72"/>
      <c r="BN748" s="72"/>
      <c r="BO748" s="72"/>
      <c r="BP748" s="72"/>
      <c r="BQ748" s="72"/>
      <c r="BR748" s="72"/>
      <c r="BS748" s="72"/>
      <c r="BT748" s="72"/>
      <c r="BU748" s="72"/>
      <c r="BV748" s="72"/>
      <c r="BW748" s="72"/>
      <c r="BX748" s="72"/>
      <c r="BY748" s="72"/>
      <c r="BZ748" s="72"/>
      <c r="CA748" s="72"/>
      <c r="CB748" s="72"/>
      <c r="CC748" s="72"/>
      <c r="CD748" s="72"/>
      <c r="CE748" s="72"/>
      <c r="CF748" s="72"/>
      <c r="CG748" s="72"/>
      <c r="CH748" s="72"/>
    </row>
    <row r="749" spans="1:86" ht="25.15" customHeight="1">
      <c r="A749" s="506"/>
      <c r="B749" s="244">
        <f t="shared" si="256"/>
        <v>2030</v>
      </c>
      <c r="C749" s="26">
        <v>0.5</v>
      </c>
      <c r="D749" s="22"/>
      <c r="E749" s="72"/>
      <c r="F749" s="72"/>
      <c r="G749" s="22"/>
      <c r="H749" s="22"/>
      <c r="I749" s="22"/>
      <c r="J749" s="22"/>
      <c r="K749" s="72"/>
      <c r="L749" s="22"/>
      <c r="M749" s="22"/>
      <c r="N749" s="22"/>
      <c r="O749" s="22"/>
      <c r="P749" s="22"/>
      <c r="Q749" s="22"/>
      <c r="R749" s="22"/>
      <c r="S749" s="22"/>
      <c r="T749" s="72"/>
      <c r="U749" s="72"/>
      <c r="V749" s="72"/>
      <c r="W749" s="72"/>
      <c r="X749" s="72"/>
      <c r="Y749" s="72"/>
      <c r="Z749" s="72"/>
      <c r="AA749" s="72"/>
      <c r="AB749" s="72"/>
      <c r="AC749" s="72"/>
      <c r="AD749" s="72"/>
      <c r="AE749" s="72"/>
      <c r="AF749" s="72"/>
      <c r="AG749" s="72"/>
      <c r="AH749" s="72"/>
      <c r="AI749" s="72"/>
      <c r="AJ749" s="72"/>
      <c r="AK749" s="72"/>
      <c r="AL749" s="72"/>
      <c r="AM749" s="72"/>
      <c r="AN749" s="72"/>
      <c r="AO749" s="72"/>
      <c r="AP749" s="72"/>
      <c r="AQ749" s="72"/>
      <c r="AR749" s="72"/>
      <c r="AS749" s="72"/>
      <c r="AT749" s="72"/>
      <c r="AU749" s="72"/>
      <c r="AV749" s="72"/>
      <c r="AW749" s="72"/>
      <c r="AX749" s="72"/>
      <c r="AY749" s="72"/>
      <c r="AZ749" s="72"/>
      <c r="BA749" s="72"/>
      <c r="BB749" s="72"/>
      <c r="BC749" s="72"/>
      <c r="BD749" s="72"/>
      <c r="BE749" s="72"/>
      <c r="BF749" s="72"/>
      <c r="BG749" s="72"/>
      <c r="BH749" s="72"/>
      <c r="BI749" s="72"/>
      <c r="BJ749" s="72"/>
      <c r="BK749" s="72"/>
      <c r="BL749" s="72"/>
      <c r="BM749" s="72"/>
      <c r="BN749" s="72"/>
      <c r="BO749" s="72"/>
      <c r="BP749" s="72"/>
      <c r="BQ749" s="72"/>
      <c r="BR749" s="72"/>
      <c r="BS749" s="72"/>
      <c r="BT749" s="72"/>
      <c r="BU749" s="72"/>
      <c r="BV749" s="72"/>
      <c r="BW749" s="72"/>
      <c r="BX749" s="72"/>
      <c r="BY749" s="72"/>
      <c r="BZ749" s="72"/>
      <c r="CA749" s="72"/>
      <c r="CB749" s="72"/>
      <c r="CC749" s="72"/>
      <c r="CD749" s="72"/>
      <c r="CE749" s="72"/>
      <c r="CF749" s="72"/>
      <c r="CG749" s="72"/>
      <c r="CH749" s="72"/>
    </row>
    <row r="750" spans="1:86" ht="25.15" customHeight="1">
      <c r="A750" s="506"/>
      <c r="B750" s="244">
        <f t="shared" si="256"/>
        <v>2031</v>
      </c>
      <c r="C750" s="26">
        <v>0.5</v>
      </c>
      <c r="D750" s="22"/>
      <c r="E750" s="72"/>
      <c r="F750" s="72"/>
      <c r="G750" s="22"/>
      <c r="H750" s="22"/>
      <c r="I750" s="22"/>
      <c r="J750" s="22"/>
      <c r="K750" s="72"/>
      <c r="L750" s="22"/>
      <c r="M750" s="22"/>
      <c r="N750" s="22"/>
      <c r="O750" s="22"/>
      <c r="P750" s="22"/>
      <c r="Q750" s="22"/>
      <c r="R750" s="22"/>
      <c r="S750" s="22"/>
      <c r="T750" s="72"/>
      <c r="U750" s="72"/>
      <c r="V750" s="72"/>
      <c r="W750" s="72"/>
      <c r="X750" s="72"/>
      <c r="Y750" s="72"/>
      <c r="Z750" s="72"/>
      <c r="AA750" s="72"/>
      <c r="AB750" s="72"/>
      <c r="AC750" s="72"/>
      <c r="AD750" s="72"/>
      <c r="AE750" s="72"/>
      <c r="AF750" s="72"/>
      <c r="AG750" s="72"/>
      <c r="AH750" s="72"/>
      <c r="AI750" s="72"/>
      <c r="AJ750" s="72"/>
      <c r="AK750" s="72"/>
      <c r="AL750" s="72"/>
      <c r="AM750" s="72"/>
      <c r="AN750" s="72"/>
      <c r="AO750" s="72"/>
      <c r="AP750" s="72"/>
      <c r="AQ750" s="72"/>
      <c r="AR750" s="72"/>
      <c r="AS750" s="72"/>
      <c r="AT750" s="72"/>
      <c r="AU750" s="72"/>
      <c r="AV750" s="72"/>
      <c r="AW750" s="72"/>
      <c r="AX750" s="72"/>
      <c r="AY750" s="72"/>
      <c r="AZ750" s="72"/>
      <c r="BA750" s="72"/>
      <c r="BB750" s="72"/>
      <c r="BC750" s="72"/>
      <c r="BD750" s="72"/>
      <c r="BE750" s="72"/>
      <c r="BF750" s="72"/>
      <c r="BG750" s="72"/>
      <c r="BH750" s="72"/>
      <c r="BI750" s="72"/>
      <c r="BJ750" s="72"/>
      <c r="BK750" s="72"/>
      <c r="BL750" s="72"/>
      <c r="BM750" s="72"/>
      <c r="BN750" s="72"/>
      <c r="BO750" s="72"/>
      <c r="BP750" s="72"/>
      <c r="BQ750" s="72"/>
      <c r="BR750" s="72"/>
      <c r="BS750" s="72"/>
      <c r="BT750" s="72"/>
      <c r="BU750" s="72"/>
      <c r="BV750" s="72"/>
      <c r="BW750" s="72"/>
      <c r="BX750" s="72"/>
      <c r="BY750" s="72"/>
      <c r="BZ750" s="72"/>
      <c r="CA750" s="72"/>
      <c r="CB750" s="72"/>
      <c r="CC750" s="72"/>
      <c r="CD750" s="72"/>
      <c r="CE750" s="72"/>
      <c r="CF750" s="72"/>
      <c r="CG750" s="72"/>
      <c r="CH750" s="72"/>
    </row>
    <row r="751" spans="1:86" ht="25.15" customHeight="1">
      <c r="A751" s="506"/>
      <c r="B751" s="244">
        <f t="shared" si="256"/>
        <v>2032</v>
      </c>
      <c r="C751" s="26">
        <v>0.5</v>
      </c>
      <c r="D751" s="22"/>
      <c r="E751" s="72"/>
      <c r="F751" s="72"/>
      <c r="G751" s="22"/>
      <c r="H751" s="22"/>
      <c r="I751" s="22"/>
      <c r="J751" s="22"/>
      <c r="K751" s="72"/>
      <c r="L751" s="22"/>
      <c r="M751" s="22"/>
      <c r="N751" s="22"/>
      <c r="O751" s="22"/>
      <c r="P751" s="22"/>
      <c r="Q751" s="22"/>
      <c r="R751" s="22"/>
      <c r="S751" s="22"/>
      <c r="T751" s="72"/>
      <c r="U751" s="72"/>
      <c r="V751" s="72"/>
      <c r="W751" s="72"/>
      <c r="X751" s="72"/>
      <c r="Y751" s="72"/>
      <c r="Z751" s="72"/>
      <c r="AA751" s="72"/>
      <c r="AB751" s="72"/>
      <c r="AC751" s="72"/>
      <c r="AD751" s="72"/>
      <c r="AE751" s="72"/>
      <c r="AF751" s="72"/>
      <c r="AG751" s="72"/>
      <c r="AH751" s="72"/>
      <c r="AI751" s="72"/>
      <c r="AJ751" s="72"/>
      <c r="AK751" s="72"/>
      <c r="AL751" s="72"/>
      <c r="AM751" s="72"/>
      <c r="AN751" s="72"/>
      <c r="AO751" s="72"/>
      <c r="AP751" s="72"/>
      <c r="AQ751" s="72"/>
      <c r="AR751" s="72"/>
      <c r="AS751" s="72"/>
      <c r="AT751" s="72"/>
      <c r="AU751" s="72"/>
      <c r="AV751" s="72"/>
      <c r="AW751" s="72"/>
      <c r="AX751" s="72"/>
      <c r="AY751" s="72"/>
      <c r="AZ751" s="72"/>
      <c r="BA751" s="72"/>
      <c r="BB751" s="72"/>
      <c r="BC751" s="72"/>
      <c r="BD751" s="72"/>
      <c r="BE751" s="72"/>
      <c r="BF751" s="72"/>
      <c r="BG751" s="72"/>
      <c r="BH751" s="72"/>
      <c r="BI751" s="72"/>
      <c r="BJ751" s="72"/>
      <c r="BK751" s="72"/>
      <c r="BL751" s="72"/>
      <c r="BM751" s="72"/>
      <c r="BN751" s="72"/>
      <c r="BO751" s="72"/>
      <c r="BP751" s="72"/>
      <c r="BQ751" s="72"/>
      <c r="BR751" s="72"/>
      <c r="BS751" s="72"/>
      <c r="BT751" s="72"/>
      <c r="BU751" s="72"/>
      <c r="BV751" s="72"/>
      <c r="BW751" s="72"/>
      <c r="BX751" s="72"/>
      <c r="BY751" s="72"/>
      <c r="BZ751" s="72"/>
      <c r="CA751" s="72"/>
      <c r="CB751" s="72"/>
      <c r="CC751" s="72"/>
      <c r="CD751" s="72"/>
      <c r="CE751" s="72"/>
      <c r="CF751" s="72"/>
      <c r="CG751" s="72"/>
      <c r="CH751" s="72"/>
    </row>
    <row r="752" spans="1:86" ht="25.15" customHeight="1">
      <c r="A752" s="506"/>
      <c r="B752" s="244">
        <f t="shared" si="256"/>
        <v>2033</v>
      </c>
      <c r="C752" s="26">
        <v>0.5</v>
      </c>
      <c r="D752" s="22"/>
      <c r="E752" s="72"/>
      <c r="F752" s="72"/>
      <c r="G752" s="22"/>
      <c r="H752" s="22"/>
      <c r="I752" s="22"/>
      <c r="J752" s="22"/>
      <c r="K752" s="72"/>
      <c r="L752" s="22"/>
      <c r="M752" s="22"/>
      <c r="N752" s="22"/>
      <c r="O752" s="22"/>
      <c r="P752" s="22"/>
      <c r="Q752" s="22"/>
      <c r="R752" s="22"/>
      <c r="S752" s="22"/>
      <c r="T752" s="72"/>
      <c r="U752" s="72"/>
      <c r="V752" s="72"/>
      <c r="W752" s="72"/>
      <c r="X752" s="72"/>
      <c r="Y752" s="72"/>
      <c r="Z752" s="72"/>
      <c r="AA752" s="72"/>
      <c r="AB752" s="72"/>
      <c r="AC752" s="72"/>
      <c r="AD752" s="72"/>
      <c r="AE752" s="72"/>
      <c r="AF752" s="72"/>
      <c r="AG752" s="72"/>
      <c r="AH752" s="72"/>
      <c r="AI752" s="72"/>
      <c r="AJ752" s="72"/>
      <c r="AK752" s="72"/>
      <c r="AL752" s="72"/>
      <c r="AM752" s="72"/>
      <c r="AN752" s="72"/>
      <c r="AO752" s="72"/>
      <c r="AP752" s="72"/>
      <c r="AQ752" s="72"/>
      <c r="AR752" s="72"/>
      <c r="AS752" s="72"/>
      <c r="AT752" s="72"/>
      <c r="AU752" s="72"/>
      <c r="AV752" s="72"/>
      <c r="AW752" s="72"/>
      <c r="AX752" s="72"/>
      <c r="AY752" s="72"/>
      <c r="AZ752" s="72"/>
      <c r="BA752" s="72"/>
      <c r="BB752" s="72"/>
      <c r="BC752" s="72"/>
      <c r="BD752" s="72"/>
      <c r="BE752" s="72"/>
      <c r="BF752" s="72"/>
      <c r="BG752" s="72"/>
      <c r="BH752" s="72"/>
      <c r="BI752" s="72"/>
      <c r="BJ752" s="72"/>
      <c r="BK752" s="72"/>
      <c r="BL752" s="72"/>
      <c r="BM752" s="72"/>
      <c r="BN752" s="72"/>
      <c r="BO752" s="72"/>
      <c r="BP752" s="72"/>
      <c r="BQ752" s="72"/>
      <c r="BR752" s="72"/>
      <c r="BS752" s="72"/>
      <c r="BT752" s="72"/>
      <c r="BU752" s="72"/>
      <c r="BV752" s="72"/>
      <c r="BW752" s="72"/>
      <c r="BX752" s="72"/>
      <c r="BY752" s="72"/>
      <c r="BZ752" s="72"/>
      <c r="CA752" s="72"/>
      <c r="CB752" s="72"/>
      <c r="CC752" s="72"/>
      <c r="CD752" s="72"/>
      <c r="CE752" s="72"/>
      <c r="CF752" s="72"/>
      <c r="CG752" s="72"/>
      <c r="CH752" s="72"/>
    </row>
    <row r="753" spans="1:86" ht="25.15" customHeight="1">
      <c r="A753" s="506"/>
      <c r="B753" s="244">
        <f t="shared" si="256"/>
        <v>2034</v>
      </c>
      <c r="C753" s="26">
        <v>0.4</v>
      </c>
      <c r="D753" s="22"/>
      <c r="E753" s="72"/>
      <c r="F753" s="72"/>
      <c r="G753" s="22"/>
      <c r="H753" s="22"/>
      <c r="I753" s="22"/>
      <c r="J753" s="22"/>
      <c r="K753" s="72"/>
      <c r="L753" s="22"/>
      <c r="M753" s="22"/>
      <c r="N753" s="22"/>
      <c r="O753" s="22"/>
      <c r="P753" s="22"/>
      <c r="Q753" s="22"/>
      <c r="R753" s="22"/>
      <c r="S753" s="22"/>
      <c r="T753" s="72"/>
      <c r="U753" s="72"/>
      <c r="V753" s="72"/>
      <c r="W753" s="72"/>
      <c r="X753" s="72"/>
      <c r="Y753" s="72"/>
      <c r="Z753" s="72"/>
      <c r="AA753" s="72"/>
      <c r="AB753" s="72"/>
      <c r="AC753" s="72"/>
      <c r="AD753" s="72"/>
      <c r="AE753" s="72"/>
      <c r="AF753" s="72"/>
      <c r="AG753" s="72"/>
      <c r="AH753" s="72"/>
      <c r="AI753" s="72"/>
      <c r="AJ753" s="72"/>
      <c r="AK753" s="72"/>
      <c r="AL753" s="72"/>
      <c r="AM753" s="72"/>
      <c r="AN753" s="72"/>
      <c r="AO753" s="72"/>
      <c r="AP753" s="72"/>
      <c r="AQ753" s="72"/>
      <c r="AR753" s="72"/>
      <c r="AS753" s="72"/>
      <c r="AT753" s="72"/>
      <c r="AU753" s="72"/>
      <c r="AV753" s="72"/>
      <c r="AW753" s="72"/>
      <c r="AX753" s="72"/>
      <c r="AY753" s="72"/>
      <c r="AZ753" s="72"/>
      <c r="BA753" s="72"/>
      <c r="BB753" s="72"/>
      <c r="BC753" s="72"/>
      <c r="BD753" s="72"/>
      <c r="BE753" s="72"/>
      <c r="BF753" s="72"/>
      <c r="BG753" s="72"/>
      <c r="BH753" s="72"/>
      <c r="BI753" s="72"/>
      <c r="BJ753" s="72"/>
      <c r="BK753" s="72"/>
      <c r="BL753" s="72"/>
      <c r="BM753" s="72"/>
      <c r="BN753" s="72"/>
      <c r="BO753" s="72"/>
      <c r="BP753" s="72"/>
      <c r="BQ753" s="72"/>
      <c r="BR753" s="72"/>
      <c r="BS753" s="72"/>
      <c r="BT753" s="72"/>
      <c r="BU753" s="72"/>
      <c r="BV753" s="72"/>
      <c r="BW753" s="72"/>
      <c r="BX753" s="72"/>
      <c r="BY753" s="72"/>
      <c r="BZ753" s="72"/>
      <c r="CA753" s="72"/>
      <c r="CB753" s="72"/>
      <c r="CC753" s="72"/>
      <c r="CD753" s="72"/>
      <c r="CE753" s="72"/>
      <c r="CF753" s="72"/>
      <c r="CG753" s="72"/>
      <c r="CH753" s="72"/>
    </row>
    <row r="754" spans="1:86" ht="25.15" customHeight="1">
      <c r="A754" s="506"/>
      <c r="B754" s="244">
        <f t="shared" si="256"/>
        <v>2035</v>
      </c>
      <c r="C754" s="26">
        <v>0.4</v>
      </c>
      <c r="D754" s="22"/>
      <c r="E754" s="72"/>
      <c r="F754" s="72"/>
      <c r="G754" s="22"/>
      <c r="H754" s="22"/>
      <c r="I754" s="22"/>
      <c r="J754" s="22"/>
      <c r="K754" s="72"/>
      <c r="L754" s="22"/>
      <c r="M754" s="22"/>
      <c r="N754" s="22"/>
      <c r="O754" s="22"/>
      <c r="P754" s="22"/>
      <c r="Q754" s="22"/>
      <c r="R754" s="22"/>
      <c r="S754" s="22"/>
      <c r="T754" s="72"/>
      <c r="U754" s="72"/>
      <c r="V754" s="72"/>
      <c r="W754" s="72"/>
      <c r="X754" s="72"/>
      <c r="Y754" s="72"/>
      <c r="Z754" s="72"/>
      <c r="AA754" s="72"/>
      <c r="AB754" s="72"/>
      <c r="AC754" s="72"/>
      <c r="AD754" s="72"/>
      <c r="AE754" s="72"/>
      <c r="AF754" s="72"/>
      <c r="AG754" s="72"/>
      <c r="AH754" s="72"/>
      <c r="AI754" s="72"/>
      <c r="AJ754" s="72"/>
      <c r="AK754" s="72"/>
      <c r="AL754" s="72"/>
      <c r="AM754" s="72"/>
      <c r="AN754" s="72"/>
      <c r="AO754" s="72"/>
      <c r="AP754" s="72"/>
      <c r="AQ754" s="72"/>
      <c r="AR754" s="72"/>
      <c r="AS754" s="72"/>
      <c r="AT754" s="72"/>
      <c r="AU754" s="72"/>
      <c r="AV754" s="72"/>
      <c r="AW754" s="72"/>
      <c r="AX754" s="72"/>
      <c r="AY754" s="72"/>
      <c r="AZ754" s="72"/>
      <c r="BA754" s="72"/>
      <c r="BB754" s="72"/>
      <c r="BC754" s="72"/>
      <c r="BD754" s="72"/>
      <c r="BE754" s="72"/>
      <c r="BF754" s="72"/>
      <c r="BG754" s="72"/>
      <c r="BH754" s="72"/>
      <c r="BI754" s="72"/>
      <c r="BJ754" s="72"/>
      <c r="BK754" s="72"/>
      <c r="BL754" s="72"/>
      <c r="BM754" s="72"/>
      <c r="BN754" s="72"/>
      <c r="BO754" s="72"/>
      <c r="BP754" s="72"/>
      <c r="BQ754" s="72"/>
      <c r="BR754" s="72"/>
      <c r="BS754" s="72"/>
      <c r="BT754" s="72"/>
      <c r="BU754" s="72"/>
      <c r="BV754" s="72"/>
      <c r="BW754" s="72"/>
      <c r="BX754" s="72"/>
      <c r="BY754" s="72"/>
      <c r="BZ754" s="72"/>
      <c r="CA754" s="72"/>
      <c r="CB754" s="72"/>
      <c r="CC754" s="72"/>
      <c r="CD754" s="72"/>
      <c r="CE754" s="72"/>
      <c r="CF754" s="72"/>
      <c r="CG754" s="72"/>
      <c r="CH754" s="72"/>
    </row>
    <row r="755" spans="1:86" ht="25.15" customHeight="1">
      <c r="A755" s="506"/>
      <c r="B755" s="244">
        <f t="shared" si="256"/>
        <v>2036</v>
      </c>
      <c r="C755" s="26">
        <v>0.4</v>
      </c>
      <c r="D755" s="22"/>
      <c r="E755" s="72"/>
      <c r="F755" s="72"/>
      <c r="G755" s="22"/>
      <c r="H755" s="22"/>
      <c r="I755" s="22"/>
      <c r="J755" s="22"/>
      <c r="K755" s="72"/>
      <c r="L755" s="22"/>
      <c r="M755" s="22"/>
      <c r="N755" s="22"/>
      <c r="O755" s="22"/>
      <c r="P755" s="22"/>
      <c r="Q755" s="22"/>
      <c r="R755" s="22"/>
      <c r="S755" s="22"/>
      <c r="T755" s="72"/>
      <c r="U755" s="72"/>
      <c r="V755" s="72"/>
      <c r="W755" s="72"/>
      <c r="X755" s="72"/>
      <c r="Y755" s="72"/>
      <c r="Z755" s="72"/>
      <c r="AA755" s="72"/>
      <c r="AB755" s="72"/>
      <c r="AC755" s="72"/>
      <c r="AD755" s="72"/>
      <c r="AE755" s="72"/>
      <c r="AF755" s="72"/>
      <c r="AG755" s="72"/>
      <c r="AH755" s="72"/>
      <c r="AI755" s="72"/>
      <c r="AJ755" s="72"/>
      <c r="AK755" s="72"/>
      <c r="AL755" s="72"/>
      <c r="AM755" s="72"/>
      <c r="AN755" s="72"/>
      <c r="AO755" s="72"/>
      <c r="AP755" s="72"/>
      <c r="AQ755" s="72"/>
      <c r="AR755" s="72"/>
      <c r="AS755" s="72"/>
      <c r="AT755" s="72"/>
      <c r="AU755" s="72"/>
      <c r="AV755" s="72"/>
      <c r="AW755" s="72"/>
      <c r="AX755" s="72"/>
      <c r="AY755" s="72"/>
      <c r="AZ755" s="72"/>
      <c r="BA755" s="72"/>
      <c r="BB755" s="72"/>
      <c r="BC755" s="72"/>
      <c r="BD755" s="72"/>
      <c r="BE755" s="72"/>
      <c r="BF755" s="72"/>
      <c r="BG755" s="72"/>
      <c r="BH755" s="72"/>
      <c r="BI755" s="72"/>
      <c r="BJ755" s="72"/>
      <c r="BK755" s="72"/>
      <c r="BL755" s="72"/>
      <c r="BM755" s="72"/>
      <c r="BN755" s="72"/>
      <c r="BO755" s="72"/>
      <c r="BP755" s="72"/>
      <c r="BQ755" s="72"/>
      <c r="BR755" s="72"/>
      <c r="BS755" s="72"/>
      <c r="BT755" s="72"/>
      <c r="BU755" s="72"/>
      <c r="BV755" s="72"/>
      <c r="BW755" s="72"/>
      <c r="BX755" s="72"/>
      <c r="BY755" s="72"/>
      <c r="BZ755" s="72"/>
      <c r="CA755" s="72"/>
      <c r="CB755" s="72"/>
      <c r="CC755" s="72"/>
      <c r="CD755" s="72"/>
      <c r="CE755" s="72"/>
      <c r="CF755" s="72"/>
      <c r="CG755" s="72"/>
      <c r="CH755" s="72"/>
    </row>
    <row r="756" spans="1:86" ht="25.15" customHeight="1">
      <c r="A756" s="506"/>
      <c r="B756" s="244">
        <f t="shared" si="256"/>
        <v>2037</v>
      </c>
      <c r="C756" s="26">
        <v>0.4</v>
      </c>
      <c r="D756" s="22"/>
      <c r="E756" s="72"/>
      <c r="F756" s="72"/>
      <c r="G756" s="22"/>
      <c r="H756" s="22"/>
      <c r="I756" s="22"/>
      <c r="J756" s="22"/>
      <c r="K756" s="72"/>
      <c r="L756" s="22"/>
      <c r="M756" s="22"/>
      <c r="N756" s="22"/>
      <c r="O756" s="22"/>
      <c r="P756" s="22"/>
      <c r="Q756" s="22"/>
      <c r="R756" s="22"/>
      <c r="S756" s="22"/>
      <c r="T756" s="72"/>
      <c r="U756" s="72"/>
      <c r="V756" s="72"/>
      <c r="W756" s="72"/>
      <c r="X756" s="72"/>
      <c r="Y756" s="72"/>
      <c r="Z756" s="72"/>
      <c r="AA756" s="72"/>
      <c r="AB756" s="72"/>
      <c r="AC756" s="72"/>
      <c r="AD756" s="72"/>
      <c r="AE756" s="72"/>
      <c r="AF756" s="72"/>
      <c r="AG756" s="72"/>
      <c r="AH756" s="72"/>
      <c r="AI756" s="72"/>
      <c r="AJ756" s="72"/>
      <c r="AK756" s="72"/>
      <c r="AL756" s="72"/>
      <c r="AM756" s="72"/>
      <c r="AN756" s="72"/>
      <c r="AO756" s="72"/>
      <c r="AP756" s="72"/>
      <c r="AQ756" s="72"/>
      <c r="AR756" s="72"/>
      <c r="AS756" s="72"/>
      <c r="AT756" s="72"/>
      <c r="AU756" s="72"/>
      <c r="AV756" s="72"/>
      <c r="AW756" s="72"/>
      <c r="AX756" s="72"/>
      <c r="AY756" s="72"/>
      <c r="AZ756" s="72"/>
      <c r="BA756" s="72"/>
      <c r="BB756" s="72"/>
      <c r="BC756" s="72"/>
      <c r="BD756" s="72"/>
      <c r="BE756" s="72"/>
      <c r="BF756" s="72"/>
      <c r="BG756" s="72"/>
      <c r="BH756" s="72"/>
      <c r="BI756" s="72"/>
      <c r="BJ756" s="72"/>
      <c r="BK756" s="72"/>
      <c r="BL756" s="72"/>
      <c r="BM756" s="72"/>
      <c r="BN756" s="72"/>
      <c r="BO756" s="72"/>
      <c r="BP756" s="72"/>
      <c r="BQ756" s="72"/>
      <c r="BR756" s="72"/>
      <c r="BS756" s="72"/>
      <c r="BT756" s="72"/>
      <c r="BU756" s="72"/>
      <c r="BV756" s="72"/>
      <c r="BW756" s="72"/>
      <c r="BX756" s="72"/>
      <c r="BY756" s="72"/>
      <c r="BZ756" s="72"/>
      <c r="CA756" s="72"/>
      <c r="CB756" s="72"/>
      <c r="CC756" s="72"/>
      <c r="CD756" s="72"/>
      <c r="CE756" s="72"/>
      <c r="CF756" s="72"/>
      <c r="CG756" s="72"/>
      <c r="CH756" s="72"/>
    </row>
    <row r="757" spans="1:86" ht="25.15" customHeight="1">
      <c r="A757" s="506"/>
      <c r="B757" s="244">
        <f t="shared" si="256"/>
        <v>2038</v>
      </c>
      <c r="C757" s="26">
        <v>0.4</v>
      </c>
      <c r="D757" s="22"/>
      <c r="E757" s="72"/>
      <c r="F757" s="72"/>
      <c r="G757" s="22"/>
      <c r="H757" s="22"/>
      <c r="I757" s="22"/>
      <c r="J757" s="22"/>
      <c r="K757" s="72"/>
      <c r="L757" s="22"/>
      <c r="M757" s="22"/>
      <c r="N757" s="22"/>
      <c r="O757" s="22"/>
      <c r="P757" s="22"/>
      <c r="Q757" s="22"/>
      <c r="R757" s="22"/>
      <c r="S757" s="22"/>
      <c r="T757" s="72"/>
      <c r="U757" s="72"/>
      <c r="V757" s="72"/>
      <c r="W757" s="72"/>
      <c r="X757" s="72"/>
      <c r="Y757" s="72"/>
      <c r="Z757" s="72"/>
      <c r="AA757" s="72"/>
      <c r="AB757" s="72"/>
      <c r="AC757" s="72"/>
      <c r="AD757" s="72"/>
      <c r="AE757" s="72"/>
      <c r="AF757" s="72"/>
      <c r="AG757" s="72"/>
      <c r="AH757" s="72"/>
      <c r="AI757" s="72"/>
      <c r="AJ757" s="72"/>
      <c r="AK757" s="72"/>
      <c r="AL757" s="72"/>
      <c r="AM757" s="72"/>
      <c r="AN757" s="72"/>
      <c r="AO757" s="72"/>
      <c r="AP757" s="72"/>
      <c r="AQ757" s="72"/>
      <c r="AR757" s="72"/>
      <c r="AS757" s="72"/>
      <c r="AT757" s="72"/>
      <c r="AU757" s="72"/>
      <c r="AV757" s="72"/>
      <c r="AW757" s="72"/>
      <c r="AX757" s="72"/>
      <c r="AY757" s="72"/>
      <c r="AZ757" s="72"/>
      <c r="BA757" s="72"/>
      <c r="BB757" s="72"/>
      <c r="BC757" s="72"/>
      <c r="BD757" s="72"/>
      <c r="BE757" s="72"/>
      <c r="BF757" s="72"/>
      <c r="BG757" s="72"/>
      <c r="BH757" s="72"/>
      <c r="BI757" s="72"/>
      <c r="BJ757" s="72"/>
      <c r="BK757" s="72"/>
      <c r="BL757" s="72"/>
      <c r="BM757" s="72"/>
      <c r="BN757" s="72"/>
      <c r="BO757" s="72"/>
      <c r="BP757" s="72"/>
      <c r="BQ757" s="72"/>
      <c r="BR757" s="72"/>
      <c r="BS757" s="72"/>
      <c r="BT757" s="72"/>
      <c r="BU757" s="72"/>
      <c r="BV757" s="72"/>
      <c r="BW757" s="72"/>
      <c r="BX757" s="72"/>
      <c r="BY757" s="72"/>
      <c r="BZ757" s="72"/>
      <c r="CA757" s="72"/>
      <c r="CB757" s="72"/>
      <c r="CC757" s="72"/>
      <c r="CD757" s="72"/>
      <c r="CE757" s="72"/>
      <c r="CF757" s="72"/>
      <c r="CG757" s="72"/>
      <c r="CH757" s="72"/>
    </row>
    <row r="758" spans="1:86" ht="25.15" customHeight="1">
      <c r="A758" s="506"/>
      <c r="B758" s="244">
        <f t="shared" si="256"/>
        <v>2039</v>
      </c>
      <c r="C758" s="26">
        <v>0.4</v>
      </c>
      <c r="D758" s="22"/>
      <c r="E758" s="72"/>
      <c r="F758" s="72"/>
      <c r="G758" s="22"/>
      <c r="H758" s="22"/>
      <c r="I758" s="22"/>
      <c r="J758" s="22"/>
      <c r="K758" s="72"/>
      <c r="L758" s="22"/>
      <c r="M758" s="22"/>
      <c r="N758" s="22"/>
      <c r="O758" s="22"/>
      <c r="P758" s="22"/>
      <c r="Q758" s="22"/>
      <c r="R758" s="22"/>
      <c r="S758" s="22"/>
      <c r="T758" s="72"/>
      <c r="U758" s="72"/>
      <c r="V758" s="72"/>
      <c r="W758" s="72"/>
      <c r="X758" s="72"/>
      <c r="Y758" s="72"/>
      <c r="Z758" s="72"/>
      <c r="AA758" s="72"/>
      <c r="AB758" s="72"/>
      <c r="AC758" s="72"/>
      <c r="AD758" s="72"/>
      <c r="AE758" s="72"/>
      <c r="AF758" s="72"/>
      <c r="AG758" s="72"/>
      <c r="AH758" s="72"/>
      <c r="AI758" s="72"/>
      <c r="AJ758" s="72"/>
      <c r="AK758" s="72"/>
      <c r="AL758" s="72"/>
      <c r="AM758" s="72"/>
      <c r="AN758" s="72"/>
      <c r="AO758" s="72"/>
      <c r="AP758" s="72"/>
      <c r="AQ758" s="72"/>
      <c r="AR758" s="72"/>
      <c r="AS758" s="72"/>
      <c r="AT758" s="72"/>
      <c r="AU758" s="72"/>
      <c r="AV758" s="72"/>
      <c r="AW758" s="72"/>
      <c r="AX758" s="72"/>
      <c r="AY758" s="72"/>
      <c r="AZ758" s="72"/>
      <c r="BA758" s="72"/>
      <c r="BB758" s="72"/>
      <c r="BC758" s="72"/>
      <c r="BD758" s="72"/>
      <c r="BE758" s="72"/>
      <c r="BF758" s="72"/>
      <c r="BG758" s="72"/>
      <c r="BH758" s="72"/>
      <c r="BI758" s="72"/>
      <c r="BJ758" s="72"/>
      <c r="BK758" s="72"/>
      <c r="BL758" s="72"/>
      <c r="BM758" s="72"/>
      <c r="BN758" s="72"/>
      <c r="BO758" s="72"/>
      <c r="BP758" s="72"/>
      <c r="BQ758" s="72"/>
      <c r="BR758" s="72"/>
      <c r="BS758" s="72"/>
      <c r="BT758" s="72"/>
      <c r="BU758" s="72"/>
      <c r="BV758" s="72"/>
      <c r="BW758" s="72"/>
      <c r="BX758" s="72"/>
      <c r="BY758" s="72"/>
      <c r="BZ758" s="72"/>
      <c r="CA758" s="72"/>
      <c r="CB758" s="72"/>
      <c r="CC758" s="72"/>
      <c r="CD758" s="72"/>
      <c r="CE758" s="72"/>
      <c r="CF758" s="72"/>
      <c r="CG758" s="72"/>
      <c r="CH758" s="72"/>
    </row>
    <row r="759" spans="1:86" ht="25.15" customHeight="1">
      <c r="A759" s="506"/>
      <c r="B759" s="244">
        <f t="shared" si="256"/>
        <v>2040</v>
      </c>
      <c r="C759" s="26">
        <v>0.3</v>
      </c>
      <c r="D759" s="22"/>
      <c r="E759" s="72"/>
      <c r="F759" s="72"/>
      <c r="G759" s="22"/>
      <c r="H759" s="22"/>
      <c r="I759" s="22"/>
      <c r="J759" s="22"/>
      <c r="K759" s="72"/>
      <c r="L759" s="22"/>
      <c r="M759" s="22"/>
      <c r="N759" s="22"/>
      <c r="O759" s="22"/>
      <c r="P759" s="22"/>
      <c r="Q759" s="22"/>
      <c r="R759" s="22"/>
      <c r="S759" s="22"/>
      <c r="T759" s="72"/>
      <c r="U759" s="72"/>
      <c r="V759" s="72"/>
      <c r="W759" s="72"/>
      <c r="X759" s="72"/>
      <c r="Y759" s="72"/>
      <c r="Z759" s="72"/>
      <c r="AA759" s="72"/>
      <c r="AB759" s="72"/>
      <c r="AC759" s="72"/>
      <c r="AD759" s="72"/>
      <c r="AE759" s="72"/>
      <c r="AF759" s="72"/>
      <c r="AG759" s="72"/>
      <c r="AH759" s="72"/>
      <c r="AI759" s="72"/>
      <c r="AJ759" s="72"/>
      <c r="AK759" s="72"/>
      <c r="AL759" s="72"/>
      <c r="AM759" s="72"/>
      <c r="AN759" s="72"/>
      <c r="AO759" s="72"/>
      <c r="AP759" s="72"/>
      <c r="AQ759" s="72"/>
      <c r="AR759" s="72"/>
      <c r="AS759" s="72"/>
      <c r="AT759" s="72"/>
      <c r="AU759" s="72"/>
      <c r="AV759" s="72"/>
      <c r="AW759" s="72"/>
      <c r="AX759" s="72"/>
      <c r="AY759" s="72"/>
      <c r="AZ759" s="72"/>
      <c r="BA759" s="72"/>
      <c r="BB759" s="72"/>
      <c r="BC759" s="72"/>
      <c r="BD759" s="72"/>
      <c r="BE759" s="72"/>
      <c r="BF759" s="72"/>
      <c r="BG759" s="72"/>
      <c r="BH759" s="72"/>
      <c r="BI759" s="72"/>
      <c r="BJ759" s="72"/>
      <c r="BK759" s="72"/>
      <c r="BL759" s="72"/>
      <c r="BM759" s="72"/>
      <c r="BN759" s="72"/>
      <c r="BO759" s="72"/>
      <c r="BP759" s="72"/>
      <c r="BQ759" s="72"/>
      <c r="BR759" s="72"/>
      <c r="BS759" s="72"/>
      <c r="BT759" s="72"/>
      <c r="BU759" s="72"/>
      <c r="BV759" s="72"/>
      <c r="BW759" s="72"/>
      <c r="BX759" s="72"/>
      <c r="BY759" s="72"/>
      <c r="BZ759" s="72"/>
      <c r="CA759" s="72"/>
      <c r="CB759" s="72"/>
      <c r="CC759" s="72"/>
      <c r="CD759" s="72"/>
      <c r="CE759" s="72"/>
      <c r="CF759" s="72"/>
      <c r="CG759" s="72"/>
      <c r="CH759" s="72"/>
    </row>
    <row r="760" spans="1:86" ht="25.15" customHeight="1">
      <c r="A760" s="506"/>
      <c r="B760" s="244">
        <f t="shared" si="256"/>
        <v>2041</v>
      </c>
      <c r="C760" s="26">
        <v>0.3</v>
      </c>
      <c r="D760" s="22"/>
      <c r="E760" s="72"/>
      <c r="F760" s="72"/>
      <c r="G760" s="22"/>
      <c r="H760" s="22"/>
      <c r="I760" s="22"/>
      <c r="J760" s="22"/>
      <c r="K760" s="72"/>
      <c r="L760" s="22"/>
      <c r="M760" s="22"/>
      <c r="N760" s="22"/>
      <c r="O760" s="22"/>
      <c r="P760" s="22"/>
      <c r="Q760" s="22"/>
      <c r="R760" s="22"/>
      <c r="S760" s="22"/>
      <c r="T760" s="72"/>
      <c r="U760" s="72"/>
      <c r="V760" s="72"/>
      <c r="W760" s="72"/>
      <c r="X760" s="72"/>
      <c r="Y760" s="72"/>
      <c r="Z760" s="72"/>
      <c r="AA760" s="72"/>
      <c r="AB760" s="72"/>
      <c r="AC760" s="72"/>
      <c r="AD760" s="72"/>
      <c r="AE760" s="72"/>
      <c r="AF760" s="72"/>
      <c r="AG760" s="72"/>
      <c r="AH760" s="72"/>
      <c r="AI760" s="72"/>
      <c r="AJ760" s="72"/>
      <c r="AK760" s="72"/>
      <c r="AL760" s="72"/>
      <c r="AM760" s="72"/>
      <c r="AN760" s="72"/>
      <c r="AO760" s="72"/>
      <c r="AP760" s="72"/>
      <c r="AQ760" s="72"/>
      <c r="AR760" s="72"/>
      <c r="AS760" s="72"/>
      <c r="AT760" s="72"/>
      <c r="AU760" s="72"/>
      <c r="AV760" s="72"/>
      <c r="AW760" s="72"/>
      <c r="AX760" s="72"/>
      <c r="AY760" s="72"/>
      <c r="AZ760" s="72"/>
      <c r="BA760" s="72"/>
      <c r="BB760" s="72"/>
      <c r="BC760" s="72"/>
      <c r="BD760" s="72"/>
      <c r="BE760" s="72"/>
      <c r="BF760" s="72"/>
      <c r="BG760" s="72"/>
      <c r="BH760" s="72"/>
      <c r="BI760" s="72"/>
      <c r="BJ760" s="72"/>
      <c r="BK760" s="72"/>
      <c r="BL760" s="72"/>
      <c r="BM760" s="72"/>
      <c r="BN760" s="72"/>
      <c r="BO760" s="72"/>
      <c r="BP760" s="72"/>
      <c r="BQ760" s="72"/>
      <c r="BR760" s="72"/>
      <c r="BS760" s="72"/>
      <c r="BT760" s="72"/>
      <c r="BU760" s="72"/>
      <c r="BV760" s="72"/>
      <c r="BW760" s="72"/>
      <c r="BX760" s="72"/>
      <c r="BY760" s="72"/>
      <c r="BZ760" s="72"/>
      <c r="CA760" s="72"/>
      <c r="CB760" s="72"/>
      <c r="CC760" s="72"/>
      <c r="CD760" s="72"/>
      <c r="CE760" s="72"/>
      <c r="CF760" s="72"/>
      <c r="CG760" s="72"/>
      <c r="CH760" s="72"/>
    </row>
    <row r="761" spans="1:86" ht="25.15" customHeight="1">
      <c r="A761" s="506"/>
      <c r="B761" s="244">
        <f t="shared" si="256"/>
        <v>2042</v>
      </c>
      <c r="C761" s="26">
        <v>0.3</v>
      </c>
      <c r="D761" s="22"/>
      <c r="E761" s="72"/>
      <c r="F761" s="72"/>
      <c r="G761" s="22"/>
      <c r="H761" s="22"/>
      <c r="I761" s="22"/>
      <c r="J761" s="22"/>
      <c r="K761" s="72"/>
      <c r="L761" s="22"/>
      <c r="M761" s="22"/>
      <c r="N761" s="22"/>
      <c r="O761" s="22"/>
      <c r="P761" s="22"/>
      <c r="Q761" s="22"/>
      <c r="R761" s="22"/>
      <c r="S761" s="22"/>
      <c r="T761" s="72"/>
      <c r="U761" s="72"/>
      <c r="V761" s="72"/>
      <c r="W761" s="72"/>
      <c r="X761" s="72"/>
      <c r="Y761" s="72"/>
      <c r="Z761" s="72"/>
      <c r="AA761" s="72"/>
      <c r="AB761" s="72"/>
      <c r="AC761" s="72"/>
      <c r="AD761" s="72"/>
      <c r="AE761" s="72"/>
      <c r="AF761" s="72"/>
      <c r="AG761" s="72"/>
      <c r="AH761" s="72"/>
      <c r="AI761" s="72"/>
      <c r="AJ761" s="72"/>
      <c r="AK761" s="72"/>
      <c r="AL761" s="72"/>
      <c r="AM761" s="72"/>
      <c r="AN761" s="72"/>
      <c r="AO761" s="72"/>
      <c r="AP761" s="72"/>
      <c r="AQ761" s="72"/>
      <c r="AR761" s="72"/>
      <c r="AS761" s="72"/>
      <c r="AT761" s="72"/>
      <c r="AU761" s="72"/>
      <c r="AV761" s="72"/>
      <c r="AW761" s="72"/>
      <c r="AX761" s="72"/>
      <c r="AY761" s="72"/>
      <c r="AZ761" s="72"/>
      <c r="BA761" s="72"/>
      <c r="BB761" s="72"/>
      <c r="BC761" s="72"/>
      <c r="BD761" s="72"/>
      <c r="BE761" s="72"/>
      <c r="BF761" s="72"/>
      <c r="BG761" s="72"/>
      <c r="BH761" s="72"/>
      <c r="BI761" s="72"/>
      <c r="BJ761" s="72"/>
      <c r="BK761" s="72"/>
      <c r="BL761" s="72"/>
      <c r="BM761" s="72"/>
      <c r="BN761" s="72"/>
      <c r="BO761" s="72"/>
      <c r="BP761" s="72"/>
      <c r="BQ761" s="72"/>
      <c r="BR761" s="72"/>
      <c r="BS761" s="72"/>
      <c r="BT761" s="72"/>
      <c r="BU761" s="72"/>
      <c r="BV761" s="72"/>
      <c r="BW761" s="72"/>
      <c r="BX761" s="72"/>
      <c r="BY761" s="72"/>
      <c r="BZ761" s="72"/>
      <c r="CA761" s="72"/>
      <c r="CB761" s="72"/>
      <c r="CC761" s="72"/>
      <c r="CD761" s="72"/>
      <c r="CE761" s="72"/>
      <c r="CF761" s="72"/>
      <c r="CG761" s="72"/>
      <c r="CH761" s="72"/>
    </row>
    <row r="762" spans="1:86" ht="25.15" customHeight="1">
      <c r="A762" s="506"/>
      <c r="B762" s="244">
        <f t="shared" si="256"/>
        <v>2043</v>
      </c>
      <c r="C762" s="26">
        <v>0.3</v>
      </c>
      <c r="D762" s="22"/>
      <c r="E762" s="72"/>
      <c r="F762" s="72"/>
      <c r="G762" s="22"/>
      <c r="H762" s="22"/>
      <c r="I762" s="22"/>
      <c r="J762" s="22"/>
      <c r="K762" s="72"/>
      <c r="L762" s="22"/>
      <c r="M762" s="22"/>
      <c r="N762" s="22"/>
      <c r="O762" s="22"/>
      <c r="P762" s="22"/>
      <c r="Q762" s="22"/>
      <c r="R762" s="22"/>
      <c r="S762" s="22"/>
      <c r="T762" s="72"/>
      <c r="U762" s="72"/>
      <c r="V762" s="72"/>
      <c r="W762" s="72"/>
      <c r="X762" s="72"/>
      <c r="Y762" s="72"/>
      <c r="Z762" s="72"/>
      <c r="AA762" s="72"/>
      <c r="AB762" s="72"/>
      <c r="AC762" s="72"/>
      <c r="AD762" s="72"/>
      <c r="AE762" s="72"/>
      <c r="AF762" s="72"/>
      <c r="AG762" s="72"/>
      <c r="AH762" s="72"/>
      <c r="AI762" s="72"/>
      <c r="AJ762" s="72"/>
      <c r="AK762" s="72"/>
      <c r="AL762" s="72"/>
      <c r="AM762" s="72"/>
      <c r="AN762" s="72"/>
      <c r="AO762" s="72"/>
      <c r="AP762" s="72"/>
      <c r="AQ762" s="72"/>
      <c r="AR762" s="72"/>
      <c r="AS762" s="72"/>
      <c r="AT762" s="72"/>
      <c r="AU762" s="72"/>
      <c r="AV762" s="72"/>
      <c r="AW762" s="72"/>
      <c r="AX762" s="72"/>
      <c r="AY762" s="72"/>
      <c r="AZ762" s="72"/>
      <c r="BA762" s="72"/>
      <c r="BB762" s="72"/>
      <c r="BC762" s="72"/>
      <c r="BD762" s="72"/>
      <c r="BE762" s="72"/>
      <c r="BF762" s="72"/>
      <c r="BG762" s="72"/>
      <c r="BH762" s="72"/>
      <c r="BI762" s="72"/>
      <c r="BJ762" s="72"/>
      <c r="BK762" s="72"/>
      <c r="BL762" s="72"/>
      <c r="BM762" s="72"/>
      <c r="BN762" s="72"/>
      <c r="BO762" s="72"/>
      <c r="BP762" s="72"/>
      <c r="BQ762" s="72"/>
      <c r="BR762" s="72"/>
      <c r="BS762" s="72"/>
      <c r="BT762" s="72"/>
      <c r="BU762" s="72"/>
      <c r="BV762" s="72"/>
      <c r="BW762" s="72"/>
      <c r="BX762" s="72"/>
      <c r="BY762" s="72"/>
      <c r="BZ762" s="72"/>
      <c r="CA762" s="72"/>
      <c r="CB762" s="72"/>
      <c r="CC762" s="72"/>
      <c r="CD762" s="72"/>
      <c r="CE762" s="72"/>
      <c r="CF762" s="72"/>
      <c r="CG762" s="72"/>
      <c r="CH762" s="72"/>
    </row>
    <row r="763" spans="1:86" ht="25.15" customHeight="1">
      <c r="A763" s="506"/>
      <c r="B763" s="244">
        <f t="shared" si="256"/>
        <v>2044</v>
      </c>
      <c r="C763" s="26">
        <v>0.3</v>
      </c>
      <c r="D763" s="22"/>
      <c r="E763" s="72"/>
      <c r="F763" s="72"/>
      <c r="G763" s="22"/>
      <c r="H763" s="22"/>
      <c r="I763" s="22"/>
      <c r="J763" s="22"/>
      <c r="K763" s="72"/>
      <c r="L763" s="22"/>
      <c r="M763" s="22"/>
      <c r="N763" s="22"/>
      <c r="O763" s="22"/>
      <c r="P763" s="22"/>
      <c r="Q763" s="22"/>
      <c r="R763" s="22"/>
      <c r="S763" s="22"/>
      <c r="T763" s="72"/>
      <c r="U763" s="72"/>
      <c r="V763" s="72"/>
      <c r="W763" s="72"/>
      <c r="X763" s="72"/>
      <c r="Y763" s="72"/>
      <c r="Z763" s="72"/>
      <c r="AA763" s="72"/>
      <c r="AB763" s="72"/>
      <c r="AC763" s="72"/>
      <c r="AD763" s="72"/>
      <c r="AE763" s="72"/>
      <c r="AF763" s="72"/>
      <c r="AG763" s="72"/>
      <c r="AH763" s="72"/>
      <c r="AI763" s="72"/>
      <c r="AJ763" s="72"/>
      <c r="AK763" s="72"/>
      <c r="AL763" s="72"/>
      <c r="AM763" s="72"/>
      <c r="AN763" s="72"/>
      <c r="AO763" s="72"/>
      <c r="AP763" s="72"/>
      <c r="AQ763" s="72"/>
      <c r="AR763" s="72"/>
      <c r="AS763" s="72"/>
      <c r="AT763" s="72"/>
      <c r="AU763" s="72"/>
      <c r="AV763" s="72"/>
      <c r="AW763" s="72"/>
      <c r="AX763" s="72"/>
      <c r="AY763" s="72"/>
      <c r="AZ763" s="72"/>
      <c r="BA763" s="72"/>
      <c r="BB763" s="72"/>
      <c r="BC763" s="72"/>
      <c r="BD763" s="72"/>
      <c r="BE763" s="72"/>
      <c r="BF763" s="72"/>
      <c r="BG763" s="72"/>
      <c r="BH763" s="72"/>
      <c r="BI763" s="72"/>
      <c r="BJ763" s="72"/>
      <c r="BK763" s="72"/>
      <c r="BL763" s="72"/>
      <c r="BM763" s="72"/>
      <c r="BN763" s="72"/>
      <c r="BO763" s="72"/>
      <c r="BP763" s="72"/>
      <c r="BQ763" s="72"/>
      <c r="BR763" s="72"/>
      <c r="BS763" s="72"/>
      <c r="BT763" s="72"/>
      <c r="BU763" s="72"/>
      <c r="BV763" s="72"/>
      <c r="BW763" s="72"/>
      <c r="BX763" s="72"/>
      <c r="BY763" s="72"/>
      <c r="BZ763" s="72"/>
      <c r="CA763" s="72"/>
      <c r="CB763" s="72"/>
      <c r="CC763" s="72"/>
      <c r="CD763" s="72"/>
      <c r="CE763" s="72"/>
      <c r="CF763" s="72"/>
      <c r="CG763" s="72"/>
      <c r="CH763" s="72"/>
    </row>
    <row r="764" spans="1:86" ht="25.15" customHeight="1">
      <c r="A764" s="506"/>
      <c r="B764" s="244">
        <f t="shared" si="256"/>
        <v>2045</v>
      </c>
      <c r="C764" s="26">
        <v>0.3</v>
      </c>
      <c r="D764" s="22"/>
      <c r="E764" s="72"/>
      <c r="F764" s="72"/>
      <c r="G764" s="22"/>
      <c r="H764" s="22"/>
      <c r="I764" s="22"/>
      <c r="J764" s="22"/>
      <c r="K764" s="72"/>
      <c r="L764" s="22"/>
      <c r="M764" s="22"/>
      <c r="N764" s="22"/>
      <c r="O764" s="22"/>
      <c r="P764" s="22"/>
      <c r="Q764" s="22"/>
      <c r="R764" s="22"/>
      <c r="S764" s="22"/>
      <c r="T764" s="72"/>
      <c r="U764" s="72"/>
      <c r="V764" s="72"/>
      <c r="W764" s="72"/>
      <c r="X764" s="72"/>
      <c r="Y764" s="72"/>
      <c r="Z764" s="72"/>
      <c r="AA764" s="72"/>
      <c r="AB764" s="72"/>
      <c r="AC764" s="72"/>
      <c r="AD764" s="72"/>
      <c r="AE764" s="72"/>
      <c r="AF764" s="72"/>
      <c r="AG764" s="72"/>
      <c r="AH764" s="72"/>
      <c r="AI764" s="72"/>
      <c r="AJ764" s="72"/>
      <c r="AK764" s="72"/>
      <c r="AL764" s="72"/>
      <c r="AM764" s="72"/>
      <c r="AN764" s="72"/>
      <c r="AO764" s="72"/>
      <c r="AP764" s="72"/>
      <c r="AQ764" s="72"/>
      <c r="AR764" s="72"/>
      <c r="AS764" s="72"/>
      <c r="AT764" s="72"/>
      <c r="AU764" s="72"/>
      <c r="AV764" s="72"/>
      <c r="AW764" s="72"/>
      <c r="AX764" s="72"/>
      <c r="AY764" s="72"/>
      <c r="AZ764" s="72"/>
      <c r="BA764" s="72"/>
      <c r="BB764" s="72"/>
      <c r="BC764" s="72"/>
      <c r="BD764" s="72"/>
      <c r="BE764" s="72"/>
      <c r="BF764" s="72"/>
      <c r="BG764" s="72"/>
      <c r="BH764" s="72"/>
      <c r="BI764" s="72"/>
      <c r="BJ764" s="72"/>
      <c r="BK764" s="72"/>
      <c r="BL764" s="72"/>
      <c r="BM764" s="72"/>
      <c r="BN764" s="72"/>
      <c r="BO764" s="72"/>
      <c r="BP764" s="72"/>
      <c r="BQ764" s="72"/>
      <c r="BR764" s="72"/>
      <c r="BS764" s="72"/>
      <c r="BT764" s="72"/>
      <c r="BU764" s="72"/>
      <c r="BV764" s="72"/>
      <c r="BW764" s="72"/>
      <c r="BX764" s="72"/>
      <c r="BY764" s="72"/>
      <c r="BZ764" s="72"/>
      <c r="CA764" s="72"/>
      <c r="CB764" s="72"/>
      <c r="CC764" s="72"/>
      <c r="CD764" s="72"/>
      <c r="CE764" s="72"/>
      <c r="CF764" s="72"/>
      <c r="CG764" s="72"/>
      <c r="CH764" s="72"/>
    </row>
    <row r="765" spans="1:86" ht="25.15" customHeight="1">
      <c r="A765" s="506"/>
      <c r="B765" s="244">
        <f t="shared" si="256"/>
        <v>2046</v>
      </c>
      <c r="C765" s="26">
        <v>0.2</v>
      </c>
      <c r="D765" s="22"/>
      <c r="E765" s="72"/>
      <c r="F765" s="72"/>
      <c r="G765" s="22"/>
      <c r="H765" s="22"/>
      <c r="I765" s="22"/>
      <c r="J765" s="22"/>
      <c r="K765" s="72"/>
      <c r="L765" s="22"/>
      <c r="M765" s="22"/>
      <c r="N765" s="22"/>
      <c r="O765" s="22"/>
      <c r="P765" s="22"/>
      <c r="Q765" s="22"/>
      <c r="R765" s="22"/>
      <c r="S765" s="22"/>
      <c r="T765" s="72"/>
      <c r="U765" s="72"/>
      <c r="V765" s="72"/>
      <c r="W765" s="72"/>
      <c r="X765" s="72"/>
      <c r="Y765" s="72"/>
      <c r="Z765" s="72"/>
      <c r="AA765" s="72"/>
      <c r="AB765" s="72"/>
      <c r="AC765" s="72"/>
      <c r="AD765" s="72"/>
      <c r="AE765" s="72"/>
      <c r="AF765" s="72"/>
      <c r="AG765" s="72"/>
      <c r="AH765" s="72"/>
      <c r="AI765" s="72"/>
      <c r="AJ765" s="72"/>
      <c r="AK765" s="72"/>
      <c r="AL765" s="72"/>
      <c r="AM765" s="72"/>
      <c r="AN765" s="72"/>
      <c r="AO765" s="72"/>
      <c r="AP765" s="72"/>
      <c r="AQ765" s="72"/>
      <c r="AR765" s="72"/>
      <c r="AS765" s="72"/>
      <c r="AT765" s="72"/>
      <c r="AU765" s="72"/>
      <c r="AV765" s="72"/>
      <c r="AW765" s="72"/>
      <c r="AX765" s="72"/>
      <c r="AY765" s="72"/>
      <c r="AZ765" s="72"/>
      <c r="BA765" s="72"/>
      <c r="BB765" s="72"/>
      <c r="BC765" s="72"/>
      <c r="BD765" s="72"/>
      <c r="BE765" s="72"/>
      <c r="BF765" s="72"/>
      <c r="BG765" s="72"/>
      <c r="BH765" s="72"/>
      <c r="BI765" s="72"/>
      <c r="BJ765" s="72"/>
      <c r="BK765" s="72"/>
      <c r="BL765" s="72"/>
      <c r="BM765" s="72"/>
      <c r="BN765" s="72"/>
      <c r="BO765" s="72"/>
      <c r="BP765" s="72"/>
      <c r="BQ765" s="72"/>
      <c r="BR765" s="72"/>
      <c r="BS765" s="72"/>
      <c r="BT765" s="72"/>
      <c r="BU765" s="72"/>
      <c r="BV765" s="72"/>
      <c r="BW765" s="72"/>
      <c r="BX765" s="72"/>
      <c r="BY765" s="72"/>
      <c r="BZ765" s="72"/>
      <c r="CA765" s="72"/>
      <c r="CB765" s="72"/>
      <c r="CC765" s="72"/>
      <c r="CD765" s="72"/>
      <c r="CE765" s="72"/>
      <c r="CF765" s="72"/>
      <c r="CG765" s="72"/>
      <c r="CH765" s="72"/>
    </row>
    <row r="766" spans="1:86" ht="25.15" customHeight="1">
      <c r="A766" s="506"/>
      <c r="B766" s="244">
        <f t="shared" si="256"/>
        <v>2047</v>
      </c>
      <c r="C766" s="26">
        <v>0.2</v>
      </c>
      <c r="D766" s="22"/>
      <c r="E766" s="72"/>
      <c r="F766" s="72"/>
      <c r="G766" s="22"/>
      <c r="H766" s="22"/>
      <c r="I766" s="22"/>
      <c r="J766" s="22"/>
      <c r="K766" s="72"/>
      <c r="L766" s="22"/>
      <c r="M766" s="22"/>
      <c r="N766" s="22"/>
      <c r="O766" s="22"/>
      <c r="P766" s="22"/>
      <c r="Q766" s="22"/>
      <c r="R766" s="22"/>
      <c r="S766" s="22"/>
      <c r="T766" s="72"/>
      <c r="U766" s="72"/>
      <c r="V766" s="72"/>
      <c r="W766" s="72"/>
      <c r="X766" s="72"/>
      <c r="Y766" s="72"/>
      <c r="Z766" s="72"/>
      <c r="AA766" s="72"/>
      <c r="AB766" s="72"/>
      <c r="AC766" s="72"/>
      <c r="AD766" s="72"/>
      <c r="AE766" s="72"/>
      <c r="AF766" s="72"/>
      <c r="AG766" s="72"/>
      <c r="AH766" s="72"/>
      <c r="AI766" s="72"/>
      <c r="AJ766" s="72"/>
      <c r="AK766" s="72"/>
      <c r="AL766" s="72"/>
      <c r="AM766" s="72"/>
      <c r="AN766" s="72"/>
      <c r="AO766" s="72"/>
      <c r="AP766" s="72"/>
      <c r="AQ766" s="72"/>
      <c r="AR766" s="72"/>
      <c r="AS766" s="72"/>
      <c r="AT766" s="72"/>
      <c r="AU766" s="72"/>
      <c r="AV766" s="72"/>
      <c r="AW766" s="72"/>
      <c r="AX766" s="72"/>
      <c r="AY766" s="72"/>
      <c r="AZ766" s="72"/>
      <c r="BA766" s="72"/>
      <c r="BB766" s="72"/>
      <c r="BC766" s="72"/>
      <c r="BD766" s="72"/>
      <c r="BE766" s="72"/>
      <c r="BF766" s="72"/>
      <c r="BG766" s="72"/>
      <c r="BH766" s="72"/>
      <c r="BI766" s="72"/>
      <c r="BJ766" s="72"/>
      <c r="BK766" s="72"/>
      <c r="BL766" s="72"/>
      <c r="BM766" s="72"/>
      <c r="BN766" s="72"/>
      <c r="BO766" s="72"/>
      <c r="BP766" s="72"/>
      <c r="BQ766" s="72"/>
      <c r="BR766" s="72"/>
      <c r="BS766" s="72"/>
      <c r="BT766" s="72"/>
      <c r="BU766" s="72"/>
      <c r="BV766" s="72"/>
      <c r="BW766" s="72"/>
      <c r="BX766" s="72"/>
      <c r="BY766" s="72"/>
      <c r="BZ766" s="72"/>
      <c r="CA766" s="72"/>
      <c r="CB766" s="72"/>
      <c r="CC766" s="72"/>
      <c r="CD766" s="72"/>
      <c r="CE766" s="72"/>
      <c r="CF766" s="72"/>
      <c r="CG766" s="72"/>
      <c r="CH766" s="72"/>
    </row>
    <row r="767" spans="1:86" ht="25.15" customHeight="1">
      <c r="A767" s="506"/>
      <c r="B767" s="244">
        <f t="shared" si="256"/>
        <v>2048</v>
      </c>
      <c r="C767" s="26">
        <v>0.2</v>
      </c>
      <c r="D767" s="22"/>
      <c r="E767" s="72"/>
      <c r="F767" s="72"/>
      <c r="G767" s="22"/>
      <c r="H767" s="22"/>
      <c r="I767" s="22"/>
      <c r="J767" s="22"/>
      <c r="K767" s="72"/>
      <c r="L767" s="22"/>
      <c r="M767" s="22"/>
      <c r="N767" s="22"/>
      <c r="O767" s="22"/>
      <c r="P767" s="22"/>
      <c r="Q767" s="22"/>
      <c r="R767" s="22"/>
      <c r="S767" s="22"/>
      <c r="T767" s="72"/>
      <c r="U767" s="72"/>
      <c r="V767" s="72"/>
      <c r="W767" s="72"/>
      <c r="X767" s="72"/>
      <c r="Y767" s="72"/>
      <c r="Z767" s="72"/>
      <c r="AA767" s="72"/>
      <c r="AB767" s="72"/>
      <c r="AC767" s="72"/>
      <c r="AD767" s="72"/>
      <c r="AE767" s="72"/>
      <c r="AF767" s="72"/>
      <c r="AG767" s="72"/>
      <c r="AH767" s="72"/>
      <c r="AI767" s="72"/>
      <c r="AJ767" s="72"/>
      <c r="AK767" s="72"/>
      <c r="AL767" s="72"/>
      <c r="AM767" s="72"/>
      <c r="AN767" s="72"/>
      <c r="AO767" s="72"/>
      <c r="AP767" s="72"/>
      <c r="AQ767" s="72"/>
      <c r="AR767" s="72"/>
      <c r="AS767" s="72"/>
      <c r="AT767" s="72"/>
      <c r="AU767" s="72"/>
      <c r="AV767" s="72"/>
      <c r="AW767" s="72"/>
      <c r="AX767" s="72"/>
      <c r="AY767" s="72"/>
      <c r="AZ767" s="72"/>
      <c r="BA767" s="72"/>
      <c r="BB767" s="72"/>
      <c r="BC767" s="72"/>
      <c r="BD767" s="72"/>
      <c r="BE767" s="72"/>
      <c r="BF767" s="72"/>
      <c r="BG767" s="72"/>
      <c r="BH767" s="72"/>
      <c r="BI767" s="72"/>
      <c r="BJ767" s="72"/>
      <c r="BK767" s="72"/>
      <c r="BL767" s="72"/>
      <c r="BM767" s="72"/>
      <c r="BN767" s="72"/>
      <c r="BO767" s="72"/>
      <c r="BP767" s="72"/>
      <c r="BQ767" s="72"/>
      <c r="BR767" s="72"/>
      <c r="BS767" s="72"/>
      <c r="BT767" s="72"/>
      <c r="BU767" s="72"/>
      <c r="BV767" s="72"/>
      <c r="BW767" s="72"/>
      <c r="BX767" s="72"/>
      <c r="BY767" s="72"/>
      <c r="BZ767" s="72"/>
      <c r="CA767" s="72"/>
      <c r="CB767" s="72"/>
      <c r="CC767" s="72"/>
      <c r="CD767" s="72"/>
      <c r="CE767" s="72"/>
      <c r="CF767" s="72"/>
      <c r="CG767" s="72"/>
      <c r="CH767" s="72"/>
    </row>
    <row r="768" spans="1:86" ht="25.15" customHeight="1">
      <c r="A768" s="506"/>
      <c r="B768" s="244">
        <f t="shared" si="256"/>
        <v>2049</v>
      </c>
      <c r="C768" s="26">
        <v>0.2</v>
      </c>
      <c r="D768" s="22"/>
      <c r="E768" s="72"/>
      <c r="F768" s="72"/>
      <c r="G768" s="22"/>
      <c r="H768" s="22"/>
      <c r="I768" s="22"/>
      <c r="J768" s="22"/>
      <c r="K768" s="72"/>
      <c r="L768" s="22"/>
      <c r="M768" s="22"/>
      <c r="N768" s="22"/>
      <c r="O768" s="22"/>
      <c r="P768" s="22"/>
      <c r="Q768" s="22"/>
      <c r="R768" s="22"/>
      <c r="S768" s="22"/>
      <c r="T768" s="72"/>
      <c r="U768" s="72"/>
      <c r="V768" s="72"/>
      <c r="W768" s="72"/>
      <c r="X768" s="72"/>
      <c r="Y768" s="72"/>
      <c r="Z768" s="72"/>
      <c r="AA768" s="72"/>
      <c r="AB768" s="72"/>
      <c r="AC768" s="72"/>
      <c r="AD768" s="72"/>
      <c r="AE768" s="72"/>
      <c r="AF768" s="72"/>
      <c r="AG768" s="72"/>
      <c r="AH768" s="72"/>
      <c r="AI768" s="72"/>
      <c r="AJ768" s="72"/>
      <c r="AK768" s="72"/>
      <c r="AL768" s="72"/>
      <c r="AM768" s="72"/>
      <c r="AN768" s="72"/>
      <c r="AO768" s="72"/>
      <c r="AP768" s="72"/>
      <c r="AQ768" s="72"/>
      <c r="AR768" s="72"/>
      <c r="AS768" s="72"/>
      <c r="AT768" s="72"/>
      <c r="AU768" s="72"/>
      <c r="AV768" s="72"/>
      <c r="AW768" s="72"/>
      <c r="AX768" s="72"/>
      <c r="AY768" s="72"/>
      <c r="AZ768" s="72"/>
      <c r="BA768" s="72"/>
      <c r="BB768" s="72"/>
      <c r="BC768" s="72"/>
      <c r="BD768" s="72"/>
      <c r="BE768" s="72"/>
      <c r="BF768" s="72"/>
      <c r="BG768" s="72"/>
      <c r="BH768" s="72"/>
      <c r="BI768" s="72"/>
      <c r="BJ768" s="72"/>
      <c r="BK768" s="72"/>
      <c r="BL768" s="72"/>
      <c r="BM768" s="72"/>
      <c r="BN768" s="72"/>
      <c r="BO768" s="72"/>
      <c r="BP768" s="72"/>
      <c r="BQ768" s="72"/>
      <c r="BR768" s="72"/>
      <c r="BS768" s="72"/>
      <c r="BT768" s="72"/>
      <c r="BU768" s="72"/>
      <c r="BV768" s="72"/>
      <c r="BW768" s="72"/>
      <c r="BX768" s="72"/>
      <c r="BY768" s="72"/>
      <c r="BZ768" s="72"/>
      <c r="CA768" s="72"/>
      <c r="CB768" s="72"/>
      <c r="CC768" s="72"/>
      <c r="CD768" s="72"/>
      <c r="CE768" s="72"/>
      <c r="CF768" s="72"/>
      <c r="CG768" s="72"/>
      <c r="CH768" s="72"/>
    </row>
    <row r="769" spans="1:86" ht="25.15" customHeight="1">
      <c r="A769" s="506"/>
      <c r="B769" s="244">
        <f t="shared" si="256"/>
        <v>2050</v>
      </c>
      <c r="C769" s="26">
        <v>0.2</v>
      </c>
      <c r="D769" s="22"/>
      <c r="E769" s="72"/>
      <c r="F769" s="72"/>
      <c r="G769" s="22"/>
      <c r="H769" s="22"/>
      <c r="I769" s="22"/>
      <c r="J769" s="22"/>
      <c r="K769" s="72"/>
      <c r="L769" s="22"/>
      <c r="M769" s="22"/>
      <c r="N769" s="22"/>
      <c r="O769" s="22"/>
      <c r="P769" s="22"/>
      <c r="Q769" s="22"/>
      <c r="R769" s="22"/>
      <c r="S769" s="22"/>
      <c r="T769" s="72"/>
      <c r="U769" s="72"/>
      <c r="V769" s="72"/>
      <c r="W769" s="72"/>
      <c r="X769" s="72"/>
      <c r="Y769" s="72"/>
      <c r="Z769" s="72"/>
      <c r="AA769" s="72"/>
      <c r="AB769" s="72"/>
      <c r="AC769" s="72"/>
      <c r="AD769" s="72"/>
      <c r="AE769" s="72"/>
      <c r="AF769" s="72"/>
      <c r="AG769" s="72"/>
      <c r="AH769" s="72"/>
      <c r="AI769" s="72"/>
      <c r="AJ769" s="72"/>
      <c r="AK769" s="72"/>
      <c r="AL769" s="72"/>
      <c r="AM769" s="72"/>
      <c r="AN769" s="72"/>
      <c r="AO769" s="72"/>
      <c r="AP769" s="72"/>
      <c r="AQ769" s="72"/>
      <c r="AR769" s="72"/>
      <c r="AS769" s="72"/>
      <c r="AT769" s="72"/>
      <c r="AU769" s="72"/>
      <c r="AV769" s="72"/>
      <c r="AW769" s="72"/>
      <c r="AX769" s="72"/>
      <c r="AY769" s="72"/>
      <c r="AZ769" s="72"/>
      <c r="BA769" s="72"/>
      <c r="BB769" s="72"/>
      <c r="BC769" s="72"/>
      <c r="BD769" s="72"/>
      <c r="BE769" s="72"/>
      <c r="BF769" s="72"/>
      <c r="BG769" s="72"/>
      <c r="BH769" s="72"/>
      <c r="BI769" s="72"/>
      <c r="BJ769" s="72"/>
      <c r="BK769" s="72"/>
      <c r="BL769" s="72"/>
      <c r="BM769" s="72"/>
      <c r="BN769" s="72"/>
      <c r="BO769" s="72"/>
      <c r="BP769" s="72"/>
      <c r="BQ769" s="72"/>
      <c r="BR769" s="72"/>
      <c r="BS769" s="72"/>
      <c r="BT769" s="72"/>
      <c r="BU769" s="72"/>
      <c r="BV769" s="72"/>
      <c r="BW769" s="72"/>
      <c r="BX769" s="72"/>
      <c r="BY769" s="72"/>
      <c r="BZ769" s="72"/>
      <c r="CA769" s="72"/>
      <c r="CB769" s="72"/>
      <c r="CC769" s="72"/>
      <c r="CD769" s="72"/>
      <c r="CE769" s="72"/>
      <c r="CF769" s="72"/>
      <c r="CG769" s="72"/>
      <c r="CH769" s="72"/>
    </row>
    <row r="770" spans="1:86" ht="25.15" customHeight="1">
      <c r="A770" s="506"/>
      <c r="B770" s="244">
        <f t="shared" si="256"/>
        <v>2051</v>
      </c>
      <c r="C770" s="26">
        <v>0.2</v>
      </c>
      <c r="D770" s="22"/>
      <c r="E770" s="72"/>
      <c r="F770" s="72"/>
      <c r="G770" s="22"/>
      <c r="H770" s="22"/>
      <c r="I770" s="22"/>
      <c r="J770" s="22"/>
      <c r="K770" s="72"/>
      <c r="L770" s="22"/>
      <c r="M770" s="22"/>
      <c r="N770" s="22"/>
      <c r="O770" s="22"/>
      <c r="P770" s="22"/>
      <c r="Q770" s="22"/>
      <c r="R770" s="22"/>
      <c r="S770" s="22"/>
      <c r="T770" s="72"/>
      <c r="U770" s="72"/>
      <c r="V770" s="72"/>
      <c r="W770" s="72"/>
      <c r="X770" s="72"/>
      <c r="Y770" s="72"/>
      <c r="Z770" s="72"/>
      <c r="AA770" s="72"/>
      <c r="AB770" s="72"/>
      <c r="AC770" s="72"/>
      <c r="AD770" s="72"/>
      <c r="AE770" s="72"/>
      <c r="AF770" s="72"/>
      <c r="AG770" s="72"/>
      <c r="AH770" s="72"/>
      <c r="AI770" s="72"/>
      <c r="AJ770" s="72"/>
      <c r="AK770" s="72"/>
      <c r="AL770" s="72"/>
      <c r="AM770" s="72"/>
      <c r="AN770" s="72"/>
      <c r="AO770" s="72"/>
      <c r="AP770" s="72"/>
      <c r="AQ770" s="72"/>
      <c r="AR770" s="72"/>
      <c r="AS770" s="72"/>
      <c r="AT770" s="72"/>
      <c r="AU770" s="72"/>
      <c r="AV770" s="72"/>
      <c r="AW770" s="72"/>
      <c r="AX770" s="72"/>
      <c r="AY770" s="72"/>
      <c r="AZ770" s="72"/>
      <c r="BA770" s="72"/>
      <c r="BB770" s="72"/>
      <c r="BC770" s="72"/>
      <c r="BD770" s="72"/>
      <c r="BE770" s="72"/>
      <c r="BF770" s="72"/>
      <c r="BG770" s="72"/>
      <c r="BH770" s="72"/>
      <c r="BI770" s="72"/>
      <c r="BJ770" s="72"/>
      <c r="BK770" s="72"/>
      <c r="BL770" s="72"/>
      <c r="BM770" s="72"/>
      <c r="BN770" s="72"/>
      <c r="BO770" s="72"/>
      <c r="BP770" s="72"/>
      <c r="BQ770" s="72"/>
      <c r="BR770" s="72"/>
      <c r="BS770" s="72"/>
      <c r="BT770" s="72"/>
      <c r="BU770" s="72"/>
      <c r="BV770" s="72"/>
      <c r="BW770" s="72"/>
      <c r="BX770" s="72"/>
      <c r="BY770" s="72"/>
      <c r="BZ770" s="72"/>
      <c r="CA770" s="72"/>
      <c r="CB770" s="72"/>
      <c r="CC770" s="72"/>
      <c r="CD770" s="72"/>
      <c r="CE770" s="72"/>
      <c r="CF770" s="72"/>
      <c r="CG770" s="72"/>
      <c r="CH770" s="72"/>
    </row>
    <row r="771" spans="1:86" ht="25.15" customHeight="1">
      <c r="A771" s="506"/>
      <c r="B771" s="244">
        <f t="shared" si="256"/>
        <v>2052</v>
      </c>
      <c r="C771" s="26">
        <v>0.2</v>
      </c>
      <c r="D771" s="22"/>
      <c r="E771" s="72"/>
      <c r="F771" s="72"/>
      <c r="G771" s="22"/>
      <c r="H771" s="22"/>
      <c r="I771" s="22"/>
      <c r="J771" s="22"/>
      <c r="K771" s="72"/>
      <c r="L771" s="22"/>
      <c r="M771" s="22"/>
      <c r="N771" s="22"/>
      <c r="O771" s="22"/>
      <c r="P771" s="22"/>
      <c r="Q771" s="22"/>
      <c r="R771" s="22"/>
      <c r="S771" s="22"/>
      <c r="T771" s="72"/>
      <c r="U771" s="72"/>
      <c r="V771" s="72"/>
      <c r="W771" s="72"/>
      <c r="X771" s="72"/>
      <c r="Y771" s="72"/>
      <c r="Z771" s="72"/>
      <c r="AA771" s="72"/>
      <c r="AB771" s="72"/>
      <c r="AC771" s="72"/>
      <c r="AD771" s="72"/>
      <c r="AE771" s="72"/>
      <c r="AF771" s="72"/>
      <c r="AG771" s="72"/>
      <c r="AH771" s="72"/>
      <c r="AI771" s="72"/>
      <c r="AJ771" s="72"/>
      <c r="AK771" s="72"/>
      <c r="AL771" s="72"/>
      <c r="AM771" s="72"/>
      <c r="AN771" s="72"/>
      <c r="AO771" s="72"/>
      <c r="AP771" s="72"/>
      <c r="AQ771" s="72"/>
      <c r="AR771" s="72"/>
      <c r="AS771" s="72"/>
      <c r="AT771" s="72"/>
      <c r="AU771" s="72"/>
      <c r="AV771" s="72"/>
      <c r="AW771" s="72"/>
      <c r="AX771" s="72"/>
      <c r="AY771" s="72"/>
      <c r="AZ771" s="72"/>
      <c r="BA771" s="72"/>
      <c r="BB771" s="72"/>
      <c r="BC771" s="72"/>
      <c r="BD771" s="72"/>
      <c r="BE771" s="72"/>
      <c r="BF771" s="72"/>
      <c r="BG771" s="72"/>
      <c r="BH771" s="72"/>
      <c r="BI771" s="72"/>
      <c r="BJ771" s="72"/>
      <c r="BK771" s="72"/>
      <c r="BL771" s="72"/>
      <c r="BM771" s="72"/>
      <c r="BN771" s="72"/>
      <c r="BO771" s="72"/>
      <c r="BP771" s="72"/>
      <c r="BQ771" s="72"/>
      <c r="BR771" s="72"/>
      <c r="BS771" s="72"/>
      <c r="BT771" s="72"/>
      <c r="BU771" s="72"/>
      <c r="BV771" s="72"/>
      <c r="BW771" s="72"/>
      <c r="BX771" s="72"/>
      <c r="BY771" s="72"/>
      <c r="BZ771" s="72"/>
      <c r="CA771" s="72"/>
      <c r="CB771" s="72"/>
      <c r="CC771" s="72"/>
      <c r="CD771" s="72"/>
      <c r="CE771" s="72"/>
      <c r="CF771" s="72"/>
      <c r="CG771" s="72"/>
      <c r="CH771" s="72"/>
    </row>
    <row r="772" spans="1:86" ht="25.15" customHeight="1">
      <c r="A772" s="506"/>
      <c r="B772" s="244">
        <f t="shared" si="256"/>
        <v>2053</v>
      </c>
      <c r="C772" s="26">
        <v>0.2</v>
      </c>
      <c r="D772" s="22"/>
      <c r="E772" s="72"/>
      <c r="F772" s="72"/>
      <c r="G772" s="22"/>
      <c r="H772" s="22"/>
      <c r="I772" s="22"/>
      <c r="J772" s="22"/>
      <c r="K772" s="72"/>
      <c r="L772" s="22"/>
      <c r="M772" s="22"/>
      <c r="N772" s="22"/>
      <c r="O772" s="22"/>
      <c r="P772" s="22"/>
      <c r="Q772" s="22"/>
      <c r="R772" s="22"/>
      <c r="S772" s="22"/>
      <c r="T772" s="72"/>
      <c r="U772" s="72"/>
      <c r="V772" s="72"/>
      <c r="W772" s="72"/>
      <c r="X772" s="72"/>
      <c r="Y772" s="72"/>
      <c r="Z772" s="72"/>
      <c r="AA772" s="72"/>
      <c r="AB772" s="72"/>
      <c r="AC772" s="72"/>
      <c r="AD772" s="72"/>
      <c r="AE772" s="72"/>
      <c r="AF772" s="72"/>
      <c r="AG772" s="72"/>
      <c r="AH772" s="72"/>
      <c r="AI772" s="72"/>
      <c r="AJ772" s="72"/>
      <c r="AK772" s="72"/>
      <c r="AL772" s="72"/>
      <c r="AM772" s="72"/>
      <c r="AN772" s="72"/>
      <c r="AO772" s="72"/>
      <c r="AP772" s="72"/>
      <c r="AQ772" s="72"/>
      <c r="AR772" s="72"/>
      <c r="AS772" s="72"/>
      <c r="AT772" s="72"/>
      <c r="AU772" s="72"/>
      <c r="AV772" s="72"/>
      <c r="AW772" s="72"/>
      <c r="AX772" s="72"/>
      <c r="AY772" s="72"/>
      <c r="AZ772" s="72"/>
      <c r="BA772" s="72"/>
      <c r="BB772" s="72"/>
      <c r="BC772" s="72"/>
      <c r="BD772" s="72"/>
      <c r="BE772" s="72"/>
      <c r="BF772" s="72"/>
      <c r="BG772" s="72"/>
      <c r="BH772" s="72"/>
      <c r="BI772" s="72"/>
      <c r="BJ772" s="72"/>
      <c r="BK772" s="72"/>
      <c r="BL772" s="72"/>
      <c r="BM772" s="72"/>
      <c r="BN772" s="72"/>
      <c r="BO772" s="72"/>
      <c r="BP772" s="72"/>
      <c r="BQ772" s="72"/>
      <c r="BR772" s="72"/>
      <c r="BS772" s="72"/>
      <c r="BT772" s="72"/>
      <c r="BU772" s="72"/>
      <c r="BV772" s="72"/>
      <c r="BW772" s="72"/>
      <c r="BX772" s="72"/>
      <c r="BY772" s="72"/>
      <c r="BZ772" s="72"/>
      <c r="CA772" s="72"/>
      <c r="CB772" s="72"/>
      <c r="CC772" s="72"/>
      <c r="CD772" s="72"/>
      <c r="CE772" s="72"/>
      <c r="CF772" s="72"/>
      <c r="CG772" s="72"/>
      <c r="CH772" s="72"/>
    </row>
    <row r="773" spans="1:86" ht="25.15" customHeight="1">
      <c r="A773" s="506"/>
      <c r="B773" s="244">
        <f t="shared" si="256"/>
        <v>2054</v>
      </c>
      <c r="C773" s="26">
        <v>0.2</v>
      </c>
      <c r="D773" s="22"/>
      <c r="E773" s="72"/>
      <c r="F773" s="72"/>
      <c r="G773" s="22"/>
      <c r="H773" s="22"/>
      <c r="I773" s="22"/>
      <c r="J773" s="22"/>
      <c r="K773" s="72"/>
      <c r="L773" s="22"/>
      <c r="M773" s="22"/>
      <c r="N773" s="22"/>
      <c r="O773" s="22"/>
      <c r="P773" s="22"/>
      <c r="Q773" s="22"/>
      <c r="R773" s="22"/>
      <c r="S773" s="22"/>
      <c r="T773" s="72"/>
      <c r="U773" s="72"/>
      <c r="V773" s="72"/>
      <c r="W773" s="72"/>
      <c r="X773" s="72"/>
      <c r="Y773" s="72"/>
      <c r="Z773" s="72"/>
      <c r="AA773" s="72"/>
      <c r="AB773" s="72"/>
      <c r="AC773" s="72"/>
      <c r="AD773" s="72"/>
      <c r="AE773" s="72"/>
      <c r="AF773" s="72"/>
      <c r="AG773" s="72"/>
      <c r="AH773" s="72"/>
      <c r="AI773" s="72"/>
      <c r="AJ773" s="72"/>
      <c r="AK773" s="72"/>
      <c r="AL773" s="72"/>
      <c r="AM773" s="72"/>
      <c r="AN773" s="72"/>
      <c r="AO773" s="72"/>
      <c r="AP773" s="72"/>
      <c r="AQ773" s="72"/>
      <c r="AR773" s="72"/>
      <c r="AS773" s="72"/>
      <c r="AT773" s="72"/>
      <c r="AU773" s="72"/>
      <c r="AV773" s="72"/>
      <c r="AW773" s="72"/>
      <c r="AX773" s="72"/>
      <c r="AY773" s="72"/>
      <c r="AZ773" s="72"/>
      <c r="BA773" s="72"/>
      <c r="BB773" s="72"/>
      <c r="BC773" s="72"/>
      <c r="BD773" s="72"/>
      <c r="BE773" s="72"/>
      <c r="BF773" s="72"/>
      <c r="BG773" s="72"/>
      <c r="BH773" s="72"/>
      <c r="BI773" s="72"/>
      <c r="BJ773" s="72"/>
      <c r="BK773" s="72"/>
      <c r="BL773" s="72"/>
      <c r="BM773" s="72"/>
      <c r="BN773" s="72"/>
      <c r="BO773" s="72"/>
      <c r="BP773" s="72"/>
      <c r="BQ773" s="72"/>
      <c r="BR773" s="72"/>
      <c r="BS773" s="72"/>
      <c r="BT773" s="72"/>
      <c r="BU773" s="72"/>
      <c r="BV773" s="72"/>
      <c r="BW773" s="72"/>
      <c r="BX773" s="72"/>
      <c r="BY773" s="72"/>
      <c r="BZ773" s="72"/>
      <c r="CA773" s="72"/>
      <c r="CB773" s="72"/>
      <c r="CC773" s="72"/>
      <c r="CD773" s="72"/>
      <c r="CE773" s="72"/>
      <c r="CF773" s="72"/>
      <c r="CG773" s="72"/>
      <c r="CH773" s="72"/>
    </row>
    <row r="774" spans="1:86" ht="25.15" customHeight="1">
      <c r="A774" s="506"/>
      <c r="B774" s="244">
        <f t="shared" si="256"/>
        <v>2055</v>
      </c>
      <c r="C774" s="26">
        <v>0.2</v>
      </c>
      <c r="D774" s="22"/>
      <c r="E774" s="72"/>
      <c r="F774" s="72"/>
      <c r="G774" s="22"/>
      <c r="H774" s="22"/>
      <c r="I774" s="22"/>
      <c r="J774" s="22"/>
      <c r="K774" s="72"/>
      <c r="L774" s="22"/>
      <c r="M774" s="22"/>
      <c r="N774" s="22"/>
      <c r="O774" s="22"/>
      <c r="P774" s="22"/>
      <c r="Q774" s="22"/>
      <c r="R774" s="22"/>
      <c r="S774" s="22"/>
      <c r="T774" s="72"/>
      <c r="U774" s="72"/>
      <c r="V774" s="72"/>
      <c r="W774" s="72"/>
      <c r="X774" s="72"/>
      <c r="Y774" s="72"/>
      <c r="Z774" s="72"/>
      <c r="AA774" s="72"/>
      <c r="AB774" s="72"/>
      <c r="AC774" s="72"/>
      <c r="AD774" s="72"/>
      <c r="AE774" s="72"/>
      <c r="AF774" s="72"/>
      <c r="AG774" s="72"/>
      <c r="AH774" s="72"/>
      <c r="AI774" s="72"/>
      <c r="AJ774" s="72"/>
      <c r="AK774" s="72"/>
      <c r="AL774" s="72"/>
      <c r="AM774" s="72"/>
      <c r="AN774" s="72"/>
      <c r="AO774" s="72"/>
      <c r="AP774" s="72"/>
      <c r="AQ774" s="72"/>
      <c r="AR774" s="72"/>
      <c r="AS774" s="72"/>
      <c r="AT774" s="72"/>
      <c r="AU774" s="72"/>
      <c r="AV774" s="72"/>
      <c r="AW774" s="72"/>
      <c r="AX774" s="72"/>
      <c r="AY774" s="72"/>
      <c r="AZ774" s="72"/>
      <c r="BA774" s="72"/>
      <c r="BB774" s="72"/>
      <c r="BC774" s="72"/>
      <c r="BD774" s="72"/>
      <c r="BE774" s="72"/>
      <c r="BF774" s="72"/>
      <c r="BG774" s="72"/>
      <c r="BH774" s="72"/>
      <c r="BI774" s="72"/>
      <c r="BJ774" s="72"/>
      <c r="BK774" s="72"/>
      <c r="BL774" s="72"/>
      <c r="BM774" s="72"/>
      <c r="BN774" s="72"/>
      <c r="BO774" s="72"/>
      <c r="BP774" s="72"/>
      <c r="BQ774" s="72"/>
      <c r="BR774" s="72"/>
      <c r="BS774" s="72"/>
      <c r="BT774" s="72"/>
      <c r="BU774" s="72"/>
      <c r="BV774" s="72"/>
      <c r="BW774" s="72"/>
      <c r="BX774" s="72"/>
      <c r="BY774" s="72"/>
      <c r="BZ774" s="72"/>
      <c r="CA774" s="72"/>
      <c r="CB774" s="72"/>
      <c r="CC774" s="72"/>
      <c r="CD774" s="72"/>
      <c r="CE774" s="72"/>
      <c r="CF774" s="72"/>
      <c r="CG774" s="72"/>
      <c r="CH774" s="72"/>
    </row>
    <row r="775" spans="1:86" ht="25.15" customHeight="1">
      <c r="A775" s="506"/>
      <c r="B775" s="244">
        <f t="shared" si="256"/>
        <v>2056</v>
      </c>
      <c r="C775" s="26">
        <v>0.2</v>
      </c>
      <c r="D775" s="22"/>
      <c r="E775" s="72"/>
      <c r="F775" s="72"/>
      <c r="G775" s="22"/>
      <c r="H775" s="22"/>
      <c r="I775" s="22"/>
      <c r="J775" s="22"/>
      <c r="K775" s="72"/>
      <c r="L775" s="22"/>
      <c r="M775" s="22"/>
      <c r="N775" s="22"/>
      <c r="O775" s="22"/>
      <c r="P775" s="22"/>
      <c r="Q775" s="22"/>
      <c r="R775" s="22"/>
      <c r="S775" s="22"/>
      <c r="T775" s="72"/>
      <c r="U775" s="72"/>
      <c r="V775" s="72"/>
      <c r="W775" s="72"/>
      <c r="X775" s="72"/>
      <c r="Y775" s="72"/>
      <c r="Z775" s="72"/>
      <c r="AA775" s="72"/>
      <c r="AB775" s="72"/>
      <c r="AC775" s="72"/>
      <c r="AD775" s="72"/>
      <c r="AE775" s="72"/>
      <c r="AF775" s="72"/>
      <c r="AG775" s="72"/>
      <c r="AH775" s="72"/>
      <c r="AI775" s="72"/>
      <c r="AJ775" s="72"/>
      <c r="AK775" s="72"/>
      <c r="AL775" s="72"/>
      <c r="AM775" s="72"/>
      <c r="AN775" s="72"/>
      <c r="AO775" s="72"/>
      <c r="AP775" s="72"/>
      <c r="AQ775" s="72"/>
      <c r="AR775" s="72"/>
      <c r="AS775" s="72"/>
      <c r="AT775" s="72"/>
      <c r="AU775" s="72"/>
      <c r="AV775" s="72"/>
      <c r="AW775" s="72"/>
      <c r="AX775" s="72"/>
      <c r="AY775" s="72"/>
      <c r="AZ775" s="72"/>
      <c r="BA775" s="72"/>
      <c r="BB775" s="72"/>
      <c r="BC775" s="72"/>
      <c r="BD775" s="72"/>
      <c r="BE775" s="72"/>
      <c r="BF775" s="72"/>
      <c r="BG775" s="72"/>
      <c r="BH775" s="72"/>
      <c r="BI775" s="72"/>
      <c r="BJ775" s="72"/>
      <c r="BK775" s="72"/>
      <c r="BL775" s="72"/>
      <c r="BM775" s="72"/>
      <c r="BN775" s="72"/>
      <c r="BO775" s="72"/>
      <c r="BP775" s="72"/>
      <c r="BQ775" s="72"/>
      <c r="BR775" s="72"/>
      <c r="BS775" s="72"/>
      <c r="BT775" s="72"/>
      <c r="BU775" s="72"/>
      <c r="BV775" s="72"/>
      <c r="BW775" s="72"/>
      <c r="BX775" s="72"/>
      <c r="BY775" s="72"/>
      <c r="BZ775" s="72"/>
      <c r="CA775" s="72"/>
      <c r="CB775" s="72"/>
      <c r="CC775" s="72"/>
      <c r="CD775" s="72"/>
      <c r="CE775" s="72"/>
      <c r="CF775" s="72"/>
      <c r="CG775" s="72"/>
      <c r="CH775" s="72"/>
    </row>
    <row r="776" spans="1:86" ht="25.15" customHeight="1">
      <c r="A776" s="506"/>
      <c r="B776" s="244">
        <f t="shared" si="256"/>
        <v>2057</v>
      </c>
      <c r="C776" s="26">
        <v>0.2</v>
      </c>
      <c r="D776" s="22"/>
      <c r="E776" s="72"/>
      <c r="F776" s="72"/>
      <c r="G776" s="22"/>
      <c r="H776" s="22"/>
      <c r="I776" s="22"/>
      <c r="J776" s="22"/>
      <c r="K776" s="72"/>
      <c r="L776" s="22"/>
      <c r="M776" s="22"/>
      <c r="N776" s="22"/>
      <c r="O776" s="22"/>
      <c r="P776" s="22"/>
      <c r="Q776" s="22"/>
      <c r="R776" s="22"/>
      <c r="S776" s="22"/>
      <c r="T776" s="72"/>
      <c r="U776" s="72"/>
      <c r="V776" s="72"/>
      <c r="W776" s="72"/>
      <c r="X776" s="72"/>
      <c r="Y776" s="72"/>
      <c r="Z776" s="72"/>
      <c r="AA776" s="72"/>
      <c r="AB776" s="72"/>
      <c r="AC776" s="72"/>
      <c r="AD776" s="72"/>
      <c r="AE776" s="72"/>
      <c r="AF776" s="72"/>
      <c r="AG776" s="72"/>
      <c r="AH776" s="72"/>
      <c r="AI776" s="72"/>
      <c r="AJ776" s="72"/>
      <c r="AK776" s="72"/>
      <c r="AL776" s="72"/>
      <c r="AM776" s="72"/>
      <c r="AN776" s="72"/>
      <c r="AO776" s="72"/>
      <c r="AP776" s="72"/>
      <c r="AQ776" s="72"/>
      <c r="AR776" s="72"/>
      <c r="AS776" s="72"/>
      <c r="AT776" s="72"/>
      <c r="AU776" s="72"/>
      <c r="AV776" s="72"/>
      <c r="AW776" s="72"/>
      <c r="AX776" s="72"/>
      <c r="AY776" s="72"/>
      <c r="AZ776" s="72"/>
      <c r="BA776" s="72"/>
      <c r="BB776" s="72"/>
      <c r="BC776" s="72"/>
      <c r="BD776" s="72"/>
      <c r="BE776" s="72"/>
      <c r="BF776" s="72"/>
      <c r="BG776" s="72"/>
      <c r="BH776" s="72"/>
      <c r="BI776" s="72"/>
      <c r="BJ776" s="72"/>
      <c r="BK776" s="72"/>
      <c r="BL776" s="72"/>
      <c r="BM776" s="72"/>
      <c r="BN776" s="72"/>
      <c r="BO776" s="72"/>
      <c r="BP776" s="72"/>
      <c r="BQ776" s="72"/>
      <c r="BR776" s="72"/>
      <c r="BS776" s="72"/>
      <c r="BT776" s="72"/>
      <c r="BU776" s="72"/>
      <c r="BV776" s="72"/>
      <c r="BW776" s="72"/>
      <c r="BX776" s="72"/>
      <c r="BY776" s="72"/>
      <c r="BZ776" s="72"/>
      <c r="CA776" s="72"/>
      <c r="CB776" s="72"/>
      <c r="CC776" s="72"/>
      <c r="CD776" s="72"/>
      <c r="CE776" s="72"/>
      <c r="CF776" s="72"/>
      <c r="CG776" s="72"/>
      <c r="CH776" s="72"/>
    </row>
    <row r="777" spans="1:86" ht="25.15" customHeight="1">
      <c r="A777" s="506"/>
      <c r="B777" s="244">
        <f t="shared" si="256"/>
        <v>2058</v>
      </c>
      <c r="C777" s="26">
        <v>0.2</v>
      </c>
      <c r="D777" s="22"/>
      <c r="E777" s="72"/>
      <c r="F777" s="72"/>
      <c r="G777" s="22"/>
      <c r="H777" s="22"/>
      <c r="I777" s="22"/>
      <c r="J777" s="22"/>
      <c r="K777" s="72"/>
      <c r="L777" s="22"/>
      <c r="M777" s="22"/>
      <c r="N777" s="22"/>
      <c r="O777" s="22"/>
      <c r="P777" s="22"/>
      <c r="Q777" s="22"/>
      <c r="R777" s="22"/>
      <c r="S777" s="22"/>
      <c r="T777" s="72"/>
      <c r="U777" s="72"/>
      <c r="V777" s="72"/>
      <c r="W777" s="72"/>
      <c r="X777" s="72"/>
      <c r="Y777" s="72"/>
      <c r="Z777" s="72"/>
      <c r="AA777" s="72"/>
      <c r="AB777" s="72"/>
      <c r="AC777" s="72"/>
      <c r="AD777" s="72"/>
      <c r="AE777" s="72"/>
      <c r="AF777" s="72"/>
      <c r="AG777" s="72"/>
      <c r="AH777" s="72"/>
      <c r="AI777" s="72"/>
      <c r="AJ777" s="72"/>
      <c r="AK777" s="72"/>
      <c r="AL777" s="72"/>
      <c r="AM777" s="72"/>
      <c r="AN777" s="72"/>
      <c r="AO777" s="72"/>
      <c r="AP777" s="72"/>
      <c r="AQ777" s="72"/>
      <c r="AR777" s="72"/>
      <c r="AS777" s="72"/>
      <c r="AT777" s="72"/>
      <c r="AU777" s="72"/>
      <c r="AV777" s="72"/>
      <c r="AW777" s="72"/>
      <c r="AX777" s="72"/>
      <c r="AY777" s="72"/>
      <c r="AZ777" s="72"/>
      <c r="BA777" s="72"/>
      <c r="BB777" s="72"/>
      <c r="BC777" s="72"/>
      <c r="BD777" s="72"/>
      <c r="BE777" s="72"/>
      <c r="BF777" s="72"/>
      <c r="BG777" s="72"/>
      <c r="BH777" s="72"/>
      <c r="BI777" s="72"/>
      <c r="BJ777" s="72"/>
      <c r="BK777" s="72"/>
      <c r="BL777" s="72"/>
      <c r="BM777" s="72"/>
      <c r="BN777" s="72"/>
      <c r="BO777" s="72"/>
      <c r="BP777" s="72"/>
      <c r="BQ777" s="72"/>
      <c r="BR777" s="72"/>
      <c r="BS777" s="72"/>
      <c r="BT777" s="72"/>
      <c r="BU777" s="72"/>
      <c r="BV777" s="72"/>
      <c r="BW777" s="72"/>
      <c r="BX777" s="72"/>
      <c r="BY777" s="72"/>
      <c r="BZ777" s="72"/>
      <c r="CA777" s="72"/>
      <c r="CB777" s="72"/>
      <c r="CC777" s="72"/>
      <c r="CD777" s="72"/>
      <c r="CE777" s="72"/>
      <c r="CF777" s="72"/>
      <c r="CG777" s="72"/>
      <c r="CH777" s="72"/>
    </row>
    <row r="778" spans="1:86" ht="25.15" customHeight="1">
      <c r="A778" s="506"/>
      <c r="B778" s="244">
        <f t="shared" si="256"/>
        <v>2059</v>
      </c>
      <c r="C778" s="26">
        <v>0.2</v>
      </c>
      <c r="D778" s="22"/>
      <c r="E778" s="72"/>
      <c r="F778" s="72"/>
      <c r="G778" s="22"/>
      <c r="H778" s="22"/>
      <c r="I778" s="22"/>
      <c r="J778" s="22"/>
      <c r="K778" s="72"/>
      <c r="L778" s="22"/>
      <c r="M778" s="22"/>
      <c r="N778" s="22"/>
      <c r="O778" s="22"/>
      <c r="P778" s="22"/>
      <c r="Q778" s="22"/>
      <c r="R778" s="22"/>
      <c r="S778" s="22"/>
      <c r="T778" s="72"/>
      <c r="U778" s="72"/>
      <c r="V778" s="72"/>
      <c r="W778" s="72"/>
      <c r="X778" s="72"/>
      <c r="Y778" s="72"/>
      <c r="Z778" s="72"/>
      <c r="AA778" s="72"/>
      <c r="AB778" s="72"/>
      <c r="AC778" s="72"/>
      <c r="AD778" s="72"/>
      <c r="AE778" s="72"/>
      <c r="AF778" s="72"/>
      <c r="AG778" s="72"/>
      <c r="AH778" s="72"/>
      <c r="AI778" s="72"/>
      <c r="AJ778" s="72"/>
      <c r="AK778" s="72"/>
      <c r="AL778" s="72"/>
      <c r="AM778" s="72"/>
      <c r="AN778" s="72"/>
      <c r="AO778" s="72"/>
      <c r="AP778" s="72"/>
      <c r="AQ778" s="72"/>
      <c r="AR778" s="72"/>
      <c r="AS778" s="72"/>
      <c r="AT778" s="72"/>
      <c r="AU778" s="72"/>
      <c r="AV778" s="72"/>
      <c r="AW778" s="72"/>
      <c r="AX778" s="72"/>
      <c r="AY778" s="72"/>
      <c r="AZ778" s="72"/>
      <c r="BA778" s="72"/>
      <c r="BB778" s="72"/>
      <c r="BC778" s="72"/>
      <c r="BD778" s="72"/>
      <c r="BE778" s="72"/>
      <c r="BF778" s="72"/>
      <c r="BG778" s="72"/>
      <c r="BH778" s="72"/>
      <c r="BI778" s="72"/>
      <c r="BJ778" s="72"/>
      <c r="BK778" s="72"/>
      <c r="BL778" s="72"/>
      <c r="BM778" s="72"/>
      <c r="BN778" s="72"/>
      <c r="BO778" s="72"/>
      <c r="BP778" s="72"/>
      <c r="BQ778" s="72"/>
      <c r="BR778" s="72"/>
      <c r="BS778" s="72"/>
      <c r="BT778" s="72"/>
      <c r="BU778" s="72"/>
      <c r="BV778" s="72"/>
      <c r="BW778" s="72"/>
      <c r="BX778" s="72"/>
      <c r="BY778" s="72"/>
      <c r="BZ778" s="72"/>
      <c r="CA778" s="72"/>
      <c r="CB778" s="72"/>
      <c r="CC778" s="72"/>
      <c r="CD778" s="72"/>
      <c r="CE778" s="72"/>
      <c r="CF778" s="72"/>
      <c r="CG778" s="72"/>
      <c r="CH778" s="72"/>
    </row>
    <row r="779" spans="1:86" ht="25.15" customHeight="1">
      <c r="A779" s="506"/>
      <c r="B779" s="244">
        <f t="shared" si="256"/>
        <v>2060</v>
      </c>
      <c r="C779" s="26">
        <v>0.2</v>
      </c>
      <c r="D779" s="22"/>
      <c r="E779" s="72"/>
      <c r="F779" s="72"/>
      <c r="G779" s="22"/>
      <c r="H779" s="22"/>
      <c r="I779" s="22"/>
      <c r="J779" s="22"/>
      <c r="K779" s="72"/>
      <c r="L779" s="22"/>
      <c r="M779" s="22"/>
      <c r="N779" s="22"/>
      <c r="O779" s="22"/>
      <c r="P779" s="22"/>
      <c r="Q779" s="22"/>
      <c r="R779" s="22"/>
      <c r="S779" s="22"/>
      <c r="T779" s="72"/>
      <c r="U779" s="72"/>
      <c r="V779" s="72"/>
      <c r="W779" s="72"/>
      <c r="X779" s="72"/>
      <c r="Y779" s="72"/>
      <c r="Z779" s="72"/>
      <c r="AA779" s="72"/>
      <c r="AB779" s="72"/>
      <c r="AC779" s="72"/>
      <c r="AD779" s="72"/>
      <c r="AE779" s="72"/>
      <c r="AF779" s="72"/>
      <c r="AG779" s="72"/>
      <c r="AH779" s="72"/>
      <c r="AI779" s="72"/>
      <c r="AJ779" s="72"/>
      <c r="AK779" s="72"/>
      <c r="AL779" s="72"/>
      <c r="AM779" s="72"/>
      <c r="AN779" s="72"/>
      <c r="AO779" s="72"/>
      <c r="AP779" s="72"/>
      <c r="AQ779" s="72"/>
      <c r="AR779" s="72"/>
      <c r="AS779" s="72"/>
      <c r="AT779" s="72"/>
      <c r="AU779" s="72"/>
      <c r="AV779" s="72"/>
      <c r="AW779" s="72"/>
      <c r="AX779" s="72"/>
      <c r="AY779" s="72"/>
      <c r="AZ779" s="72"/>
      <c r="BA779" s="72"/>
      <c r="BB779" s="72"/>
      <c r="BC779" s="72"/>
      <c r="BD779" s="72"/>
      <c r="BE779" s="72"/>
      <c r="BF779" s="72"/>
      <c r="BG779" s="72"/>
      <c r="BH779" s="72"/>
      <c r="BI779" s="72"/>
      <c r="BJ779" s="72"/>
      <c r="BK779" s="72"/>
      <c r="BL779" s="72"/>
      <c r="BM779" s="72"/>
      <c r="BN779" s="72"/>
      <c r="BO779" s="72"/>
      <c r="BP779" s="72"/>
      <c r="BQ779" s="72"/>
      <c r="BR779" s="72"/>
      <c r="BS779" s="72"/>
      <c r="BT779" s="72"/>
      <c r="BU779" s="72"/>
      <c r="BV779" s="72"/>
      <c r="BW779" s="72"/>
      <c r="BX779" s="72"/>
      <c r="BY779" s="72"/>
      <c r="BZ779" s="72"/>
      <c r="CA779" s="72"/>
      <c r="CB779" s="72"/>
      <c r="CC779" s="72"/>
      <c r="CD779" s="72"/>
      <c r="CE779" s="72"/>
      <c r="CF779" s="72"/>
      <c r="CG779" s="72"/>
      <c r="CH779" s="72"/>
    </row>
    <row r="780" spans="1:86" ht="25.15" customHeight="1">
      <c r="A780" s="506"/>
      <c r="B780" s="244">
        <f t="shared" si="256"/>
        <v>2061</v>
      </c>
      <c r="C780" s="26">
        <v>0.2</v>
      </c>
      <c r="D780" s="22"/>
      <c r="E780" s="72"/>
      <c r="F780" s="72"/>
      <c r="G780" s="22"/>
      <c r="H780" s="22"/>
      <c r="I780" s="22"/>
      <c r="J780" s="22"/>
      <c r="K780" s="72"/>
      <c r="L780" s="22"/>
      <c r="M780" s="22"/>
      <c r="N780" s="22"/>
      <c r="O780" s="22"/>
      <c r="P780" s="22"/>
      <c r="Q780" s="22"/>
      <c r="R780" s="22"/>
      <c r="S780" s="22"/>
      <c r="T780" s="72"/>
      <c r="U780" s="72"/>
      <c r="V780" s="72"/>
      <c r="W780" s="72"/>
      <c r="X780" s="72"/>
      <c r="Y780" s="72"/>
      <c r="Z780" s="72"/>
      <c r="AA780" s="72"/>
      <c r="AB780" s="72"/>
      <c r="AC780" s="72"/>
      <c r="AD780" s="72"/>
      <c r="AE780" s="72"/>
      <c r="AF780" s="72"/>
      <c r="AG780" s="72"/>
      <c r="AH780" s="72"/>
      <c r="AI780" s="72"/>
      <c r="AJ780" s="72"/>
      <c r="AK780" s="72"/>
      <c r="AL780" s="72"/>
      <c r="AM780" s="72"/>
      <c r="AN780" s="72"/>
      <c r="AO780" s="72"/>
      <c r="AP780" s="72"/>
      <c r="AQ780" s="72"/>
      <c r="AR780" s="72"/>
      <c r="AS780" s="72"/>
      <c r="AT780" s="72"/>
      <c r="AU780" s="72"/>
      <c r="AV780" s="72"/>
      <c r="AW780" s="72"/>
      <c r="AX780" s="72"/>
      <c r="AY780" s="72"/>
      <c r="AZ780" s="72"/>
      <c r="BA780" s="72"/>
      <c r="BB780" s="72"/>
      <c r="BC780" s="72"/>
      <c r="BD780" s="72"/>
      <c r="BE780" s="72"/>
      <c r="BF780" s="72"/>
      <c r="BG780" s="72"/>
      <c r="BH780" s="72"/>
      <c r="BI780" s="72"/>
      <c r="BJ780" s="72"/>
      <c r="BK780" s="72"/>
      <c r="BL780" s="72"/>
      <c r="BM780" s="72"/>
      <c r="BN780" s="72"/>
      <c r="BO780" s="72"/>
      <c r="BP780" s="72"/>
      <c r="BQ780" s="72"/>
      <c r="BR780" s="72"/>
      <c r="BS780" s="72"/>
      <c r="BT780" s="72"/>
      <c r="BU780" s="72"/>
      <c r="BV780" s="72"/>
      <c r="BW780" s="72"/>
      <c r="BX780" s="72"/>
      <c r="BY780" s="72"/>
      <c r="BZ780" s="72"/>
      <c r="CA780" s="72"/>
      <c r="CB780" s="72"/>
      <c r="CC780" s="72"/>
      <c r="CD780" s="72"/>
      <c r="CE780" s="72"/>
      <c r="CF780" s="72"/>
      <c r="CG780" s="72"/>
      <c r="CH780" s="72"/>
    </row>
    <row r="781" spans="1:86" ht="25.15" customHeight="1">
      <c r="B781" s="91" t="s">
        <v>436</v>
      </c>
      <c r="C781" s="22"/>
      <c r="D781" s="22"/>
      <c r="E781" s="22"/>
      <c r="F781" s="22"/>
      <c r="G781" s="22"/>
      <c r="H781" s="22"/>
      <c r="I781" s="22"/>
      <c r="J781" s="22"/>
      <c r="K781" s="72"/>
      <c r="L781" s="22"/>
      <c r="M781" s="22"/>
      <c r="N781" s="22"/>
      <c r="O781" s="22"/>
      <c r="P781" s="22"/>
      <c r="Q781" s="22"/>
      <c r="R781" s="22"/>
      <c r="S781" s="22"/>
      <c r="T781" s="72"/>
      <c r="U781" s="72"/>
      <c r="V781" s="72"/>
      <c r="W781" s="72"/>
      <c r="X781" s="72"/>
      <c r="Y781" s="72"/>
      <c r="Z781" s="72"/>
      <c r="AA781" s="72"/>
      <c r="AB781" s="72"/>
      <c r="AC781" s="72"/>
      <c r="AD781" s="72"/>
      <c r="AE781" s="72"/>
      <c r="AF781" s="72"/>
      <c r="AG781" s="72"/>
      <c r="AH781" s="72"/>
      <c r="AI781" s="72"/>
      <c r="AJ781" s="72"/>
      <c r="AK781" s="72"/>
      <c r="AL781" s="72"/>
      <c r="AM781" s="72"/>
      <c r="AN781" s="72"/>
      <c r="AO781" s="72"/>
      <c r="AP781" s="72"/>
      <c r="AQ781" s="72"/>
      <c r="AR781" s="72"/>
      <c r="AS781" s="72"/>
      <c r="AT781" s="72"/>
      <c r="AU781" s="72"/>
      <c r="AV781" s="72"/>
      <c r="AW781" s="72"/>
      <c r="AX781" s="72"/>
      <c r="AY781" s="72"/>
      <c r="AZ781" s="72"/>
      <c r="BA781" s="72"/>
      <c r="BB781" s="72"/>
      <c r="BC781" s="72"/>
      <c r="BD781" s="72"/>
      <c r="BE781" s="72"/>
      <c r="BF781" s="72"/>
      <c r="BG781" s="72"/>
      <c r="BH781" s="72"/>
      <c r="BI781" s="72"/>
      <c r="BJ781" s="72"/>
      <c r="BK781" s="72"/>
      <c r="BL781" s="72"/>
      <c r="BM781" s="72"/>
      <c r="BN781" s="72"/>
      <c r="BO781" s="72"/>
      <c r="BP781" s="72"/>
      <c r="BQ781" s="72"/>
      <c r="BR781" s="72"/>
      <c r="BS781" s="72"/>
      <c r="BT781" s="72"/>
      <c r="BU781" s="72"/>
      <c r="BV781" s="72"/>
      <c r="BW781" s="72"/>
      <c r="BX781" s="72"/>
      <c r="BY781" s="72"/>
      <c r="BZ781" s="72"/>
      <c r="CA781" s="72"/>
      <c r="CB781" s="72"/>
      <c r="CC781" s="72"/>
      <c r="CD781" s="72"/>
      <c r="CE781" s="72"/>
      <c r="CF781" s="72"/>
      <c r="CG781" s="72"/>
      <c r="CH781" s="72"/>
    </row>
    <row r="782" spans="1:86" ht="25.15" customHeight="1">
      <c r="B782" s="74"/>
      <c r="C782" s="22"/>
      <c r="D782" s="22"/>
      <c r="E782" s="22"/>
      <c r="F782" s="22"/>
      <c r="G782" s="22"/>
      <c r="H782" s="22"/>
      <c r="I782" s="22"/>
      <c r="J782" s="22"/>
      <c r="K782" s="72"/>
      <c r="L782" s="22"/>
      <c r="M782" s="22"/>
      <c r="N782" s="22"/>
      <c r="O782" s="22"/>
      <c r="P782" s="22"/>
      <c r="Q782" s="22"/>
      <c r="R782" s="22"/>
      <c r="S782" s="22"/>
      <c r="T782" s="72"/>
      <c r="U782" s="72"/>
      <c r="V782" s="72"/>
      <c r="W782" s="72"/>
      <c r="X782" s="72"/>
      <c r="Y782" s="72"/>
      <c r="Z782" s="72"/>
      <c r="AA782" s="72"/>
      <c r="AB782" s="72"/>
      <c r="AC782" s="72"/>
      <c r="AD782" s="72"/>
      <c r="AE782" s="72"/>
      <c r="AF782" s="72"/>
      <c r="AG782" s="72"/>
      <c r="AH782" s="72"/>
      <c r="AI782" s="72"/>
      <c r="AJ782" s="72"/>
      <c r="AK782" s="72"/>
      <c r="AL782" s="72"/>
      <c r="AM782" s="72"/>
      <c r="AN782" s="72"/>
      <c r="AO782" s="72"/>
      <c r="AP782" s="72"/>
      <c r="AQ782" s="72"/>
      <c r="AR782" s="72"/>
      <c r="AS782" s="72"/>
      <c r="AT782" s="72"/>
      <c r="AU782" s="72"/>
      <c r="AV782" s="72"/>
      <c r="AW782" s="72"/>
      <c r="AX782" s="72"/>
      <c r="AY782" s="72"/>
      <c r="AZ782" s="72"/>
      <c r="BA782" s="72"/>
      <c r="BB782" s="72"/>
      <c r="BC782" s="72"/>
      <c r="BD782" s="72"/>
      <c r="BE782" s="72"/>
      <c r="BF782" s="72"/>
      <c r="BG782" s="72"/>
      <c r="BH782" s="72"/>
      <c r="BI782" s="72"/>
      <c r="BJ782" s="72"/>
      <c r="BK782" s="72"/>
      <c r="BL782" s="72"/>
      <c r="BM782" s="72"/>
      <c r="BN782" s="72"/>
      <c r="BO782" s="72"/>
      <c r="BP782" s="72"/>
      <c r="BQ782" s="72"/>
      <c r="BR782" s="72"/>
      <c r="BS782" s="72"/>
      <c r="BT782" s="72"/>
      <c r="BU782" s="72"/>
      <c r="BV782" s="72"/>
      <c r="BW782" s="72"/>
      <c r="BX782" s="72"/>
      <c r="BY782" s="72"/>
      <c r="BZ782" s="72"/>
      <c r="CA782" s="72"/>
      <c r="CB782" s="72"/>
      <c r="CC782" s="72"/>
      <c r="CD782" s="72"/>
      <c r="CE782" s="72"/>
      <c r="CF782" s="72"/>
      <c r="CG782" s="72"/>
      <c r="CH782" s="72"/>
    </row>
    <row r="783" spans="1:86" ht="25.15" customHeight="1">
      <c r="A783" s="391" t="s">
        <v>421</v>
      </c>
      <c r="B783" s="441" t="s">
        <v>257</v>
      </c>
      <c r="C783" s="441"/>
      <c r="D783" s="441"/>
      <c r="E783" s="441"/>
      <c r="F783" s="441"/>
      <c r="G783" s="441"/>
      <c r="H783" s="441"/>
      <c r="I783" s="72"/>
      <c r="J783" s="72"/>
      <c r="K783" s="72"/>
      <c r="L783" s="72"/>
      <c r="M783" s="72"/>
      <c r="N783" s="72"/>
      <c r="O783" s="72"/>
      <c r="P783" s="72"/>
      <c r="Q783" s="72"/>
      <c r="R783" s="72"/>
      <c r="S783" s="72"/>
      <c r="T783" s="72"/>
      <c r="U783" s="72"/>
      <c r="V783" s="72"/>
      <c r="W783" s="72"/>
      <c r="X783" s="72"/>
      <c r="Y783" s="72"/>
      <c r="Z783" s="72"/>
      <c r="AA783" s="72"/>
      <c r="AB783" s="72"/>
      <c r="AC783" s="72"/>
      <c r="AD783" s="72"/>
      <c r="AE783" s="72"/>
      <c r="AF783" s="72"/>
      <c r="AG783" s="72"/>
      <c r="AH783" s="72"/>
      <c r="AI783" s="72"/>
      <c r="AJ783" s="72"/>
      <c r="AK783" s="72"/>
      <c r="AL783" s="72"/>
      <c r="AM783" s="72"/>
      <c r="AN783" s="72"/>
      <c r="AO783" s="72"/>
      <c r="AP783" s="72"/>
      <c r="AQ783" s="72"/>
      <c r="AR783" s="72"/>
      <c r="AS783" s="72"/>
      <c r="AT783" s="72"/>
      <c r="AU783" s="72"/>
      <c r="AV783" s="72"/>
      <c r="AW783" s="72"/>
      <c r="AX783" s="72"/>
      <c r="AY783" s="72"/>
      <c r="AZ783" s="72"/>
      <c r="BA783" s="72"/>
      <c r="BB783" s="72"/>
      <c r="BC783" s="72"/>
      <c r="BD783" s="72"/>
      <c r="BE783" s="72"/>
      <c r="BF783" s="72"/>
      <c r="BG783" s="72"/>
      <c r="BH783" s="72"/>
      <c r="BI783" s="72"/>
      <c r="BJ783" s="72"/>
      <c r="BK783" s="72"/>
      <c r="BL783" s="72"/>
      <c r="BM783" s="72"/>
      <c r="BN783" s="72"/>
      <c r="BO783" s="72"/>
      <c r="BP783" s="72"/>
      <c r="BQ783" s="72"/>
      <c r="BR783" s="72"/>
      <c r="BS783" s="72"/>
      <c r="BT783" s="72"/>
      <c r="BU783" s="72"/>
      <c r="BV783" s="72"/>
      <c r="BW783" s="72"/>
      <c r="BX783" s="72"/>
      <c r="BY783" s="72"/>
      <c r="BZ783" s="72"/>
      <c r="CA783" s="72"/>
      <c r="CB783" s="72"/>
      <c r="CC783" s="72"/>
      <c r="CD783" s="72"/>
      <c r="CE783" s="72"/>
      <c r="CF783" s="72"/>
      <c r="CG783" s="72"/>
      <c r="CH783" s="72"/>
    </row>
    <row r="784" spans="1:86" ht="25.15" customHeight="1">
      <c r="B784" s="374"/>
      <c r="C784" s="374"/>
      <c r="D784" s="374"/>
      <c r="E784" s="374"/>
      <c r="F784" s="374"/>
      <c r="G784" s="374"/>
      <c r="H784" s="374"/>
      <c r="I784" s="72"/>
      <c r="J784" s="72"/>
      <c r="K784" s="72"/>
      <c r="L784" s="72"/>
      <c r="M784" s="72"/>
      <c r="N784" s="72"/>
      <c r="O784" s="72"/>
      <c r="P784" s="72"/>
      <c r="Q784" s="72"/>
      <c r="R784" s="72"/>
      <c r="S784" s="72"/>
      <c r="T784" s="72"/>
      <c r="U784" s="72"/>
      <c r="V784" s="72"/>
      <c r="W784" s="72"/>
      <c r="X784" s="72"/>
      <c r="Y784" s="72"/>
      <c r="Z784" s="72"/>
      <c r="AA784" s="72"/>
      <c r="AB784" s="72"/>
      <c r="AC784" s="72"/>
      <c r="AD784" s="72"/>
      <c r="AE784" s="72"/>
      <c r="AF784" s="72"/>
      <c r="AG784" s="72"/>
      <c r="AH784" s="72"/>
      <c r="AI784" s="72"/>
      <c r="AJ784" s="72"/>
      <c r="AK784" s="72"/>
      <c r="AL784" s="72"/>
      <c r="AM784" s="72"/>
      <c r="AN784" s="72"/>
      <c r="AO784" s="72"/>
      <c r="AP784" s="72"/>
      <c r="AQ784" s="72"/>
      <c r="AR784" s="72"/>
      <c r="AS784" s="72"/>
      <c r="AT784" s="72"/>
      <c r="AU784" s="72"/>
      <c r="AV784" s="72"/>
      <c r="AW784" s="72"/>
      <c r="AX784" s="72"/>
      <c r="AY784" s="72"/>
      <c r="AZ784" s="72"/>
      <c r="BA784" s="72"/>
      <c r="BB784" s="72"/>
      <c r="BC784" s="72"/>
      <c r="BD784" s="72"/>
      <c r="BE784" s="72"/>
      <c r="BF784" s="72"/>
      <c r="BG784" s="72"/>
      <c r="BH784" s="72"/>
      <c r="BI784" s="72"/>
      <c r="BJ784" s="72"/>
      <c r="BK784" s="72"/>
      <c r="BL784" s="72"/>
      <c r="BM784" s="72"/>
      <c r="BN784" s="72"/>
      <c r="BO784" s="72"/>
      <c r="BP784" s="72"/>
      <c r="BQ784" s="72"/>
      <c r="BR784" s="72"/>
      <c r="BS784" s="72"/>
      <c r="BT784" s="72"/>
      <c r="BU784" s="72"/>
      <c r="BV784" s="72"/>
      <c r="BW784" s="72"/>
      <c r="BX784" s="72"/>
      <c r="BY784" s="72"/>
      <c r="BZ784" s="72"/>
      <c r="CA784" s="72"/>
      <c r="CB784" s="72"/>
      <c r="CC784" s="72"/>
      <c r="CD784" s="72"/>
      <c r="CE784" s="72"/>
      <c r="CF784" s="72"/>
      <c r="CG784" s="72"/>
      <c r="CH784" s="72"/>
    </row>
    <row r="785" spans="2:86" ht="25.15" customHeight="1">
      <c r="B785" s="507" t="s">
        <v>258</v>
      </c>
      <c r="C785" s="507"/>
      <c r="D785" s="507"/>
      <c r="E785" s="507"/>
      <c r="F785" s="507"/>
      <c r="G785" s="507"/>
      <c r="H785" s="374"/>
      <c r="I785" s="72"/>
      <c r="J785" s="72"/>
      <c r="K785" s="72"/>
      <c r="L785" s="72"/>
      <c r="M785" s="72"/>
      <c r="N785" s="72"/>
      <c r="O785" s="72"/>
      <c r="P785" s="72"/>
      <c r="Q785" s="72"/>
      <c r="R785" s="72"/>
      <c r="S785" s="72"/>
      <c r="T785" s="72"/>
      <c r="U785" s="72"/>
      <c r="V785" s="72"/>
      <c r="W785" s="72"/>
      <c r="X785" s="72"/>
      <c r="Y785" s="72"/>
      <c r="Z785" s="72"/>
      <c r="AA785" s="72"/>
      <c r="AB785" s="72"/>
      <c r="AC785" s="72"/>
      <c r="AD785" s="72"/>
      <c r="AE785" s="72"/>
      <c r="AF785" s="72"/>
      <c r="AG785" s="72"/>
      <c r="AH785" s="72"/>
      <c r="AI785" s="72"/>
      <c r="AJ785" s="72"/>
      <c r="AK785" s="72"/>
      <c r="AL785" s="72"/>
      <c r="AM785" s="72"/>
      <c r="AN785" s="72"/>
      <c r="AO785" s="72"/>
      <c r="AP785" s="72"/>
      <c r="AQ785" s="72"/>
      <c r="AR785" s="72"/>
      <c r="AS785" s="72"/>
      <c r="AT785" s="72"/>
      <c r="AU785" s="72"/>
      <c r="AV785" s="72"/>
      <c r="AW785" s="72"/>
      <c r="AX785" s="72"/>
      <c r="AY785" s="72"/>
      <c r="AZ785" s="72"/>
      <c r="BA785" s="72"/>
      <c r="BB785" s="72"/>
      <c r="BC785" s="72"/>
      <c r="BD785" s="72"/>
      <c r="BE785" s="72"/>
      <c r="BF785" s="72"/>
      <c r="BG785" s="72"/>
      <c r="BH785" s="72"/>
      <c r="BI785" s="72"/>
      <c r="BJ785" s="72"/>
      <c r="BK785" s="72"/>
      <c r="BL785" s="72"/>
      <c r="BM785" s="72"/>
      <c r="BN785" s="72"/>
      <c r="BO785" s="72"/>
      <c r="BP785" s="72"/>
      <c r="BQ785" s="72"/>
      <c r="BR785" s="72"/>
      <c r="BS785" s="72"/>
      <c r="BT785" s="72"/>
      <c r="BU785" s="72"/>
      <c r="BV785" s="72"/>
      <c r="BW785" s="72"/>
      <c r="BX785" s="72"/>
      <c r="BY785" s="72"/>
      <c r="BZ785" s="72"/>
      <c r="CA785" s="72"/>
      <c r="CB785" s="72"/>
      <c r="CC785" s="72"/>
      <c r="CD785" s="72"/>
      <c r="CE785" s="72"/>
      <c r="CF785" s="72"/>
      <c r="CG785" s="72"/>
      <c r="CH785" s="72"/>
    </row>
    <row r="786" spans="2:86" ht="25.15" customHeight="1">
      <c r="B786" s="72"/>
      <c r="C786" s="10">
        <v>2015</v>
      </c>
      <c r="D786" s="10">
        <v>2016</v>
      </c>
      <c r="E786" s="10">
        <v>2017</v>
      </c>
      <c r="F786" s="10">
        <v>2018</v>
      </c>
      <c r="G786" s="10">
        <v>2019</v>
      </c>
      <c r="H786" s="374"/>
      <c r="I786" s="72"/>
      <c r="J786" s="72"/>
      <c r="K786" s="72"/>
      <c r="L786" s="72"/>
      <c r="M786" s="72"/>
      <c r="N786" s="72"/>
      <c r="O786" s="72"/>
      <c r="P786" s="72"/>
      <c r="Q786" s="72"/>
      <c r="R786" s="72"/>
      <c r="S786" s="72"/>
      <c r="T786" s="72"/>
      <c r="U786" s="72"/>
      <c r="V786" s="72"/>
      <c r="W786" s="72"/>
      <c r="X786" s="72"/>
      <c r="Y786" s="72"/>
      <c r="Z786" s="72"/>
      <c r="AA786" s="72"/>
      <c r="AB786" s="72"/>
      <c r="AC786" s="72"/>
      <c r="AD786" s="72"/>
      <c r="AE786" s="72"/>
      <c r="AF786" s="72"/>
      <c r="AG786" s="72"/>
      <c r="AH786" s="72"/>
      <c r="AI786" s="72"/>
      <c r="AJ786" s="72"/>
      <c r="AK786" s="72"/>
      <c r="AL786" s="72"/>
      <c r="AM786" s="72"/>
      <c r="AN786" s="72"/>
      <c r="AO786" s="72"/>
      <c r="AP786" s="72"/>
      <c r="AQ786" s="72"/>
      <c r="AR786" s="72"/>
      <c r="AS786" s="72"/>
      <c r="AT786" s="72"/>
      <c r="AU786" s="72"/>
      <c r="AV786" s="72"/>
      <c r="AW786" s="72"/>
      <c r="AX786" s="72"/>
      <c r="AY786" s="72"/>
      <c r="AZ786" s="72"/>
      <c r="BA786" s="72"/>
      <c r="BB786" s="72"/>
      <c r="BC786" s="72"/>
      <c r="BD786" s="72"/>
      <c r="BE786" s="72"/>
      <c r="BF786" s="72"/>
      <c r="BG786" s="72"/>
      <c r="BH786" s="72"/>
      <c r="BI786" s="72"/>
      <c r="BJ786" s="72"/>
      <c r="BK786" s="72"/>
      <c r="BL786" s="72"/>
      <c r="BM786" s="72"/>
      <c r="BN786" s="72"/>
      <c r="BO786" s="72"/>
      <c r="BP786" s="72"/>
      <c r="BQ786" s="72"/>
      <c r="BR786" s="72"/>
      <c r="BS786" s="72"/>
      <c r="BT786" s="72"/>
      <c r="BU786" s="72"/>
      <c r="BV786" s="72"/>
      <c r="BW786" s="72"/>
      <c r="BX786" s="72"/>
      <c r="BY786" s="72"/>
      <c r="BZ786" s="72"/>
      <c r="CA786" s="72"/>
      <c r="CB786" s="72"/>
      <c r="CC786" s="72"/>
      <c r="CD786" s="72"/>
      <c r="CE786" s="72"/>
      <c r="CF786" s="72"/>
      <c r="CG786" s="72"/>
      <c r="CH786" s="72"/>
    </row>
    <row r="787" spans="2:86" ht="25.15" customHeight="1">
      <c r="B787" s="23" t="s">
        <v>262</v>
      </c>
      <c r="C787" s="226">
        <v>32967</v>
      </c>
      <c r="D787" s="226">
        <v>33664</v>
      </c>
      <c r="E787" s="226">
        <v>32760</v>
      </c>
      <c r="F787" s="226">
        <v>31674</v>
      </c>
      <c r="G787" s="226">
        <v>30288</v>
      </c>
      <c r="H787" s="374"/>
      <c r="I787" s="72"/>
      <c r="J787" s="72"/>
      <c r="K787" s="72"/>
      <c r="L787" s="72"/>
      <c r="M787" s="72"/>
      <c r="N787" s="72"/>
      <c r="O787" s="72"/>
      <c r="P787" s="72"/>
      <c r="Q787" s="72"/>
      <c r="R787" s="72"/>
      <c r="S787" s="72"/>
      <c r="T787" s="72"/>
      <c r="U787" s="72"/>
      <c r="V787" s="72"/>
      <c r="W787" s="72"/>
      <c r="X787" s="72"/>
      <c r="Y787" s="72"/>
      <c r="Z787" s="72"/>
      <c r="AA787" s="72"/>
      <c r="AB787" s="72"/>
      <c r="AC787" s="72"/>
      <c r="AD787" s="72"/>
      <c r="AE787" s="72"/>
      <c r="AF787" s="72"/>
      <c r="AG787" s="72"/>
      <c r="AH787" s="72"/>
      <c r="AI787" s="72"/>
      <c r="AJ787" s="72"/>
      <c r="AK787" s="72"/>
      <c r="AL787" s="72"/>
      <c r="AM787" s="72"/>
      <c r="AN787" s="72"/>
      <c r="AO787" s="72"/>
      <c r="AP787" s="72"/>
      <c r="AQ787" s="72"/>
      <c r="AR787" s="72"/>
      <c r="AS787" s="72"/>
      <c r="AT787" s="72"/>
      <c r="AU787" s="72"/>
      <c r="AV787" s="72"/>
      <c r="AW787" s="72"/>
      <c r="AX787" s="72"/>
      <c r="AY787" s="72"/>
      <c r="AZ787" s="72"/>
      <c r="BA787" s="72"/>
      <c r="BB787" s="72"/>
      <c r="BC787" s="72"/>
      <c r="BD787" s="72"/>
      <c r="BE787" s="72"/>
      <c r="BF787" s="72"/>
      <c r="BG787" s="72"/>
      <c r="BH787" s="72"/>
      <c r="BI787" s="72"/>
      <c r="BJ787" s="72"/>
      <c r="BK787" s="72"/>
      <c r="BL787" s="72"/>
      <c r="BM787" s="72"/>
      <c r="BN787" s="72"/>
      <c r="BO787" s="72"/>
      <c r="BP787" s="72"/>
      <c r="BQ787" s="72"/>
      <c r="BR787" s="72"/>
      <c r="BS787" s="72"/>
      <c r="BT787" s="72"/>
      <c r="BU787" s="72"/>
      <c r="BV787" s="72"/>
      <c r="BW787" s="72"/>
      <c r="BX787" s="72"/>
      <c r="BY787" s="72"/>
      <c r="BZ787" s="72"/>
      <c r="CA787" s="72"/>
      <c r="CB787" s="72"/>
      <c r="CC787" s="72"/>
      <c r="CD787" s="72"/>
      <c r="CE787" s="72"/>
      <c r="CF787" s="72"/>
      <c r="CG787" s="72"/>
      <c r="CH787" s="72"/>
    </row>
    <row r="788" spans="2:86" ht="25.15" customHeight="1">
      <c r="B788" s="23" t="s">
        <v>263</v>
      </c>
      <c r="C788" s="226">
        <v>2938</v>
      </c>
      <c r="D788" s="226">
        <v>3026</v>
      </c>
      <c r="E788" s="226">
        <v>2831</v>
      </c>
      <c r="F788" s="226">
        <v>2862</v>
      </c>
      <c r="G788" s="226">
        <v>2909</v>
      </c>
      <c r="H788" s="374"/>
      <c r="I788" s="72"/>
      <c r="J788" s="72"/>
      <c r="K788" s="72"/>
      <c r="L788" s="72"/>
      <c r="M788" s="72"/>
      <c r="N788" s="72"/>
      <c r="O788" s="72"/>
      <c r="P788" s="72"/>
      <c r="Q788" s="72"/>
      <c r="R788" s="72"/>
      <c r="S788" s="72"/>
      <c r="T788" s="72"/>
      <c r="U788" s="72"/>
      <c r="V788" s="72"/>
      <c r="W788" s="72"/>
      <c r="X788" s="72"/>
      <c r="Y788" s="72"/>
      <c r="Z788" s="72"/>
      <c r="AA788" s="72"/>
      <c r="AB788" s="72"/>
      <c r="AC788" s="72"/>
      <c r="AD788" s="72"/>
      <c r="AE788" s="72"/>
      <c r="AF788" s="72"/>
      <c r="AG788" s="72"/>
      <c r="AH788" s="72"/>
      <c r="AI788" s="72"/>
      <c r="AJ788" s="72"/>
      <c r="AK788" s="72"/>
      <c r="AL788" s="72"/>
      <c r="AM788" s="72"/>
      <c r="AN788" s="72"/>
      <c r="AO788" s="72"/>
      <c r="AP788" s="72"/>
      <c r="AQ788" s="72"/>
      <c r="AR788" s="72"/>
      <c r="AS788" s="72"/>
      <c r="AT788" s="72"/>
      <c r="AU788" s="72"/>
      <c r="AV788" s="72"/>
      <c r="AW788" s="72"/>
      <c r="AX788" s="72"/>
      <c r="AY788" s="72"/>
      <c r="AZ788" s="72"/>
      <c r="BA788" s="72"/>
      <c r="BB788" s="72"/>
      <c r="BC788" s="72"/>
      <c r="BD788" s="72"/>
      <c r="BE788" s="72"/>
      <c r="BF788" s="72"/>
      <c r="BG788" s="72"/>
      <c r="BH788" s="72"/>
      <c r="BI788" s="72"/>
      <c r="BJ788" s="72"/>
      <c r="BK788" s="72"/>
      <c r="BL788" s="72"/>
      <c r="BM788" s="72"/>
      <c r="BN788" s="72"/>
      <c r="BO788" s="72"/>
      <c r="BP788" s="72"/>
      <c r="BQ788" s="72"/>
      <c r="BR788" s="72"/>
      <c r="BS788" s="72"/>
      <c r="BT788" s="72"/>
      <c r="BU788" s="72"/>
      <c r="BV788" s="72"/>
      <c r="BW788" s="72"/>
      <c r="BX788" s="72"/>
      <c r="BY788" s="72"/>
      <c r="BZ788" s="72"/>
      <c r="CA788" s="72"/>
      <c r="CB788" s="72"/>
      <c r="CC788" s="72"/>
      <c r="CD788" s="72"/>
      <c r="CE788" s="72"/>
      <c r="CF788" s="72"/>
      <c r="CG788" s="72"/>
      <c r="CH788" s="72"/>
    </row>
    <row r="789" spans="2:86" ht="25.15" customHeight="1">
      <c r="B789" s="23" t="s">
        <v>264</v>
      </c>
      <c r="C789" s="226">
        <v>39778</v>
      </c>
      <c r="D789" s="226">
        <v>40766</v>
      </c>
      <c r="E789" s="226">
        <v>39466</v>
      </c>
      <c r="F789" s="226">
        <v>37359</v>
      </c>
      <c r="G789" s="226">
        <v>35477</v>
      </c>
      <c r="H789" s="374"/>
      <c r="I789" s="72"/>
      <c r="J789" s="72"/>
      <c r="K789" s="72"/>
      <c r="L789" s="72"/>
      <c r="M789" s="72"/>
      <c r="N789" s="72"/>
      <c r="O789" s="72"/>
      <c r="P789" s="72"/>
      <c r="Q789" s="72"/>
      <c r="R789" s="72"/>
      <c r="S789" s="72"/>
      <c r="T789" s="72"/>
      <c r="U789" s="72"/>
      <c r="V789" s="72"/>
      <c r="W789" s="72"/>
      <c r="X789" s="72"/>
      <c r="Y789" s="72"/>
      <c r="Z789" s="72"/>
      <c r="AA789" s="72"/>
      <c r="AB789" s="72"/>
      <c r="AC789" s="72"/>
      <c r="AD789" s="72"/>
      <c r="AE789" s="72"/>
      <c r="AF789" s="72"/>
      <c r="AG789" s="72"/>
      <c r="AH789" s="72"/>
      <c r="AI789" s="72"/>
      <c r="AJ789" s="72"/>
      <c r="AK789" s="72"/>
      <c r="AL789" s="72"/>
      <c r="AM789" s="72"/>
      <c r="AN789" s="72"/>
      <c r="AO789" s="72"/>
      <c r="AP789" s="72"/>
      <c r="AQ789" s="72"/>
      <c r="AR789" s="72"/>
      <c r="AS789" s="72"/>
      <c r="AT789" s="72"/>
      <c r="AU789" s="72"/>
      <c r="AV789" s="72"/>
      <c r="AW789" s="72"/>
      <c r="AX789" s="72"/>
      <c r="AY789" s="72"/>
      <c r="AZ789" s="72"/>
      <c r="BA789" s="72"/>
      <c r="BB789" s="72"/>
      <c r="BC789" s="72"/>
      <c r="BD789" s="72"/>
      <c r="BE789" s="72"/>
      <c r="BF789" s="72"/>
      <c r="BG789" s="72"/>
      <c r="BH789" s="72"/>
      <c r="BI789" s="72"/>
      <c r="BJ789" s="72"/>
      <c r="BK789" s="72"/>
      <c r="BL789" s="72"/>
      <c r="BM789" s="72"/>
      <c r="BN789" s="72"/>
      <c r="BO789" s="72"/>
      <c r="BP789" s="72"/>
      <c r="BQ789" s="72"/>
      <c r="BR789" s="72"/>
      <c r="BS789" s="72"/>
      <c r="BT789" s="72"/>
      <c r="BU789" s="72"/>
      <c r="BV789" s="72"/>
      <c r="BW789" s="72"/>
      <c r="BX789" s="72"/>
      <c r="BY789" s="72"/>
      <c r="BZ789" s="72"/>
      <c r="CA789" s="72"/>
      <c r="CB789" s="72"/>
      <c r="CC789" s="72"/>
      <c r="CD789" s="72"/>
      <c r="CE789" s="72"/>
      <c r="CF789" s="72"/>
      <c r="CG789" s="72"/>
      <c r="CH789" s="72"/>
    </row>
    <row r="790" spans="2:86" ht="25.15" customHeight="1">
      <c r="B790" s="23" t="s">
        <v>102</v>
      </c>
      <c r="C790" s="226">
        <v>11200</v>
      </c>
      <c r="D790" s="226">
        <v>12109</v>
      </c>
      <c r="E790" s="226">
        <v>11103</v>
      </c>
      <c r="F790" s="226">
        <v>10963</v>
      </c>
      <c r="G790" s="226">
        <v>10633</v>
      </c>
      <c r="H790" s="374"/>
      <c r="I790" s="72"/>
      <c r="J790" s="72"/>
      <c r="K790" s="72"/>
      <c r="L790" s="72"/>
      <c r="M790" s="72"/>
      <c r="N790" s="72"/>
      <c r="O790" s="72"/>
      <c r="P790" s="72"/>
      <c r="Q790" s="72"/>
      <c r="R790" s="72"/>
      <c r="S790" s="72"/>
      <c r="T790" s="72"/>
      <c r="U790" s="72"/>
      <c r="V790" s="72"/>
      <c r="W790" s="72"/>
      <c r="X790" s="72"/>
      <c r="Y790" s="72"/>
      <c r="Z790" s="72"/>
      <c r="AA790" s="72"/>
      <c r="AB790" s="72"/>
      <c r="AC790" s="72"/>
      <c r="AD790" s="72"/>
      <c r="AE790" s="72"/>
      <c r="AF790" s="72"/>
      <c r="AG790" s="72"/>
      <c r="AH790" s="72"/>
      <c r="AI790" s="72"/>
      <c r="AJ790" s="72"/>
      <c r="AK790" s="72"/>
      <c r="AL790" s="72"/>
      <c r="AM790" s="72"/>
      <c r="AN790" s="72"/>
      <c r="AO790" s="72"/>
      <c r="AP790" s="72"/>
      <c r="AQ790" s="72"/>
      <c r="AR790" s="72"/>
      <c r="AS790" s="72"/>
      <c r="AT790" s="72"/>
      <c r="AU790" s="72"/>
      <c r="AV790" s="72"/>
      <c r="AW790" s="72"/>
      <c r="AX790" s="72"/>
      <c r="AY790" s="72"/>
      <c r="AZ790" s="72"/>
      <c r="BA790" s="72"/>
      <c r="BB790" s="72"/>
      <c r="BC790" s="72"/>
      <c r="BD790" s="72"/>
      <c r="BE790" s="72"/>
      <c r="BF790" s="72"/>
      <c r="BG790" s="72"/>
      <c r="BH790" s="72"/>
      <c r="BI790" s="72"/>
      <c r="BJ790" s="72"/>
      <c r="BK790" s="72"/>
      <c r="BL790" s="72"/>
      <c r="BM790" s="72"/>
      <c r="BN790" s="72"/>
      <c r="BO790" s="72"/>
      <c r="BP790" s="72"/>
      <c r="BQ790" s="72"/>
      <c r="BR790" s="72"/>
      <c r="BS790" s="72"/>
      <c r="BT790" s="72"/>
      <c r="BU790" s="72"/>
      <c r="BV790" s="72"/>
      <c r="BW790" s="72"/>
      <c r="BX790" s="72"/>
      <c r="BY790" s="72"/>
      <c r="BZ790" s="72"/>
      <c r="CA790" s="72"/>
      <c r="CB790" s="72"/>
      <c r="CC790" s="72"/>
      <c r="CD790" s="72"/>
      <c r="CE790" s="72"/>
      <c r="CF790" s="72"/>
      <c r="CG790" s="72"/>
      <c r="CH790" s="72"/>
    </row>
    <row r="791" spans="2:86" ht="31.5" customHeight="1">
      <c r="B791" s="542" t="s">
        <v>261</v>
      </c>
      <c r="C791" s="542"/>
      <c r="D791" s="542"/>
      <c r="E791" s="542"/>
      <c r="F791" s="542"/>
      <c r="G791" s="542"/>
      <c r="H791" s="374"/>
      <c r="I791" s="72"/>
      <c r="J791" s="72"/>
      <c r="K791" s="72"/>
      <c r="L791" s="72"/>
      <c r="M791" s="72"/>
      <c r="N791" s="72"/>
      <c r="O791" s="72"/>
      <c r="P791" s="72"/>
      <c r="Q791" s="72"/>
      <c r="R791" s="72"/>
      <c r="S791" s="72"/>
      <c r="T791" s="72"/>
      <c r="U791" s="72"/>
      <c r="V791" s="72"/>
      <c r="W791" s="72"/>
      <c r="X791" s="72"/>
      <c r="Y791" s="72"/>
      <c r="Z791" s="72"/>
      <c r="AA791" s="72"/>
      <c r="AB791" s="72"/>
      <c r="AC791" s="72"/>
      <c r="AD791" s="72"/>
      <c r="AE791" s="72"/>
      <c r="AF791" s="72"/>
      <c r="AG791" s="72"/>
      <c r="AH791" s="72"/>
      <c r="AI791" s="72"/>
      <c r="AJ791" s="72"/>
      <c r="AK791" s="72"/>
      <c r="AL791" s="72"/>
      <c r="AM791" s="72"/>
      <c r="AN791" s="72"/>
      <c r="AO791" s="72"/>
      <c r="AP791" s="72"/>
      <c r="AQ791" s="72"/>
      <c r="AR791" s="72"/>
      <c r="AS791" s="72"/>
      <c r="AT791" s="72"/>
      <c r="AU791" s="72"/>
      <c r="AV791" s="72"/>
      <c r="AW791" s="72"/>
      <c r="AX791" s="72"/>
      <c r="AY791" s="72"/>
      <c r="AZ791" s="72"/>
      <c r="BA791" s="72"/>
      <c r="BB791" s="72"/>
      <c r="BC791" s="72"/>
      <c r="BD791" s="72"/>
      <c r="BE791" s="72"/>
      <c r="BF791" s="72"/>
      <c r="BG791" s="72"/>
      <c r="BH791" s="72"/>
      <c r="BI791" s="72"/>
      <c r="BJ791" s="72"/>
      <c r="BK791" s="72"/>
      <c r="BL791" s="72"/>
      <c r="BM791" s="72"/>
      <c r="BN791" s="72"/>
      <c r="BO791" s="72"/>
      <c r="BP791" s="72"/>
      <c r="BQ791" s="72"/>
      <c r="BR791" s="72"/>
      <c r="BS791" s="72"/>
      <c r="BT791" s="72"/>
      <c r="BU791" s="72"/>
      <c r="BV791" s="72"/>
      <c r="BW791" s="72"/>
      <c r="BX791" s="72"/>
      <c r="BY791" s="72"/>
      <c r="BZ791" s="72"/>
      <c r="CA791" s="72"/>
      <c r="CB791" s="72"/>
      <c r="CC791" s="72"/>
      <c r="CD791" s="72"/>
      <c r="CE791" s="72"/>
      <c r="CF791" s="72"/>
      <c r="CG791" s="72"/>
      <c r="CH791" s="72"/>
    </row>
    <row r="792" spans="2:86" ht="26.25" customHeight="1">
      <c r="B792" s="375"/>
      <c r="C792" s="375"/>
      <c r="D792" s="375"/>
      <c r="E792" s="375"/>
      <c r="F792" s="375"/>
      <c r="G792" s="375"/>
      <c r="H792" s="374"/>
      <c r="I792" s="72"/>
      <c r="J792" s="72"/>
      <c r="K792" s="72"/>
      <c r="L792" s="72"/>
      <c r="M792" s="72"/>
      <c r="N792" s="72"/>
      <c r="O792" s="72"/>
      <c r="P792" s="72"/>
      <c r="Q792" s="72"/>
      <c r="R792" s="72"/>
      <c r="S792" s="72"/>
      <c r="T792" s="72"/>
      <c r="U792" s="72"/>
      <c r="V792" s="72"/>
      <c r="W792" s="72"/>
      <c r="X792" s="72"/>
      <c r="Y792" s="72"/>
      <c r="Z792" s="72"/>
      <c r="AA792" s="72"/>
      <c r="AB792" s="72"/>
      <c r="AC792" s="72"/>
      <c r="AD792" s="72"/>
      <c r="AE792" s="72"/>
      <c r="AF792" s="72"/>
      <c r="AG792" s="72"/>
      <c r="AH792" s="72"/>
      <c r="AI792" s="72"/>
      <c r="AJ792" s="72"/>
      <c r="AK792" s="72"/>
      <c r="AL792" s="72"/>
      <c r="AM792" s="72"/>
      <c r="AN792" s="72"/>
      <c r="AO792" s="72"/>
      <c r="AP792" s="72"/>
      <c r="AQ792" s="72"/>
      <c r="AR792" s="72"/>
      <c r="AS792" s="72"/>
      <c r="AT792" s="72"/>
      <c r="AU792" s="72"/>
      <c r="AV792" s="72"/>
      <c r="AW792" s="72"/>
      <c r="AX792" s="72"/>
      <c r="AY792" s="72"/>
      <c r="AZ792" s="72"/>
      <c r="BA792" s="72"/>
      <c r="BB792" s="72"/>
      <c r="BC792" s="72"/>
      <c r="BD792" s="72"/>
      <c r="BE792" s="72"/>
      <c r="BF792" s="72"/>
      <c r="BG792" s="72"/>
      <c r="BH792" s="72"/>
      <c r="BI792" s="72"/>
      <c r="BJ792" s="72"/>
      <c r="BK792" s="72"/>
      <c r="BL792" s="72"/>
      <c r="BM792" s="72"/>
      <c r="BN792" s="72"/>
      <c r="BO792" s="72"/>
      <c r="BP792" s="72"/>
      <c r="BQ792" s="72"/>
      <c r="BR792" s="72"/>
      <c r="BS792" s="72"/>
      <c r="BT792" s="72"/>
      <c r="BU792" s="72"/>
      <c r="BV792" s="72"/>
      <c r="BW792" s="72"/>
      <c r="BX792" s="72"/>
      <c r="BY792" s="72"/>
      <c r="BZ792" s="72"/>
      <c r="CA792" s="72"/>
      <c r="CB792" s="72"/>
      <c r="CC792" s="72"/>
      <c r="CD792" s="72"/>
      <c r="CE792" s="72"/>
      <c r="CF792" s="72"/>
      <c r="CG792" s="72"/>
      <c r="CH792" s="72"/>
    </row>
    <row r="793" spans="2:86" ht="25.15" customHeight="1">
      <c r="B793" s="509" t="s">
        <v>265</v>
      </c>
      <c r="C793" s="510"/>
      <c r="D793" s="510"/>
      <c r="E793" s="510"/>
      <c r="F793" s="510"/>
      <c r="G793" s="510"/>
      <c r="H793" s="374"/>
      <c r="I793" s="72"/>
      <c r="J793" s="72"/>
      <c r="K793" s="72"/>
      <c r="L793" s="72"/>
      <c r="M793" s="72"/>
      <c r="N793" s="72"/>
      <c r="O793" s="72"/>
      <c r="P793" s="72"/>
      <c r="Q793" s="72"/>
      <c r="R793" s="72"/>
      <c r="S793" s="72"/>
      <c r="T793" s="72"/>
      <c r="U793" s="72"/>
      <c r="V793" s="72"/>
      <c r="W793" s="72"/>
      <c r="X793" s="72"/>
      <c r="Y793" s="72"/>
      <c r="Z793" s="72"/>
      <c r="AA793" s="72"/>
      <c r="AB793" s="72"/>
      <c r="AC793" s="72"/>
      <c r="AD793" s="72"/>
      <c r="AE793" s="72"/>
      <c r="AF793" s="72"/>
      <c r="AG793" s="72"/>
      <c r="AH793" s="72"/>
      <c r="AI793" s="72"/>
      <c r="AJ793" s="72"/>
      <c r="AK793" s="72"/>
      <c r="AL793" s="72"/>
      <c r="AM793" s="72"/>
      <c r="AN793" s="72"/>
      <c r="AO793" s="72"/>
      <c r="AP793" s="72"/>
      <c r="AQ793" s="72"/>
      <c r="AR793" s="72"/>
      <c r="AS793" s="72"/>
      <c r="AT793" s="72"/>
      <c r="AU793" s="72"/>
      <c r="AV793" s="72"/>
      <c r="AW793" s="72"/>
      <c r="AX793" s="72"/>
      <c r="AY793" s="72"/>
      <c r="AZ793" s="72"/>
      <c r="BA793" s="72"/>
      <c r="BB793" s="72"/>
      <c r="BC793" s="72"/>
      <c r="BD793" s="72"/>
      <c r="BE793" s="72"/>
      <c r="BF793" s="72"/>
      <c r="BG793" s="72"/>
      <c r="BH793" s="72"/>
      <c r="BI793" s="72"/>
      <c r="BJ793" s="72"/>
      <c r="BK793" s="72"/>
      <c r="BL793" s="72"/>
      <c r="BM793" s="72"/>
      <c r="BN793" s="72"/>
      <c r="BO793" s="72"/>
      <c r="BP793" s="72"/>
      <c r="BQ793" s="72"/>
      <c r="BR793" s="72"/>
      <c r="BS793" s="72"/>
      <c r="BT793" s="72"/>
      <c r="BU793" s="72"/>
      <c r="BV793" s="72"/>
      <c r="BW793" s="72"/>
      <c r="BX793" s="72"/>
      <c r="BY793" s="72"/>
      <c r="BZ793" s="72"/>
      <c r="CA793" s="72"/>
      <c r="CB793" s="72"/>
      <c r="CC793" s="72"/>
      <c r="CD793" s="72"/>
      <c r="CE793" s="72"/>
      <c r="CF793" s="72"/>
      <c r="CG793" s="72"/>
      <c r="CH793" s="72"/>
    </row>
    <row r="794" spans="2:86" ht="25.15" customHeight="1">
      <c r="B794" s="72"/>
      <c r="C794" s="10">
        <v>2015</v>
      </c>
      <c r="D794" s="10">
        <v>2016</v>
      </c>
      <c r="E794" s="10">
        <v>2017</v>
      </c>
      <c r="F794" s="10">
        <v>2018</v>
      </c>
      <c r="G794" s="10">
        <v>2019</v>
      </c>
      <c r="H794" s="374"/>
      <c r="I794" s="72"/>
      <c r="J794" s="72"/>
      <c r="K794" s="72"/>
      <c r="L794" s="72"/>
      <c r="M794" s="72"/>
      <c r="N794" s="72"/>
      <c r="O794" s="72"/>
      <c r="P794" s="72"/>
      <c r="Q794" s="72"/>
      <c r="R794" s="72"/>
      <c r="S794" s="72"/>
      <c r="T794" s="72"/>
      <c r="U794" s="72"/>
      <c r="V794" s="72"/>
      <c r="W794" s="72"/>
      <c r="X794" s="72"/>
      <c r="Y794" s="72"/>
      <c r="Z794" s="72"/>
      <c r="AA794" s="72"/>
      <c r="AB794" s="72"/>
      <c r="AC794" s="72"/>
      <c r="AD794" s="72"/>
      <c r="AE794" s="72"/>
      <c r="AF794" s="72"/>
      <c r="AG794" s="72"/>
      <c r="AH794" s="72"/>
      <c r="AI794" s="72"/>
      <c r="AJ794" s="72"/>
      <c r="AK794" s="72"/>
      <c r="AL794" s="72"/>
      <c r="AM794" s="72"/>
      <c r="AN794" s="72"/>
      <c r="AO794" s="72"/>
      <c r="AP794" s="72"/>
      <c r="AQ794" s="72"/>
      <c r="AR794" s="72"/>
      <c r="AS794" s="72"/>
      <c r="AT794" s="72"/>
      <c r="AU794" s="72"/>
      <c r="AV794" s="72"/>
      <c r="AW794" s="72"/>
      <c r="AX794" s="72"/>
      <c r="AY794" s="72"/>
      <c r="AZ794" s="72"/>
      <c r="BA794" s="72"/>
      <c r="BB794" s="72"/>
      <c r="BC794" s="72"/>
      <c r="BD794" s="72"/>
      <c r="BE794" s="72"/>
      <c r="BF794" s="72"/>
      <c r="BG794" s="72"/>
      <c r="BH794" s="72"/>
      <c r="BI794" s="72"/>
      <c r="BJ794" s="72"/>
      <c r="BK794" s="72"/>
      <c r="BL794" s="72"/>
      <c r="BM794" s="72"/>
      <c r="BN794" s="72"/>
      <c r="BO794" s="72"/>
      <c r="BP794" s="72"/>
      <c r="BQ794" s="72"/>
      <c r="BR794" s="72"/>
      <c r="BS794" s="72"/>
      <c r="BT794" s="72"/>
      <c r="BU794" s="72"/>
      <c r="BV794" s="72"/>
      <c r="BW794" s="72"/>
      <c r="BX794" s="72"/>
      <c r="BY794" s="72"/>
      <c r="BZ794" s="72"/>
      <c r="CA794" s="72"/>
      <c r="CB794" s="72"/>
      <c r="CC794" s="72"/>
      <c r="CD794" s="72"/>
      <c r="CE794" s="72"/>
      <c r="CF794" s="72"/>
      <c r="CG794" s="72"/>
      <c r="CH794" s="72"/>
    </row>
    <row r="795" spans="2:86" ht="25.15" customHeight="1">
      <c r="B795" s="227" t="s">
        <v>102</v>
      </c>
      <c r="C795" s="168">
        <f>C790/C789</f>
        <v>0.28156267283422998</v>
      </c>
      <c r="D795" s="168">
        <f>D790/D789</f>
        <v>0.29703674630819799</v>
      </c>
      <c r="E795" s="168">
        <f>E790/E789</f>
        <v>0.28133076572239396</v>
      </c>
      <c r="F795" s="168">
        <f>F790/F789</f>
        <v>0.29345003881260207</v>
      </c>
      <c r="G795" s="168">
        <f>G790/G789</f>
        <v>0.29971530850973871</v>
      </c>
      <c r="H795" s="374"/>
      <c r="I795" s="72"/>
      <c r="J795" s="72"/>
      <c r="K795" s="72"/>
      <c r="L795" s="72"/>
      <c r="M795" s="72"/>
      <c r="N795" s="72"/>
      <c r="O795" s="72"/>
      <c r="P795" s="72"/>
      <c r="Q795" s="72"/>
      <c r="R795" s="72"/>
      <c r="S795" s="72"/>
      <c r="T795" s="72"/>
      <c r="U795" s="72"/>
      <c r="V795" s="72"/>
      <c r="W795" s="72"/>
      <c r="X795" s="72"/>
      <c r="Y795" s="72"/>
      <c r="Z795" s="72"/>
      <c r="AA795" s="72"/>
      <c r="AB795" s="72"/>
      <c r="AC795" s="72"/>
      <c r="AD795" s="72"/>
      <c r="AE795" s="72"/>
      <c r="AF795" s="72"/>
      <c r="AG795" s="72"/>
      <c r="AH795" s="72"/>
      <c r="AI795" s="72"/>
      <c r="AJ795" s="72"/>
      <c r="AK795" s="72"/>
      <c r="AL795" s="72"/>
      <c r="AM795" s="72"/>
      <c r="AN795" s="72"/>
      <c r="AO795" s="72"/>
      <c r="AP795" s="72"/>
      <c r="AQ795" s="72"/>
      <c r="AR795" s="72"/>
      <c r="AS795" s="72"/>
      <c r="AT795" s="72"/>
      <c r="AU795" s="72"/>
      <c r="AV795" s="72"/>
      <c r="AW795" s="72"/>
      <c r="AX795" s="72"/>
      <c r="AY795" s="72"/>
      <c r="AZ795" s="72"/>
      <c r="BA795" s="72"/>
      <c r="BB795" s="72"/>
      <c r="BC795" s="72"/>
      <c r="BD795" s="72"/>
      <c r="BE795" s="72"/>
      <c r="BF795" s="72"/>
      <c r="BG795" s="72"/>
      <c r="BH795" s="72"/>
      <c r="BI795" s="72"/>
      <c r="BJ795" s="72"/>
      <c r="BK795" s="72"/>
      <c r="BL795" s="72"/>
      <c r="BM795" s="72"/>
      <c r="BN795" s="72"/>
      <c r="BO795" s="72"/>
      <c r="BP795" s="72"/>
      <c r="BQ795" s="72"/>
      <c r="BR795" s="72"/>
      <c r="BS795" s="72"/>
      <c r="BT795" s="72"/>
      <c r="BU795" s="72"/>
      <c r="BV795" s="72"/>
      <c r="BW795" s="72"/>
      <c r="BX795" s="72"/>
      <c r="BY795" s="72"/>
      <c r="BZ795" s="72"/>
      <c r="CA795" s="72"/>
      <c r="CB795" s="72"/>
      <c r="CC795" s="72"/>
      <c r="CD795" s="72"/>
      <c r="CE795" s="72"/>
      <c r="CF795" s="72"/>
      <c r="CG795" s="72"/>
      <c r="CH795" s="72"/>
    </row>
    <row r="796" spans="2:86" ht="25.15" customHeight="1">
      <c r="B796" s="227" t="s">
        <v>103</v>
      </c>
      <c r="C796" s="168">
        <f>(C789-C790)/C789</f>
        <v>0.71843732716577002</v>
      </c>
      <c r="D796" s="168">
        <f>(D789-D790)/D789</f>
        <v>0.70296325369180201</v>
      </c>
      <c r="E796" s="168">
        <f>(E789-E790)/E789</f>
        <v>0.71866923427760609</v>
      </c>
      <c r="F796" s="168">
        <f>(F789-F790)/F789</f>
        <v>0.70654996118739799</v>
      </c>
      <c r="G796" s="168">
        <f>(G789-G790)/G789</f>
        <v>0.70028469149026129</v>
      </c>
      <c r="H796" s="374"/>
      <c r="I796" s="72"/>
      <c r="J796" s="72"/>
      <c r="K796" s="72"/>
      <c r="L796" s="72"/>
      <c r="M796" s="72"/>
      <c r="N796" s="72"/>
      <c r="O796" s="72"/>
      <c r="P796" s="72"/>
      <c r="Q796" s="72"/>
      <c r="R796" s="72"/>
      <c r="S796" s="72"/>
      <c r="T796" s="72"/>
      <c r="U796" s="72"/>
      <c r="V796" s="72"/>
      <c r="W796" s="72"/>
      <c r="X796" s="72"/>
      <c r="Y796" s="72"/>
      <c r="Z796" s="72"/>
      <c r="AA796" s="72"/>
      <c r="AB796" s="72"/>
      <c r="AC796" s="72"/>
      <c r="AD796" s="72"/>
      <c r="AE796" s="72"/>
      <c r="AF796" s="72"/>
      <c r="AG796" s="72"/>
      <c r="AH796" s="72"/>
      <c r="AI796" s="72"/>
      <c r="AJ796" s="72"/>
      <c r="AK796" s="72"/>
      <c r="AL796" s="72"/>
      <c r="AM796" s="72"/>
      <c r="AN796" s="72"/>
      <c r="AO796" s="72"/>
      <c r="AP796" s="72"/>
      <c r="AQ796" s="72"/>
      <c r="AR796" s="72"/>
      <c r="AS796" s="72"/>
      <c r="AT796" s="72"/>
      <c r="AU796" s="72"/>
      <c r="AV796" s="72"/>
      <c r="AW796" s="72"/>
      <c r="AX796" s="72"/>
      <c r="AY796" s="72"/>
      <c r="AZ796" s="72"/>
      <c r="BA796" s="72"/>
      <c r="BB796" s="72"/>
      <c r="BC796" s="72"/>
      <c r="BD796" s="72"/>
      <c r="BE796" s="72"/>
      <c r="BF796" s="72"/>
      <c r="BG796" s="72"/>
      <c r="BH796" s="72"/>
      <c r="BI796" s="72"/>
      <c r="BJ796" s="72"/>
      <c r="BK796" s="72"/>
      <c r="BL796" s="72"/>
      <c r="BM796" s="72"/>
      <c r="BN796" s="72"/>
      <c r="BO796" s="72"/>
      <c r="BP796" s="72"/>
      <c r="BQ796" s="72"/>
      <c r="BR796" s="72"/>
      <c r="BS796" s="72"/>
      <c r="BT796" s="72"/>
      <c r="BU796" s="72"/>
      <c r="BV796" s="72"/>
      <c r="BW796" s="72"/>
      <c r="BX796" s="72"/>
      <c r="BY796" s="72"/>
      <c r="BZ796" s="72"/>
      <c r="CA796" s="72"/>
      <c r="CB796" s="72"/>
      <c r="CC796" s="72"/>
      <c r="CD796" s="72"/>
      <c r="CE796" s="72"/>
      <c r="CF796" s="72"/>
      <c r="CG796" s="72"/>
      <c r="CH796" s="72"/>
    </row>
    <row r="797" spans="2:86" ht="25.15" customHeight="1">
      <c r="B797" s="374"/>
      <c r="C797" s="374"/>
      <c r="D797" s="374"/>
      <c r="E797" s="374"/>
      <c r="F797" s="374"/>
      <c r="G797" s="374"/>
      <c r="H797" s="374"/>
      <c r="I797" s="72"/>
      <c r="J797" s="72"/>
      <c r="K797" s="72"/>
      <c r="L797" s="72"/>
      <c r="M797" s="72"/>
      <c r="N797" s="72"/>
      <c r="O797" s="72"/>
      <c r="P797" s="72"/>
      <c r="Q797" s="72"/>
      <c r="R797" s="72"/>
      <c r="S797" s="72"/>
      <c r="T797" s="72"/>
      <c r="U797" s="72"/>
      <c r="V797" s="72"/>
      <c r="W797" s="72"/>
      <c r="X797" s="72"/>
      <c r="Y797" s="72"/>
      <c r="Z797" s="72"/>
      <c r="AA797" s="72"/>
      <c r="AB797" s="72"/>
      <c r="AC797" s="72"/>
      <c r="AD797" s="72"/>
      <c r="AE797" s="72"/>
      <c r="AF797" s="72"/>
      <c r="AG797" s="72"/>
      <c r="AH797" s="72"/>
      <c r="AI797" s="72"/>
      <c r="AJ797" s="72"/>
      <c r="AK797" s="72"/>
      <c r="AL797" s="72"/>
      <c r="AM797" s="72"/>
      <c r="AN797" s="72"/>
      <c r="AO797" s="72"/>
      <c r="AP797" s="72"/>
      <c r="AQ797" s="72"/>
      <c r="AR797" s="72"/>
      <c r="AS797" s="72"/>
      <c r="AT797" s="72"/>
      <c r="AU797" s="72"/>
      <c r="AV797" s="72"/>
      <c r="AW797" s="72"/>
      <c r="AX797" s="72"/>
      <c r="AY797" s="72"/>
      <c r="AZ797" s="72"/>
      <c r="BA797" s="72"/>
      <c r="BB797" s="72"/>
      <c r="BC797" s="72"/>
      <c r="BD797" s="72"/>
      <c r="BE797" s="72"/>
      <c r="BF797" s="72"/>
      <c r="BG797" s="72"/>
      <c r="BH797" s="72"/>
      <c r="BI797" s="72"/>
      <c r="BJ797" s="72"/>
      <c r="BK797" s="72"/>
      <c r="BL797" s="72"/>
      <c r="BM797" s="72"/>
      <c r="BN797" s="72"/>
      <c r="BO797" s="72"/>
      <c r="BP797" s="72"/>
      <c r="BQ797" s="72"/>
      <c r="BR797" s="72"/>
      <c r="BS797" s="72"/>
      <c r="BT797" s="72"/>
      <c r="BU797" s="72"/>
      <c r="BV797" s="72"/>
      <c r="BW797" s="72"/>
      <c r="BX797" s="72"/>
      <c r="BY797" s="72"/>
      <c r="BZ797" s="72"/>
      <c r="CA797" s="72"/>
      <c r="CB797" s="72"/>
      <c r="CC797" s="72"/>
      <c r="CD797" s="72"/>
      <c r="CE797" s="72"/>
      <c r="CF797" s="72"/>
      <c r="CG797" s="72"/>
      <c r="CH797" s="72"/>
    </row>
    <row r="798" spans="2:86" ht="25.15" customHeight="1">
      <c r="B798" s="511" t="s">
        <v>266</v>
      </c>
      <c r="C798" s="512"/>
      <c r="D798" s="512"/>
      <c r="E798" s="374"/>
      <c r="F798" s="374"/>
      <c r="G798" s="374"/>
      <c r="H798" s="374"/>
      <c r="I798" s="72"/>
      <c r="J798" s="72"/>
      <c r="K798" s="72"/>
      <c r="L798" s="72"/>
      <c r="M798" s="72"/>
      <c r="N798" s="72"/>
      <c r="O798" s="72"/>
      <c r="P798" s="72"/>
      <c r="Q798" s="72"/>
      <c r="R798" s="72"/>
      <c r="S798" s="72"/>
      <c r="T798" s="72"/>
      <c r="U798" s="72"/>
      <c r="V798" s="72"/>
      <c r="W798" s="72"/>
      <c r="X798" s="72"/>
      <c r="Y798" s="72"/>
      <c r="Z798" s="72"/>
      <c r="AA798" s="72"/>
      <c r="AB798" s="72"/>
      <c r="AC798" s="72"/>
      <c r="AD798" s="72"/>
      <c r="AE798" s="72"/>
      <c r="AF798" s="72"/>
      <c r="AG798" s="72"/>
      <c r="AH798" s="72"/>
      <c r="AI798" s="72"/>
      <c r="AJ798" s="72"/>
      <c r="AK798" s="72"/>
      <c r="AL798" s="72"/>
      <c r="AM798" s="72"/>
      <c r="AN798" s="72"/>
      <c r="AO798" s="72"/>
      <c r="AP798" s="72"/>
      <c r="AQ798" s="72"/>
      <c r="AR798" s="72"/>
      <c r="AS798" s="72"/>
      <c r="AT798" s="72"/>
      <c r="AU798" s="72"/>
      <c r="AV798" s="72"/>
      <c r="AW798" s="72"/>
      <c r="AX798" s="72"/>
      <c r="AY798" s="72"/>
      <c r="AZ798" s="72"/>
      <c r="BA798" s="72"/>
      <c r="BB798" s="72"/>
      <c r="BC798" s="72"/>
      <c r="BD798" s="72"/>
      <c r="BE798" s="72"/>
      <c r="BF798" s="72"/>
      <c r="BG798" s="72"/>
      <c r="BH798" s="72"/>
      <c r="BI798" s="72"/>
      <c r="BJ798" s="72"/>
      <c r="BK798" s="72"/>
      <c r="BL798" s="72"/>
      <c r="BM798" s="72"/>
      <c r="BN798" s="72"/>
      <c r="BO798" s="72"/>
      <c r="BP798" s="72"/>
      <c r="BQ798" s="72"/>
      <c r="BR798" s="72"/>
      <c r="BS798" s="72"/>
      <c r="BT798" s="72"/>
      <c r="BU798" s="72"/>
      <c r="BV798" s="72"/>
      <c r="BW798" s="72"/>
      <c r="BX798" s="72"/>
      <c r="BY798" s="72"/>
      <c r="BZ798" s="72"/>
      <c r="CA798" s="72"/>
      <c r="CB798" s="72"/>
      <c r="CC798" s="72"/>
      <c r="CD798" s="72"/>
      <c r="CE798" s="72"/>
      <c r="CF798" s="72"/>
      <c r="CG798" s="72"/>
      <c r="CH798" s="72"/>
    </row>
    <row r="799" spans="2:86" ht="25.15" customHeight="1">
      <c r="B799" s="513"/>
      <c r="C799" s="513"/>
      <c r="D799" s="229">
        <v>2018</v>
      </c>
      <c r="E799" s="374"/>
      <c r="F799" s="374"/>
      <c r="G799" s="374"/>
      <c r="H799" s="374"/>
      <c r="I799" s="72"/>
      <c r="J799" s="72"/>
      <c r="K799" s="72"/>
      <c r="L799" s="72"/>
      <c r="M799" s="72"/>
      <c r="N799" s="72"/>
      <c r="O799" s="72"/>
      <c r="P799" s="72"/>
      <c r="Q799" s="72"/>
      <c r="R799" s="72"/>
      <c r="S799" s="72"/>
      <c r="T799" s="72"/>
      <c r="U799" s="72"/>
      <c r="V799" s="72"/>
      <c r="W799" s="72"/>
      <c r="X799" s="72"/>
      <c r="Y799" s="72"/>
      <c r="Z799" s="72"/>
      <c r="AA799" s="72"/>
      <c r="AB799" s="72"/>
      <c r="AC799" s="72"/>
      <c r="AD799" s="72"/>
      <c r="AE799" s="72"/>
      <c r="AF799" s="72"/>
      <c r="AG799" s="72"/>
      <c r="AH799" s="72"/>
      <c r="AI799" s="72"/>
      <c r="AJ799" s="72"/>
      <c r="AK799" s="72"/>
      <c r="AL799" s="72"/>
      <c r="AM799" s="72"/>
      <c r="AN799" s="72"/>
      <c r="AO799" s="72"/>
      <c r="AP799" s="72"/>
      <c r="AQ799" s="72"/>
      <c r="AR799" s="72"/>
      <c r="AS799" s="72"/>
      <c r="AT799" s="72"/>
      <c r="AU799" s="72"/>
      <c r="AV799" s="72"/>
      <c r="AW799" s="72"/>
      <c r="AX799" s="72"/>
      <c r="AY799" s="72"/>
      <c r="AZ799" s="72"/>
      <c r="BA799" s="72"/>
      <c r="BB799" s="72"/>
      <c r="BC799" s="72"/>
      <c r="BD799" s="72"/>
      <c r="BE799" s="72"/>
      <c r="BF799" s="72"/>
      <c r="BG799" s="72"/>
      <c r="BH799" s="72"/>
      <c r="BI799" s="72"/>
      <c r="BJ799" s="72"/>
      <c r="BK799" s="72"/>
      <c r="BL799" s="72"/>
      <c r="BM799" s="72"/>
      <c r="BN799" s="72"/>
      <c r="BO799" s="72"/>
      <c r="BP799" s="72"/>
      <c r="BQ799" s="72"/>
      <c r="BR799" s="72"/>
      <c r="BS799" s="72"/>
      <c r="BT799" s="72"/>
      <c r="BU799" s="72"/>
      <c r="BV799" s="72"/>
      <c r="BW799" s="72"/>
      <c r="BX799" s="72"/>
      <c r="BY799" s="72"/>
      <c r="BZ799" s="72"/>
      <c r="CA799" s="72"/>
      <c r="CB799" s="72"/>
      <c r="CC799" s="72"/>
      <c r="CD799" s="72"/>
      <c r="CE799" s="72"/>
      <c r="CF799" s="72"/>
      <c r="CG799" s="72"/>
      <c r="CH799" s="72"/>
    </row>
    <row r="800" spans="2:86" ht="25.15" customHeight="1">
      <c r="B800" s="514" t="s">
        <v>267</v>
      </c>
      <c r="C800" s="514"/>
      <c r="D800" s="231">
        <v>2392125</v>
      </c>
      <c r="E800" s="374"/>
      <c r="F800" s="374"/>
      <c r="G800" s="374"/>
      <c r="H800" s="374"/>
      <c r="I800" s="72"/>
      <c r="J800" s="72"/>
      <c r="K800" s="72"/>
      <c r="L800" s="72"/>
      <c r="M800" s="72"/>
      <c r="N800" s="72"/>
      <c r="O800" s="72"/>
      <c r="P800" s="72"/>
      <c r="Q800" s="72"/>
      <c r="R800" s="72"/>
      <c r="S800" s="72"/>
      <c r="T800" s="72"/>
      <c r="U800" s="72"/>
      <c r="V800" s="72"/>
      <c r="W800" s="72"/>
      <c r="X800" s="72"/>
      <c r="Y800" s="72"/>
      <c r="Z800" s="72"/>
      <c r="AA800" s="72"/>
      <c r="AB800" s="72"/>
      <c r="AC800" s="72"/>
      <c r="AD800" s="72"/>
      <c r="AE800" s="72"/>
      <c r="AF800" s="72"/>
      <c r="AG800" s="72"/>
      <c r="AH800" s="72"/>
      <c r="AI800" s="72"/>
      <c r="AJ800" s="72"/>
      <c r="AK800" s="72"/>
      <c r="AL800" s="72"/>
      <c r="AM800" s="72"/>
      <c r="AN800" s="72"/>
      <c r="AO800" s="72"/>
      <c r="AP800" s="72"/>
      <c r="AQ800" s="72"/>
      <c r="AR800" s="72"/>
      <c r="AS800" s="72"/>
      <c r="AT800" s="72"/>
      <c r="AU800" s="72"/>
      <c r="AV800" s="72"/>
      <c r="AW800" s="72"/>
      <c r="AX800" s="72"/>
      <c r="AY800" s="72"/>
      <c r="AZ800" s="72"/>
      <c r="BA800" s="72"/>
      <c r="BB800" s="72"/>
      <c r="BC800" s="72"/>
      <c r="BD800" s="72"/>
      <c r="BE800" s="72"/>
      <c r="BF800" s="72"/>
      <c r="BG800" s="72"/>
      <c r="BH800" s="72"/>
      <c r="BI800" s="72"/>
      <c r="BJ800" s="72"/>
      <c r="BK800" s="72"/>
      <c r="BL800" s="72"/>
      <c r="BM800" s="72"/>
      <c r="BN800" s="72"/>
      <c r="BO800" s="72"/>
      <c r="BP800" s="72"/>
      <c r="BQ800" s="72"/>
      <c r="BR800" s="72"/>
      <c r="BS800" s="72"/>
      <c r="BT800" s="72"/>
      <c r="BU800" s="72"/>
      <c r="BV800" s="72"/>
      <c r="BW800" s="72"/>
      <c r="BX800" s="72"/>
      <c r="BY800" s="72"/>
      <c r="BZ800" s="72"/>
      <c r="CA800" s="72"/>
      <c r="CB800" s="72"/>
      <c r="CC800" s="72"/>
      <c r="CD800" s="72"/>
      <c r="CE800" s="72"/>
      <c r="CF800" s="72"/>
      <c r="CG800" s="72"/>
      <c r="CH800" s="72"/>
    </row>
    <row r="801" spans="1:86" ht="25.15" customHeight="1">
      <c r="B801" s="514" t="s">
        <v>268</v>
      </c>
      <c r="C801" s="514"/>
      <c r="D801" s="231">
        <v>3309300</v>
      </c>
      <c r="E801" s="374"/>
      <c r="F801" s="374"/>
      <c r="G801" s="374"/>
      <c r="H801" s="374"/>
      <c r="I801" s="72"/>
      <c r="J801" s="72"/>
      <c r="K801" s="72"/>
      <c r="L801" s="72"/>
      <c r="M801" s="72"/>
      <c r="N801" s="72"/>
      <c r="O801" s="72"/>
      <c r="P801" s="72"/>
      <c r="Q801" s="72"/>
      <c r="R801" s="72"/>
      <c r="S801" s="72"/>
      <c r="T801" s="72"/>
      <c r="U801" s="72"/>
      <c r="V801" s="72"/>
      <c r="W801" s="72"/>
      <c r="X801" s="72"/>
      <c r="Y801" s="72"/>
      <c r="Z801" s="72"/>
      <c r="AA801" s="72"/>
      <c r="AB801" s="72"/>
      <c r="AC801" s="72"/>
      <c r="AD801" s="72"/>
      <c r="AE801" s="72"/>
      <c r="AF801" s="72"/>
      <c r="AG801" s="72"/>
      <c r="AH801" s="72"/>
      <c r="AI801" s="72"/>
      <c r="AJ801" s="72"/>
      <c r="AK801" s="72"/>
      <c r="AL801" s="72"/>
      <c r="AM801" s="72"/>
      <c r="AN801" s="72"/>
      <c r="AO801" s="72"/>
      <c r="AP801" s="72"/>
      <c r="AQ801" s="72"/>
      <c r="AR801" s="72"/>
      <c r="AS801" s="72"/>
      <c r="AT801" s="72"/>
      <c r="AU801" s="72"/>
      <c r="AV801" s="72"/>
      <c r="AW801" s="72"/>
      <c r="AX801" s="72"/>
      <c r="AY801" s="72"/>
      <c r="AZ801" s="72"/>
      <c r="BA801" s="72"/>
      <c r="BB801" s="72"/>
      <c r="BC801" s="72"/>
      <c r="BD801" s="72"/>
      <c r="BE801" s="72"/>
      <c r="BF801" s="72"/>
      <c r="BG801" s="72"/>
      <c r="BH801" s="72"/>
      <c r="BI801" s="72"/>
      <c r="BJ801" s="72"/>
      <c r="BK801" s="72"/>
      <c r="BL801" s="72"/>
      <c r="BM801" s="72"/>
      <c r="BN801" s="72"/>
      <c r="BO801" s="72"/>
      <c r="BP801" s="72"/>
      <c r="BQ801" s="72"/>
      <c r="BR801" s="72"/>
      <c r="BS801" s="72"/>
      <c r="BT801" s="72"/>
      <c r="BU801" s="72"/>
      <c r="BV801" s="72"/>
      <c r="BW801" s="72"/>
      <c r="BX801" s="72"/>
      <c r="BY801" s="72"/>
      <c r="BZ801" s="72"/>
      <c r="CA801" s="72"/>
      <c r="CB801" s="72"/>
      <c r="CC801" s="72"/>
      <c r="CD801" s="72"/>
      <c r="CE801" s="72"/>
      <c r="CF801" s="72"/>
      <c r="CG801" s="72"/>
      <c r="CH801" s="72"/>
    </row>
    <row r="802" spans="1:86" ht="25.15" customHeight="1">
      <c r="B802" s="514" t="s">
        <v>269</v>
      </c>
      <c r="C802" s="514"/>
      <c r="D802" s="231">
        <v>48165</v>
      </c>
      <c r="E802" s="374"/>
      <c r="F802" s="374"/>
      <c r="G802" s="374"/>
      <c r="H802" s="374"/>
      <c r="I802" s="72"/>
      <c r="J802" s="72"/>
      <c r="K802" s="72"/>
      <c r="L802" s="72"/>
      <c r="M802" s="72"/>
      <c r="N802" s="72"/>
      <c r="O802" s="72"/>
      <c r="P802" s="72"/>
      <c r="Q802" s="72"/>
      <c r="R802" s="72"/>
      <c r="S802" s="72"/>
      <c r="T802" s="72"/>
      <c r="U802" s="72"/>
      <c r="V802" s="72"/>
      <c r="W802" s="72"/>
      <c r="X802" s="72"/>
      <c r="Y802" s="72"/>
      <c r="Z802" s="72"/>
      <c r="AA802" s="72"/>
      <c r="AB802" s="72"/>
      <c r="AC802" s="72"/>
      <c r="AD802" s="72"/>
      <c r="AE802" s="72"/>
      <c r="AF802" s="72"/>
      <c r="AG802" s="72"/>
      <c r="AH802" s="72"/>
      <c r="AI802" s="72"/>
      <c r="AJ802" s="72"/>
      <c r="AK802" s="72"/>
      <c r="AL802" s="72"/>
      <c r="AM802" s="72"/>
      <c r="AN802" s="72"/>
      <c r="AO802" s="72"/>
      <c r="AP802" s="72"/>
      <c r="AQ802" s="72"/>
      <c r="AR802" s="72"/>
      <c r="AS802" s="72"/>
      <c r="AT802" s="72"/>
      <c r="AU802" s="72"/>
      <c r="AV802" s="72"/>
      <c r="AW802" s="72"/>
      <c r="AX802" s="72"/>
      <c r="AY802" s="72"/>
      <c r="AZ802" s="72"/>
      <c r="BA802" s="72"/>
      <c r="BB802" s="72"/>
      <c r="BC802" s="72"/>
      <c r="BD802" s="72"/>
      <c r="BE802" s="72"/>
      <c r="BF802" s="72"/>
      <c r="BG802" s="72"/>
      <c r="BH802" s="72"/>
      <c r="BI802" s="72"/>
      <c r="BJ802" s="72"/>
      <c r="BK802" s="72"/>
      <c r="BL802" s="72"/>
      <c r="BM802" s="72"/>
      <c r="BN802" s="72"/>
      <c r="BO802" s="72"/>
      <c r="BP802" s="72"/>
      <c r="BQ802" s="72"/>
      <c r="BR802" s="72"/>
      <c r="BS802" s="72"/>
      <c r="BT802" s="72"/>
      <c r="BU802" s="72"/>
      <c r="BV802" s="72"/>
      <c r="BW802" s="72"/>
      <c r="BX802" s="72"/>
      <c r="BY802" s="72"/>
      <c r="BZ802" s="72"/>
      <c r="CA802" s="72"/>
      <c r="CB802" s="72"/>
      <c r="CC802" s="72"/>
      <c r="CD802" s="72"/>
      <c r="CE802" s="72"/>
      <c r="CF802" s="72"/>
      <c r="CG802" s="72"/>
      <c r="CH802" s="72"/>
    </row>
    <row r="803" spans="1:86" ht="25.15" customHeight="1">
      <c r="B803" s="514" t="s">
        <v>270</v>
      </c>
      <c r="C803" s="514"/>
      <c r="D803" s="231">
        <v>15385</v>
      </c>
      <c r="E803" s="374"/>
      <c r="F803" s="374"/>
      <c r="G803" s="374"/>
      <c r="H803" s="374"/>
      <c r="I803" s="72"/>
      <c r="J803" s="72"/>
      <c r="K803" s="72"/>
      <c r="L803" s="72"/>
      <c r="M803" s="72"/>
      <c r="N803" s="72"/>
      <c r="O803" s="72"/>
      <c r="P803" s="72"/>
      <c r="Q803" s="72"/>
      <c r="R803" s="72"/>
      <c r="S803" s="72"/>
      <c r="T803" s="72"/>
      <c r="U803" s="72"/>
      <c r="V803" s="72"/>
      <c r="W803" s="72"/>
      <c r="X803" s="72"/>
      <c r="Y803" s="72"/>
      <c r="Z803" s="72"/>
      <c r="AA803" s="72"/>
      <c r="AB803" s="72"/>
      <c r="AC803" s="72"/>
      <c r="AD803" s="72"/>
      <c r="AE803" s="72"/>
      <c r="AF803" s="72"/>
      <c r="AG803" s="72"/>
      <c r="AH803" s="72"/>
      <c r="AI803" s="72"/>
      <c r="AJ803" s="72"/>
      <c r="AK803" s="72"/>
      <c r="AL803" s="72"/>
      <c r="AM803" s="72"/>
      <c r="AN803" s="72"/>
      <c r="AO803" s="72"/>
      <c r="AP803" s="72"/>
      <c r="AQ803" s="72"/>
      <c r="AR803" s="72"/>
      <c r="AS803" s="72"/>
      <c r="AT803" s="72"/>
      <c r="AU803" s="72"/>
      <c r="AV803" s="72"/>
      <c r="AW803" s="72"/>
      <c r="AX803" s="72"/>
      <c r="AY803" s="72"/>
      <c r="AZ803" s="72"/>
      <c r="BA803" s="72"/>
      <c r="BB803" s="72"/>
      <c r="BC803" s="72"/>
      <c r="BD803" s="72"/>
      <c r="BE803" s="72"/>
      <c r="BF803" s="72"/>
      <c r="BG803" s="72"/>
      <c r="BH803" s="72"/>
      <c r="BI803" s="72"/>
      <c r="BJ803" s="72"/>
      <c r="BK803" s="72"/>
      <c r="BL803" s="72"/>
      <c r="BM803" s="72"/>
      <c r="BN803" s="72"/>
      <c r="BO803" s="72"/>
      <c r="BP803" s="72"/>
      <c r="BQ803" s="72"/>
      <c r="BR803" s="72"/>
      <c r="BS803" s="72"/>
      <c r="BT803" s="72"/>
      <c r="BU803" s="72"/>
      <c r="BV803" s="72"/>
      <c r="BW803" s="72"/>
      <c r="BX803" s="72"/>
      <c r="BY803" s="72"/>
      <c r="BZ803" s="72"/>
      <c r="CA803" s="72"/>
      <c r="CB803" s="72"/>
      <c r="CC803" s="72"/>
      <c r="CD803" s="72"/>
      <c r="CE803" s="72"/>
      <c r="CF803" s="72"/>
      <c r="CG803" s="72"/>
      <c r="CH803" s="72"/>
    </row>
    <row r="804" spans="1:86" ht="25.15" customHeight="1">
      <c r="B804" s="514" t="s">
        <v>271</v>
      </c>
      <c r="C804" s="514"/>
      <c r="D804" s="231">
        <v>1420191</v>
      </c>
      <c r="E804" s="374"/>
      <c r="F804" s="374"/>
      <c r="G804" s="374"/>
      <c r="H804" s="374"/>
      <c r="I804" s="72"/>
      <c r="J804" s="72"/>
      <c r="K804" s="72"/>
      <c r="L804" s="72"/>
      <c r="M804" s="72"/>
      <c r="N804" s="72"/>
      <c r="O804" s="72"/>
      <c r="P804" s="72"/>
      <c r="Q804" s="72"/>
      <c r="R804" s="72"/>
      <c r="S804" s="72"/>
      <c r="T804" s="72"/>
      <c r="U804" s="72"/>
      <c r="V804" s="72"/>
      <c r="W804" s="72"/>
      <c r="X804" s="72"/>
      <c r="Y804" s="72"/>
      <c r="Z804" s="72"/>
      <c r="AA804" s="72"/>
      <c r="AB804" s="72"/>
      <c r="AC804" s="72"/>
      <c r="AD804" s="72"/>
      <c r="AE804" s="72"/>
      <c r="AF804" s="72"/>
      <c r="AG804" s="72"/>
      <c r="AH804" s="72"/>
      <c r="AI804" s="72"/>
      <c r="AJ804" s="72"/>
      <c r="AK804" s="72"/>
      <c r="AL804" s="72"/>
      <c r="AM804" s="72"/>
      <c r="AN804" s="72"/>
      <c r="AO804" s="72"/>
      <c r="AP804" s="72"/>
      <c r="AQ804" s="72"/>
      <c r="AR804" s="72"/>
      <c r="AS804" s="72"/>
      <c r="AT804" s="72"/>
      <c r="AU804" s="72"/>
      <c r="AV804" s="72"/>
      <c r="AW804" s="72"/>
      <c r="AX804" s="72"/>
      <c r="AY804" s="72"/>
      <c r="AZ804" s="72"/>
      <c r="BA804" s="72"/>
      <c r="BB804" s="72"/>
      <c r="BC804" s="72"/>
      <c r="BD804" s="72"/>
      <c r="BE804" s="72"/>
      <c r="BF804" s="72"/>
      <c r="BG804" s="72"/>
      <c r="BH804" s="72"/>
      <c r="BI804" s="72"/>
      <c r="BJ804" s="72"/>
      <c r="BK804" s="72"/>
      <c r="BL804" s="72"/>
      <c r="BM804" s="72"/>
      <c r="BN804" s="72"/>
      <c r="BO804" s="72"/>
      <c r="BP804" s="72"/>
      <c r="BQ804" s="72"/>
      <c r="BR804" s="72"/>
      <c r="BS804" s="72"/>
      <c r="BT804" s="72"/>
      <c r="BU804" s="72"/>
      <c r="BV804" s="72"/>
      <c r="BW804" s="72"/>
      <c r="BX804" s="72"/>
      <c r="BY804" s="72"/>
      <c r="BZ804" s="72"/>
      <c r="CA804" s="72"/>
      <c r="CB804" s="72"/>
      <c r="CC804" s="72"/>
      <c r="CD804" s="72"/>
      <c r="CE804" s="72"/>
      <c r="CF804" s="72"/>
      <c r="CG804" s="72"/>
      <c r="CH804" s="72"/>
    </row>
    <row r="805" spans="1:86" ht="16.5" customHeight="1">
      <c r="B805" s="232" t="s">
        <v>272</v>
      </c>
      <c r="C805" s="377"/>
      <c r="D805" s="378"/>
      <c r="E805" s="374"/>
      <c r="F805" s="374"/>
      <c r="G805" s="374"/>
      <c r="H805" s="374"/>
      <c r="I805" s="72"/>
      <c r="J805" s="72"/>
      <c r="K805" s="72"/>
      <c r="L805" s="72"/>
      <c r="M805" s="72"/>
      <c r="N805" s="72"/>
      <c r="O805" s="72"/>
      <c r="P805" s="72"/>
      <c r="Q805" s="72"/>
      <c r="R805" s="72"/>
      <c r="S805" s="72"/>
      <c r="T805" s="72"/>
      <c r="U805" s="72"/>
      <c r="V805" s="72"/>
      <c r="W805" s="72"/>
      <c r="X805" s="72"/>
      <c r="Y805" s="72"/>
      <c r="Z805" s="72"/>
      <c r="AA805" s="72"/>
      <c r="AB805" s="72"/>
      <c r="AC805" s="72"/>
      <c r="AD805" s="72"/>
      <c r="AE805" s="72"/>
      <c r="AF805" s="72"/>
      <c r="AG805" s="72"/>
      <c r="AH805" s="72"/>
      <c r="AI805" s="72"/>
      <c r="AJ805" s="72"/>
      <c r="AK805" s="72"/>
      <c r="AL805" s="72"/>
      <c r="AM805" s="72"/>
      <c r="AN805" s="72"/>
      <c r="AO805" s="72"/>
      <c r="AP805" s="72"/>
      <c r="AQ805" s="72"/>
      <c r="AR805" s="72"/>
      <c r="AS805" s="72"/>
      <c r="AT805" s="72"/>
      <c r="AU805" s="72"/>
      <c r="AV805" s="72"/>
      <c r="AW805" s="72"/>
      <c r="AX805" s="72"/>
      <c r="AY805" s="72"/>
      <c r="AZ805" s="72"/>
      <c r="BA805" s="72"/>
      <c r="BB805" s="72"/>
      <c r="BC805" s="72"/>
      <c r="BD805" s="72"/>
      <c r="BE805" s="72"/>
      <c r="BF805" s="72"/>
      <c r="BG805" s="72"/>
      <c r="BH805" s="72"/>
      <c r="BI805" s="72"/>
      <c r="BJ805" s="72"/>
      <c r="BK805" s="72"/>
      <c r="BL805" s="72"/>
      <c r="BM805" s="72"/>
      <c r="BN805" s="72"/>
      <c r="BO805" s="72"/>
      <c r="BP805" s="72"/>
      <c r="BQ805" s="72"/>
      <c r="BR805" s="72"/>
      <c r="BS805" s="72"/>
      <c r="BT805" s="72"/>
      <c r="BU805" s="72"/>
      <c r="BV805" s="72"/>
      <c r="BW805" s="72"/>
      <c r="BX805" s="72"/>
      <c r="BY805" s="72"/>
      <c r="BZ805" s="72"/>
      <c r="CA805" s="72"/>
      <c r="CB805" s="72"/>
      <c r="CC805" s="72"/>
      <c r="CD805" s="72"/>
      <c r="CE805" s="72"/>
      <c r="CF805" s="72"/>
      <c r="CG805" s="72"/>
      <c r="CH805" s="72"/>
    </row>
    <row r="806" spans="1:86" ht="16.5" customHeight="1">
      <c r="B806" s="233" t="s">
        <v>273</v>
      </c>
      <c r="C806" s="377"/>
      <c r="D806" s="378"/>
      <c r="E806" s="374"/>
      <c r="F806" s="374"/>
      <c r="G806" s="374"/>
      <c r="H806" s="374"/>
      <c r="I806" s="72"/>
      <c r="J806" s="72"/>
      <c r="K806" s="72"/>
      <c r="L806" s="72"/>
      <c r="M806" s="72"/>
      <c r="N806" s="72"/>
      <c r="O806" s="72"/>
      <c r="P806" s="72"/>
      <c r="Q806" s="72"/>
      <c r="R806" s="72"/>
      <c r="S806" s="72"/>
      <c r="T806" s="72"/>
      <c r="U806" s="72"/>
      <c r="V806" s="72"/>
      <c r="W806" s="72"/>
      <c r="X806" s="72"/>
      <c r="Y806" s="72"/>
      <c r="Z806" s="72"/>
      <c r="AA806" s="72"/>
      <c r="AB806" s="72"/>
      <c r="AC806" s="72"/>
      <c r="AD806" s="72"/>
      <c r="AE806" s="72"/>
      <c r="AF806" s="72"/>
      <c r="AG806" s="72"/>
      <c r="AH806" s="72"/>
      <c r="AI806" s="72"/>
      <c r="AJ806" s="72"/>
      <c r="AK806" s="72"/>
      <c r="AL806" s="72"/>
      <c r="AM806" s="72"/>
      <c r="AN806" s="72"/>
      <c r="AO806" s="72"/>
      <c r="AP806" s="72"/>
      <c r="AQ806" s="72"/>
      <c r="AR806" s="72"/>
      <c r="AS806" s="72"/>
      <c r="AT806" s="72"/>
      <c r="AU806" s="72"/>
      <c r="AV806" s="72"/>
      <c r="AW806" s="72"/>
      <c r="AX806" s="72"/>
      <c r="AY806" s="72"/>
      <c r="AZ806" s="72"/>
      <c r="BA806" s="72"/>
      <c r="BB806" s="72"/>
      <c r="BC806" s="72"/>
      <c r="BD806" s="72"/>
      <c r="BE806" s="72"/>
      <c r="BF806" s="72"/>
      <c r="BG806" s="72"/>
      <c r="BH806" s="72"/>
      <c r="BI806" s="72"/>
      <c r="BJ806" s="72"/>
      <c r="BK806" s="72"/>
      <c r="BL806" s="72"/>
      <c r="BM806" s="72"/>
      <c r="BN806" s="72"/>
      <c r="BO806" s="72"/>
      <c r="BP806" s="72"/>
      <c r="BQ806" s="72"/>
      <c r="BR806" s="72"/>
      <c r="BS806" s="72"/>
      <c r="BT806" s="72"/>
      <c r="BU806" s="72"/>
      <c r="BV806" s="72"/>
      <c r="BW806" s="72"/>
      <c r="BX806" s="72"/>
      <c r="BY806" s="72"/>
      <c r="BZ806" s="72"/>
      <c r="CA806" s="72"/>
      <c r="CB806" s="72"/>
      <c r="CC806" s="72"/>
      <c r="CD806" s="72"/>
      <c r="CE806" s="72"/>
      <c r="CF806" s="72"/>
      <c r="CG806" s="72"/>
      <c r="CH806" s="72"/>
    </row>
    <row r="807" spans="1:86" ht="16.5" customHeight="1">
      <c r="B807" s="234" t="s">
        <v>274</v>
      </c>
      <c r="C807" s="374"/>
      <c r="D807" s="374"/>
      <c r="E807" s="374"/>
      <c r="F807" s="374"/>
      <c r="G807" s="374"/>
      <c r="H807" s="374"/>
      <c r="I807" s="72"/>
      <c r="J807" s="72"/>
      <c r="K807" s="72"/>
      <c r="L807" s="72"/>
      <c r="M807" s="72"/>
      <c r="N807" s="72"/>
      <c r="O807" s="72"/>
      <c r="P807" s="72"/>
      <c r="Q807" s="72"/>
      <c r="R807" s="72"/>
      <c r="S807" s="72"/>
      <c r="T807" s="72"/>
      <c r="U807" s="72"/>
      <c r="V807" s="72"/>
      <c r="W807" s="72"/>
      <c r="X807" s="72"/>
      <c r="Y807" s="72"/>
      <c r="Z807" s="72"/>
      <c r="AA807" s="72"/>
      <c r="AB807" s="72"/>
      <c r="AC807" s="72"/>
      <c r="AD807" s="72"/>
      <c r="AE807" s="72"/>
      <c r="AF807" s="72"/>
      <c r="AG807" s="72"/>
      <c r="AH807" s="72"/>
      <c r="AI807" s="72"/>
      <c r="AJ807" s="72"/>
      <c r="AK807" s="72"/>
      <c r="AL807" s="72"/>
      <c r="AM807" s="72"/>
      <c r="AN807" s="72"/>
      <c r="AO807" s="72"/>
      <c r="AP807" s="72"/>
      <c r="AQ807" s="72"/>
      <c r="AR807" s="72"/>
      <c r="AS807" s="72"/>
      <c r="AT807" s="72"/>
      <c r="AU807" s="72"/>
      <c r="AV807" s="72"/>
      <c r="AW807" s="72"/>
      <c r="AX807" s="72"/>
      <c r="AY807" s="72"/>
      <c r="AZ807" s="72"/>
      <c r="BA807" s="72"/>
      <c r="BB807" s="72"/>
      <c r="BC807" s="72"/>
      <c r="BD807" s="72"/>
      <c r="BE807" s="72"/>
      <c r="BF807" s="72"/>
      <c r="BG807" s="72"/>
      <c r="BH807" s="72"/>
      <c r="BI807" s="72"/>
      <c r="BJ807" s="72"/>
      <c r="BK807" s="72"/>
      <c r="BL807" s="72"/>
      <c r="BM807" s="72"/>
      <c r="BN807" s="72"/>
      <c r="BO807" s="72"/>
      <c r="BP807" s="72"/>
      <c r="BQ807" s="72"/>
      <c r="BR807" s="72"/>
      <c r="BS807" s="72"/>
      <c r="BT807" s="72"/>
      <c r="BU807" s="72"/>
      <c r="BV807" s="72"/>
      <c r="BW807" s="72"/>
      <c r="BX807" s="72"/>
      <c r="BY807" s="72"/>
      <c r="BZ807" s="72"/>
      <c r="CA807" s="72"/>
      <c r="CB807" s="72"/>
      <c r="CC807" s="72"/>
      <c r="CD807" s="72"/>
      <c r="CE807" s="72"/>
      <c r="CF807" s="72"/>
      <c r="CG807" s="72"/>
      <c r="CH807" s="72"/>
    </row>
    <row r="808" spans="1:86" ht="16.5" customHeight="1">
      <c r="B808" s="143" t="s">
        <v>275</v>
      </c>
      <c r="C808" s="374"/>
      <c r="D808" s="374"/>
      <c r="E808" s="374"/>
      <c r="F808" s="374"/>
      <c r="G808" s="374"/>
      <c r="H808" s="374"/>
      <c r="I808" s="72"/>
      <c r="J808" s="72"/>
      <c r="K808" s="72"/>
      <c r="L808" s="72"/>
      <c r="M808" s="72"/>
      <c r="N808" s="72"/>
      <c r="O808" s="72"/>
      <c r="P808" s="72"/>
      <c r="Q808" s="72"/>
      <c r="R808" s="72"/>
      <c r="S808" s="72"/>
      <c r="T808" s="72"/>
      <c r="U808" s="72"/>
      <c r="V808" s="72"/>
      <c r="W808" s="72"/>
      <c r="X808" s="72"/>
      <c r="Y808" s="72"/>
      <c r="Z808" s="72"/>
      <c r="AA808" s="72"/>
      <c r="AB808" s="72"/>
      <c r="AC808" s="72"/>
      <c r="AD808" s="72"/>
      <c r="AE808" s="72"/>
      <c r="AF808" s="72"/>
      <c r="AG808" s="72"/>
      <c r="AH808" s="72"/>
      <c r="AI808" s="72"/>
      <c r="AJ808" s="72"/>
      <c r="AK808" s="72"/>
      <c r="AL808" s="72"/>
      <c r="AM808" s="72"/>
      <c r="AN808" s="72"/>
      <c r="AO808" s="72"/>
      <c r="AP808" s="72"/>
      <c r="AQ808" s="72"/>
      <c r="AR808" s="72"/>
      <c r="AS808" s="72"/>
      <c r="AT808" s="72"/>
      <c r="AU808" s="72"/>
      <c r="AV808" s="72"/>
      <c r="AW808" s="72"/>
      <c r="AX808" s="72"/>
      <c r="AY808" s="72"/>
      <c r="AZ808" s="72"/>
      <c r="BA808" s="72"/>
      <c r="BB808" s="72"/>
      <c r="BC808" s="72"/>
      <c r="BD808" s="72"/>
      <c r="BE808" s="72"/>
      <c r="BF808" s="72"/>
      <c r="BG808" s="72"/>
      <c r="BH808" s="72"/>
      <c r="BI808" s="72"/>
      <c r="BJ808" s="72"/>
      <c r="BK808" s="72"/>
      <c r="BL808" s="72"/>
      <c r="BM808" s="72"/>
      <c r="BN808" s="72"/>
      <c r="BO808" s="72"/>
      <c r="BP808" s="72"/>
      <c r="BQ808" s="72"/>
      <c r="BR808" s="72"/>
      <c r="BS808" s="72"/>
      <c r="BT808" s="72"/>
      <c r="BU808" s="72"/>
      <c r="BV808" s="72"/>
      <c r="BW808" s="72"/>
      <c r="BX808" s="72"/>
      <c r="BY808" s="72"/>
      <c r="BZ808" s="72"/>
      <c r="CA808" s="72"/>
      <c r="CB808" s="72"/>
      <c r="CC808" s="72"/>
      <c r="CD808" s="72"/>
      <c r="CE808" s="72"/>
      <c r="CF808" s="72"/>
      <c r="CG808" s="72"/>
      <c r="CH808" s="72"/>
    </row>
    <row r="809" spans="1:86" ht="25.15" customHeight="1">
      <c r="B809" s="110"/>
      <c r="C809" s="110"/>
      <c r="D809" s="110"/>
      <c r="E809" s="110"/>
      <c r="F809" s="110"/>
      <c r="G809" s="72"/>
      <c r="H809" s="72"/>
      <c r="I809" s="11"/>
      <c r="J809" s="11"/>
      <c r="K809" s="11"/>
      <c r="L809" s="11"/>
      <c r="M809" s="11"/>
      <c r="N809" s="11"/>
      <c r="O809" s="72"/>
      <c r="P809" s="72"/>
      <c r="Q809" s="72"/>
      <c r="R809" s="72"/>
      <c r="S809" s="72"/>
      <c r="T809" s="72"/>
      <c r="U809" s="72"/>
      <c r="V809" s="72"/>
      <c r="W809" s="72"/>
      <c r="X809" s="72"/>
      <c r="Y809" s="72"/>
      <c r="Z809" s="72"/>
      <c r="AA809" s="72"/>
      <c r="AB809" s="72"/>
      <c r="AC809" s="72"/>
      <c r="AD809" s="72"/>
      <c r="AE809" s="72"/>
      <c r="AF809" s="72"/>
      <c r="AG809" s="72"/>
      <c r="AH809" s="72"/>
      <c r="AI809" s="72"/>
      <c r="AJ809" s="72"/>
      <c r="AK809" s="72"/>
      <c r="AL809" s="72"/>
      <c r="AM809" s="72"/>
      <c r="AN809" s="72"/>
      <c r="AO809" s="72"/>
      <c r="AP809" s="72"/>
      <c r="AQ809" s="72"/>
      <c r="AR809" s="72"/>
      <c r="AS809" s="72"/>
      <c r="AT809" s="72"/>
      <c r="AU809" s="72"/>
      <c r="AV809" s="72"/>
      <c r="AW809" s="72"/>
      <c r="AX809" s="72"/>
      <c r="AY809" s="72"/>
      <c r="AZ809" s="72"/>
      <c r="BA809" s="72"/>
      <c r="BB809" s="72"/>
      <c r="BC809" s="72"/>
      <c r="BD809" s="72"/>
      <c r="BE809" s="72"/>
      <c r="BF809" s="72"/>
      <c r="BG809" s="72"/>
      <c r="BH809" s="72"/>
      <c r="BI809" s="72"/>
      <c r="BJ809" s="72"/>
      <c r="BK809" s="72"/>
      <c r="BL809" s="72"/>
      <c r="BM809" s="72"/>
      <c r="BN809" s="72"/>
      <c r="BO809" s="72"/>
      <c r="BP809" s="72"/>
      <c r="BQ809" s="72"/>
      <c r="BR809" s="72"/>
      <c r="BS809" s="72"/>
      <c r="BT809" s="72"/>
      <c r="BU809" s="72"/>
      <c r="BV809" s="72"/>
      <c r="BW809" s="72"/>
      <c r="BX809" s="72"/>
      <c r="BY809" s="72"/>
      <c r="BZ809" s="72"/>
      <c r="CA809" s="72"/>
      <c r="CB809" s="72"/>
      <c r="CC809" s="72"/>
      <c r="CD809" s="72"/>
      <c r="CE809" s="72"/>
      <c r="CF809" s="72"/>
      <c r="CG809" s="72"/>
      <c r="CH809" s="72"/>
    </row>
    <row r="810" spans="1:86" ht="25.15" customHeight="1">
      <c r="A810" s="508" t="s">
        <v>259</v>
      </c>
      <c r="B810" s="361" t="s">
        <v>300</v>
      </c>
      <c r="C810" s="49" t="s">
        <v>207</v>
      </c>
      <c r="D810" s="50" t="s">
        <v>88</v>
      </c>
      <c r="E810" s="50" t="s">
        <v>89</v>
      </c>
      <c r="F810" s="50" t="s">
        <v>90</v>
      </c>
      <c r="G810" s="50" t="s">
        <v>101</v>
      </c>
      <c r="H810" s="50" t="s">
        <v>260</v>
      </c>
      <c r="I810" s="11"/>
      <c r="J810" s="11"/>
      <c r="K810" s="11"/>
      <c r="L810" s="11"/>
      <c r="M810" s="11"/>
      <c r="N810" s="11"/>
      <c r="O810" s="144"/>
      <c r="P810" s="144"/>
      <c r="Q810" s="72"/>
      <c r="R810" s="72"/>
      <c r="S810" s="72"/>
      <c r="T810" s="72"/>
      <c r="U810" s="72"/>
      <c r="V810" s="72"/>
      <c r="W810" s="72"/>
      <c r="X810" s="72"/>
      <c r="Y810" s="72"/>
      <c r="Z810" s="72"/>
      <c r="AA810" s="72"/>
      <c r="AB810" s="72"/>
      <c r="AC810" s="72"/>
      <c r="AD810" s="72"/>
      <c r="AE810" s="72"/>
      <c r="AF810" s="72"/>
      <c r="AG810" s="72"/>
      <c r="AH810" s="72"/>
      <c r="AI810" s="72"/>
      <c r="AJ810" s="72"/>
      <c r="AK810" s="72"/>
      <c r="AL810" s="72"/>
      <c r="AM810" s="72"/>
      <c r="AN810" s="72"/>
      <c r="AO810" s="72"/>
      <c r="AP810" s="72"/>
      <c r="AQ810" s="72"/>
      <c r="AR810" s="72"/>
      <c r="AS810" s="72"/>
      <c r="AT810" s="72"/>
      <c r="AU810" s="72"/>
      <c r="AV810" s="72"/>
      <c r="AW810" s="72"/>
      <c r="AX810" s="72"/>
      <c r="AY810" s="72"/>
      <c r="AZ810" s="72"/>
      <c r="BA810" s="72"/>
      <c r="BB810" s="72"/>
      <c r="BC810" s="72"/>
      <c r="BD810" s="72"/>
      <c r="BE810" s="72"/>
      <c r="BF810" s="72"/>
      <c r="BG810" s="72"/>
      <c r="BH810" s="72"/>
      <c r="BI810" s="72"/>
      <c r="BJ810" s="72"/>
      <c r="BK810" s="72"/>
      <c r="BL810" s="72"/>
      <c r="BM810" s="72"/>
      <c r="BN810" s="72"/>
      <c r="BO810" s="72"/>
      <c r="BP810" s="72"/>
      <c r="BQ810" s="72"/>
      <c r="BR810" s="72"/>
      <c r="BS810" s="72"/>
      <c r="BT810" s="72"/>
      <c r="BU810" s="72"/>
      <c r="BV810" s="72"/>
      <c r="BW810" s="72"/>
      <c r="BX810" s="72"/>
      <c r="BY810" s="72"/>
      <c r="BZ810" s="72"/>
      <c r="CA810" s="72"/>
      <c r="CB810" s="72"/>
      <c r="CC810" s="72"/>
      <c r="CD810" s="72"/>
      <c r="CE810" s="72"/>
      <c r="CF810" s="72"/>
      <c r="CG810" s="72"/>
      <c r="CH810" s="72"/>
    </row>
    <row r="811" spans="1:86" ht="25.15" customHeight="1">
      <c r="A811" s="508"/>
      <c r="B811" s="128">
        <v>2019</v>
      </c>
      <c r="C811" s="396">
        <v>43465</v>
      </c>
      <c r="D811" s="225">
        <f>D800</f>
        <v>2392125</v>
      </c>
      <c r="E811" s="225">
        <f>D801</f>
        <v>3309300</v>
      </c>
      <c r="F811" s="225">
        <f>D802</f>
        <v>48165</v>
      </c>
      <c r="G811" s="225">
        <f>D801*F795+D802*F796</f>
        <v>1005145.192323135</v>
      </c>
      <c r="H811" s="225">
        <f>D803</f>
        <v>15385</v>
      </c>
      <c r="I811" s="11"/>
      <c r="J811" s="11"/>
      <c r="K811" s="11"/>
      <c r="L811" s="11"/>
      <c r="M811" s="11"/>
      <c r="N811" s="11"/>
      <c r="O811" s="144"/>
      <c r="P811" s="144"/>
      <c r="Q811" s="72"/>
      <c r="R811" s="72"/>
      <c r="S811" s="72"/>
      <c r="T811" s="72"/>
      <c r="U811" s="72"/>
      <c r="V811" s="72"/>
      <c r="W811" s="72"/>
      <c r="X811" s="72"/>
      <c r="Y811" s="72"/>
      <c r="Z811" s="72"/>
      <c r="AA811" s="72"/>
      <c r="AB811" s="72"/>
      <c r="AC811" s="72"/>
      <c r="AD811" s="72"/>
      <c r="AE811" s="72"/>
      <c r="AF811" s="72"/>
      <c r="AG811" s="72"/>
      <c r="AH811" s="72"/>
      <c r="AI811" s="72"/>
      <c r="AJ811" s="72"/>
      <c r="AK811" s="72"/>
      <c r="AL811" s="72"/>
      <c r="AM811" s="72"/>
      <c r="AN811" s="72"/>
      <c r="AO811" s="72"/>
      <c r="AP811" s="72"/>
      <c r="AQ811" s="72"/>
      <c r="AR811" s="72"/>
      <c r="AS811" s="72"/>
      <c r="AT811" s="72"/>
      <c r="AU811" s="72"/>
      <c r="AV811" s="72"/>
      <c r="AW811" s="72"/>
      <c r="AX811" s="72"/>
      <c r="AY811" s="72"/>
      <c r="AZ811" s="72"/>
      <c r="BA811" s="72"/>
      <c r="BB811" s="72"/>
      <c r="BC811" s="72"/>
      <c r="BD811" s="72"/>
      <c r="BE811" s="72"/>
      <c r="BF811" s="72"/>
      <c r="BG811" s="72"/>
      <c r="BH811" s="72"/>
      <c r="BI811" s="72"/>
      <c r="BJ811" s="72"/>
      <c r="BK811" s="72"/>
      <c r="BL811" s="72"/>
      <c r="BM811" s="72"/>
      <c r="BN811" s="72"/>
      <c r="BO811" s="72"/>
      <c r="BP811" s="72"/>
      <c r="BQ811" s="72"/>
      <c r="BR811" s="72"/>
      <c r="BS811" s="72"/>
      <c r="BT811" s="72"/>
      <c r="BU811" s="72"/>
      <c r="BV811" s="72"/>
      <c r="BW811" s="72"/>
      <c r="BX811" s="72"/>
      <c r="BY811" s="72"/>
      <c r="BZ811" s="72"/>
      <c r="CA811" s="72"/>
      <c r="CB811" s="72"/>
      <c r="CC811" s="72"/>
      <c r="CD811" s="72"/>
      <c r="CE811" s="72"/>
      <c r="CF811" s="72"/>
      <c r="CG811" s="72"/>
      <c r="CH811" s="72"/>
    </row>
    <row r="812" spans="1:86" ht="25.15" customHeight="1">
      <c r="A812" s="508"/>
      <c r="B812" s="128">
        <v>2020</v>
      </c>
      <c r="C812" s="396">
        <f t="shared" ref="C812:C853" si="257">DATE(YEAR(C811+1),12,31)</f>
        <v>43830</v>
      </c>
      <c r="D812" s="225">
        <f t="shared" ref="D812:D853" si="258">D811*$G1702</f>
        <v>2535306.4687662493</v>
      </c>
      <c r="E812" s="225">
        <f t="shared" ref="E812:E853" si="259">E811*$G1702</f>
        <v>3507379.2954332023</v>
      </c>
      <c r="F812" s="225">
        <f t="shared" ref="F812:F853" si="260">F811*$G1702</f>
        <v>51047.932724304294</v>
      </c>
      <c r="G812" s="225">
        <f t="shared" ref="G812:G853" si="261">G811*$G1702</f>
        <v>1065308.5052604442</v>
      </c>
      <c r="H812" s="225">
        <f t="shared" ref="H812:H853" si="262">H811*$G1702</f>
        <v>16305.874493167685</v>
      </c>
      <c r="I812" s="11"/>
      <c r="J812" s="11"/>
      <c r="K812" s="11"/>
      <c r="L812" s="11"/>
      <c r="M812" s="11"/>
      <c r="N812" s="11"/>
      <c r="O812" s="144"/>
      <c r="P812" s="144"/>
      <c r="Q812" s="72"/>
      <c r="R812" s="72"/>
      <c r="S812" s="72"/>
      <c r="T812" s="72"/>
      <c r="U812" s="72"/>
      <c r="V812" s="72"/>
      <c r="W812" s="72"/>
      <c r="X812" s="72"/>
      <c r="Y812" s="72"/>
      <c r="Z812" s="72"/>
      <c r="AA812" s="72"/>
      <c r="AB812" s="72"/>
      <c r="AC812" s="72"/>
      <c r="AD812" s="72"/>
      <c r="AE812" s="72"/>
      <c r="AF812" s="72"/>
      <c r="AG812" s="72"/>
      <c r="AH812" s="72"/>
      <c r="AI812" s="72"/>
      <c r="AJ812" s="72"/>
      <c r="AK812" s="72"/>
      <c r="AL812" s="72"/>
      <c r="AM812" s="72"/>
      <c r="AN812" s="72"/>
      <c r="AO812" s="72"/>
      <c r="AP812" s="72"/>
      <c r="AQ812" s="72"/>
      <c r="AR812" s="72"/>
      <c r="AS812" s="72"/>
      <c r="AT812" s="72"/>
      <c r="AU812" s="72"/>
      <c r="AV812" s="72"/>
      <c r="AW812" s="72"/>
      <c r="AX812" s="72"/>
      <c r="AY812" s="72"/>
      <c r="AZ812" s="72"/>
      <c r="BA812" s="72"/>
      <c r="BB812" s="72"/>
      <c r="BC812" s="72"/>
      <c r="BD812" s="72"/>
      <c r="BE812" s="72"/>
      <c r="BF812" s="72"/>
      <c r="BG812" s="72"/>
      <c r="BH812" s="72"/>
      <c r="BI812" s="72"/>
      <c r="BJ812" s="72"/>
      <c r="BK812" s="72"/>
      <c r="BL812" s="72"/>
      <c r="BM812" s="72"/>
      <c r="BN812" s="72"/>
      <c r="BO812" s="72"/>
      <c r="BP812" s="72"/>
      <c r="BQ812" s="72"/>
      <c r="BR812" s="72"/>
      <c r="BS812" s="72"/>
      <c r="BT812" s="72"/>
      <c r="BU812" s="72"/>
      <c r="BV812" s="72"/>
      <c r="BW812" s="72"/>
      <c r="BX812" s="72"/>
      <c r="BY812" s="72"/>
      <c r="BZ812" s="72"/>
      <c r="CA812" s="72"/>
      <c r="CB812" s="72"/>
      <c r="CC812" s="72"/>
      <c r="CD812" s="72"/>
      <c r="CE812" s="72"/>
      <c r="CF812" s="72"/>
      <c r="CG812" s="72"/>
      <c r="CH812" s="72"/>
    </row>
    <row r="813" spans="1:86" ht="25.15" customHeight="1">
      <c r="A813" s="508"/>
      <c r="B813" s="128">
        <v>2021</v>
      </c>
      <c r="C813" s="396">
        <f t="shared" si="257"/>
        <v>44196</v>
      </c>
      <c r="D813" s="225">
        <f t="shared" si="258"/>
        <v>2579239.0183992209</v>
      </c>
      <c r="E813" s="225">
        <f t="shared" si="259"/>
        <v>3568156.2140726517</v>
      </c>
      <c r="F813" s="225">
        <f t="shared" si="260"/>
        <v>51932.50658774039</v>
      </c>
      <c r="G813" s="225">
        <f t="shared" si="261"/>
        <v>1083768.4900229792</v>
      </c>
      <c r="H813" s="225">
        <f t="shared" si="262"/>
        <v>16588.427568823543</v>
      </c>
      <c r="I813" s="11"/>
      <c r="J813" s="11"/>
      <c r="K813" s="11"/>
      <c r="L813" s="11"/>
      <c r="M813" s="11"/>
      <c r="N813" s="11"/>
      <c r="O813" s="144"/>
      <c r="P813" s="144"/>
      <c r="Q813" s="72"/>
      <c r="R813" s="72"/>
      <c r="S813" s="72"/>
      <c r="T813" s="72"/>
      <c r="U813" s="72"/>
      <c r="V813" s="72"/>
      <c r="W813" s="72"/>
      <c r="X813" s="72"/>
      <c r="Y813" s="72"/>
      <c r="Z813" s="72"/>
      <c r="AA813" s="72"/>
      <c r="AB813" s="72"/>
      <c r="AC813" s="72"/>
      <c r="AD813" s="72"/>
      <c r="AE813" s="72"/>
      <c r="AF813" s="72"/>
      <c r="AG813" s="72"/>
      <c r="AH813" s="72"/>
      <c r="AI813" s="72"/>
      <c r="AJ813" s="72"/>
      <c r="AK813" s="72"/>
      <c r="AL813" s="72"/>
      <c r="AM813" s="72"/>
      <c r="AN813" s="72"/>
      <c r="AO813" s="72"/>
      <c r="AP813" s="72"/>
      <c r="AQ813" s="72"/>
      <c r="AR813" s="72"/>
      <c r="AS813" s="72"/>
      <c r="AT813" s="72"/>
      <c r="AU813" s="72"/>
      <c r="AV813" s="72"/>
      <c r="AW813" s="72"/>
      <c r="AX813" s="72"/>
      <c r="AY813" s="72"/>
      <c r="AZ813" s="72"/>
      <c r="BA813" s="72"/>
      <c r="BB813" s="72"/>
      <c r="BC813" s="72"/>
      <c r="BD813" s="72"/>
      <c r="BE813" s="72"/>
      <c r="BF813" s="72"/>
      <c r="BG813" s="72"/>
      <c r="BH813" s="72"/>
      <c r="BI813" s="72"/>
      <c r="BJ813" s="72"/>
      <c r="BK813" s="72"/>
      <c r="BL813" s="72"/>
      <c r="BM813" s="72"/>
      <c r="BN813" s="72"/>
      <c r="BO813" s="72"/>
      <c r="BP813" s="72"/>
      <c r="BQ813" s="72"/>
      <c r="BR813" s="72"/>
      <c r="BS813" s="72"/>
      <c r="BT813" s="72"/>
      <c r="BU813" s="72"/>
      <c r="BV813" s="72"/>
      <c r="BW813" s="72"/>
      <c r="BX813" s="72"/>
      <c r="BY813" s="72"/>
      <c r="BZ813" s="72"/>
      <c r="CA813" s="72"/>
      <c r="CB813" s="72"/>
      <c r="CC813" s="72"/>
      <c r="CD813" s="72"/>
      <c r="CE813" s="72"/>
      <c r="CF813" s="72"/>
      <c r="CG813" s="72"/>
      <c r="CH813" s="72"/>
    </row>
    <row r="814" spans="1:86" ht="25.15" customHeight="1">
      <c r="A814" s="508"/>
      <c r="B814" s="128">
        <v>2022</v>
      </c>
      <c r="C814" s="396">
        <f t="shared" si="257"/>
        <v>44561</v>
      </c>
      <c r="D814" s="225">
        <f t="shared" si="258"/>
        <v>2861129.351967752</v>
      </c>
      <c r="E814" s="225">
        <f t="shared" si="259"/>
        <v>3958127.3405306502</v>
      </c>
      <c r="F814" s="225">
        <f t="shared" si="260"/>
        <v>57608.316972368411</v>
      </c>
      <c r="G814" s="225">
        <f t="shared" si="261"/>
        <v>1202215.775824839</v>
      </c>
      <c r="H814" s="225">
        <f t="shared" si="262"/>
        <v>18401.410912901236</v>
      </c>
      <c r="I814" s="11"/>
      <c r="J814" s="11"/>
      <c r="K814" s="11"/>
      <c r="L814" s="11"/>
      <c r="M814" s="11"/>
      <c r="N814" s="11"/>
      <c r="O814" s="72"/>
      <c r="P814" s="72"/>
      <c r="Q814" s="72"/>
      <c r="R814" s="72"/>
      <c r="S814" s="72"/>
      <c r="T814" s="72"/>
      <c r="U814" s="72"/>
      <c r="V814" s="72"/>
      <c r="W814" s="72"/>
      <c r="X814" s="72"/>
      <c r="Y814" s="72"/>
      <c r="Z814" s="72"/>
      <c r="AA814" s="72"/>
      <c r="AB814" s="72"/>
      <c r="AC814" s="72"/>
      <c r="AD814" s="72"/>
      <c r="AE814" s="72"/>
      <c r="AF814" s="72"/>
      <c r="AG814" s="72"/>
      <c r="AH814" s="72"/>
      <c r="AI814" s="72"/>
      <c r="AJ814" s="72"/>
      <c r="AK814" s="72"/>
      <c r="AL814" s="72"/>
      <c r="AM814" s="72"/>
      <c r="AN814" s="72"/>
      <c r="AO814" s="72"/>
      <c r="AP814" s="72"/>
      <c r="AQ814" s="72"/>
      <c r="AR814" s="72"/>
      <c r="AS814" s="72"/>
      <c r="AT814" s="72"/>
      <c r="AU814" s="72"/>
      <c r="AV814" s="72"/>
      <c r="AW814" s="72"/>
      <c r="AX814" s="72"/>
      <c r="AY814" s="72"/>
      <c r="AZ814" s="72"/>
      <c r="BA814" s="72"/>
      <c r="BB814" s="72"/>
      <c r="BC814" s="72"/>
      <c r="BD814" s="72"/>
      <c r="BE814" s="72"/>
      <c r="BF814" s="72"/>
      <c r="BG814" s="72"/>
      <c r="BH814" s="72"/>
      <c r="BI814" s="72"/>
      <c r="BJ814" s="72"/>
      <c r="BK814" s="72"/>
      <c r="BL814" s="72"/>
      <c r="BM814" s="72"/>
      <c r="BN814" s="72"/>
      <c r="BO814" s="72"/>
      <c r="BP814" s="72"/>
      <c r="BQ814" s="72"/>
      <c r="BR814" s="72"/>
      <c r="BS814" s="72"/>
      <c r="BT814" s="72"/>
      <c r="BU814" s="72"/>
      <c r="BV814" s="72"/>
      <c r="BW814" s="72"/>
      <c r="BX814" s="72"/>
      <c r="BY814" s="72"/>
      <c r="BZ814" s="72"/>
      <c r="CA814" s="72"/>
      <c r="CB814" s="72"/>
      <c r="CC814" s="72"/>
      <c r="CD814" s="72"/>
      <c r="CE814" s="72"/>
      <c r="CF814" s="72"/>
      <c r="CG814" s="72"/>
      <c r="CH814" s="72"/>
    </row>
    <row r="815" spans="1:86" ht="25.15" customHeight="1">
      <c r="A815" s="508"/>
      <c r="B815" s="128">
        <v>2023</v>
      </c>
      <c r="C815" s="396">
        <f t="shared" si="257"/>
        <v>44926</v>
      </c>
      <c r="D815" s="225">
        <f t="shared" si="258"/>
        <v>3407175.7618220882</v>
      </c>
      <c r="E815" s="225">
        <f t="shared" si="259"/>
        <v>4713535.767820593</v>
      </c>
      <c r="F815" s="225">
        <f t="shared" si="260"/>
        <v>68602.861710053156</v>
      </c>
      <c r="G815" s="225">
        <f t="shared" si="261"/>
        <v>1431658.6032901239</v>
      </c>
      <c r="H815" s="225">
        <f t="shared" si="262"/>
        <v>21913.319369026631</v>
      </c>
      <c r="I815" s="11"/>
      <c r="J815" s="11"/>
      <c r="K815" s="11"/>
      <c r="L815" s="11"/>
      <c r="M815" s="11"/>
      <c r="N815" s="11"/>
      <c r="O815" s="72"/>
      <c r="P815" s="72"/>
      <c r="Q815" s="72"/>
      <c r="R815" s="72"/>
      <c r="S815" s="72"/>
      <c r="T815" s="72"/>
      <c r="U815" s="72"/>
      <c r="V815" s="72"/>
      <c r="W815" s="72"/>
      <c r="X815" s="72"/>
      <c r="Y815" s="72"/>
      <c r="Z815" s="72"/>
      <c r="AA815" s="72"/>
      <c r="AB815" s="72"/>
      <c r="AC815" s="72"/>
      <c r="AD815" s="72"/>
      <c r="AE815" s="72"/>
      <c r="AF815" s="72"/>
      <c r="AG815" s="72"/>
      <c r="AH815" s="72"/>
      <c r="AI815" s="72"/>
      <c r="AJ815" s="72"/>
      <c r="AK815" s="72"/>
      <c r="AL815" s="72"/>
      <c r="AM815" s="72"/>
      <c r="AN815" s="72"/>
      <c r="AO815" s="72"/>
      <c r="AP815" s="72"/>
      <c r="AQ815" s="72"/>
      <c r="AR815" s="72"/>
      <c r="AS815" s="72"/>
      <c r="AT815" s="72"/>
      <c r="AU815" s="72"/>
      <c r="AV815" s="72"/>
      <c r="AW815" s="72"/>
      <c r="AX815" s="72"/>
      <c r="AY815" s="72"/>
      <c r="AZ815" s="72"/>
      <c r="BA815" s="72"/>
      <c r="BB815" s="72"/>
      <c r="BC815" s="72"/>
      <c r="BD815" s="72"/>
      <c r="BE815" s="72"/>
      <c r="BF815" s="72"/>
      <c r="BG815" s="72"/>
      <c r="BH815" s="72"/>
      <c r="BI815" s="72"/>
      <c r="BJ815" s="72"/>
      <c r="BK815" s="72"/>
      <c r="BL815" s="72"/>
      <c r="BM815" s="72"/>
      <c r="BN815" s="72"/>
      <c r="BO815" s="72"/>
      <c r="BP815" s="72"/>
      <c r="BQ815" s="72"/>
      <c r="BR815" s="72"/>
      <c r="BS815" s="72"/>
      <c r="BT815" s="72"/>
      <c r="BU815" s="72"/>
      <c r="BV815" s="72"/>
      <c r="BW815" s="72"/>
      <c r="BX815" s="72"/>
      <c r="BY815" s="72"/>
      <c r="BZ815" s="72"/>
      <c r="CA815" s="72"/>
      <c r="CB815" s="72"/>
      <c r="CC815" s="72"/>
      <c r="CD815" s="72"/>
      <c r="CE815" s="72"/>
      <c r="CF815" s="72"/>
      <c r="CG815" s="72"/>
      <c r="CH815" s="72"/>
    </row>
    <row r="816" spans="1:86" ht="25.15" customHeight="1">
      <c r="A816" s="508"/>
      <c r="B816" s="128">
        <v>2024</v>
      </c>
      <c r="C816" s="396">
        <f t="shared" si="257"/>
        <v>45291</v>
      </c>
      <c r="D816" s="225">
        <f t="shared" si="258"/>
        <v>3437425.2638622615</v>
      </c>
      <c r="E816" s="225">
        <f t="shared" si="259"/>
        <v>4755383.3623658381</v>
      </c>
      <c r="F816" s="225">
        <f t="shared" si="260"/>
        <v>69211.929909150174</v>
      </c>
      <c r="G816" s="225">
        <f t="shared" si="261"/>
        <v>1444369.1186460727</v>
      </c>
      <c r="H816" s="225">
        <f t="shared" si="262"/>
        <v>22107.869649170047</v>
      </c>
      <c r="I816" s="11"/>
      <c r="J816" s="11"/>
      <c r="K816" s="11"/>
      <c r="L816" s="11"/>
      <c r="M816" s="11"/>
      <c r="N816" s="11"/>
      <c r="O816" s="72"/>
      <c r="P816" s="72"/>
      <c r="Q816" s="72"/>
      <c r="R816" s="72"/>
      <c r="S816" s="72"/>
      <c r="T816" s="72"/>
      <c r="U816" s="72"/>
      <c r="V816" s="72"/>
      <c r="W816" s="72"/>
      <c r="X816" s="72"/>
      <c r="Y816" s="72"/>
      <c r="Z816" s="72"/>
      <c r="AA816" s="72"/>
      <c r="AB816" s="72"/>
      <c r="AC816" s="72"/>
      <c r="AD816" s="72"/>
      <c r="AE816" s="72"/>
      <c r="AF816" s="72"/>
      <c r="AG816" s="72"/>
      <c r="AH816" s="72"/>
      <c r="AI816" s="72"/>
      <c r="AJ816" s="72"/>
      <c r="AK816" s="72"/>
      <c r="AL816" s="72"/>
      <c r="AM816" s="72"/>
      <c r="AN816" s="72"/>
      <c r="AO816" s="72"/>
      <c r="AP816" s="72"/>
      <c r="AQ816" s="72"/>
      <c r="AR816" s="72"/>
      <c r="AS816" s="72"/>
      <c r="AT816" s="72"/>
      <c r="AU816" s="72"/>
      <c r="AV816" s="72"/>
      <c r="AW816" s="72"/>
      <c r="AX816" s="72"/>
      <c r="AY816" s="72"/>
      <c r="AZ816" s="72"/>
      <c r="BA816" s="72"/>
      <c r="BB816" s="72"/>
      <c r="BC816" s="72"/>
      <c r="BD816" s="72"/>
      <c r="BE816" s="72"/>
      <c r="BF816" s="72"/>
      <c r="BG816" s="72"/>
      <c r="BH816" s="72"/>
      <c r="BI816" s="72"/>
      <c r="BJ816" s="72"/>
      <c r="BK816" s="72"/>
      <c r="BL816" s="72"/>
      <c r="BM816" s="72"/>
      <c r="BN816" s="72"/>
      <c r="BO816" s="72"/>
      <c r="BP816" s="72"/>
      <c r="BQ816" s="72"/>
      <c r="BR816" s="72"/>
      <c r="BS816" s="72"/>
      <c r="BT816" s="72"/>
      <c r="BU816" s="72"/>
      <c r="BV816" s="72"/>
      <c r="BW816" s="72"/>
      <c r="BX816" s="72"/>
      <c r="BY816" s="72"/>
      <c r="BZ816" s="72"/>
      <c r="CA816" s="72"/>
      <c r="CB816" s="72"/>
      <c r="CC816" s="72"/>
      <c r="CD816" s="72"/>
      <c r="CE816" s="72"/>
      <c r="CF816" s="72"/>
      <c r="CG816" s="72"/>
      <c r="CH816" s="72"/>
    </row>
    <row r="817" spans="1:86" ht="25.15" customHeight="1">
      <c r="A817" s="508"/>
      <c r="B817" s="128">
        <v>2025</v>
      </c>
      <c r="C817" s="396">
        <f t="shared" si="257"/>
        <v>45657</v>
      </c>
      <c r="D817" s="225">
        <f t="shared" si="258"/>
        <v>3520794.6663282593</v>
      </c>
      <c r="E817" s="225">
        <f t="shared" si="259"/>
        <v>4870717.7882761592</v>
      </c>
      <c r="F817" s="225">
        <f t="shared" si="260"/>
        <v>70890.557602006855</v>
      </c>
      <c r="G817" s="225">
        <f t="shared" si="261"/>
        <v>1479400.0447371216</v>
      </c>
      <c r="H817" s="225">
        <f t="shared" si="262"/>
        <v>22644.061636185514</v>
      </c>
      <c r="I817" s="11"/>
      <c r="J817" s="11"/>
      <c r="K817" s="11"/>
      <c r="L817" s="11"/>
      <c r="M817" s="11"/>
      <c r="N817" s="11"/>
      <c r="O817" s="72"/>
      <c r="P817" s="72"/>
      <c r="Q817" s="72"/>
      <c r="R817" s="72"/>
      <c r="S817" s="72"/>
      <c r="T817" s="72"/>
      <c r="U817" s="72"/>
      <c r="V817" s="72"/>
      <c r="W817" s="72"/>
      <c r="X817" s="72"/>
      <c r="Y817" s="72"/>
      <c r="Z817" s="72"/>
      <c r="AA817" s="72"/>
      <c r="AB817" s="72"/>
      <c r="AC817" s="72"/>
      <c r="AD817" s="72"/>
      <c r="AE817" s="72"/>
      <c r="AF817" s="72"/>
      <c r="AG817" s="72"/>
      <c r="AH817" s="72"/>
      <c r="AI817" s="72"/>
      <c r="AJ817" s="72"/>
      <c r="AK817" s="72"/>
      <c r="AL817" s="72"/>
      <c r="AM817" s="72"/>
      <c r="AN817" s="72"/>
      <c r="AO817" s="72"/>
      <c r="AP817" s="72"/>
      <c r="AQ817" s="72"/>
      <c r="AR817" s="72"/>
      <c r="AS817" s="72"/>
      <c r="AT817" s="72"/>
      <c r="AU817" s="72"/>
      <c r="AV817" s="72"/>
      <c r="AW817" s="72"/>
      <c r="AX817" s="72"/>
      <c r="AY817" s="72"/>
      <c r="AZ817" s="72"/>
      <c r="BA817" s="72"/>
      <c r="BB817" s="72"/>
      <c r="BC817" s="72"/>
      <c r="BD817" s="72"/>
      <c r="BE817" s="72"/>
      <c r="BF817" s="72"/>
      <c r="BG817" s="72"/>
      <c r="BH817" s="72"/>
      <c r="BI817" s="72"/>
      <c r="BJ817" s="72"/>
      <c r="BK817" s="72"/>
      <c r="BL817" s="72"/>
      <c r="BM817" s="72"/>
      <c r="BN817" s="72"/>
      <c r="BO817" s="72"/>
      <c r="BP817" s="72"/>
      <c r="BQ817" s="72"/>
      <c r="BR817" s="72"/>
      <c r="BS817" s="72"/>
      <c r="BT817" s="72"/>
      <c r="BU817" s="72"/>
      <c r="BV817" s="72"/>
      <c r="BW817" s="72"/>
      <c r="BX817" s="72"/>
      <c r="BY817" s="72"/>
      <c r="BZ817" s="72"/>
      <c r="CA817" s="72"/>
      <c r="CB817" s="72"/>
      <c r="CC817" s="72"/>
      <c r="CD817" s="72"/>
      <c r="CE817" s="72"/>
      <c r="CF817" s="72"/>
      <c r="CG817" s="72"/>
      <c r="CH817" s="72"/>
    </row>
    <row r="818" spans="1:86" ht="25.15" customHeight="1">
      <c r="A818" s="508"/>
      <c r="B818" s="128">
        <v>2026</v>
      </c>
      <c r="C818" s="396">
        <f t="shared" si="257"/>
        <v>46022</v>
      </c>
      <c r="D818" s="225">
        <f t="shared" si="258"/>
        <v>3618000.9496959634</v>
      </c>
      <c r="E818" s="225">
        <f t="shared" si="259"/>
        <v>5005194.3534843922</v>
      </c>
      <c r="F818" s="225">
        <f t="shared" si="260"/>
        <v>72847.788364782828</v>
      </c>
      <c r="G818" s="225">
        <f t="shared" si="261"/>
        <v>1520245.079336337</v>
      </c>
      <c r="H818" s="225">
        <f t="shared" si="262"/>
        <v>23269.245800730481</v>
      </c>
      <c r="I818" s="11"/>
      <c r="J818" s="11"/>
      <c r="K818" s="11"/>
      <c r="L818" s="11"/>
      <c r="M818" s="11"/>
      <c r="N818" s="11"/>
      <c r="O818" s="72"/>
      <c r="P818" s="72"/>
      <c r="Q818" s="72"/>
      <c r="R818" s="72"/>
      <c r="S818" s="72"/>
      <c r="T818" s="72"/>
      <c r="U818" s="72"/>
      <c r="V818" s="72"/>
      <c r="W818" s="72"/>
      <c r="X818" s="72"/>
      <c r="Y818" s="72"/>
      <c r="Z818" s="72"/>
      <c r="AA818" s="72"/>
      <c r="AB818" s="72"/>
      <c r="AC818" s="72"/>
      <c r="AD818" s="72"/>
      <c r="AE818" s="72"/>
      <c r="AF818" s="72"/>
      <c r="AG818" s="72"/>
      <c r="AH818" s="72"/>
      <c r="AI818" s="72"/>
      <c r="AJ818" s="72"/>
      <c r="AK818" s="72"/>
      <c r="AL818" s="72"/>
      <c r="AM818" s="72"/>
      <c r="AN818" s="72"/>
      <c r="AO818" s="72"/>
      <c r="AP818" s="72"/>
      <c r="AQ818" s="72"/>
      <c r="AR818" s="72"/>
      <c r="AS818" s="72"/>
      <c r="AT818" s="72"/>
      <c r="AU818" s="72"/>
      <c r="AV818" s="72"/>
      <c r="AW818" s="72"/>
      <c r="AX818" s="72"/>
      <c r="AY818" s="72"/>
      <c r="AZ818" s="72"/>
      <c r="BA818" s="72"/>
      <c r="BB818" s="72"/>
      <c r="BC818" s="72"/>
      <c r="BD818" s="72"/>
      <c r="BE818" s="72"/>
      <c r="BF818" s="72"/>
      <c r="BG818" s="72"/>
      <c r="BH818" s="72"/>
      <c r="BI818" s="72"/>
      <c r="BJ818" s="72"/>
      <c r="BK818" s="72"/>
      <c r="BL818" s="72"/>
      <c r="BM818" s="72"/>
      <c r="BN818" s="72"/>
      <c r="BO818" s="72"/>
      <c r="BP818" s="72"/>
      <c r="BQ818" s="72"/>
      <c r="BR818" s="72"/>
      <c r="BS818" s="72"/>
      <c r="BT818" s="72"/>
      <c r="BU818" s="72"/>
      <c r="BV818" s="72"/>
      <c r="BW818" s="72"/>
      <c r="BX818" s="72"/>
      <c r="BY818" s="72"/>
      <c r="BZ818" s="72"/>
      <c r="CA818" s="72"/>
      <c r="CB818" s="72"/>
      <c r="CC818" s="72"/>
      <c r="CD818" s="72"/>
      <c r="CE818" s="72"/>
      <c r="CF818" s="72"/>
      <c r="CG818" s="72"/>
      <c r="CH818" s="72"/>
    </row>
    <row r="819" spans="1:86" ht="25.15" customHeight="1">
      <c r="A819" s="508"/>
      <c r="B819" s="128">
        <v>2027</v>
      </c>
      <c r="C819" s="396">
        <f t="shared" si="257"/>
        <v>46387</v>
      </c>
      <c r="D819" s="225">
        <f t="shared" si="258"/>
        <v>3712628.6967783673</v>
      </c>
      <c r="E819" s="225">
        <f t="shared" si="259"/>
        <v>5136103.7346495902</v>
      </c>
      <c r="F819" s="225">
        <f t="shared" si="260"/>
        <v>74753.100770373669</v>
      </c>
      <c r="G819" s="225">
        <f t="shared" si="261"/>
        <v>1560006.6407264182</v>
      </c>
      <c r="H819" s="225">
        <f t="shared" si="262"/>
        <v>23877.84605734867</v>
      </c>
      <c r="I819" s="11"/>
      <c r="J819" s="11"/>
      <c r="K819" s="11"/>
      <c r="L819" s="11"/>
      <c r="M819" s="11"/>
      <c r="N819" s="11"/>
      <c r="O819" s="72"/>
      <c r="P819" s="72"/>
      <c r="Q819" s="72"/>
      <c r="R819" s="72"/>
      <c r="S819" s="72"/>
      <c r="T819" s="72"/>
      <c r="U819" s="72"/>
      <c r="V819" s="72"/>
      <c r="W819" s="72"/>
      <c r="X819" s="72"/>
      <c r="Y819" s="72"/>
      <c r="Z819" s="72"/>
      <c r="AA819" s="72"/>
      <c r="AB819" s="72"/>
      <c r="AC819" s="72"/>
      <c r="AD819" s="72"/>
      <c r="AE819" s="72"/>
      <c r="AF819" s="72"/>
      <c r="AG819" s="72"/>
      <c r="AH819" s="72"/>
      <c r="AI819" s="72"/>
      <c r="AJ819" s="72"/>
      <c r="AK819" s="72"/>
      <c r="AL819" s="72"/>
      <c r="AM819" s="72"/>
      <c r="AN819" s="72"/>
      <c r="AO819" s="72"/>
      <c r="AP819" s="72"/>
      <c r="AQ819" s="72"/>
      <c r="AR819" s="72"/>
      <c r="AS819" s="72"/>
      <c r="AT819" s="72"/>
      <c r="AU819" s="72"/>
      <c r="AV819" s="72"/>
      <c r="AW819" s="72"/>
      <c r="AX819" s="72"/>
      <c r="AY819" s="72"/>
      <c r="AZ819" s="72"/>
      <c r="BA819" s="72"/>
      <c r="BB819" s="72"/>
      <c r="BC819" s="72"/>
      <c r="BD819" s="72"/>
      <c r="BE819" s="72"/>
      <c r="BF819" s="72"/>
      <c r="BG819" s="72"/>
      <c r="BH819" s="72"/>
      <c r="BI819" s="72"/>
      <c r="BJ819" s="72"/>
      <c r="BK819" s="72"/>
      <c r="BL819" s="72"/>
      <c r="BM819" s="72"/>
      <c r="BN819" s="72"/>
      <c r="BO819" s="72"/>
      <c r="BP819" s="72"/>
      <c r="BQ819" s="72"/>
      <c r="BR819" s="72"/>
      <c r="BS819" s="72"/>
      <c r="BT819" s="72"/>
      <c r="BU819" s="72"/>
      <c r="BV819" s="72"/>
      <c r="BW819" s="72"/>
      <c r="BX819" s="72"/>
      <c r="BY819" s="72"/>
      <c r="BZ819" s="72"/>
      <c r="CA819" s="72"/>
      <c r="CB819" s="72"/>
      <c r="CC819" s="72"/>
      <c r="CD819" s="72"/>
      <c r="CE819" s="72"/>
      <c r="CF819" s="72"/>
      <c r="CG819" s="72"/>
      <c r="CH819" s="72"/>
    </row>
    <row r="820" spans="1:86" ht="25.15" customHeight="1">
      <c r="A820" s="508"/>
      <c r="B820" s="128">
        <v>2028</v>
      </c>
      <c r="C820" s="396">
        <f t="shared" si="257"/>
        <v>46752</v>
      </c>
      <c r="D820" s="225">
        <f t="shared" si="258"/>
        <v>3810289.620364408</v>
      </c>
      <c r="E820" s="225">
        <f t="shared" si="259"/>
        <v>5271209.2556500752</v>
      </c>
      <c r="F820" s="225">
        <f t="shared" si="260"/>
        <v>76719.485630914671</v>
      </c>
      <c r="G820" s="225">
        <f t="shared" si="261"/>
        <v>1601042.710254702</v>
      </c>
      <c r="H820" s="225">
        <f t="shared" si="262"/>
        <v>24505.954249592487</v>
      </c>
      <c r="I820" s="376"/>
      <c r="J820" s="376"/>
      <c r="K820" s="376"/>
      <c r="L820" s="376"/>
      <c r="M820" s="376"/>
      <c r="N820" s="376"/>
      <c r="O820" s="72"/>
      <c r="P820" s="72"/>
      <c r="Q820" s="72"/>
      <c r="R820" s="72"/>
      <c r="S820" s="72"/>
      <c r="T820" s="72"/>
      <c r="U820" s="72"/>
      <c r="V820" s="72"/>
      <c r="W820" s="72"/>
      <c r="X820" s="72"/>
      <c r="Y820" s="72"/>
      <c r="Z820" s="72"/>
      <c r="AA820" s="72"/>
      <c r="AB820" s="72"/>
      <c r="AC820" s="72"/>
      <c r="AD820" s="72"/>
      <c r="AE820" s="72"/>
      <c r="AF820" s="72"/>
      <c r="AG820" s="72"/>
      <c r="AH820" s="72"/>
      <c r="AI820" s="72"/>
      <c r="AJ820" s="72"/>
      <c r="AK820" s="72"/>
      <c r="AL820" s="72"/>
      <c r="AM820" s="72"/>
      <c r="AN820" s="72"/>
      <c r="AO820" s="72"/>
      <c r="AP820" s="72"/>
      <c r="AQ820" s="72"/>
      <c r="AR820" s="72"/>
      <c r="AS820" s="72"/>
      <c r="AT820" s="72"/>
      <c r="AU820" s="72"/>
      <c r="AV820" s="72"/>
      <c r="AW820" s="72"/>
      <c r="AX820" s="72"/>
      <c r="AY820" s="72"/>
      <c r="AZ820" s="72"/>
      <c r="BA820" s="72"/>
      <c r="BB820" s="72"/>
      <c r="BC820" s="72"/>
      <c r="BD820" s="72"/>
      <c r="BE820" s="72"/>
      <c r="BF820" s="72"/>
      <c r="BG820" s="72"/>
      <c r="BH820" s="72"/>
      <c r="BI820" s="72"/>
      <c r="BJ820" s="72"/>
      <c r="BK820" s="72"/>
      <c r="BL820" s="72"/>
      <c r="BM820" s="72"/>
      <c r="BN820" s="72"/>
      <c r="BO820" s="72"/>
      <c r="BP820" s="72"/>
      <c r="BQ820" s="72"/>
      <c r="BR820" s="72"/>
      <c r="BS820" s="72"/>
      <c r="BT820" s="72"/>
      <c r="BU820" s="72"/>
      <c r="BV820" s="72"/>
      <c r="BW820" s="72"/>
      <c r="BX820" s="72"/>
      <c r="BY820" s="72"/>
      <c r="BZ820" s="72"/>
      <c r="CA820" s="72"/>
      <c r="CB820" s="72"/>
      <c r="CC820" s="72"/>
      <c r="CD820" s="72"/>
      <c r="CE820" s="72"/>
      <c r="CF820" s="72"/>
      <c r="CG820" s="72"/>
      <c r="CH820" s="72"/>
    </row>
    <row r="821" spans="1:86" ht="25.15" customHeight="1">
      <c r="A821" s="508"/>
      <c r="B821" s="128">
        <v>2029</v>
      </c>
      <c r="C821" s="396">
        <f t="shared" si="257"/>
        <v>47118</v>
      </c>
      <c r="D821" s="225">
        <f t="shared" si="258"/>
        <v>3908031.3008360649</v>
      </c>
      <c r="E821" s="225">
        <f t="shared" si="259"/>
        <v>5406426.4968832275</v>
      </c>
      <c r="F821" s="225">
        <f t="shared" si="260"/>
        <v>78687.496516598883</v>
      </c>
      <c r="G821" s="225">
        <f t="shared" si="261"/>
        <v>1642112.7129575999</v>
      </c>
      <c r="H821" s="225">
        <f t="shared" si="262"/>
        <v>25134.581831368705</v>
      </c>
      <c r="I821" s="376"/>
      <c r="J821" s="376"/>
      <c r="K821" s="72"/>
      <c r="L821" s="72"/>
      <c r="M821" s="72"/>
      <c r="N821" s="72"/>
      <c r="O821" s="72"/>
      <c r="P821" s="72"/>
      <c r="Q821" s="72"/>
      <c r="R821" s="72"/>
      <c r="S821" s="72"/>
      <c r="T821" s="72"/>
      <c r="U821" s="72"/>
      <c r="V821" s="72"/>
      <c r="W821" s="72"/>
      <c r="X821" s="72"/>
      <c r="Y821" s="72"/>
      <c r="Z821" s="72"/>
      <c r="AA821" s="72"/>
      <c r="AB821" s="72"/>
      <c r="AC821" s="72"/>
      <c r="AD821" s="72"/>
      <c r="AE821" s="72"/>
      <c r="AF821" s="72"/>
      <c r="AG821" s="72"/>
      <c r="AH821" s="72"/>
      <c r="AI821" s="72"/>
      <c r="AJ821" s="72"/>
      <c r="AK821" s="72"/>
      <c r="AL821" s="72"/>
      <c r="AM821" s="72"/>
      <c r="AN821" s="72"/>
      <c r="AO821" s="72"/>
      <c r="AP821" s="72"/>
      <c r="AQ821" s="72"/>
      <c r="AR821" s="72"/>
      <c r="AS821" s="72"/>
      <c r="AT821" s="72"/>
      <c r="AU821" s="72"/>
      <c r="AV821" s="72"/>
      <c r="AW821" s="72"/>
      <c r="AX821" s="72"/>
      <c r="AY821" s="72"/>
      <c r="AZ821" s="72"/>
      <c r="BA821" s="72"/>
      <c r="BB821" s="72"/>
      <c r="BC821" s="72"/>
      <c r="BD821" s="72"/>
      <c r="BE821" s="72"/>
      <c r="BF821" s="72"/>
      <c r="BG821" s="72"/>
      <c r="BH821" s="72"/>
      <c r="BI821" s="72"/>
      <c r="BJ821" s="72"/>
      <c r="BK821" s="72"/>
      <c r="BL821" s="72"/>
      <c r="BM821" s="72"/>
      <c r="BN821" s="72"/>
      <c r="BO821" s="72"/>
      <c r="BP821" s="72"/>
      <c r="BQ821" s="72"/>
      <c r="BR821" s="72"/>
      <c r="BS821" s="72"/>
      <c r="BT821" s="72"/>
      <c r="BU821" s="72"/>
      <c r="BV821" s="72"/>
      <c r="BW821" s="72"/>
      <c r="BX821" s="72"/>
      <c r="BY821" s="72"/>
      <c r="BZ821" s="72"/>
      <c r="CA821" s="72"/>
      <c r="CB821" s="72"/>
      <c r="CC821" s="72"/>
      <c r="CD821" s="72"/>
      <c r="CE821" s="72"/>
      <c r="CF821" s="72"/>
      <c r="CG821" s="72"/>
      <c r="CH821" s="72"/>
    </row>
    <row r="822" spans="1:86" ht="25.15" customHeight="1">
      <c r="A822" s="508"/>
      <c r="B822" s="128">
        <v>2030</v>
      </c>
      <c r="C822" s="396">
        <f t="shared" si="257"/>
        <v>47483</v>
      </c>
      <c r="D822" s="225">
        <f t="shared" si="258"/>
        <v>4008849.9416464958</v>
      </c>
      <c r="E822" s="225">
        <f t="shared" si="259"/>
        <v>5545900.4491365412</v>
      </c>
      <c r="F822" s="225">
        <f t="shared" si="260"/>
        <v>80717.461436757483</v>
      </c>
      <c r="G822" s="225">
        <f t="shared" si="261"/>
        <v>1684475.6212952319</v>
      </c>
      <c r="H822" s="225">
        <f t="shared" si="262"/>
        <v>25782.998945385942</v>
      </c>
      <c r="I822" s="2"/>
      <c r="J822" s="2"/>
      <c r="K822" s="2"/>
      <c r="L822" s="4"/>
      <c r="M822" s="4"/>
      <c r="N822" s="4"/>
      <c r="O822" s="72"/>
      <c r="P822" s="72"/>
      <c r="Q822" s="72"/>
      <c r="R822" s="72"/>
      <c r="S822" s="72"/>
      <c r="T822" s="72"/>
      <c r="U822" s="72"/>
      <c r="V822" s="72"/>
      <c r="W822" s="72"/>
      <c r="X822" s="72"/>
      <c r="Y822" s="72"/>
      <c r="Z822" s="72"/>
      <c r="AA822" s="72"/>
      <c r="AB822" s="72"/>
      <c r="AC822" s="72"/>
      <c r="AD822" s="72"/>
      <c r="AE822" s="72"/>
      <c r="AF822" s="72"/>
      <c r="AG822" s="72"/>
      <c r="AH822" s="72"/>
      <c r="AI822" s="72"/>
      <c r="AJ822" s="72"/>
      <c r="AK822" s="72"/>
      <c r="AL822" s="72"/>
      <c r="AM822" s="72"/>
      <c r="AN822" s="72"/>
      <c r="AO822" s="72"/>
      <c r="AP822" s="72"/>
      <c r="AQ822" s="72"/>
      <c r="AR822" s="72"/>
      <c r="AS822" s="72"/>
      <c r="AT822" s="72"/>
      <c r="AU822" s="72"/>
      <c r="AV822" s="72"/>
      <c r="AW822" s="72"/>
      <c r="AX822" s="72"/>
      <c r="AY822" s="72"/>
      <c r="AZ822" s="72"/>
      <c r="BA822" s="72"/>
      <c r="BB822" s="72"/>
      <c r="BC822" s="72"/>
      <c r="BD822" s="72"/>
      <c r="BE822" s="72"/>
      <c r="BF822" s="72"/>
      <c r="BG822" s="72"/>
      <c r="BH822" s="72"/>
      <c r="BI822" s="72"/>
      <c r="BJ822" s="72"/>
      <c r="BK822" s="72"/>
      <c r="BL822" s="72"/>
      <c r="BM822" s="72"/>
      <c r="BN822" s="72"/>
      <c r="BO822" s="72"/>
      <c r="BP822" s="72"/>
      <c r="BQ822" s="72"/>
      <c r="BR822" s="72"/>
      <c r="BS822" s="72"/>
      <c r="BT822" s="72"/>
      <c r="BU822" s="72"/>
      <c r="BV822" s="72"/>
      <c r="BW822" s="72"/>
      <c r="BX822" s="72"/>
      <c r="BY822" s="72"/>
      <c r="BZ822" s="72"/>
      <c r="CA822" s="72"/>
      <c r="CB822" s="72"/>
      <c r="CC822" s="72"/>
      <c r="CD822" s="72"/>
      <c r="CE822" s="72"/>
      <c r="CF822" s="72"/>
      <c r="CG822" s="72"/>
      <c r="CH822" s="72"/>
    </row>
    <row r="823" spans="1:86" ht="25.15" customHeight="1">
      <c r="A823" s="508"/>
      <c r="B823" s="128">
        <v>2031</v>
      </c>
      <c r="C823" s="396">
        <f t="shared" si="257"/>
        <v>47848</v>
      </c>
      <c r="D823" s="225">
        <f t="shared" si="258"/>
        <v>4109618.0699222493</v>
      </c>
      <c r="E823" s="225">
        <f t="shared" si="259"/>
        <v>5685304.521625625</v>
      </c>
      <c r="F823" s="225">
        <f t="shared" si="260"/>
        <v>82746.409296255486</v>
      </c>
      <c r="G823" s="225">
        <f t="shared" si="261"/>
        <v>1726817.304809168</v>
      </c>
      <c r="H823" s="225">
        <f t="shared" si="262"/>
        <v>26431.091187021502</v>
      </c>
      <c r="I823" s="2"/>
      <c r="J823" s="2"/>
      <c r="K823" s="2"/>
      <c r="L823" s="4"/>
      <c r="M823" s="4"/>
      <c r="N823" s="4"/>
      <c r="O823" s="72"/>
      <c r="P823" s="72"/>
      <c r="Q823" s="72"/>
      <c r="R823" s="72"/>
      <c r="S823" s="72"/>
      <c r="T823" s="72"/>
      <c r="U823" s="72"/>
      <c r="V823" s="72"/>
      <c r="W823" s="72"/>
      <c r="X823" s="72"/>
      <c r="Y823" s="72"/>
      <c r="Z823" s="72"/>
      <c r="AA823" s="72"/>
      <c r="AB823" s="72"/>
      <c r="AC823" s="72"/>
      <c r="AD823" s="72"/>
      <c r="AE823" s="72"/>
      <c r="AF823" s="72"/>
      <c r="AG823" s="72"/>
      <c r="AH823" s="72"/>
      <c r="AI823" s="72"/>
      <c r="AJ823" s="72"/>
      <c r="AK823" s="72"/>
      <c r="AL823" s="72"/>
      <c r="AM823" s="72"/>
      <c r="AN823" s="72"/>
      <c r="AO823" s="72"/>
      <c r="AP823" s="72"/>
      <c r="AQ823" s="72"/>
      <c r="AR823" s="72"/>
      <c r="AS823" s="72"/>
      <c r="AT823" s="72"/>
      <c r="AU823" s="72"/>
      <c r="AV823" s="72"/>
      <c r="AW823" s="72"/>
      <c r="AX823" s="72"/>
      <c r="AY823" s="72"/>
      <c r="AZ823" s="72"/>
      <c r="BA823" s="72"/>
      <c r="BB823" s="72"/>
      <c r="BC823" s="72"/>
      <c r="BD823" s="72"/>
      <c r="BE823" s="72"/>
      <c r="BF823" s="72"/>
      <c r="BG823" s="72"/>
      <c r="BH823" s="72"/>
      <c r="BI823" s="72"/>
      <c r="BJ823" s="72"/>
      <c r="BK823" s="72"/>
      <c r="BL823" s="72"/>
      <c r="BM823" s="72"/>
      <c r="BN823" s="72"/>
      <c r="BO823" s="72"/>
      <c r="BP823" s="72"/>
      <c r="BQ823" s="72"/>
      <c r="BR823" s="72"/>
      <c r="BS823" s="72"/>
      <c r="BT823" s="72"/>
      <c r="BU823" s="72"/>
      <c r="BV823" s="72"/>
      <c r="BW823" s="72"/>
      <c r="BX823" s="72"/>
      <c r="BY823" s="72"/>
      <c r="BZ823" s="72"/>
      <c r="CA823" s="72"/>
      <c r="CB823" s="72"/>
      <c r="CC823" s="72"/>
      <c r="CD823" s="72"/>
      <c r="CE823" s="72"/>
      <c r="CF823" s="72"/>
      <c r="CG823" s="72"/>
      <c r="CH823" s="72"/>
    </row>
    <row r="824" spans="1:86" ht="25.15" customHeight="1">
      <c r="A824" s="508"/>
      <c r="B824" s="128">
        <v>2032</v>
      </c>
      <c r="C824" s="396">
        <f t="shared" si="257"/>
        <v>48213</v>
      </c>
      <c r="D824" s="225">
        <f t="shared" si="258"/>
        <v>4213570.8443800639</v>
      </c>
      <c r="E824" s="225">
        <f t="shared" si="259"/>
        <v>5829114.2792734262</v>
      </c>
      <c r="F824" s="225">
        <f t="shared" si="260"/>
        <v>84839.479425015743</v>
      </c>
      <c r="G824" s="225">
        <f t="shared" si="261"/>
        <v>1770497.1423907841</v>
      </c>
      <c r="H824" s="225">
        <f t="shared" si="262"/>
        <v>27099.665544562798</v>
      </c>
      <c r="I824" s="11"/>
      <c r="J824" s="11"/>
      <c r="K824" s="11"/>
      <c r="L824" s="4"/>
      <c r="M824" s="4"/>
      <c r="N824" s="4"/>
      <c r="O824" s="72"/>
      <c r="P824" s="72"/>
      <c r="Q824" s="72"/>
      <c r="R824" s="72"/>
      <c r="S824" s="72"/>
      <c r="T824" s="72"/>
      <c r="U824" s="72"/>
      <c r="V824" s="72"/>
      <c r="W824" s="72"/>
      <c r="X824" s="72"/>
      <c r="Y824" s="72"/>
      <c r="Z824" s="72"/>
      <c r="AA824" s="72"/>
      <c r="AB824" s="72"/>
      <c r="AC824" s="72"/>
      <c r="AD824" s="72"/>
      <c r="AE824" s="72"/>
      <c r="AF824" s="72"/>
      <c r="AG824" s="72"/>
      <c r="AH824" s="72"/>
      <c r="AI824" s="72"/>
      <c r="AJ824" s="72"/>
      <c r="AK824" s="72"/>
      <c r="AL824" s="72"/>
      <c r="AM824" s="72"/>
      <c r="AN824" s="72"/>
      <c r="AO824" s="72"/>
      <c r="AP824" s="72"/>
      <c r="AQ824" s="72"/>
      <c r="AR824" s="72"/>
      <c r="AS824" s="72"/>
      <c r="AT824" s="72"/>
      <c r="AU824" s="72"/>
      <c r="AV824" s="72"/>
      <c r="AW824" s="72"/>
      <c r="AX824" s="72"/>
      <c r="AY824" s="72"/>
      <c r="AZ824" s="72"/>
      <c r="BA824" s="72"/>
      <c r="BB824" s="72"/>
      <c r="BC824" s="72"/>
      <c r="BD824" s="72"/>
      <c r="BE824" s="72"/>
      <c r="BF824" s="72"/>
      <c r="BG824" s="72"/>
      <c r="BH824" s="72"/>
      <c r="BI824" s="72"/>
      <c r="BJ824" s="72"/>
      <c r="BK824" s="72"/>
      <c r="BL824" s="72"/>
      <c r="BM824" s="72"/>
      <c r="BN824" s="72"/>
      <c r="BO824" s="72"/>
      <c r="BP824" s="72"/>
      <c r="BQ824" s="72"/>
      <c r="BR824" s="72"/>
      <c r="BS824" s="72"/>
      <c r="BT824" s="72"/>
      <c r="BU824" s="72"/>
      <c r="BV824" s="72"/>
      <c r="BW824" s="72"/>
      <c r="BX824" s="72"/>
      <c r="BY824" s="72"/>
      <c r="BZ824" s="72"/>
      <c r="CA824" s="72"/>
      <c r="CB824" s="72"/>
      <c r="CC824" s="72"/>
      <c r="CD824" s="72"/>
      <c r="CE824" s="72"/>
      <c r="CF824" s="72"/>
      <c r="CG824" s="72"/>
      <c r="CH824" s="72"/>
    </row>
    <row r="825" spans="1:86" ht="25.15" customHeight="1">
      <c r="A825" s="508"/>
      <c r="B825" s="128">
        <v>2033</v>
      </c>
      <c r="C825" s="396">
        <f t="shared" si="257"/>
        <v>48579</v>
      </c>
      <c r="D825" s="225">
        <f t="shared" si="258"/>
        <v>4317397.6235141382</v>
      </c>
      <c r="E825" s="225">
        <f t="shared" si="259"/>
        <v>5972749.7331850706</v>
      </c>
      <c r="F825" s="225">
        <f t="shared" si="260"/>
        <v>86930.012660943088</v>
      </c>
      <c r="G825" s="225">
        <f t="shared" si="261"/>
        <v>1814124.0380927273</v>
      </c>
      <c r="H825" s="225">
        <f t="shared" si="262"/>
        <v>27767.429560647968</v>
      </c>
      <c r="I825" s="11"/>
      <c r="J825" s="11"/>
      <c r="K825" s="11"/>
      <c r="L825" s="4"/>
      <c r="M825" s="4"/>
      <c r="N825" s="4"/>
      <c r="O825" s="72"/>
      <c r="P825" s="72"/>
      <c r="Q825" s="72"/>
      <c r="R825" s="72"/>
      <c r="S825" s="72"/>
      <c r="T825" s="72"/>
      <c r="U825" s="72"/>
      <c r="V825" s="72"/>
      <c r="W825" s="72"/>
      <c r="X825" s="72"/>
      <c r="Y825" s="72"/>
      <c r="Z825" s="72"/>
      <c r="AA825" s="72"/>
      <c r="AB825" s="72"/>
      <c r="AC825" s="72"/>
      <c r="AD825" s="72"/>
      <c r="AE825" s="72"/>
      <c r="AF825" s="72"/>
      <c r="AG825" s="72"/>
      <c r="AH825" s="72"/>
      <c r="AI825" s="72"/>
      <c r="AJ825" s="72"/>
      <c r="AK825" s="72"/>
      <c r="AL825" s="72"/>
      <c r="AM825" s="72"/>
      <c r="AN825" s="72"/>
      <c r="AO825" s="72"/>
      <c r="AP825" s="72"/>
      <c r="AQ825" s="72"/>
      <c r="AR825" s="72"/>
      <c r="AS825" s="72"/>
      <c r="AT825" s="72"/>
      <c r="AU825" s="72"/>
      <c r="AV825" s="72"/>
      <c r="AW825" s="72"/>
      <c r="AX825" s="72"/>
      <c r="AY825" s="72"/>
      <c r="AZ825" s="72"/>
      <c r="BA825" s="72"/>
      <c r="BB825" s="72"/>
      <c r="BC825" s="72"/>
      <c r="BD825" s="72"/>
      <c r="BE825" s="72"/>
      <c r="BF825" s="72"/>
      <c r="BG825" s="72"/>
      <c r="BH825" s="72"/>
      <c r="BI825" s="72"/>
      <c r="BJ825" s="72"/>
      <c r="BK825" s="72"/>
      <c r="BL825" s="72"/>
      <c r="BM825" s="72"/>
      <c r="BN825" s="72"/>
      <c r="BO825" s="72"/>
      <c r="BP825" s="72"/>
      <c r="BQ825" s="72"/>
      <c r="BR825" s="72"/>
      <c r="BS825" s="72"/>
      <c r="BT825" s="72"/>
      <c r="BU825" s="72"/>
      <c r="BV825" s="72"/>
      <c r="BW825" s="72"/>
      <c r="BX825" s="72"/>
      <c r="BY825" s="72"/>
      <c r="BZ825" s="72"/>
      <c r="CA825" s="72"/>
      <c r="CB825" s="72"/>
      <c r="CC825" s="72"/>
      <c r="CD825" s="72"/>
      <c r="CE825" s="72"/>
      <c r="CF825" s="72"/>
      <c r="CG825" s="72"/>
      <c r="CH825" s="72"/>
    </row>
    <row r="826" spans="1:86" ht="25.15" customHeight="1">
      <c r="A826" s="508"/>
      <c r="B826" s="128">
        <v>2034</v>
      </c>
      <c r="C826" s="396">
        <f t="shared" si="257"/>
        <v>48944</v>
      </c>
      <c r="D826" s="225">
        <f t="shared" si="258"/>
        <v>4424378.7651112517</v>
      </c>
      <c r="E826" s="225">
        <f t="shared" si="259"/>
        <v>6120748.9773246227</v>
      </c>
      <c r="F826" s="225">
        <f t="shared" si="260"/>
        <v>89084.058408980898</v>
      </c>
      <c r="G826" s="225">
        <f t="shared" si="261"/>
        <v>1859076.3629693869</v>
      </c>
      <c r="H826" s="225">
        <f t="shared" si="262"/>
        <v>28455.480922291521</v>
      </c>
      <c r="I826" s="11"/>
      <c r="J826" s="11"/>
      <c r="K826" s="11"/>
      <c r="L826" s="4"/>
      <c r="M826" s="4"/>
      <c r="N826" s="4"/>
      <c r="O826" s="72"/>
      <c r="P826" s="72"/>
      <c r="Q826" s="72"/>
      <c r="R826" s="72"/>
      <c r="S826" s="72"/>
      <c r="T826" s="72"/>
      <c r="U826" s="72"/>
      <c r="V826" s="72"/>
      <c r="W826" s="72"/>
      <c r="X826" s="72"/>
      <c r="Y826" s="72"/>
      <c r="Z826" s="72"/>
      <c r="AA826" s="72"/>
      <c r="AB826" s="72"/>
      <c r="AC826" s="72"/>
      <c r="AD826" s="72"/>
      <c r="AE826" s="72"/>
      <c r="AF826" s="72"/>
      <c r="AG826" s="72"/>
      <c r="AH826" s="72"/>
      <c r="AI826" s="72"/>
      <c r="AJ826" s="72"/>
      <c r="AK826" s="72"/>
      <c r="AL826" s="72"/>
      <c r="AM826" s="72"/>
      <c r="AN826" s="72"/>
      <c r="AO826" s="72"/>
      <c r="AP826" s="72"/>
      <c r="AQ826" s="72"/>
      <c r="AR826" s="72"/>
      <c r="AS826" s="72"/>
      <c r="AT826" s="72"/>
      <c r="AU826" s="72"/>
      <c r="AV826" s="72"/>
      <c r="AW826" s="72"/>
      <c r="AX826" s="72"/>
      <c r="AY826" s="72"/>
      <c r="AZ826" s="72"/>
      <c r="BA826" s="72"/>
      <c r="BB826" s="72"/>
      <c r="BC826" s="72"/>
      <c r="BD826" s="72"/>
      <c r="BE826" s="72"/>
      <c r="BF826" s="72"/>
      <c r="BG826" s="72"/>
      <c r="BH826" s="72"/>
      <c r="BI826" s="72"/>
      <c r="BJ826" s="72"/>
      <c r="BK826" s="72"/>
      <c r="BL826" s="72"/>
      <c r="BM826" s="72"/>
      <c r="BN826" s="72"/>
      <c r="BO826" s="72"/>
      <c r="BP826" s="72"/>
      <c r="BQ826" s="72"/>
      <c r="BR826" s="72"/>
      <c r="BS826" s="72"/>
      <c r="BT826" s="72"/>
      <c r="BU826" s="72"/>
      <c r="BV826" s="72"/>
      <c r="BW826" s="72"/>
      <c r="BX826" s="72"/>
      <c r="BY826" s="72"/>
      <c r="BZ826" s="72"/>
      <c r="CA826" s="72"/>
      <c r="CB826" s="72"/>
      <c r="CC826" s="72"/>
      <c r="CD826" s="72"/>
      <c r="CE826" s="72"/>
      <c r="CF826" s="72"/>
      <c r="CG826" s="72"/>
      <c r="CH826" s="72"/>
    </row>
    <row r="827" spans="1:86" ht="25.15" customHeight="1">
      <c r="A827" s="508"/>
      <c r="B827" s="128">
        <v>2035</v>
      </c>
      <c r="C827" s="396">
        <f t="shared" si="257"/>
        <v>49309</v>
      </c>
      <c r="D827" s="225">
        <f t="shared" si="258"/>
        <v>4531012.5245023426</v>
      </c>
      <c r="E827" s="225">
        <f t="shared" si="259"/>
        <v>6268267.6479429798</v>
      </c>
      <c r="F827" s="225">
        <f t="shared" si="260"/>
        <v>91231.109679743036</v>
      </c>
      <c r="G827" s="225">
        <f t="shared" si="261"/>
        <v>1903882.7215799515</v>
      </c>
      <c r="H827" s="225">
        <f t="shared" si="262"/>
        <v>29141.298088297452</v>
      </c>
      <c r="I827" s="11"/>
      <c r="J827" s="11"/>
      <c r="K827" s="11"/>
      <c r="L827" s="4"/>
      <c r="M827" s="4"/>
      <c r="N827" s="4"/>
      <c r="O827" s="72"/>
      <c r="P827" s="72"/>
      <c r="Q827" s="72"/>
      <c r="R827" s="72"/>
      <c r="S827" s="72"/>
      <c r="T827" s="72"/>
      <c r="U827" s="72"/>
      <c r="V827" s="72"/>
      <c r="W827" s="72"/>
      <c r="X827" s="72"/>
      <c r="Y827" s="72"/>
      <c r="Z827" s="72"/>
      <c r="AA827" s="72"/>
      <c r="AB827" s="72"/>
      <c r="AC827" s="72"/>
      <c r="AD827" s="72"/>
      <c r="AE827" s="72"/>
      <c r="AF827" s="72"/>
      <c r="AG827" s="72"/>
      <c r="AH827" s="72"/>
      <c r="AI827" s="72"/>
      <c r="AJ827" s="72"/>
      <c r="AK827" s="72"/>
      <c r="AL827" s="72"/>
      <c r="AM827" s="72"/>
      <c r="AN827" s="72"/>
      <c r="AO827" s="72"/>
      <c r="AP827" s="72"/>
      <c r="AQ827" s="72"/>
      <c r="AR827" s="72"/>
      <c r="AS827" s="72"/>
      <c r="AT827" s="72"/>
      <c r="AU827" s="72"/>
      <c r="AV827" s="72"/>
      <c r="AW827" s="72"/>
      <c r="AX827" s="72"/>
      <c r="AY827" s="72"/>
      <c r="AZ827" s="72"/>
      <c r="BA827" s="72"/>
      <c r="BB827" s="72"/>
      <c r="BC827" s="72"/>
      <c r="BD827" s="72"/>
      <c r="BE827" s="72"/>
      <c r="BF827" s="72"/>
      <c r="BG827" s="72"/>
      <c r="BH827" s="72"/>
      <c r="BI827" s="72"/>
      <c r="BJ827" s="72"/>
      <c r="BK827" s="72"/>
      <c r="BL827" s="72"/>
      <c r="BM827" s="72"/>
      <c r="BN827" s="72"/>
      <c r="BO827" s="72"/>
      <c r="BP827" s="72"/>
      <c r="BQ827" s="72"/>
      <c r="BR827" s="72"/>
      <c r="BS827" s="72"/>
      <c r="BT827" s="72"/>
      <c r="BU827" s="72"/>
      <c r="BV827" s="72"/>
      <c r="BW827" s="72"/>
      <c r="BX827" s="72"/>
      <c r="BY827" s="72"/>
      <c r="BZ827" s="72"/>
      <c r="CA827" s="72"/>
      <c r="CB827" s="72"/>
      <c r="CC827" s="72"/>
      <c r="CD827" s="72"/>
      <c r="CE827" s="72"/>
      <c r="CF827" s="72"/>
      <c r="CG827" s="72"/>
      <c r="CH827" s="72"/>
    </row>
    <row r="828" spans="1:86" ht="25.15" customHeight="1">
      <c r="A828" s="508"/>
      <c r="B828" s="128">
        <v>2036</v>
      </c>
      <c r="C828" s="396">
        <f t="shared" si="257"/>
        <v>49674</v>
      </c>
      <c r="D828" s="225">
        <f t="shared" si="258"/>
        <v>4637073.4451677594</v>
      </c>
      <c r="E828" s="225">
        <f t="shared" si="259"/>
        <v>6414993.8452604543</v>
      </c>
      <c r="F828" s="225">
        <f t="shared" si="260"/>
        <v>93366.626947381563</v>
      </c>
      <c r="G828" s="225">
        <f t="shared" si="261"/>
        <v>1948448.379520155</v>
      </c>
      <c r="H828" s="225">
        <f t="shared" si="262"/>
        <v>29823.431030529751</v>
      </c>
      <c r="I828" s="11"/>
      <c r="J828" s="11"/>
      <c r="K828" s="11"/>
      <c r="L828" s="4"/>
      <c r="M828" s="4"/>
      <c r="N828" s="4"/>
      <c r="O828" s="72"/>
      <c r="P828" s="72"/>
      <c r="Q828" s="72"/>
      <c r="R828" s="72"/>
      <c r="S828" s="72"/>
      <c r="T828" s="72"/>
      <c r="U828" s="72"/>
      <c r="V828" s="72"/>
      <c r="W828" s="72"/>
      <c r="X828" s="72"/>
      <c r="Y828" s="72"/>
      <c r="Z828" s="72"/>
      <c r="AA828" s="72"/>
      <c r="AB828" s="72"/>
      <c r="AC828" s="72"/>
      <c r="AD828" s="72"/>
      <c r="AE828" s="72"/>
      <c r="AF828" s="72"/>
      <c r="AG828" s="72"/>
      <c r="AH828" s="72"/>
      <c r="AI828" s="72"/>
      <c r="AJ828" s="72"/>
      <c r="AK828" s="72"/>
      <c r="AL828" s="72"/>
      <c r="AM828" s="72"/>
      <c r="AN828" s="72"/>
      <c r="AO828" s="72"/>
      <c r="AP828" s="72"/>
      <c r="AQ828" s="72"/>
      <c r="AR828" s="72"/>
      <c r="AS828" s="72"/>
      <c r="AT828" s="72"/>
      <c r="AU828" s="72"/>
      <c r="AV828" s="72"/>
      <c r="AW828" s="72"/>
      <c r="AX828" s="72"/>
      <c r="AY828" s="72"/>
      <c r="AZ828" s="72"/>
      <c r="BA828" s="72"/>
      <c r="BB828" s="72"/>
      <c r="BC828" s="72"/>
      <c r="BD828" s="72"/>
      <c r="BE828" s="72"/>
      <c r="BF828" s="72"/>
      <c r="BG828" s="72"/>
      <c r="BH828" s="72"/>
      <c r="BI828" s="72"/>
      <c r="BJ828" s="72"/>
      <c r="BK828" s="72"/>
      <c r="BL828" s="72"/>
      <c r="BM828" s="72"/>
      <c r="BN828" s="72"/>
      <c r="BO828" s="72"/>
      <c r="BP828" s="72"/>
      <c r="BQ828" s="72"/>
      <c r="BR828" s="72"/>
      <c r="BS828" s="72"/>
      <c r="BT828" s="72"/>
      <c r="BU828" s="72"/>
      <c r="BV828" s="72"/>
      <c r="BW828" s="72"/>
      <c r="BX828" s="72"/>
      <c r="BY828" s="72"/>
      <c r="BZ828" s="72"/>
      <c r="CA828" s="72"/>
      <c r="CB828" s="72"/>
      <c r="CC828" s="72"/>
      <c r="CD828" s="72"/>
      <c r="CE828" s="72"/>
      <c r="CF828" s="72"/>
      <c r="CG828" s="72"/>
      <c r="CH828" s="72"/>
    </row>
    <row r="829" spans="1:86" ht="25.15" customHeight="1">
      <c r="A829" s="508"/>
      <c r="B829" s="128">
        <v>2037</v>
      </c>
      <c r="C829" s="396">
        <f t="shared" si="257"/>
        <v>50040</v>
      </c>
      <c r="D829" s="225">
        <f t="shared" si="258"/>
        <v>4742396.2922713477</v>
      </c>
      <c r="E829" s="225">
        <f t="shared" si="259"/>
        <v>6560698.9810371818</v>
      </c>
      <c r="F829" s="225">
        <f t="shared" si="260"/>
        <v>95487.283238647418</v>
      </c>
      <c r="G829" s="225">
        <f t="shared" si="261"/>
        <v>1992703.9068893169</v>
      </c>
      <c r="H829" s="225">
        <f t="shared" si="262"/>
        <v>30500.817037819801</v>
      </c>
      <c r="I829" s="11"/>
      <c r="J829" s="11"/>
      <c r="K829" s="11"/>
      <c r="L829" s="4"/>
      <c r="M829" s="4"/>
      <c r="N829" s="4"/>
      <c r="O829" s="72"/>
      <c r="P829" s="72"/>
      <c r="Q829" s="72"/>
      <c r="R829" s="72"/>
      <c r="S829" s="72"/>
      <c r="T829" s="72"/>
      <c r="U829" s="72"/>
      <c r="V829" s="72"/>
      <c r="W829" s="72"/>
      <c r="X829" s="72"/>
      <c r="Y829" s="72"/>
      <c r="Z829" s="72"/>
      <c r="AA829" s="72"/>
      <c r="AB829" s="72"/>
      <c r="AC829" s="72"/>
      <c r="AD829" s="72"/>
      <c r="AE829" s="72"/>
      <c r="AF829" s="72"/>
      <c r="AG829" s="72"/>
      <c r="AH829" s="72"/>
      <c r="AI829" s="72"/>
      <c r="AJ829" s="72"/>
      <c r="AK829" s="72"/>
      <c r="AL829" s="72"/>
      <c r="AM829" s="72"/>
      <c r="AN829" s="72"/>
      <c r="AO829" s="72"/>
      <c r="AP829" s="72"/>
      <c r="AQ829" s="72"/>
      <c r="AR829" s="72"/>
      <c r="AS829" s="72"/>
      <c r="AT829" s="72"/>
      <c r="AU829" s="72"/>
      <c r="AV829" s="72"/>
      <c r="AW829" s="72"/>
      <c r="AX829" s="72"/>
      <c r="AY829" s="72"/>
      <c r="AZ829" s="72"/>
      <c r="BA829" s="72"/>
      <c r="BB829" s="72"/>
      <c r="BC829" s="72"/>
      <c r="BD829" s="72"/>
      <c r="BE829" s="72"/>
      <c r="BF829" s="72"/>
      <c r="BG829" s="72"/>
      <c r="BH829" s="72"/>
      <c r="BI829" s="72"/>
      <c r="BJ829" s="72"/>
      <c r="BK829" s="72"/>
      <c r="BL829" s="72"/>
      <c r="BM829" s="72"/>
      <c r="BN829" s="72"/>
      <c r="BO829" s="72"/>
      <c r="BP829" s="72"/>
      <c r="BQ829" s="72"/>
      <c r="BR829" s="72"/>
      <c r="BS829" s="72"/>
      <c r="BT829" s="72"/>
      <c r="BU829" s="72"/>
      <c r="BV829" s="72"/>
      <c r="BW829" s="72"/>
      <c r="BX829" s="72"/>
      <c r="BY829" s="72"/>
      <c r="BZ829" s="72"/>
      <c r="CA829" s="72"/>
      <c r="CB829" s="72"/>
      <c r="CC829" s="72"/>
      <c r="CD829" s="72"/>
      <c r="CE829" s="72"/>
      <c r="CF829" s="72"/>
      <c r="CG829" s="72"/>
      <c r="CH829" s="72"/>
    </row>
    <row r="830" spans="1:86" ht="25.15" customHeight="1">
      <c r="A830" s="508"/>
      <c r="B830" s="128">
        <v>2038</v>
      </c>
      <c r="C830" s="396">
        <f t="shared" si="257"/>
        <v>50405</v>
      </c>
      <c r="D830" s="225">
        <f t="shared" si="258"/>
        <v>4846754.872598378</v>
      </c>
      <c r="E830" s="225">
        <f t="shared" si="259"/>
        <v>6705070.1363389501</v>
      </c>
      <c r="F830" s="225">
        <f t="shared" si="260"/>
        <v>97588.524194471815</v>
      </c>
      <c r="G830" s="225">
        <f t="shared" si="261"/>
        <v>2036554.259731824</v>
      </c>
      <c r="H830" s="225">
        <f t="shared" si="262"/>
        <v>31172.001343962402</v>
      </c>
      <c r="I830" s="11"/>
      <c r="J830" s="11"/>
      <c r="K830" s="11"/>
      <c r="L830" s="4"/>
      <c r="M830" s="4"/>
      <c r="N830" s="4"/>
      <c r="O830" s="72"/>
      <c r="P830" s="72"/>
      <c r="Q830" s="72"/>
      <c r="R830" s="72"/>
      <c r="S830" s="72"/>
      <c r="T830" s="72"/>
      <c r="U830" s="72"/>
      <c r="V830" s="72"/>
      <c r="W830" s="72"/>
      <c r="X830" s="72"/>
      <c r="Y830" s="72"/>
      <c r="Z830" s="72"/>
      <c r="AA830" s="72"/>
      <c r="AB830" s="72"/>
      <c r="AC830" s="72"/>
      <c r="AD830" s="72"/>
      <c r="AE830" s="72"/>
      <c r="AF830" s="72"/>
      <c r="AG830" s="72"/>
      <c r="AH830" s="72"/>
      <c r="AI830" s="72"/>
      <c r="AJ830" s="72"/>
      <c r="AK830" s="72"/>
      <c r="AL830" s="72"/>
      <c r="AM830" s="72"/>
      <c r="AN830" s="72"/>
      <c r="AO830" s="72"/>
      <c r="AP830" s="72"/>
      <c r="AQ830" s="72"/>
      <c r="AR830" s="72"/>
      <c r="AS830" s="72"/>
      <c r="AT830" s="72"/>
      <c r="AU830" s="72"/>
      <c r="AV830" s="72"/>
      <c r="AW830" s="72"/>
      <c r="AX830" s="72"/>
      <c r="AY830" s="72"/>
      <c r="AZ830" s="72"/>
      <c r="BA830" s="72"/>
      <c r="BB830" s="72"/>
      <c r="BC830" s="72"/>
      <c r="BD830" s="72"/>
      <c r="BE830" s="72"/>
      <c r="BF830" s="72"/>
      <c r="BG830" s="72"/>
      <c r="BH830" s="72"/>
      <c r="BI830" s="72"/>
      <c r="BJ830" s="72"/>
      <c r="BK830" s="72"/>
      <c r="BL830" s="72"/>
      <c r="BM830" s="72"/>
      <c r="BN830" s="72"/>
      <c r="BO830" s="72"/>
      <c r="BP830" s="72"/>
      <c r="BQ830" s="72"/>
      <c r="BR830" s="72"/>
      <c r="BS830" s="72"/>
      <c r="BT830" s="72"/>
      <c r="BU830" s="72"/>
      <c r="BV830" s="72"/>
      <c r="BW830" s="72"/>
      <c r="BX830" s="72"/>
      <c r="BY830" s="72"/>
      <c r="BZ830" s="72"/>
      <c r="CA830" s="72"/>
      <c r="CB830" s="72"/>
      <c r="CC830" s="72"/>
      <c r="CD830" s="72"/>
      <c r="CE830" s="72"/>
      <c r="CF830" s="72"/>
      <c r="CG830" s="72"/>
      <c r="CH830" s="72"/>
    </row>
    <row r="831" spans="1:86" ht="25.15" customHeight="1">
      <c r="A831" s="508"/>
      <c r="B831" s="128">
        <v>2039</v>
      </c>
      <c r="C831" s="396">
        <f t="shared" si="257"/>
        <v>50770</v>
      </c>
      <c r="D831" s="225">
        <f t="shared" si="258"/>
        <v>4946023.8477938548</v>
      </c>
      <c r="E831" s="225">
        <f t="shared" si="259"/>
        <v>6842400.2589765182</v>
      </c>
      <c r="F831" s="225">
        <f t="shared" si="260"/>
        <v>99587.286880489541</v>
      </c>
      <c r="G831" s="225">
        <f t="shared" si="261"/>
        <v>2078266.0152481864</v>
      </c>
      <c r="H831" s="225">
        <f t="shared" si="262"/>
        <v>31810.451752441229</v>
      </c>
      <c r="I831" s="72"/>
      <c r="J831" s="72"/>
      <c r="K831" s="4"/>
      <c r="L831" s="4"/>
      <c r="M831" s="4"/>
      <c r="N831" s="4"/>
      <c r="O831" s="72"/>
      <c r="P831" s="72"/>
      <c r="Q831" s="72"/>
      <c r="R831" s="72"/>
      <c r="S831" s="72"/>
      <c r="T831" s="72"/>
      <c r="U831" s="72"/>
      <c r="V831" s="72"/>
      <c r="W831" s="72"/>
      <c r="X831" s="72"/>
      <c r="Y831" s="72"/>
      <c r="Z831" s="72"/>
      <c r="AA831" s="72"/>
      <c r="AB831" s="72"/>
      <c r="AC831" s="72"/>
      <c r="AD831" s="72"/>
      <c r="AE831" s="72"/>
      <c r="AF831" s="72"/>
      <c r="AG831" s="72"/>
      <c r="AH831" s="72"/>
      <c r="AI831" s="72"/>
      <c r="AJ831" s="72"/>
      <c r="AK831" s="72"/>
      <c r="AL831" s="72"/>
      <c r="AM831" s="72"/>
      <c r="AN831" s="72"/>
      <c r="AO831" s="72"/>
      <c r="AP831" s="72"/>
      <c r="AQ831" s="72"/>
      <c r="AR831" s="72"/>
      <c r="AS831" s="72"/>
      <c r="AT831" s="72"/>
      <c r="AU831" s="72"/>
      <c r="AV831" s="72"/>
      <c r="AW831" s="72"/>
      <c r="AX831" s="72"/>
      <c r="AY831" s="72"/>
      <c r="AZ831" s="72"/>
      <c r="BA831" s="72"/>
      <c r="BB831" s="72"/>
      <c r="BC831" s="72"/>
      <c r="BD831" s="72"/>
      <c r="BE831" s="72"/>
      <c r="BF831" s="72"/>
      <c r="BG831" s="72"/>
      <c r="BH831" s="72"/>
      <c r="BI831" s="72"/>
      <c r="BJ831" s="72"/>
      <c r="BK831" s="72"/>
      <c r="BL831" s="72"/>
      <c r="BM831" s="72"/>
      <c r="BN831" s="72"/>
      <c r="BO831" s="72"/>
      <c r="BP831" s="72"/>
      <c r="BQ831" s="72"/>
      <c r="BR831" s="72"/>
      <c r="BS831" s="72"/>
      <c r="BT831" s="72"/>
      <c r="BU831" s="72"/>
      <c r="BV831" s="72"/>
      <c r="BW831" s="72"/>
      <c r="BX831" s="72"/>
      <c r="BY831" s="72"/>
      <c r="BZ831" s="72"/>
      <c r="CA831" s="72"/>
      <c r="CB831" s="72"/>
      <c r="CC831" s="72"/>
      <c r="CD831" s="72"/>
      <c r="CE831" s="72"/>
      <c r="CF831" s="72"/>
      <c r="CG831" s="72"/>
      <c r="CH831" s="72"/>
    </row>
    <row r="832" spans="1:86" ht="25.15" customHeight="1">
      <c r="A832" s="508"/>
      <c r="B832" s="128">
        <v>2040</v>
      </c>
      <c r="C832" s="396">
        <f t="shared" si="257"/>
        <v>51135</v>
      </c>
      <c r="D832" s="225">
        <f t="shared" si="258"/>
        <v>5047672.3145460123</v>
      </c>
      <c r="E832" s="225">
        <f t="shared" si="259"/>
        <v>6983022.2043275824</v>
      </c>
      <c r="F832" s="225">
        <f t="shared" si="260"/>
        <v>101633.96019443328</v>
      </c>
      <c r="G832" s="225">
        <f t="shared" si="261"/>
        <v>2120977.6075198902</v>
      </c>
      <c r="H832" s="225">
        <f t="shared" si="262"/>
        <v>32464.205908675518</v>
      </c>
      <c r="I832" s="11"/>
      <c r="J832" s="72"/>
      <c r="K832" s="4"/>
      <c r="L832" s="4"/>
      <c r="M832" s="4"/>
      <c r="N832" s="4"/>
      <c r="O832" s="72"/>
      <c r="P832" s="72"/>
      <c r="Q832" s="72"/>
      <c r="R832" s="72"/>
      <c r="S832" s="72"/>
      <c r="T832" s="72"/>
      <c r="U832" s="72"/>
      <c r="V832" s="72"/>
      <c r="W832" s="72"/>
      <c r="X832" s="72"/>
      <c r="Y832" s="72"/>
      <c r="Z832" s="72"/>
      <c r="AA832" s="72"/>
      <c r="AB832" s="72"/>
      <c r="AC832" s="72"/>
      <c r="AD832" s="72"/>
      <c r="AE832" s="72"/>
      <c r="AF832" s="72"/>
      <c r="AG832" s="72"/>
      <c r="AH832" s="72"/>
      <c r="AI832" s="72"/>
      <c r="AJ832" s="72"/>
      <c r="AK832" s="72"/>
      <c r="AL832" s="72"/>
      <c r="AM832" s="72"/>
      <c r="AN832" s="72"/>
      <c r="AO832" s="72"/>
      <c r="AP832" s="72"/>
      <c r="AQ832" s="72"/>
      <c r="AR832" s="72"/>
      <c r="AS832" s="72"/>
      <c r="AT832" s="72"/>
      <c r="AU832" s="72"/>
      <c r="AV832" s="72"/>
      <c r="AW832" s="72"/>
      <c r="AX832" s="72"/>
      <c r="AY832" s="72"/>
      <c r="AZ832" s="72"/>
      <c r="BA832" s="72"/>
      <c r="BB832" s="72"/>
      <c r="BC832" s="72"/>
      <c r="BD832" s="72"/>
      <c r="BE832" s="72"/>
      <c r="BF832" s="72"/>
      <c r="BG832" s="72"/>
      <c r="BH832" s="72"/>
      <c r="BI832" s="72"/>
      <c r="BJ832" s="72"/>
      <c r="BK832" s="72"/>
      <c r="BL832" s="72"/>
      <c r="BM832" s="72"/>
      <c r="BN832" s="72"/>
      <c r="BO832" s="72"/>
      <c r="BP832" s="72"/>
      <c r="BQ832" s="72"/>
      <c r="BR832" s="72"/>
      <c r="BS832" s="72"/>
      <c r="BT832" s="72"/>
      <c r="BU832" s="72"/>
      <c r="BV832" s="72"/>
      <c r="BW832" s="72"/>
      <c r="BX832" s="72"/>
      <c r="BY832" s="72"/>
      <c r="BZ832" s="72"/>
      <c r="CA832" s="72"/>
      <c r="CB832" s="72"/>
      <c r="CC832" s="72"/>
      <c r="CD832" s="72"/>
      <c r="CE832" s="72"/>
      <c r="CF832" s="72"/>
      <c r="CG832" s="72"/>
      <c r="CH832" s="72"/>
    </row>
    <row r="833" spans="1:86" ht="25.15" customHeight="1">
      <c r="A833" s="508"/>
      <c r="B833" s="128">
        <v>2041</v>
      </c>
      <c r="C833" s="396">
        <f t="shared" si="257"/>
        <v>51501</v>
      </c>
      <c r="D833" s="225">
        <f t="shared" si="258"/>
        <v>5147675.4596336847</v>
      </c>
      <c r="E833" s="225">
        <f t="shared" si="259"/>
        <v>7121367.9881133931</v>
      </c>
      <c r="F833" s="225">
        <f t="shared" si="260"/>
        <v>103647.50525714854</v>
      </c>
      <c r="G833" s="225">
        <f t="shared" si="261"/>
        <v>2162997.8533273069</v>
      </c>
      <c r="H833" s="225">
        <f t="shared" si="262"/>
        <v>33107.378145566916</v>
      </c>
      <c r="I833" s="11"/>
      <c r="J833" s="72"/>
      <c r="K833" s="4"/>
      <c r="L833" s="4"/>
      <c r="M833" s="4"/>
      <c r="N833" s="4"/>
      <c r="O833" s="72"/>
      <c r="P833" s="72"/>
      <c r="Q833" s="72"/>
      <c r="R833" s="72"/>
      <c r="S833" s="72"/>
      <c r="T833" s="72"/>
      <c r="U833" s="72"/>
      <c r="V833" s="72"/>
      <c r="W833" s="72"/>
      <c r="X833" s="72"/>
      <c r="Y833" s="72"/>
      <c r="Z833" s="72"/>
      <c r="AA833" s="72"/>
      <c r="AB833" s="72"/>
      <c r="AC833" s="72"/>
      <c r="AD833" s="72"/>
      <c r="AE833" s="72"/>
      <c r="AF833" s="72"/>
      <c r="AG833" s="72"/>
      <c r="AH833" s="72"/>
      <c r="AI833" s="72"/>
      <c r="AJ833" s="72"/>
      <c r="AK833" s="72"/>
      <c r="AL833" s="72"/>
      <c r="AM833" s="72"/>
      <c r="AN833" s="72"/>
      <c r="AO833" s="72"/>
      <c r="AP833" s="72"/>
      <c r="AQ833" s="72"/>
      <c r="AR833" s="72"/>
      <c r="AS833" s="72"/>
      <c r="AT833" s="72"/>
      <c r="AU833" s="72"/>
      <c r="AV833" s="72"/>
      <c r="AW833" s="72"/>
      <c r="AX833" s="72"/>
      <c r="AY833" s="72"/>
      <c r="AZ833" s="72"/>
      <c r="BA833" s="72"/>
      <c r="BB833" s="72"/>
      <c r="BC833" s="72"/>
      <c r="BD833" s="72"/>
      <c r="BE833" s="72"/>
      <c r="BF833" s="72"/>
      <c r="BG833" s="72"/>
      <c r="BH833" s="72"/>
      <c r="BI833" s="72"/>
      <c r="BJ833" s="72"/>
      <c r="BK833" s="72"/>
      <c r="BL833" s="72"/>
      <c r="BM833" s="72"/>
      <c r="BN833" s="72"/>
      <c r="BO833" s="72"/>
      <c r="BP833" s="72"/>
      <c r="BQ833" s="72"/>
      <c r="BR833" s="72"/>
      <c r="BS833" s="72"/>
      <c r="BT833" s="72"/>
      <c r="BU833" s="72"/>
      <c r="BV833" s="72"/>
      <c r="BW833" s="72"/>
      <c r="BX833" s="72"/>
      <c r="BY833" s="72"/>
      <c r="BZ833" s="72"/>
      <c r="CA833" s="72"/>
      <c r="CB833" s="72"/>
      <c r="CC833" s="72"/>
      <c r="CD833" s="72"/>
      <c r="CE833" s="72"/>
      <c r="CF833" s="72"/>
      <c r="CG833" s="72"/>
      <c r="CH833" s="72"/>
    </row>
    <row r="834" spans="1:86" ht="25.15" customHeight="1">
      <c r="A834" s="508"/>
      <c r="B834" s="128">
        <v>2042</v>
      </c>
      <c r="C834" s="396">
        <f t="shared" si="257"/>
        <v>51866</v>
      </c>
      <c r="D834" s="225">
        <f t="shared" si="258"/>
        <v>5245776.926702925</v>
      </c>
      <c r="E834" s="225">
        <f t="shared" si="259"/>
        <v>7257082.9632807598</v>
      </c>
      <c r="F834" s="225">
        <f t="shared" si="260"/>
        <v>105622.76038026709</v>
      </c>
      <c r="G834" s="225">
        <f t="shared" si="261"/>
        <v>2204219.0344881965</v>
      </c>
      <c r="H834" s="225">
        <f t="shared" si="262"/>
        <v>33738.319702074317</v>
      </c>
      <c r="I834" s="11"/>
      <c r="J834" s="72"/>
      <c r="K834" s="4"/>
      <c r="L834" s="4"/>
      <c r="M834" s="4"/>
      <c r="N834" s="4"/>
      <c r="O834" s="72"/>
      <c r="P834" s="72"/>
      <c r="Q834" s="72"/>
      <c r="R834" s="72"/>
      <c r="S834" s="72"/>
      <c r="T834" s="72"/>
      <c r="U834" s="72"/>
      <c r="V834" s="72"/>
      <c r="W834" s="72"/>
      <c r="X834" s="72"/>
      <c r="Y834" s="72"/>
      <c r="Z834" s="72"/>
      <c r="AA834" s="72"/>
      <c r="AB834" s="72"/>
      <c r="AC834" s="72"/>
      <c r="AD834" s="72"/>
      <c r="AE834" s="72"/>
      <c r="AF834" s="72"/>
      <c r="AG834" s="72"/>
      <c r="AH834" s="72"/>
      <c r="AI834" s="72"/>
      <c r="AJ834" s="72"/>
      <c r="AK834" s="72"/>
      <c r="AL834" s="72"/>
      <c r="AM834" s="72"/>
      <c r="AN834" s="72"/>
      <c r="AO834" s="72"/>
      <c r="AP834" s="72"/>
      <c r="AQ834" s="72"/>
      <c r="AR834" s="72"/>
      <c r="AS834" s="72"/>
      <c r="AT834" s="72"/>
      <c r="AU834" s="72"/>
      <c r="AV834" s="72"/>
      <c r="AW834" s="72"/>
      <c r="AX834" s="72"/>
      <c r="AY834" s="72"/>
      <c r="AZ834" s="72"/>
      <c r="BA834" s="72"/>
      <c r="BB834" s="72"/>
      <c r="BC834" s="72"/>
      <c r="BD834" s="72"/>
      <c r="BE834" s="72"/>
      <c r="BF834" s="72"/>
      <c r="BG834" s="72"/>
      <c r="BH834" s="72"/>
      <c r="BI834" s="72"/>
      <c r="BJ834" s="72"/>
      <c r="BK834" s="72"/>
      <c r="BL834" s="72"/>
      <c r="BM834" s="72"/>
      <c r="BN834" s="72"/>
      <c r="BO834" s="72"/>
      <c r="BP834" s="72"/>
      <c r="BQ834" s="72"/>
      <c r="BR834" s="72"/>
      <c r="BS834" s="72"/>
      <c r="BT834" s="72"/>
      <c r="BU834" s="72"/>
      <c r="BV834" s="72"/>
      <c r="BW834" s="72"/>
      <c r="BX834" s="72"/>
      <c r="BY834" s="72"/>
      <c r="BZ834" s="72"/>
      <c r="CA834" s="72"/>
      <c r="CB834" s="72"/>
      <c r="CC834" s="72"/>
      <c r="CD834" s="72"/>
      <c r="CE834" s="72"/>
      <c r="CF834" s="72"/>
      <c r="CG834" s="72"/>
      <c r="CH834" s="72"/>
    </row>
    <row r="835" spans="1:86" ht="25.15" customHeight="1">
      <c r="A835" s="508"/>
      <c r="B835" s="128">
        <v>2043</v>
      </c>
      <c r="C835" s="396">
        <f t="shared" si="257"/>
        <v>52231</v>
      </c>
      <c r="D835" s="225">
        <f t="shared" si="258"/>
        <v>5346005.2983104177</v>
      </c>
      <c r="E835" s="225">
        <f t="shared" si="259"/>
        <v>7395740.3286611959</v>
      </c>
      <c r="F835" s="225">
        <f t="shared" si="260"/>
        <v>107640.84033782571</v>
      </c>
      <c r="G835" s="225">
        <f t="shared" si="261"/>
        <v>2246333.9180564247</v>
      </c>
      <c r="H835" s="225">
        <f t="shared" si="262"/>
        <v>34382.940487853186</v>
      </c>
      <c r="I835" s="11"/>
      <c r="J835" s="72"/>
      <c r="K835" s="4"/>
      <c r="L835" s="4"/>
      <c r="M835" s="4"/>
      <c r="N835" s="4"/>
      <c r="O835" s="72"/>
      <c r="P835" s="72"/>
      <c r="Q835" s="72"/>
      <c r="R835" s="72"/>
      <c r="S835" s="72"/>
      <c r="T835" s="72"/>
      <c r="U835" s="72"/>
      <c r="V835" s="72"/>
      <c r="W835" s="72"/>
      <c r="X835" s="72"/>
      <c r="Y835" s="72"/>
      <c r="Z835" s="72"/>
      <c r="AA835" s="72"/>
      <c r="AB835" s="72"/>
      <c r="AC835" s="72"/>
      <c r="AD835" s="72"/>
      <c r="AE835" s="72"/>
      <c r="AF835" s="72"/>
      <c r="AG835" s="72"/>
      <c r="AH835" s="72"/>
      <c r="AI835" s="72"/>
      <c r="AJ835" s="72"/>
      <c r="AK835" s="72"/>
      <c r="AL835" s="72"/>
      <c r="AM835" s="72"/>
      <c r="AN835" s="72"/>
      <c r="AO835" s="72"/>
      <c r="AP835" s="72"/>
      <c r="AQ835" s="72"/>
      <c r="AR835" s="72"/>
      <c r="AS835" s="72"/>
      <c r="AT835" s="72"/>
      <c r="AU835" s="72"/>
      <c r="AV835" s="72"/>
      <c r="AW835" s="72"/>
      <c r="AX835" s="72"/>
      <c r="AY835" s="72"/>
      <c r="AZ835" s="72"/>
      <c r="BA835" s="72"/>
      <c r="BB835" s="72"/>
      <c r="BC835" s="72"/>
      <c r="BD835" s="72"/>
      <c r="BE835" s="72"/>
      <c r="BF835" s="72"/>
      <c r="BG835" s="72"/>
      <c r="BH835" s="72"/>
      <c r="BI835" s="72"/>
      <c r="BJ835" s="72"/>
      <c r="BK835" s="72"/>
      <c r="BL835" s="72"/>
      <c r="BM835" s="72"/>
      <c r="BN835" s="72"/>
      <c r="BO835" s="72"/>
      <c r="BP835" s="72"/>
      <c r="BQ835" s="72"/>
      <c r="BR835" s="72"/>
      <c r="BS835" s="72"/>
      <c r="BT835" s="72"/>
      <c r="BU835" s="72"/>
      <c r="BV835" s="72"/>
      <c r="BW835" s="72"/>
      <c r="BX835" s="72"/>
      <c r="BY835" s="72"/>
      <c r="BZ835" s="72"/>
      <c r="CA835" s="72"/>
      <c r="CB835" s="72"/>
      <c r="CC835" s="72"/>
      <c r="CD835" s="72"/>
      <c r="CE835" s="72"/>
      <c r="CF835" s="72"/>
      <c r="CG835" s="72"/>
      <c r="CH835" s="72"/>
    </row>
    <row r="836" spans="1:86" ht="25.15" customHeight="1">
      <c r="A836" s="508"/>
      <c r="B836" s="128">
        <v>2044</v>
      </c>
      <c r="C836" s="396">
        <f t="shared" si="257"/>
        <v>52596</v>
      </c>
      <c r="D836" s="225">
        <f t="shared" si="258"/>
        <v>5444072.4088570373</v>
      </c>
      <c r="E836" s="225">
        <f t="shared" si="259"/>
        <v>7531407.7745229006</v>
      </c>
      <c r="F836" s="225">
        <f t="shared" si="260"/>
        <v>109615.40369863584</v>
      </c>
      <c r="G836" s="225">
        <f t="shared" si="261"/>
        <v>2287540.6629760908</v>
      </c>
      <c r="H836" s="225">
        <f t="shared" si="262"/>
        <v>35013.661079695063</v>
      </c>
      <c r="I836" s="72"/>
      <c r="J836" s="72"/>
      <c r="K836" s="4"/>
      <c r="L836" s="4"/>
      <c r="M836" s="4"/>
      <c r="N836" s="4"/>
      <c r="O836" s="72"/>
      <c r="P836" s="72"/>
      <c r="Q836" s="72"/>
      <c r="R836" s="72"/>
      <c r="S836" s="72"/>
      <c r="T836" s="72"/>
      <c r="U836" s="72"/>
      <c r="V836" s="72"/>
      <c r="W836" s="72"/>
      <c r="X836" s="72"/>
      <c r="Y836" s="72"/>
      <c r="Z836" s="72"/>
      <c r="AA836" s="72"/>
      <c r="AB836" s="72"/>
      <c r="AC836" s="72"/>
      <c r="AD836" s="72"/>
      <c r="AE836" s="72"/>
      <c r="AF836" s="72"/>
      <c r="AG836" s="72"/>
      <c r="AH836" s="72"/>
      <c r="AI836" s="72"/>
      <c r="AJ836" s="72"/>
      <c r="AK836" s="72"/>
      <c r="AL836" s="72"/>
      <c r="AM836" s="72"/>
      <c r="AN836" s="72"/>
      <c r="AO836" s="72"/>
      <c r="AP836" s="72"/>
      <c r="AQ836" s="72"/>
      <c r="AR836" s="72"/>
      <c r="AS836" s="72"/>
      <c r="AT836" s="72"/>
      <c r="AU836" s="72"/>
      <c r="AV836" s="72"/>
      <c r="AW836" s="72"/>
      <c r="AX836" s="72"/>
      <c r="AY836" s="72"/>
      <c r="AZ836" s="72"/>
      <c r="BA836" s="72"/>
      <c r="BB836" s="72"/>
      <c r="BC836" s="72"/>
      <c r="BD836" s="72"/>
      <c r="BE836" s="72"/>
      <c r="BF836" s="72"/>
      <c r="BG836" s="72"/>
      <c r="BH836" s="72"/>
      <c r="BI836" s="72"/>
      <c r="BJ836" s="72"/>
      <c r="BK836" s="72"/>
      <c r="BL836" s="72"/>
      <c r="BM836" s="72"/>
      <c r="BN836" s="72"/>
      <c r="BO836" s="72"/>
      <c r="BP836" s="72"/>
      <c r="BQ836" s="72"/>
      <c r="BR836" s="72"/>
      <c r="BS836" s="72"/>
      <c r="BT836" s="72"/>
      <c r="BU836" s="72"/>
      <c r="BV836" s="72"/>
      <c r="BW836" s="72"/>
      <c r="BX836" s="72"/>
      <c r="BY836" s="72"/>
      <c r="BZ836" s="72"/>
      <c r="CA836" s="72"/>
      <c r="CB836" s="72"/>
      <c r="CC836" s="72"/>
      <c r="CD836" s="72"/>
      <c r="CE836" s="72"/>
      <c r="CF836" s="72"/>
      <c r="CG836" s="72"/>
      <c r="CH836" s="72"/>
    </row>
    <row r="837" spans="1:86" ht="25.15" customHeight="1">
      <c r="A837" s="508"/>
      <c r="B837" s="128">
        <v>2045</v>
      </c>
      <c r="C837" s="396">
        <f t="shared" si="257"/>
        <v>52962</v>
      </c>
      <c r="D837" s="225">
        <f t="shared" si="258"/>
        <v>5544165.9521067142</v>
      </c>
      <c r="E837" s="225">
        <f t="shared" si="259"/>
        <v>7669878.6164212776</v>
      </c>
      <c r="F837" s="225">
        <f t="shared" si="260"/>
        <v>111630.7689118336</v>
      </c>
      <c r="G837" s="225">
        <f t="shared" si="261"/>
        <v>2329598.8931187466</v>
      </c>
      <c r="H837" s="225">
        <f t="shared" si="262"/>
        <v>35657.414714181672</v>
      </c>
      <c r="I837" s="72"/>
      <c r="J837" s="72"/>
      <c r="K837" s="4"/>
      <c r="L837" s="4"/>
      <c r="M837" s="4"/>
      <c r="N837" s="4"/>
      <c r="O837" s="72"/>
      <c r="P837" s="72"/>
      <c r="Q837" s="72"/>
      <c r="R837" s="72"/>
      <c r="S837" s="72"/>
      <c r="T837" s="72"/>
      <c r="U837" s="72"/>
      <c r="V837" s="72"/>
      <c r="W837" s="72"/>
      <c r="X837" s="72"/>
      <c r="Y837" s="72"/>
      <c r="Z837" s="72"/>
      <c r="AA837" s="72"/>
      <c r="AB837" s="72"/>
      <c r="AC837" s="72"/>
      <c r="AD837" s="72"/>
      <c r="AE837" s="72"/>
      <c r="AF837" s="72"/>
      <c r="AG837" s="72"/>
      <c r="AH837" s="72"/>
      <c r="AI837" s="72"/>
      <c r="AJ837" s="72"/>
      <c r="AK837" s="72"/>
      <c r="AL837" s="72"/>
      <c r="AM837" s="72"/>
      <c r="AN837" s="72"/>
      <c r="AO837" s="72"/>
      <c r="AP837" s="72"/>
      <c r="AQ837" s="72"/>
      <c r="AR837" s="72"/>
      <c r="AS837" s="72"/>
      <c r="AT837" s="72"/>
      <c r="AU837" s="72"/>
      <c r="AV837" s="72"/>
      <c r="AW837" s="72"/>
      <c r="AX837" s="72"/>
      <c r="AY837" s="72"/>
      <c r="AZ837" s="72"/>
      <c r="BA837" s="72"/>
      <c r="BB837" s="72"/>
      <c r="BC837" s="72"/>
      <c r="BD837" s="72"/>
      <c r="BE837" s="72"/>
      <c r="BF837" s="72"/>
      <c r="BG837" s="72"/>
      <c r="BH837" s="72"/>
      <c r="BI837" s="72"/>
      <c r="BJ837" s="72"/>
      <c r="BK837" s="72"/>
      <c r="BL837" s="72"/>
      <c r="BM837" s="72"/>
      <c r="BN837" s="72"/>
      <c r="BO837" s="72"/>
      <c r="BP837" s="72"/>
      <c r="BQ837" s="72"/>
      <c r="BR837" s="72"/>
      <c r="BS837" s="72"/>
      <c r="BT837" s="72"/>
      <c r="BU837" s="72"/>
      <c r="BV837" s="72"/>
      <c r="BW837" s="72"/>
      <c r="BX837" s="72"/>
      <c r="BY837" s="72"/>
      <c r="BZ837" s="72"/>
      <c r="CA837" s="72"/>
      <c r="CB837" s="72"/>
      <c r="CC837" s="72"/>
      <c r="CD837" s="72"/>
      <c r="CE837" s="72"/>
      <c r="CF837" s="72"/>
      <c r="CG837" s="72"/>
      <c r="CH837" s="72"/>
    </row>
    <row r="838" spans="1:86" ht="25.15" customHeight="1">
      <c r="A838" s="508"/>
      <c r="B838" s="128">
        <v>2046</v>
      </c>
      <c r="C838" s="396">
        <f t="shared" si="257"/>
        <v>53327</v>
      </c>
      <c r="D838" s="225">
        <f t="shared" si="258"/>
        <v>5641854.5704978509</v>
      </c>
      <c r="E838" s="225">
        <f t="shared" si="259"/>
        <v>7805022.4508119505</v>
      </c>
      <c r="F838" s="225">
        <f t="shared" si="260"/>
        <v>113597.71140221729</v>
      </c>
      <c r="G838" s="225">
        <f t="shared" si="261"/>
        <v>2370646.5997062121</v>
      </c>
      <c r="H838" s="225">
        <f t="shared" si="262"/>
        <v>36285.701026120907</v>
      </c>
      <c r="I838" s="72"/>
      <c r="J838" s="72"/>
      <c r="K838" s="4"/>
      <c r="L838" s="4"/>
      <c r="M838" s="4"/>
      <c r="N838" s="4"/>
      <c r="O838" s="72"/>
      <c r="P838" s="72"/>
      <c r="Q838" s="72"/>
      <c r="R838" s="72"/>
      <c r="S838" s="72"/>
      <c r="T838" s="72"/>
      <c r="U838" s="72"/>
      <c r="V838" s="72"/>
      <c r="W838" s="72"/>
      <c r="X838" s="72"/>
      <c r="Y838" s="72"/>
      <c r="Z838" s="72"/>
      <c r="AA838" s="72"/>
      <c r="AB838" s="72"/>
      <c r="AC838" s="72"/>
      <c r="AD838" s="72"/>
      <c r="AE838" s="72"/>
      <c r="AF838" s="72"/>
      <c r="AG838" s="72"/>
      <c r="AH838" s="72"/>
      <c r="AI838" s="72"/>
      <c r="AJ838" s="72"/>
      <c r="AK838" s="72"/>
      <c r="AL838" s="72"/>
      <c r="AM838" s="72"/>
      <c r="AN838" s="72"/>
      <c r="AO838" s="72"/>
      <c r="AP838" s="72"/>
      <c r="AQ838" s="72"/>
      <c r="AR838" s="72"/>
      <c r="AS838" s="72"/>
      <c r="AT838" s="72"/>
      <c r="AU838" s="72"/>
      <c r="AV838" s="72"/>
      <c r="AW838" s="72"/>
      <c r="AX838" s="72"/>
      <c r="AY838" s="72"/>
      <c r="AZ838" s="72"/>
      <c r="BA838" s="72"/>
      <c r="BB838" s="72"/>
      <c r="BC838" s="72"/>
      <c r="BD838" s="72"/>
      <c r="BE838" s="72"/>
      <c r="BF838" s="72"/>
      <c r="BG838" s="72"/>
      <c r="BH838" s="72"/>
      <c r="BI838" s="72"/>
      <c r="BJ838" s="72"/>
      <c r="BK838" s="72"/>
      <c r="BL838" s="72"/>
      <c r="BM838" s="72"/>
      <c r="BN838" s="72"/>
      <c r="BO838" s="72"/>
      <c r="BP838" s="72"/>
      <c r="BQ838" s="72"/>
      <c r="BR838" s="72"/>
      <c r="BS838" s="72"/>
      <c r="BT838" s="72"/>
      <c r="BU838" s="72"/>
      <c r="BV838" s="72"/>
      <c r="BW838" s="72"/>
      <c r="BX838" s="72"/>
      <c r="BY838" s="72"/>
      <c r="BZ838" s="72"/>
      <c r="CA838" s="72"/>
      <c r="CB838" s="72"/>
      <c r="CC838" s="72"/>
      <c r="CD838" s="72"/>
      <c r="CE838" s="72"/>
      <c r="CF838" s="72"/>
      <c r="CG838" s="72"/>
      <c r="CH838" s="72"/>
    </row>
    <row r="839" spans="1:86" ht="25.15" customHeight="1">
      <c r="A839" s="508"/>
      <c r="B839" s="128">
        <v>2047</v>
      </c>
      <c r="C839" s="396">
        <f t="shared" si="257"/>
        <v>53692</v>
      </c>
      <c r="D839" s="225">
        <f t="shared" si="258"/>
        <v>5736925.532791717</v>
      </c>
      <c r="E839" s="225">
        <f t="shared" si="259"/>
        <v>7936544.9822511906</v>
      </c>
      <c r="F839" s="225">
        <f t="shared" si="260"/>
        <v>115511.9478651463</v>
      </c>
      <c r="G839" s="225">
        <f t="shared" si="261"/>
        <v>2410594.3953603748</v>
      </c>
      <c r="H839" s="225">
        <f t="shared" si="262"/>
        <v>36897.151830276678</v>
      </c>
      <c r="I839" s="72"/>
      <c r="J839" s="72"/>
      <c r="K839" s="4"/>
      <c r="L839" s="4"/>
      <c r="M839" s="4"/>
      <c r="N839" s="4"/>
      <c r="O839" s="72"/>
      <c r="P839" s="72"/>
      <c r="Q839" s="72"/>
      <c r="R839" s="72"/>
      <c r="S839" s="72"/>
      <c r="T839" s="72"/>
      <c r="U839" s="72"/>
      <c r="V839" s="72"/>
      <c r="W839" s="72"/>
      <c r="X839" s="72"/>
      <c r="Y839" s="72"/>
      <c r="Z839" s="72"/>
      <c r="AA839" s="72"/>
      <c r="AB839" s="72"/>
      <c r="AC839" s="72"/>
      <c r="AD839" s="72"/>
      <c r="AE839" s="72"/>
      <c r="AF839" s="72"/>
      <c r="AG839" s="72"/>
      <c r="AH839" s="72"/>
      <c r="AI839" s="72"/>
      <c r="AJ839" s="72"/>
      <c r="AK839" s="72"/>
      <c r="AL839" s="72"/>
      <c r="AM839" s="72"/>
      <c r="AN839" s="72"/>
      <c r="AO839" s="72"/>
      <c r="AP839" s="72"/>
      <c r="AQ839" s="72"/>
      <c r="AR839" s="72"/>
      <c r="AS839" s="72"/>
      <c r="AT839" s="72"/>
      <c r="AU839" s="72"/>
      <c r="AV839" s="72"/>
      <c r="AW839" s="72"/>
      <c r="AX839" s="72"/>
      <c r="AY839" s="72"/>
      <c r="AZ839" s="72"/>
      <c r="BA839" s="72"/>
      <c r="BB839" s="72"/>
      <c r="BC839" s="72"/>
      <c r="BD839" s="72"/>
      <c r="BE839" s="72"/>
      <c r="BF839" s="72"/>
      <c r="BG839" s="72"/>
      <c r="BH839" s="72"/>
      <c r="BI839" s="72"/>
      <c r="BJ839" s="72"/>
      <c r="BK839" s="72"/>
      <c r="BL839" s="72"/>
      <c r="BM839" s="72"/>
      <c r="BN839" s="72"/>
      <c r="BO839" s="72"/>
      <c r="BP839" s="72"/>
      <c r="BQ839" s="72"/>
      <c r="BR839" s="72"/>
      <c r="BS839" s="72"/>
      <c r="BT839" s="72"/>
      <c r="BU839" s="72"/>
      <c r="BV839" s="72"/>
      <c r="BW839" s="72"/>
      <c r="BX839" s="72"/>
      <c r="BY839" s="72"/>
      <c r="BZ839" s="72"/>
      <c r="CA839" s="72"/>
      <c r="CB839" s="72"/>
      <c r="CC839" s="72"/>
      <c r="CD839" s="72"/>
      <c r="CE839" s="72"/>
      <c r="CF839" s="72"/>
      <c r="CG839" s="72"/>
      <c r="CH839" s="72"/>
    </row>
    <row r="840" spans="1:86" ht="25.15" customHeight="1">
      <c r="A840" s="508"/>
      <c r="B840" s="128">
        <v>2048</v>
      </c>
      <c r="C840" s="396">
        <f t="shared" si="257"/>
        <v>54057</v>
      </c>
      <c r="D840" s="225">
        <f t="shared" si="258"/>
        <v>5833800.867020471</v>
      </c>
      <c r="E840" s="225">
        <f t="shared" si="259"/>
        <v>8070563.7076786738</v>
      </c>
      <c r="F840" s="225">
        <f t="shared" si="260"/>
        <v>117462.51502745094</v>
      </c>
      <c r="G840" s="225">
        <f t="shared" si="261"/>
        <v>2451300.3686915049</v>
      </c>
      <c r="H840" s="225">
        <f t="shared" si="262"/>
        <v>37520.207488785069</v>
      </c>
      <c r="I840" s="72"/>
      <c r="J840" s="72"/>
      <c r="K840" s="4"/>
      <c r="L840" s="4"/>
      <c r="M840" s="4"/>
      <c r="N840" s="4"/>
      <c r="O840" s="72"/>
      <c r="P840" s="72"/>
      <c r="Q840" s="72"/>
      <c r="R840" s="72"/>
      <c r="S840" s="72"/>
      <c r="T840" s="72"/>
      <c r="U840" s="72"/>
      <c r="V840" s="72"/>
      <c r="W840" s="72"/>
      <c r="X840" s="72"/>
      <c r="Y840" s="72"/>
      <c r="Z840" s="72"/>
      <c r="AA840" s="72"/>
      <c r="AB840" s="72"/>
      <c r="AC840" s="72"/>
      <c r="AD840" s="72"/>
      <c r="AE840" s="72"/>
      <c r="AF840" s="72"/>
      <c r="AG840" s="72"/>
      <c r="AH840" s="72"/>
      <c r="AI840" s="72"/>
      <c r="AJ840" s="72"/>
      <c r="AK840" s="72"/>
      <c r="AL840" s="72"/>
      <c r="AM840" s="72"/>
      <c r="AN840" s="72"/>
      <c r="AO840" s="72"/>
      <c r="AP840" s="72"/>
      <c r="AQ840" s="72"/>
      <c r="AR840" s="72"/>
      <c r="AS840" s="72"/>
      <c r="AT840" s="72"/>
      <c r="AU840" s="72"/>
      <c r="AV840" s="72"/>
      <c r="AW840" s="72"/>
      <c r="AX840" s="72"/>
      <c r="AY840" s="72"/>
      <c r="AZ840" s="72"/>
      <c r="BA840" s="72"/>
      <c r="BB840" s="72"/>
      <c r="BC840" s="72"/>
      <c r="BD840" s="72"/>
      <c r="BE840" s="72"/>
      <c r="BF840" s="72"/>
      <c r="BG840" s="72"/>
      <c r="BH840" s="72"/>
      <c r="BI840" s="72"/>
      <c r="BJ840" s="72"/>
      <c r="BK840" s="72"/>
      <c r="BL840" s="72"/>
      <c r="BM840" s="72"/>
      <c r="BN840" s="72"/>
      <c r="BO840" s="72"/>
      <c r="BP840" s="72"/>
      <c r="BQ840" s="72"/>
      <c r="BR840" s="72"/>
      <c r="BS840" s="72"/>
      <c r="BT840" s="72"/>
      <c r="BU840" s="72"/>
      <c r="BV840" s="72"/>
      <c r="BW840" s="72"/>
      <c r="BX840" s="72"/>
      <c r="BY840" s="72"/>
      <c r="BZ840" s="72"/>
      <c r="CA840" s="72"/>
      <c r="CB840" s="72"/>
      <c r="CC840" s="72"/>
      <c r="CD840" s="72"/>
      <c r="CE840" s="72"/>
      <c r="CF840" s="72"/>
      <c r="CG840" s="72"/>
      <c r="CH840" s="72"/>
    </row>
    <row r="841" spans="1:86" ht="25.15" customHeight="1">
      <c r="A841" s="508"/>
      <c r="B841" s="128">
        <v>2049</v>
      </c>
      <c r="C841" s="396">
        <f t="shared" si="257"/>
        <v>54423</v>
      </c>
      <c r="D841" s="225">
        <f t="shared" si="258"/>
        <v>5932469.3387334831</v>
      </c>
      <c r="E841" s="225">
        <f t="shared" si="259"/>
        <v>8207063.0851944266</v>
      </c>
      <c r="F841" s="225">
        <f t="shared" si="260"/>
        <v>119449.18668551948</v>
      </c>
      <c r="G841" s="225">
        <f t="shared" si="261"/>
        <v>2492759.7991042989</v>
      </c>
      <c r="H841" s="225">
        <f t="shared" si="262"/>
        <v>38154.795747051125</v>
      </c>
      <c r="I841" s="72"/>
      <c r="J841" s="72"/>
      <c r="K841" s="4"/>
      <c r="L841" s="4"/>
      <c r="M841" s="4"/>
      <c r="N841" s="4"/>
      <c r="O841" s="72"/>
      <c r="P841" s="72"/>
      <c r="Q841" s="72"/>
      <c r="R841" s="72"/>
      <c r="S841" s="72"/>
      <c r="T841" s="72"/>
      <c r="U841" s="72"/>
      <c r="V841" s="72"/>
      <c r="W841" s="72"/>
      <c r="X841" s="72"/>
      <c r="Y841" s="72"/>
      <c r="Z841" s="72"/>
      <c r="AA841" s="72"/>
      <c r="AB841" s="72"/>
      <c r="AC841" s="72"/>
      <c r="AD841" s="72"/>
      <c r="AE841" s="72"/>
      <c r="AF841" s="72"/>
      <c r="AG841" s="72"/>
      <c r="AH841" s="72"/>
      <c r="AI841" s="72"/>
      <c r="AJ841" s="72"/>
      <c r="AK841" s="72"/>
      <c r="AL841" s="72"/>
      <c r="AM841" s="72"/>
      <c r="AN841" s="72"/>
      <c r="AO841" s="72"/>
      <c r="AP841" s="72"/>
      <c r="AQ841" s="72"/>
      <c r="AR841" s="72"/>
      <c r="AS841" s="72"/>
      <c r="AT841" s="72"/>
      <c r="AU841" s="72"/>
      <c r="AV841" s="72"/>
      <c r="AW841" s="72"/>
      <c r="AX841" s="72"/>
      <c r="AY841" s="72"/>
      <c r="AZ841" s="72"/>
      <c r="BA841" s="72"/>
      <c r="BB841" s="72"/>
      <c r="BC841" s="72"/>
      <c r="BD841" s="72"/>
      <c r="BE841" s="72"/>
      <c r="BF841" s="72"/>
      <c r="BG841" s="72"/>
      <c r="BH841" s="72"/>
      <c r="BI841" s="72"/>
      <c r="BJ841" s="72"/>
      <c r="BK841" s="72"/>
      <c r="BL841" s="72"/>
      <c r="BM841" s="72"/>
      <c r="BN841" s="72"/>
      <c r="BO841" s="72"/>
      <c r="BP841" s="72"/>
      <c r="BQ841" s="72"/>
      <c r="BR841" s="72"/>
      <c r="BS841" s="72"/>
      <c r="BT841" s="72"/>
      <c r="BU841" s="72"/>
      <c r="BV841" s="72"/>
      <c r="BW841" s="72"/>
      <c r="BX841" s="72"/>
      <c r="BY841" s="72"/>
      <c r="BZ841" s="72"/>
      <c r="CA841" s="72"/>
      <c r="CB841" s="72"/>
      <c r="CC841" s="72"/>
      <c r="CD841" s="72"/>
      <c r="CE841" s="72"/>
      <c r="CF841" s="72"/>
      <c r="CG841" s="72"/>
      <c r="CH841" s="72"/>
    </row>
    <row r="842" spans="1:86" ht="25.15" customHeight="1">
      <c r="A842" s="508"/>
      <c r="B842" s="128">
        <v>2050</v>
      </c>
      <c r="C842" s="396">
        <f t="shared" si="257"/>
        <v>54788</v>
      </c>
      <c r="D842" s="225">
        <f t="shared" si="258"/>
        <v>6032951.8901742632</v>
      </c>
      <c r="E842" s="225">
        <f t="shared" si="259"/>
        <v>8346072.0865981877</v>
      </c>
      <c r="F842" s="225">
        <f t="shared" si="260"/>
        <v>121472.38450760033</v>
      </c>
      <c r="G842" s="225">
        <f t="shared" si="261"/>
        <v>2534981.4863041993</v>
      </c>
      <c r="H842" s="225">
        <f t="shared" si="262"/>
        <v>38801.051295534751</v>
      </c>
      <c r="I842" s="72"/>
      <c r="J842" s="72"/>
      <c r="K842" s="4"/>
      <c r="L842" s="4"/>
      <c r="M842" s="4"/>
      <c r="N842" s="4"/>
      <c r="O842" s="72"/>
      <c r="P842" s="72"/>
      <c r="Q842" s="72"/>
      <c r="R842" s="72"/>
      <c r="S842" s="72"/>
      <c r="T842" s="72"/>
      <c r="U842" s="72"/>
      <c r="V842" s="72"/>
      <c r="W842" s="72"/>
      <c r="X842" s="72"/>
      <c r="Y842" s="72"/>
      <c r="Z842" s="72"/>
      <c r="AA842" s="72"/>
      <c r="AB842" s="72"/>
      <c r="AC842" s="72"/>
      <c r="AD842" s="72"/>
      <c r="AE842" s="72"/>
      <c r="AF842" s="72"/>
      <c r="AG842" s="72"/>
      <c r="AH842" s="72"/>
      <c r="AI842" s="72"/>
      <c r="AJ842" s="72"/>
      <c r="AK842" s="72"/>
      <c r="AL842" s="72"/>
      <c r="AM842" s="72"/>
      <c r="AN842" s="72"/>
      <c r="AO842" s="72"/>
      <c r="AP842" s="72"/>
      <c r="AQ842" s="72"/>
      <c r="AR842" s="72"/>
      <c r="AS842" s="72"/>
      <c r="AT842" s="72"/>
      <c r="AU842" s="72"/>
      <c r="AV842" s="72"/>
      <c r="AW842" s="72"/>
      <c r="AX842" s="72"/>
      <c r="AY842" s="72"/>
      <c r="AZ842" s="72"/>
      <c r="BA842" s="72"/>
      <c r="BB842" s="72"/>
      <c r="BC842" s="72"/>
      <c r="BD842" s="72"/>
      <c r="BE842" s="72"/>
      <c r="BF842" s="72"/>
      <c r="BG842" s="72"/>
      <c r="BH842" s="72"/>
      <c r="BI842" s="72"/>
      <c r="BJ842" s="72"/>
      <c r="BK842" s="72"/>
      <c r="BL842" s="72"/>
      <c r="BM842" s="72"/>
      <c r="BN842" s="72"/>
      <c r="BO842" s="72"/>
      <c r="BP842" s="72"/>
      <c r="BQ842" s="72"/>
      <c r="BR842" s="72"/>
      <c r="BS842" s="72"/>
      <c r="BT842" s="72"/>
      <c r="BU842" s="72"/>
      <c r="BV842" s="72"/>
      <c r="BW842" s="72"/>
      <c r="BX842" s="72"/>
      <c r="BY842" s="72"/>
      <c r="BZ842" s="72"/>
      <c r="CA842" s="72"/>
      <c r="CB842" s="72"/>
      <c r="CC842" s="72"/>
      <c r="CD842" s="72"/>
      <c r="CE842" s="72"/>
      <c r="CF842" s="72"/>
      <c r="CG842" s="72"/>
      <c r="CH842" s="72"/>
    </row>
    <row r="843" spans="1:86" ht="25.15" customHeight="1">
      <c r="A843" s="508"/>
      <c r="B843" s="128">
        <v>2051</v>
      </c>
      <c r="C843" s="396">
        <f t="shared" si="257"/>
        <v>55153</v>
      </c>
      <c r="D843" s="225">
        <f t="shared" si="258"/>
        <v>6130390.5795057155</v>
      </c>
      <c r="E843" s="225">
        <f t="shared" si="259"/>
        <v>8480870.1655466445</v>
      </c>
      <c r="F843" s="225">
        <f t="shared" si="260"/>
        <v>123434.29472201197</v>
      </c>
      <c r="G843" s="225">
        <f t="shared" si="261"/>
        <v>2575924.1753893336</v>
      </c>
      <c r="H843" s="225">
        <f t="shared" si="262"/>
        <v>39427.730183705062</v>
      </c>
      <c r="I843" s="72"/>
      <c r="J843" s="72"/>
      <c r="K843" s="4"/>
      <c r="L843" s="4"/>
      <c r="M843" s="4"/>
      <c r="N843" s="4"/>
      <c r="O843" s="72"/>
      <c r="P843" s="72"/>
      <c r="Q843" s="72"/>
      <c r="R843" s="72"/>
      <c r="S843" s="72"/>
      <c r="T843" s="72"/>
      <c r="U843" s="72"/>
      <c r="V843" s="72"/>
      <c r="W843" s="72"/>
      <c r="X843" s="72"/>
      <c r="Y843" s="72"/>
      <c r="Z843" s="72"/>
      <c r="AA843" s="72"/>
      <c r="AB843" s="72"/>
      <c r="AC843" s="72"/>
      <c r="AD843" s="72"/>
      <c r="AE843" s="72"/>
      <c r="AF843" s="72"/>
      <c r="AG843" s="72"/>
      <c r="AH843" s="72"/>
      <c r="AI843" s="72"/>
      <c r="AJ843" s="72"/>
      <c r="AK843" s="72"/>
      <c r="AL843" s="72"/>
      <c r="AM843" s="72"/>
      <c r="AN843" s="72"/>
      <c r="AO843" s="72"/>
      <c r="AP843" s="72"/>
      <c r="AQ843" s="72"/>
      <c r="AR843" s="72"/>
      <c r="AS843" s="72"/>
      <c r="AT843" s="72"/>
      <c r="AU843" s="72"/>
      <c r="AV843" s="72"/>
      <c r="AW843" s="72"/>
      <c r="AX843" s="72"/>
      <c r="AY843" s="72"/>
      <c r="AZ843" s="72"/>
      <c r="BA843" s="72"/>
      <c r="BB843" s="72"/>
      <c r="BC843" s="72"/>
      <c r="BD843" s="72"/>
      <c r="BE843" s="72"/>
      <c r="BF843" s="72"/>
      <c r="BG843" s="72"/>
      <c r="BH843" s="72"/>
      <c r="BI843" s="72"/>
      <c r="BJ843" s="72"/>
      <c r="BK843" s="72"/>
      <c r="BL843" s="72"/>
      <c r="BM843" s="72"/>
      <c r="BN843" s="72"/>
      <c r="BO843" s="72"/>
      <c r="BP843" s="72"/>
      <c r="BQ843" s="72"/>
      <c r="BR843" s="72"/>
      <c r="BS843" s="72"/>
      <c r="BT843" s="72"/>
      <c r="BU843" s="72"/>
      <c r="BV843" s="72"/>
      <c r="BW843" s="72"/>
      <c r="BX843" s="72"/>
      <c r="BY843" s="72"/>
      <c r="BZ843" s="72"/>
      <c r="CA843" s="72"/>
      <c r="CB843" s="72"/>
      <c r="CC843" s="72"/>
      <c r="CD843" s="72"/>
      <c r="CE843" s="72"/>
      <c r="CF843" s="72"/>
      <c r="CG843" s="72"/>
      <c r="CH843" s="72"/>
    </row>
    <row r="844" spans="1:86" ht="25.15" customHeight="1">
      <c r="A844" s="508"/>
      <c r="B844" s="128">
        <v>2052</v>
      </c>
      <c r="C844" s="396">
        <f t="shared" si="257"/>
        <v>55518</v>
      </c>
      <c r="D844" s="225">
        <f t="shared" si="258"/>
        <v>6228584.2168496186</v>
      </c>
      <c r="E844" s="225">
        <f t="shared" si="259"/>
        <v>8616712.6503926199</v>
      </c>
      <c r="F844" s="225">
        <f t="shared" si="260"/>
        <v>125411.40567677775</v>
      </c>
      <c r="G844" s="225">
        <f t="shared" si="261"/>
        <v>2617184.0855081384</v>
      </c>
      <c r="H844" s="225">
        <f t="shared" si="262"/>
        <v>40059.264535185837</v>
      </c>
      <c r="I844" s="72"/>
      <c r="J844" s="72"/>
      <c r="K844" s="4"/>
      <c r="L844" s="4"/>
      <c r="M844" s="4"/>
      <c r="N844" s="4"/>
      <c r="O844" s="72"/>
      <c r="P844" s="72"/>
      <c r="Q844" s="72"/>
      <c r="R844" s="72"/>
      <c r="S844" s="72"/>
      <c r="T844" s="72"/>
      <c r="U844" s="72"/>
      <c r="V844" s="72"/>
      <c r="W844" s="72"/>
      <c r="X844" s="72"/>
      <c r="Y844" s="72"/>
      <c r="Z844" s="72"/>
      <c r="AA844" s="72"/>
      <c r="AB844" s="72"/>
      <c r="AC844" s="72"/>
      <c r="AD844" s="72"/>
      <c r="AE844" s="72"/>
      <c r="AF844" s="72"/>
      <c r="AG844" s="72"/>
      <c r="AH844" s="72"/>
      <c r="AI844" s="72"/>
      <c r="AJ844" s="72"/>
      <c r="AK844" s="72"/>
      <c r="AL844" s="72"/>
      <c r="AM844" s="72"/>
      <c r="AN844" s="72"/>
      <c r="AO844" s="72"/>
      <c r="AP844" s="72"/>
      <c r="AQ844" s="72"/>
      <c r="AR844" s="72"/>
      <c r="AS844" s="72"/>
      <c r="AT844" s="72"/>
      <c r="AU844" s="72"/>
      <c r="AV844" s="72"/>
      <c r="AW844" s="72"/>
      <c r="AX844" s="72"/>
      <c r="AY844" s="72"/>
      <c r="AZ844" s="72"/>
      <c r="BA844" s="72"/>
      <c r="BB844" s="72"/>
      <c r="BC844" s="72"/>
      <c r="BD844" s="72"/>
      <c r="BE844" s="72"/>
      <c r="BF844" s="72"/>
      <c r="BG844" s="72"/>
      <c r="BH844" s="72"/>
      <c r="BI844" s="72"/>
      <c r="BJ844" s="72"/>
      <c r="BK844" s="72"/>
      <c r="BL844" s="72"/>
      <c r="BM844" s="72"/>
      <c r="BN844" s="72"/>
      <c r="BO844" s="72"/>
      <c r="BP844" s="72"/>
      <c r="BQ844" s="72"/>
      <c r="BR844" s="72"/>
      <c r="BS844" s="72"/>
      <c r="BT844" s="72"/>
      <c r="BU844" s="72"/>
      <c r="BV844" s="72"/>
      <c r="BW844" s="72"/>
      <c r="BX844" s="72"/>
      <c r="BY844" s="72"/>
      <c r="BZ844" s="72"/>
      <c r="CA844" s="72"/>
      <c r="CB844" s="72"/>
      <c r="CC844" s="72"/>
      <c r="CD844" s="72"/>
      <c r="CE844" s="72"/>
      <c r="CF844" s="72"/>
      <c r="CG844" s="72"/>
      <c r="CH844" s="72"/>
    </row>
    <row r="845" spans="1:86" ht="25.15" customHeight="1">
      <c r="A845" s="508"/>
      <c r="B845" s="128">
        <v>2053</v>
      </c>
      <c r="C845" s="396">
        <f t="shared" si="257"/>
        <v>55884</v>
      </c>
      <c r="D845" s="225">
        <f t="shared" si="258"/>
        <v>6328350.6724813255</v>
      </c>
      <c r="E845" s="225">
        <f t="shared" si="259"/>
        <v>8754730.9945937004</v>
      </c>
      <c r="F845" s="225">
        <f t="shared" si="260"/>
        <v>127420.18504052387</v>
      </c>
      <c r="G845" s="225">
        <f t="shared" si="261"/>
        <v>2659104.8769522854</v>
      </c>
      <c r="H845" s="225">
        <f t="shared" si="262"/>
        <v>40700.914499085637</v>
      </c>
      <c r="I845" s="72"/>
      <c r="J845" s="72"/>
      <c r="K845" s="72"/>
      <c r="L845" s="72"/>
      <c r="M845" s="72"/>
      <c r="N845" s="72"/>
      <c r="O845" s="72"/>
      <c r="P845" s="72"/>
      <c r="Q845" s="72"/>
      <c r="R845" s="72"/>
      <c r="S845" s="72"/>
      <c r="T845" s="72"/>
      <c r="U845" s="72"/>
      <c r="V845" s="72"/>
      <c r="W845" s="72"/>
      <c r="X845" s="72"/>
      <c r="Y845" s="72"/>
      <c r="Z845" s="72"/>
      <c r="AA845" s="72"/>
      <c r="AB845" s="72"/>
      <c r="AC845" s="72"/>
      <c r="AD845" s="72"/>
      <c r="AE845" s="72"/>
      <c r="AF845" s="72"/>
      <c r="AG845" s="72"/>
      <c r="AH845" s="72"/>
      <c r="AI845" s="72"/>
      <c r="AJ845" s="72"/>
      <c r="AK845" s="72"/>
      <c r="AL845" s="72"/>
      <c r="AM845" s="72"/>
      <c r="AN845" s="72"/>
      <c r="AO845" s="72"/>
      <c r="AP845" s="72"/>
      <c r="AQ845" s="72"/>
      <c r="AR845" s="72"/>
      <c r="AS845" s="72"/>
      <c r="AT845" s="72"/>
      <c r="AU845" s="72"/>
      <c r="AV845" s="72"/>
      <c r="AW845" s="72"/>
      <c r="AX845" s="72"/>
      <c r="AY845" s="72"/>
      <c r="AZ845" s="72"/>
      <c r="BA845" s="72"/>
      <c r="BB845" s="72"/>
      <c r="BC845" s="72"/>
      <c r="BD845" s="72"/>
      <c r="BE845" s="72"/>
      <c r="BF845" s="72"/>
      <c r="BG845" s="72"/>
      <c r="BH845" s="72"/>
      <c r="BI845" s="72"/>
      <c r="BJ845" s="72"/>
      <c r="BK845" s="72"/>
      <c r="BL845" s="72"/>
      <c r="BM845" s="72"/>
      <c r="BN845" s="72"/>
      <c r="BO845" s="72"/>
      <c r="BP845" s="72"/>
      <c r="BQ845" s="72"/>
      <c r="BR845" s="72"/>
      <c r="BS845" s="72"/>
      <c r="BT845" s="72"/>
      <c r="BU845" s="72"/>
      <c r="BV845" s="72"/>
      <c r="BW845" s="72"/>
      <c r="BX845" s="72"/>
      <c r="BY845" s="72"/>
      <c r="BZ845" s="72"/>
      <c r="CA845" s="72"/>
      <c r="CB845" s="72"/>
      <c r="CC845" s="72"/>
      <c r="CD845" s="72"/>
      <c r="CE845" s="72"/>
      <c r="CF845" s="72"/>
      <c r="CG845" s="72"/>
      <c r="CH845" s="72"/>
    </row>
    <row r="846" spans="1:86" ht="25.15" customHeight="1">
      <c r="A846" s="508"/>
      <c r="B846" s="128">
        <v>2054</v>
      </c>
      <c r="C846" s="396">
        <f t="shared" si="257"/>
        <v>56249</v>
      </c>
      <c r="D846" s="225">
        <f t="shared" si="258"/>
        <v>6429715.1390450187</v>
      </c>
      <c r="E846" s="225">
        <f t="shared" si="259"/>
        <v>8894960.0500148144</v>
      </c>
      <c r="F846" s="225">
        <f t="shared" si="260"/>
        <v>129461.14006253998</v>
      </c>
      <c r="G846" s="225">
        <f t="shared" si="261"/>
        <v>2701697.1353998561</v>
      </c>
      <c r="H846" s="225">
        <f t="shared" si="262"/>
        <v>41352.842102401693</v>
      </c>
      <c r="I846" s="72"/>
      <c r="J846" s="72"/>
      <c r="K846" s="72"/>
      <c r="L846" s="72"/>
      <c r="M846" s="72"/>
      <c r="N846" s="72"/>
      <c r="O846" s="72"/>
      <c r="P846" s="72"/>
      <c r="Q846" s="72"/>
      <c r="R846" s="72"/>
      <c r="S846" s="72"/>
      <c r="T846" s="72"/>
      <c r="U846" s="72"/>
      <c r="V846" s="72"/>
      <c r="W846" s="72"/>
      <c r="X846" s="72"/>
      <c r="Y846" s="72"/>
      <c r="Z846" s="72"/>
      <c r="AA846" s="72"/>
      <c r="AB846" s="72"/>
      <c r="AC846" s="72"/>
      <c r="AD846" s="72"/>
      <c r="AE846" s="72"/>
      <c r="AF846" s="72"/>
      <c r="AG846" s="72"/>
      <c r="AH846" s="72"/>
      <c r="AI846" s="72"/>
      <c r="AJ846" s="72"/>
      <c r="AK846" s="72"/>
      <c r="AL846" s="72"/>
      <c r="AM846" s="72"/>
      <c r="AN846" s="72"/>
      <c r="AO846" s="72"/>
      <c r="AP846" s="72"/>
      <c r="AQ846" s="72"/>
      <c r="AR846" s="72"/>
      <c r="AS846" s="72"/>
      <c r="AT846" s="72"/>
      <c r="AU846" s="72"/>
      <c r="AV846" s="72"/>
      <c r="AW846" s="72"/>
      <c r="AX846" s="72"/>
      <c r="AY846" s="72"/>
      <c r="AZ846" s="72"/>
      <c r="BA846" s="72"/>
      <c r="BB846" s="72"/>
      <c r="BC846" s="72"/>
      <c r="BD846" s="72"/>
      <c r="BE846" s="72"/>
      <c r="BF846" s="72"/>
      <c r="BG846" s="72"/>
      <c r="BH846" s="72"/>
      <c r="BI846" s="72"/>
      <c r="BJ846" s="72"/>
      <c r="BK846" s="72"/>
      <c r="BL846" s="72"/>
      <c r="BM846" s="72"/>
      <c r="BN846" s="72"/>
      <c r="BO846" s="72"/>
      <c r="BP846" s="72"/>
      <c r="BQ846" s="72"/>
      <c r="BR846" s="72"/>
      <c r="BS846" s="72"/>
      <c r="BT846" s="72"/>
      <c r="BU846" s="72"/>
      <c r="BV846" s="72"/>
      <c r="BW846" s="72"/>
      <c r="BX846" s="72"/>
      <c r="BY846" s="72"/>
      <c r="BZ846" s="72"/>
      <c r="CA846" s="72"/>
      <c r="CB846" s="72"/>
      <c r="CC846" s="72"/>
      <c r="CD846" s="72"/>
      <c r="CE846" s="72"/>
      <c r="CF846" s="72"/>
      <c r="CG846" s="72"/>
      <c r="CH846" s="72"/>
    </row>
    <row r="847" spans="1:86" ht="25.15" customHeight="1">
      <c r="A847" s="508"/>
      <c r="B847" s="128">
        <v>2055</v>
      </c>
      <c r="C847" s="396">
        <f t="shared" si="257"/>
        <v>56614</v>
      </c>
      <c r="D847" s="225">
        <f t="shared" si="258"/>
        <v>6532703.2127084928</v>
      </c>
      <c r="E847" s="225">
        <f t="shared" si="259"/>
        <v>9037435.2267612368</v>
      </c>
      <c r="F847" s="225">
        <f t="shared" si="260"/>
        <v>131534.78611699</v>
      </c>
      <c r="G847" s="225">
        <f t="shared" si="261"/>
        <v>2744971.6160852141</v>
      </c>
      <c r="H847" s="225">
        <f t="shared" si="262"/>
        <v>42015.211967401454</v>
      </c>
      <c r="I847" s="72"/>
      <c r="J847" s="72"/>
      <c r="K847" s="72"/>
      <c r="L847" s="72"/>
      <c r="M847" s="72"/>
      <c r="N847" s="72"/>
      <c r="O847" s="72"/>
      <c r="P847" s="72"/>
      <c r="Q847" s="72"/>
      <c r="R847" s="72"/>
      <c r="S847" s="72"/>
      <c r="T847" s="72"/>
      <c r="U847" s="72"/>
      <c r="V847" s="72"/>
      <c r="W847" s="72"/>
      <c r="X847" s="72"/>
      <c r="Y847" s="72"/>
      <c r="Z847" s="72"/>
      <c r="AA847" s="72"/>
      <c r="AB847" s="72"/>
      <c r="AC847" s="72"/>
      <c r="AD847" s="72"/>
      <c r="AE847" s="72"/>
      <c r="AF847" s="72"/>
      <c r="AG847" s="72"/>
      <c r="AH847" s="72"/>
      <c r="AI847" s="72"/>
      <c r="AJ847" s="72"/>
      <c r="AK847" s="72"/>
      <c r="AL847" s="72"/>
      <c r="AM847" s="72"/>
      <c r="AN847" s="72"/>
      <c r="AO847" s="72"/>
      <c r="AP847" s="72"/>
      <c r="AQ847" s="72"/>
      <c r="AR847" s="72"/>
      <c r="AS847" s="72"/>
      <c r="AT847" s="72"/>
      <c r="AU847" s="72"/>
      <c r="AV847" s="72"/>
      <c r="AW847" s="72"/>
      <c r="AX847" s="72"/>
      <c r="AY847" s="72"/>
      <c r="AZ847" s="72"/>
      <c r="BA847" s="72"/>
      <c r="BB847" s="72"/>
      <c r="BC847" s="72"/>
      <c r="BD847" s="72"/>
      <c r="BE847" s="72"/>
      <c r="BF847" s="72"/>
      <c r="BG847" s="72"/>
      <c r="BH847" s="72"/>
      <c r="BI847" s="72"/>
      <c r="BJ847" s="72"/>
      <c r="BK847" s="72"/>
      <c r="BL847" s="72"/>
      <c r="BM847" s="72"/>
      <c r="BN847" s="72"/>
      <c r="BO847" s="72"/>
      <c r="BP847" s="72"/>
      <c r="BQ847" s="72"/>
      <c r="BR847" s="72"/>
      <c r="BS847" s="72"/>
      <c r="BT847" s="72"/>
      <c r="BU847" s="72"/>
      <c r="BV847" s="72"/>
      <c r="BW847" s="72"/>
      <c r="BX847" s="72"/>
      <c r="BY847" s="72"/>
      <c r="BZ847" s="72"/>
      <c r="CA847" s="72"/>
      <c r="CB847" s="72"/>
      <c r="CC847" s="72"/>
      <c r="CD847" s="72"/>
      <c r="CE847" s="72"/>
      <c r="CF847" s="72"/>
      <c r="CG847" s="72"/>
      <c r="CH847" s="72"/>
    </row>
    <row r="848" spans="1:86" ht="25.15" customHeight="1">
      <c r="A848" s="508"/>
      <c r="B848" s="128">
        <v>2056</v>
      </c>
      <c r="C848" s="396">
        <f t="shared" si="257"/>
        <v>56979</v>
      </c>
      <c r="D848" s="225">
        <f t="shared" si="258"/>
        <v>6637340.8996266043</v>
      </c>
      <c r="E848" s="225">
        <f t="shared" si="259"/>
        <v>9182192.5021202192</v>
      </c>
      <c r="F848" s="225">
        <f t="shared" si="260"/>
        <v>133641.64683305242</v>
      </c>
      <c r="G848" s="225">
        <f t="shared" si="261"/>
        <v>2788939.2465148754</v>
      </c>
      <c r="H848" s="225">
        <f t="shared" si="262"/>
        <v>42688.191353192393</v>
      </c>
      <c r="I848" s="72"/>
      <c r="J848" s="72"/>
      <c r="K848" s="72"/>
      <c r="L848" s="72"/>
      <c r="M848" s="72"/>
      <c r="N848" s="72"/>
      <c r="O848" s="72"/>
      <c r="P848" s="72"/>
      <c r="Q848" s="72"/>
      <c r="R848" s="72"/>
      <c r="S848" s="72"/>
      <c r="T848" s="72"/>
      <c r="U848" s="72"/>
      <c r="V848" s="72"/>
      <c r="W848" s="72"/>
      <c r="X848" s="72"/>
      <c r="Y848" s="72"/>
      <c r="Z848" s="72"/>
      <c r="AA848" s="72"/>
      <c r="AB848" s="72"/>
      <c r="AC848" s="72"/>
      <c r="AD848" s="72"/>
      <c r="AE848" s="72"/>
      <c r="AF848" s="72"/>
      <c r="AG848" s="72"/>
      <c r="AH848" s="72"/>
      <c r="AI848" s="72"/>
      <c r="AJ848" s="72"/>
      <c r="AK848" s="72"/>
      <c r="AL848" s="72"/>
      <c r="AM848" s="72"/>
      <c r="AN848" s="72"/>
      <c r="AO848" s="72"/>
      <c r="AP848" s="72"/>
      <c r="AQ848" s="72"/>
      <c r="AR848" s="72"/>
      <c r="AS848" s="72"/>
      <c r="AT848" s="72"/>
      <c r="AU848" s="72"/>
      <c r="AV848" s="72"/>
      <c r="AW848" s="72"/>
      <c r="AX848" s="72"/>
      <c r="AY848" s="72"/>
      <c r="AZ848" s="72"/>
      <c r="BA848" s="72"/>
      <c r="BB848" s="72"/>
      <c r="BC848" s="72"/>
      <c r="BD848" s="72"/>
      <c r="BE848" s="72"/>
      <c r="BF848" s="72"/>
      <c r="BG848" s="72"/>
      <c r="BH848" s="72"/>
      <c r="BI848" s="72"/>
      <c r="BJ848" s="72"/>
      <c r="BK848" s="72"/>
      <c r="BL848" s="72"/>
      <c r="BM848" s="72"/>
      <c r="BN848" s="72"/>
      <c r="BO848" s="72"/>
      <c r="BP848" s="72"/>
      <c r="BQ848" s="72"/>
      <c r="BR848" s="72"/>
      <c r="BS848" s="72"/>
      <c r="BT848" s="72"/>
      <c r="BU848" s="72"/>
      <c r="BV848" s="72"/>
      <c r="BW848" s="72"/>
      <c r="BX848" s="72"/>
      <c r="BY848" s="72"/>
      <c r="BZ848" s="72"/>
      <c r="CA848" s="72"/>
      <c r="CB848" s="72"/>
      <c r="CC848" s="72"/>
      <c r="CD848" s="72"/>
      <c r="CE848" s="72"/>
      <c r="CF848" s="72"/>
      <c r="CG848" s="72"/>
      <c r="CH848" s="72"/>
    </row>
    <row r="849" spans="1:86" ht="25.15" customHeight="1">
      <c r="A849" s="508"/>
      <c r="B849" s="128">
        <v>2057</v>
      </c>
      <c r="C849" s="396">
        <f t="shared" si="257"/>
        <v>57345</v>
      </c>
      <c r="D849" s="225">
        <f t="shared" si="258"/>
        <v>6743654.6225082465</v>
      </c>
      <c r="E849" s="225">
        <f t="shared" si="259"/>
        <v>9329268.4296458382</v>
      </c>
      <c r="F849" s="225">
        <f t="shared" si="260"/>
        <v>135782.25422714525</v>
      </c>
      <c r="G849" s="225">
        <f t="shared" si="261"/>
        <v>2833611.1292268811</v>
      </c>
      <c r="H849" s="225">
        <f t="shared" si="262"/>
        <v>43371.950197957638</v>
      </c>
      <c r="I849" s="72"/>
      <c r="J849" s="72"/>
      <c r="K849" s="72"/>
      <c r="L849" s="72"/>
      <c r="M849" s="72"/>
      <c r="N849" s="72"/>
      <c r="O849" s="72"/>
      <c r="P849" s="72"/>
      <c r="Q849" s="72"/>
      <c r="R849" s="72"/>
      <c r="S849" s="72"/>
      <c r="T849" s="72"/>
      <c r="U849" s="72"/>
      <c r="V849" s="72"/>
      <c r="W849" s="72"/>
      <c r="X849" s="72"/>
      <c r="Y849" s="72"/>
      <c r="Z849" s="72"/>
      <c r="AA849" s="72"/>
      <c r="AB849" s="72"/>
      <c r="AC849" s="72"/>
      <c r="AD849" s="72"/>
      <c r="AE849" s="72"/>
      <c r="AF849" s="72"/>
      <c r="AG849" s="72"/>
      <c r="AH849" s="72"/>
      <c r="AI849" s="72"/>
      <c r="AJ849" s="72"/>
      <c r="AK849" s="72"/>
      <c r="AL849" s="72"/>
      <c r="AM849" s="72"/>
      <c r="AN849" s="72"/>
      <c r="AO849" s="72"/>
      <c r="AP849" s="72"/>
      <c r="AQ849" s="72"/>
      <c r="AR849" s="72"/>
      <c r="AS849" s="72"/>
      <c r="AT849" s="72"/>
      <c r="AU849" s="72"/>
      <c r="AV849" s="72"/>
      <c r="AW849" s="72"/>
      <c r="AX849" s="72"/>
      <c r="AY849" s="72"/>
      <c r="AZ849" s="72"/>
      <c r="BA849" s="72"/>
      <c r="BB849" s="72"/>
      <c r="BC849" s="72"/>
      <c r="BD849" s="72"/>
      <c r="BE849" s="72"/>
      <c r="BF849" s="72"/>
      <c r="BG849" s="72"/>
      <c r="BH849" s="72"/>
      <c r="BI849" s="72"/>
      <c r="BJ849" s="72"/>
      <c r="BK849" s="72"/>
      <c r="BL849" s="72"/>
      <c r="BM849" s="72"/>
      <c r="BN849" s="72"/>
      <c r="BO849" s="72"/>
      <c r="BP849" s="72"/>
      <c r="BQ849" s="72"/>
      <c r="BR849" s="72"/>
      <c r="BS849" s="72"/>
      <c r="BT849" s="72"/>
      <c r="BU849" s="72"/>
      <c r="BV849" s="72"/>
      <c r="BW849" s="72"/>
      <c r="BX849" s="72"/>
      <c r="BY849" s="72"/>
      <c r="BZ849" s="72"/>
      <c r="CA849" s="72"/>
      <c r="CB849" s="72"/>
      <c r="CC849" s="72"/>
      <c r="CD849" s="72"/>
      <c r="CE849" s="72"/>
      <c r="CF849" s="72"/>
      <c r="CG849" s="72"/>
      <c r="CH849" s="72"/>
    </row>
    <row r="850" spans="1:86" ht="25.15" customHeight="1">
      <c r="A850" s="508"/>
      <c r="B850" s="128">
        <v>2058</v>
      </c>
      <c r="C850" s="396">
        <f t="shared" si="257"/>
        <v>57710</v>
      </c>
      <c r="D850" s="225">
        <f t="shared" si="258"/>
        <v>6851671.2272885107</v>
      </c>
      <c r="E850" s="225">
        <f t="shared" si="259"/>
        <v>9478700.1483893525</v>
      </c>
      <c r="F850" s="225">
        <f t="shared" si="260"/>
        <v>137957.14883726864</v>
      </c>
      <c r="G850" s="225">
        <f t="shared" si="261"/>
        <v>2878998.5445943684</v>
      </c>
      <c r="H850" s="225">
        <f t="shared" si="262"/>
        <v>44066.66116186812</v>
      </c>
      <c r="I850" s="72"/>
      <c r="J850" s="72"/>
      <c r="K850" s="72"/>
      <c r="L850" s="72"/>
      <c r="M850" s="72"/>
      <c r="N850" s="72"/>
      <c r="O850" s="72"/>
      <c r="P850" s="72"/>
      <c r="Q850" s="72"/>
      <c r="R850" s="72"/>
      <c r="S850" s="72"/>
      <c r="T850" s="72"/>
      <c r="U850" s="72"/>
      <c r="V850" s="72"/>
      <c r="W850" s="72"/>
      <c r="X850" s="72"/>
      <c r="Y850" s="72"/>
      <c r="Z850" s="72"/>
      <c r="AA850" s="72"/>
      <c r="AB850" s="72"/>
      <c r="AC850" s="72"/>
      <c r="AD850" s="72"/>
      <c r="AE850" s="72"/>
      <c r="AF850" s="72"/>
      <c r="AG850" s="72"/>
      <c r="AH850" s="72"/>
      <c r="AI850" s="72"/>
      <c r="AJ850" s="72"/>
      <c r="AK850" s="72"/>
      <c r="AL850" s="72"/>
      <c r="AM850" s="72"/>
      <c r="AN850" s="72"/>
      <c r="AO850" s="72"/>
      <c r="AP850" s="72"/>
      <c r="AQ850" s="72"/>
      <c r="AR850" s="72"/>
      <c r="AS850" s="72"/>
      <c r="AT850" s="72"/>
      <c r="AU850" s="72"/>
      <c r="AV850" s="72"/>
      <c r="AW850" s="72"/>
      <c r="AX850" s="72"/>
      <c r="AY850" s="72"/>
      <c r="AZ850" s="72"/>
      <c r="BA850" s="72"/>
      <c r="BB850" s="72"/>
      <c r="BC850" s="72"/>
      <c r="BD850" s="72"/>
      <c r="BE850" s="72"/>
      <c r="BF850" s="72"/>
      <c r="BG850" s="72"/>
      <c r="BH850" s="72"/>
      <c r="BI850" s="72"/>
      <c r="BJ850" s="72"/>
      <c r="BK850" s="72"/>
      <c r="BL850" s="72"/>
      <c r="BM850" s="72"/>
      <c r="BN850" s="72"/>
      <c r="BO850" s="72"/>
      <c r="BP850" s="72"/>
      <c r="BQ850" s="72"/>
      <c r="BR850" s="72"/>
      <c r="BS850" s="72"/>
      <c r="BT850" s="72"/>
      <c r="BU850" s="72"/>
      <c r="BV850" s="72"/>
      <c r="BW850" s="72"/>
      <c r="BX850" s="72"/>
      <c r="BY850" s="72"/>
      <c r="BZ850" s="72"/>
      <c r="CA850" s="72"/>
      <c r="CB850" s="72"/>
      <c r="CC850" s="72"/>
      <c r="CD850" s="72"/>
      <c r="CE850" s="72"/>
      <c r="CF850" s="72"/>
      <c r="CG850" s="72"/>
      <c r="CH850" s="72"/>
    </row>
    <row r="851" spans="1:86" ht="25.15" customHeight="1">
      <c r="A851" s="508"/>
      <c r="B851" s="128">
        <v>2059</v>
      </c>
      <c r="C851" s="396">
        <f t="shared" si="257"/>
        <v>58075</v>
      </c>
      <c r="D851" s="225">
        <f t="shared" si="258"/>
        <v>6961417.9899077173</v>
      </c>
      <c r="E851" s="225">
        <f t="shared" si="259"/>
        <v>9630525.3922774196</v>
      </c>
      <c r="F851" s="225">
        <f t="shared" si="260"/>
        <v>140166.87985949955</v>
      </c>
      <c r="G851" s="225">
        <f t="shared" si="261"/>
        <v>2925112.9536740463</v>
      </c>
      <c r="H851" s="225">
        <f t="shared" si="262"/>
        <v>44772.499670682038</v>
      </c>
      <c r="I851" s="72"/>
      <c r="J851" s="72"/>
      <c r="K851" s="72"/>
      <c r="L851" s="72"/>
      <c r="M851" s="72"/>
      <c r="N851" s="72"/>
      <c r="O851" s="72"/>
      <c r="P851" s="72"/>
      <c r="Q851" s="72"/>
      <c r="R851" s="72"/>
      <c r="S851" s="72"/>
      <c r="T851" s="72"/>
      <c r="U851" s="72"/>
      <c r="V851" s="72"/>
      <c r="W851" s="72"/>
      <c r="X851" s="72"/>
      <c r="Y851" s="72"/>
      <c r="Z851" s="72"/>
      <c r="AA851" s="72"/>
      <c r="AB851" s="72"/>
      <c r="AC851" s="72"/>
      <c r="AD851" s="72"/>
      <c r="AE851" s="72"/>
      <c r="AF851" s="72"/>
      <c r="AG851" s="72"/>
      <c r="AH851" s="72"/>
      <c r="AI851" s="72"/>
      <c r="AJ851" s="72"/>
      <c r="AK851" s="72"/>
      <c r="AL851" s="72"/>
      <c r="AM851" s="72"/>
      <c r="AN851" s="72"/>
      <c r="AO851" s="72"/>
      <c r="AP851" s="72"/>
      <c r="AQ851" s="72"/>
      <c r="AR851" s="72"/>
      <c r="AS851" s="72"/>
      <c r="AT851" s="72"/>
      <c r="AU851" s="72"/>
      <c r="AV851" s="72"/>
      <c r="AW851" s="72"/>
      <c r="AX851" s="72"/>
      <c r="AY851" s="72"/>
      <c r="AZ851" s="72"/>
      <c r="BA851" s="72"/>
      <c r="BB851" s="72"/>
      <c r="BC851" s="72"/>
      <c r="BD851" s="72"/>
      <c r="BE851" s="72"/>
      <c r="BF851" s="72"/>
      <c r="BG851" s="72"/>
      <c r="BH851" s="72"/>
      <c r="BI851" s="72"/>
      <c r="BJ851" s="72"/>
      <c r="BK851" s="72"/>
      <c r="BL851" s="72"/>
      <c r="BM851" s="72"/>
      <c r="BN851" s="72"/>
      <c r="BO851" s="72"/>
      <c r="BP851" s="72"/>
      <c r="BQ851" s="72"/>
      <c r="BR851" s="72"/>
      <c r="BS851" s="72"/>
      <c r="BT851" s="72"/>
      <c r="BU851" s="72"/>
      <c r="BV851" s="72"/>
      <c r="BW851" s="72"/>
      <c r="BX851" s="72"/>
      <c r="BY851" s="72"/>
      <c r="BZ851" s="72"/>
      <c r="CA851" s="72"/>
      <c r="CB851" s="72"/>
      <c r="CC851" s="72"/>
      <c r="CD851" s="72"/>
      <c r="CE851" s="72"/>
      <c r="CF851" s="72"/>
      <c r="CG851" s="72"/>
      <c r="CH851" s="72"/>
    </row>
    <row r="852" spans="1:86" ht="25.15" customHeight="1">
      <c r="A852" s="508"/>
      <c r="B852" s="128">
        <v>2060</v>
      </c>
      <c r="C852" s="396">
        <f t="shared" si="257"/>
        <v>58440</v>
      </c>
      <c r="D852" s="225">
        <f t="shared" si="258"/>
        <v>7078519.3118938319</v>
      </c>
      <c r="E852" s="225">
        <f t="shared" si="259"/>
        <v>9792525.0389717389</v>
      </c>
      <c r="F852" s="225">
        <f t="shared" si="260"/>
        <v>142524.69359141623</v>
      </c>
      <c r="G852" s="225">
        <f t="shared" si="261"/>
        <v>2974317.6694848952</v>
      </c>
      <c r="H852" s="225">
        <f t="shared" si="262"/>
        <v>45525.639175831799</v>
      </c>
      <c r="I852" s="72"/>
      <c r="J852" s="72"/>
      <c r="K852" s="72"/>
      <c r="L852" s="72"/>
      <c r="M852" s="72"/>
      <c r="N852" s="72"/>
      <c r="O852" s="72"/>
      <c r="P852" s="72"/>
      <c r="Q852" s="72"/>
      <c r="R852" s="72"/>
      <c r="S852" s="72"/>
      <c r="T852" s="72"/>
      <c r="U852" s="72"/>
      <c r="V852" s="72"/>
      <c r="W852" s="72"/>
      <c r="X852" s="72"/>
      <c r="Y852" s="72"/>
      <c r="Z852" s="72"/>
      <c r="AA852" s="72"/>
      <c r="AB852" s="72"/>
      <c r="AC852" s="72"/>
      <c r="AD852" s="72"/>
      <c r="AE852" s="72"/>
      <c r="AF852" s="72"/>
      <c r="AG852" s="72"/>
      <c r="AH852" s="72"/>
      <c r="AI852" s="72"/>
      <c r="AJ852" s="72"/>
      <c r="AK852" s="72"/>
      <c r="AL852" s="72"/>
      <c r="AM852" s="72"/>
      <c r="AN852" s="72"/>
      <c r="AO852" s="72"/>
      <c r="AP852" s="72"/>
      <c r="AQ852" s="72"/>
      <c r="AR852" s="72"/>
      <c r="AS852" s="72"/>
      <c r="AT852" s="72"/>
      <c r="AU852" s="72"/>
      <c r="AV852" s="72"/>
      <c r="AW852" s="72"/>
      <c r="AX852" s="72"/>
      <c r="AY852" s="72"/>
      <c r="AZ852" s="72"/>
      <c r="BA852" s="72"/>
      <c r="BB852" s="72"/>
      <c r="BC852" s="72"/>
      <c r="BD852" s="72"/>
      <c r="BE852" s="72"/>
      <c r="BF852" s="72"/>
      <c r="BG852" s="72"/>
      <c r="BH852" s="72"/>
      <c r="BI852" s="72"/>
      <c r="BJ852" s="72"/>
      <c r="BK852" s="72"/>
      <c r="BL852" s="72"/>
      <c r="BM852" s="72"/>
      <c r="BN852" s="72"/>
      <c r="BO852" s="72"/>
      <c r="BP852" s="72"/>
      <c r="BQ852" s="72"/>
      <c r="BR852" s="72"/>
      <c r="BS852" s="72"/>
      <c r="BT852" s="72"/>
      <c r="BU852" s="72"/>
      <c r="BV852" s="72"/>
      <c r="BW852" s="72"/>
      <c r="BX852" s="72"/>
      <c r="BY852" s="72"/>
      <c r="BZ852" s="72"/>
      <c r="CA852" s="72"/>
      <c r="CB852" s="72"/>
      <c r="CC852" s="72"/>
      <c r="CD852" s="72"/>
      <c r="CE852" s="72"/>
      <c r="CF852" s="72"/>
      <c r="CG852" s="72"/>
      <c r="CH852" s="72"/>
    </row>
    <row r="853" spans="1:86" ht="25.15" customHeight="1">
      <c r="A853" s="508"/>
      <c r="B853" s="128">
        <v>2061</v>
      </c>
      <c r="C853" s="396">
        <f t="shared" si="257"/>
        <v>58806</v>
      </c>
      <c r="D853" s="225">
        <f t="shared" si="258"/>
        <v>7197590.4508957872</v>
      </c>
      <c r="E853" s="225">
        <f t="shared" si="259"/>
        <v>9957249.7587498315</v>
      </c>
      <c r="F853" s="225">
        <f t="shared" si="260"/>
        <v>144922.16922919819</v>
      </c>
      <c r="G853" s="225">
        <f t="shared" si="261"/>
        <v>3024350.081215994</v>
      </c>
      <c r="H853" s="225">
        <f t="shared" si="262"/>
        <v>46291.447598696439</v>
      </c>
      <c r="I853" s="72"/>
      <c r="J853" s="72"/>
      <c r="K853" s="72"/>
      <c r="L853" s="72"/>
      <c r="M853" s="72"/>
      <c r="N853" s="72"/>
      <c r="O853" s="72"/>
      <c r="P853" s="72"/>
      <c r="Q853" s="72"/>
      <c r="R853" s="72"/>
      <c r="S853" s="72"/>
      <c r="T853" s="72"/>
      <c r="U853" s="72"/>
      <c r="V853" s="72"/>
      <c r="W853" s="72"/>
      <c r="X853" s="72"/>
      <c r="Y853" s="72"/>
      <c r="Z853" s="72"/>
      <c r="AA853" s="72"/>
      <c r="AB853" s="72"/>
      <c r="AC853" s="72"/>
      <c r="AD853" s="72"/>
      <c r="AE853" s="72"/>
      <c r="AF853" s="72"/>
      <c r="AG853" s="72"/>
      <c r="AH853" s="72"/>
      <c r="AI853" s="72"/>
      <c r="AJ853" s="72"/>
      <c r="AK853" s="72"/>
      <c r="AL853" s="72"/>
      <c r="AM853" s="72"/>
      <c r="AN853" s="72"/>
      <c r="AO853" s="72"/>
      <c r="AP853" s="72"/>
      <c r="AQ853" s="72"/>
      <c r="AR853" s="72"/>
      <c r="AS853" s="72"/>
      <c r="AT853" s="72"/>
      <c r="AU853" s="72"/>
      <c r="AV853" s="72"/>
      <c r="AW853" s="72"/>
      <c r="AX853" s="72"/>
      <c r="AY853" s="72"/>
      <c r="AZ853" s="72"/>
      <c r="BA853" s="72"/>
      <c r="BB853" s="72"/>
      <c r="BC853" s="72"/>
      <c r="BD853" s="72"/>
      <c r="BE853" s="72"/>
      <c r="BF853" s="72"/>
      <c r="BG853" s="72"/>
      <c r="BH853" s="72"/>
      <c r="BI853" s="72"/>
      <c r="BJ853" s="72"/>
      <c r="BK853" s="72"/>
      <c r="BL853" s="72"/>
      <c r="BM853" s="72"/>
      <c r="BN853" s="72"/>
      <c r="BO853" s="72"/>
      <c r="BP853" s="72"/>
      <c r="BQ853" s="72"/>
      <c r="BR853" s="72"/>
      <c r="BS853" s="72"/>
      <c r="BT853" s="72"/>
      <c r="BU853" s="72"/>
      <c r="BV853" s="72"/>
      <c r="BW853" s="72"/>
      <c r="BX853" s="72"/>
      <c r="BY853" s="72"/>
      <c r="BZ853" s="72"/>
      <c r="CA853" s="72"/>
      <c r="CB853" s="72"/>
      <c r="CC853" s="72"/>
      <c r="CD853" s="72"/>
      <c r="CE853" s="72"/>
      <c r="CF853" s="72"/>
      <c r="CG853" s="72"/>
      <c r="CH853" s="72"/>
    </row>
    <row r="854" spans="1:86" ht="25.15" customHeight="1">
      <c r="B854" s="235" t="s">
        <v>276</v>
      </c>
      <c r="C854" s="82"/>
      <c r="D854" s="82"/>
      <c r="E854" s="82"/>
      <c r="F854" s="82"/>
      <c r="G854" s="83"/>
      <c r="H854" s="72"/>
      <c r="I854" s="72"/>
      <c r="J854" s="72"/>
      <c r="K854" s="72"/>
      <c r="L854" s="72"/>
      <c r="M854" s="72"/>
      <c r="N854" s="72"/>
      <c r="O854" s="72"/>
      <c r="P854" s="72"/>
      <c r="Q854" s="72"/>
      <c r="R854" s="72"/>
      <c r="S854" s="72"/>
      <c r="T854" s="72"/>
      <c r="U854" s="72"/>
      <c r="V854" s="72"/>
      <c r="W854" s="72"/>
      <c r="X854" s="72"/>
      <c r="Y854" s="72"/>
      <c r="Z854" s="72"/>
      <c r="AA854" s="72"/>
      <c r="AB854" s="72"/>
      <c r="AC854" s="72"/>
      <c r="AD854" s="72"/>
      <c r="AE854" s="72"/>
      <c r="AF854" s="72"/>
      <c r="AG854" s="72"/>
      <c r="AH854" s="72"/>
      <c r="AI854" s="72"/>
      <c r="AJ854" s="72"/>
      <c r="AK854" s="72"/>
      <c r="AL854" s="72"/>
      <c r="AM854" s="72"/>
      <c r="AN854" s="72"/>
      <c r="AO854" s="72"/>
      <c r="AP854" s="72"/>
      <c r="AQ854" s="72"/>
      <c r="AR854" s="72"/>
      <c r="AS854" s="72"/>
      <c r="AT854" s="72"/>
      <c r="AU854" s="72"/>
      <c r="AV854" s="72"/>
      <c r="AW854" s="72"/>
      <c r="AX854" s="72"/>
      <c r="AY854" s="72"/>
      <c r="AZ854" s="72"/>
      <c r="BA854" s="72"/>
      <c r="BB854" s="72"/>
      <c r="BC854" s="72"/>
      <c r="BD854" s="72"/>
      <c r="BE854" s="72"/>
      <c r="BF854" s="72"/>
      <c r="BG854" s="72"/>
      <c r="BH854" s="72"/>
      <c r="BI854" s="72"/>
      <c r="BJ854" s="72"/>
      <c r="BK854" s="72"/>
      <c r="BL854" s="72"/>
      <c r="BM854" s="72"/>
      <c r="BN854" s="72"/>
      <c r="BO854" s="72"/>
      <c r="BP854" s="72"/>
      <c r="BQ854" s="72"/>
      <c r="BR854" s="72"/>
      <c r="BS854" s="72"/>
      <c r="BT854" s="72"/>
      <c r="BU854" s="72"/>
      <c r="BV854" s="72"/>
      <c r="BW854" s="72"/>
      <c r="BX854" s="72"/>
      <c r="BY854" s="72"/>
      <c r="BZ854" s="72"/>
      <c r="CA854" s="72"/>
      <c r="CB854" s="72"/>
      <c r="CC854" s="72"/>
      <c r="CD854" s="72"/>
      <c r="CE854" s="72"/>
      <c r="CF854" s="72"/>
      <c r="CG854" s="72"/>
      <c r="CH854" s="72"/>
    </row>
    <row r="855" spans="1:86" ht="25.15" customHeight="1">
      <c r="B855" s="236" t="s">
        <v>277</v>
      </c>
      <c r="C855" s="82"/>
      <c r="D855" s="82"/>
      <c r="E855" s="82"/>
      <c r="F855" s="83"/>
      <c r="G855" s="83"/>
      <c r="H855" s="72"/>
      <c r="I855" s="72"/>
      <c r="J855" s="72"/>
      <c r="K855" s="72"/>
      <c r="L855" s="72"/>
      <c r="M855" s="72"/>
      <c r="N855" s="72"/>
      <c r="O855" s="72"/>
      <c r="P855" s="72"/>
      <c r="Q855" s="72"/>
      <c r="R855" s="72"/>
      <c r="S855" s="72"/>
      <c r="T855" s="72"/>
      <c r="U855" s="72"/>
      <c r="V855" s="72"/>
      <c r="W855" s="72"/>
      <c r="X855" s="72"/>
      <c r="Y855" s="72"/>
      <c r="Z855" s="72"/>
      <c r="AA855" s="72"/>
      <c r="AB855" s="72"/>
      <c r="AC855" s="72"/>
      <c r="AD855" s="72"/>
      <c r="AE855" s="72"/>
      <c r="AF855" s="72"/>
      <c r="AG855" s="72"/>
      <c r="AH855" s="72"/>
      <c r="AI855" s="72"/>
      <c r="AJ855" s="72"/>
      <c r="AK855" s="72"/>
      <c r="AL855" s="72"/>
      <c r="AM855" s="72"/>
      <c r="AN855" s="72"/>
      <c r="AO855" s="72"/>
      <c r="AP855" s="72"/>
      <c r="AQ855" s="72"/>
      <c r="AR855" s="72"/>
      <c r="AS855" s="72"/>
      <c r="AT855" s="72"/>
      <c r="AU855" s="72"/>
      <c r="AV855" s="72"/>
      <c r="AW855" s="72"/>
      <c r="AX855" s="72"/>
      <c r="AY855" s="72"/>
      <c r="AZ855" s="72"/>
      <c r="BA855" s="72"/>
      <c r="BB855" s="72"/>
      <c r="BC855" s="72"/>
      <c r="BD855" s="72"/>
      <c r="BE855" s="72"/>
      <c r="BF855" s="72"/>
      <c r="BG855" s="72"/>
      <c r="BH855" s="72"/>
      <c r="BI855" s="72"/>
      <c r="BJ855" s="72"/>
      <c r="BK855" s="72"/>
      <c r="BL855" s="72"/>
      <c r="BM855" s="72"/>
      <c r="BN855" s="72"/>
      <c r="BO855" s="72"/>
      <c r="BP855" s="72"/>
      <c r="BQ855" s="72"/>
      <c r="BR855" s="72"/>
      <c r="BS855" s="72"/>
      <c r="BT855" s="72"/>
      <c r="BU855" s="72"/>
      <c r="BV855" s="72"/>
      <c r="BW855" s="72"/>
      <c r="BX855" s="72"/>
      <c r="BY855" s="72"/>
      <c r="BZ855" s="72"/>
      <c r="CA855" s="72"/>
      <c r="CB855" s="72"/>
      <c r="CC855" s="72"/>
      <c r="CD855" s="72"/>
      <c r="CE855" s="72"/>
      <c r="CF855" s="72"/>
      <c r="CG855" s="72"/>
      <c r="CH855" s="72"/>
    </row>
    <row r="856" spans="1:86" ht="25.15" customHeight="1">
      <c r="A856" s="391" t="s">
        <v>421</v>
      </c>
      <c r="B856" s="428" t="s">
        <v>278</v>
      </c>
      <c r="C856" s="428"/>
      <c r="D856" s="428"/>
      <c r="E856" s="428"/>
      <c r="F856" s="428"/>
      <c r="G856" s="428"/>
      <c r="H856" s="428"/>
      <c r="I856" s="72"/>
      <c r="J856" s="72"/>
      <c r="K856" s="72"/>
      <c r="L856" s="72"/>
      <c r="M856" s="72"/>
      <c r="N856" s="72"/>
      <c r="O856" s="72"/>
      <c r="P856" s="72"/>
      <c r="Q856" s="72"/>
      <c r="R856" s="72"/>
      <c r="S856" s="72"/>
      <c r="T856" s="72"/>
      <c r="U856" s="72"/>
      <c r="V856" s="72"/>
      <c r="W856" s="72"/>
      <c r="X856" s="72"/>
      <c r="Y856" s="72"/>
      <c r="Z856" s="72"/>
      <c r="AA856" s="72"/>
      <c r="AB856" s="72"/>
      <c r="AC856" s="72"/>
      <c r="AD856" s="72"/>
      <c r="AE856" s="72"/>
      <c r="AF856" s="72"/>
      <c r="AG856" s="72"/>
      <c r="AH856" s="72"/>
      <c r="AI856" s="72"/>
      <c r="AJ856" s="72"/>
      <c r="AK856" s="72"/>
      <c r="AL856" s="72"/>
      <c r="AM856" s="72"/>
      <c r="AN856" s="72"/>
      <c r="AO856" s="72"/>
      <c r="AP856" s="72"/>
      <c r="AQ856" s="72"/>
      <c r="AR856" s="72"/>
      <c r="AS856" s="72"/>
      <c r="AT856" s="72"/>
      <c r="AU856" s="72"/>
      <c r="AV856" s="72"/>
      <c r="AW856" s="72"/>
      <c r="AX856" s="72"/>
      <c r="AY856" s="72"/>
      <c r="AZ856" s="72"/>
      <c r="BA856" s="72"/>
      <c r="BB856" s="72"/>
      <c r="BC856" s="72"/>
      <c r="BD856" s="72"/>
      <c r="BE856" s="72"/>
      <c r="BF856" s="72"/>
      <c r="BG856" s="72"/>
      <c r="BH856" s="72"/>
      <c r="BI856" s="72"/>
      <c r="BJ856" s="72"/>
      <c r="BK856" s="72"/>
      <c r="BL856" s="72"/>
      <c r="BM856" s="72"/>
      <c r="BN856" s="72"/>
      <c r="BO856" s="72"/>
      <c r="BP856" s="72"/>
      <c r="BQ856" s="72"/>
      <c r="BR856" s="72"/>
      <c r="BS856" s="72"/>
      <c r="BT856" s="72"/>
      <c r="BU856" s="72"/>
      <c r="BV856" s="72"/>
      <c r="BW856" s="72"/>
      <c r="BX856" s="72"/>
      <c r="BY856" s="72"/>
      <c r="BZ856" s="72"/>
      <c r="CA856" s="72"/>
      <c r="CB856" s="72"/>
      <c r="CC856" s="72"/>
      <c r="CD856" s="72"/>
      <c r="CE856" s="72"/>
      <c r="CF856" s="72"/>
      <c r="CG856" s="72"/>
      <c r="CH856" s="72"/>
    </row>
    <row r="857" spans="1:86" ht="25.15" customHeight="1">
      <c r="B857" s="72"/>
      <c r="C857" s="72"/>
      <c r="D857" s="72"/>
      <c r="E857" s="72"/>
      <c r="F857" s="72"/>
      <c r="G857" s="72"/>
      <c r="H857" s="72"/>
      <c r="I857" s="72"/>
      <c r="J857" s="72"/>
      <c r="K857" s="72"/>
      <c r="L857" s="72"/>
      <c r="M857" s="72"/>
      <c r="N857" s="72"/>
      <c r="O857" s="72"/>
      <c r="P857" s="72"/>
      <c r="Q857" s="72"/>
      <c r="R857" s="72"/>
      <c r="S857" s="72"/>
      <c r="T857" s="72"/>
      <c r="U857" s="72"/>
      <c r="V857" s="72"/>
      <c r="W857" s="72"/>
      <c r="X857" s="72"/>
      <c r="Y857" s="72"/>
      <c r="Z857" s="72"/>
      <c r="AA857" s="72"/>
      <c r="AB857" s="72"/>
      <c r="AC857" s="72"/>
      <c r="AD857" s="72"/>
      <c r="AE857" s="72"/>
      <c r="AF857" s="72"/>
      <c r="AG857" s="72"/>
      <c r="AH857" s="72"/>
      <c r="AI857" s="72"/>
      <c r="AJ857" s="72"/>
      <c r="AK857" s="72"/>
      <c r="AL857" s="72"/>
      <c r="AM857" s="72"/>
      <c r="AN857" s="72"/>
      <c r="AO857" s="72"/>
      <c r="AP857" s="72"/>
      <c r="AQ857" s="72"/>
      <c r="AR857" s="72"/>
      <c r="AS857" s="72"/>
      <c r="AT857" s="72"/>
      <c r="AU857" s="72"/>
      <c r="AV857" s="72"/>
      <c r="AW857" s="72"/>
      <c r="AX857" s="72"/>
      <c r="AY857" s="72"/>
      <c r="AZ857" s="72"/>
      <c r="BA857" s="72"/>
      <c r="BB857" s="72"/>
      <c r="BC857" s="72"/>
      <c r="BD857" s="72"/>
      <c r="BE857" s="72"/>
      <c r="BF857" s="72"/>
      <c r="BG857" s="72"/>
      <c r="BH857" s="72"/>
      <c r="BI857" s="72"/>
      <c r="BJ857" s="72"/>
      <c r="BK857" s="72"/>
      <c r="BL857" s="72"/>
      <c r="BM857" s="72"/>
      <c r="BN857" s="72"/>
      <c r="BO857" s="72"/>
      <c r="BP857" s="72"/>
      <c r="BQ857" s="72"/>
      <c r="BR857" s="72"/>
      <c r="BS857" s="72"/>
      <c r="BT857" s="72"/>
      <c r="BU857" s="72"/>
      <c r="BV857" s="72"/>
      <c r="BW857" s="72"/>
      <c r="BX857" s="72"/>
      <c r="BY857" s="72"/>
      <c r="BZ857" s="72"/>
      <c r="CA857" s="72"/>
      <c r="CB857" s="72"/>
      <c r="CC857" s="72"/>
      <c r="CD857" s="72"/>
      <c r="CE857" s="72"/>
      <c r="CF857" s="72"/>
      <c r="CG857" s="72"/>
      <c r="CH857" s="72"/>
    </row>
    <row r="858" spans="1:86" ht="25.15" hidden="1" customHeight="1">
      <c r="B858" s="515" t="s">
        <v>279</v>
      </c>
      <c r="C858" s="515"/>
      <c r="D858" s="515"/>
      <c r="E858" s="72"/>
      <c r="F858" s="2"/>
      <c r="G858" s="220"/>
      <c r="H858" s="220"/>
      <c r="I858" s="72"/>
      <c r="J858" s="2"/>
      <c r="K858" s="4"/>
      <c r="L858" s="4"/>
      <c r="M858" s="4"/>
      <c r="N858" s="4"/>
      <c r="O858" s="72"/>
      <c r="P858" s="72"/>
      <c r="Q858" s="72"/>
      <c r="R858" s="72"/>
      <c r="S858" s="72"/>
      <c r="T858" s="72"/>
      <c r="U858" s="72"/>
      <c r="V858" s="72"/>
      <c r="W858" s="72"/>
      <c r="X858" s="72"/>
      <c r="Y858" s="72"/>
      <c r="Z858" s="72"/>
      <c r="AA858" s="72"/>
      <c r="AB858" s="72"/>
      <c r="AC858" s="72"/>
      <c r="AD858" s="72"/>
      <c r="AE858" s="72"/>
      <c r="AF858" s="72"/>
      <c r="AG858" s="72"/>
      <c r="AH858" s="72"/>
      <c r="AI858" s="72"/>
      <c r="AJ858" s="72"/>
      <c r="AK858" s="72"/>
      <c r="AL858" s="72"/>
      <c r="AM858" s="72"/>
      <c r="AN858" s="72"/>
      <c r="AO858" s="72"/>
      <c r="AP858" s="72"/>
      <c r="AQ858" s="72"/>
      <c r="AR858" s="72"/>
      <c r="AS858" s="72"/>
      <c r="AT858" s="72"/>
      <c r="AU858" s="72"/>
      <c r="AV858" s="72"/>
      <c r="AW858" s="72"/>
      <c r="AX858" s="72"/>
      <c r="AY858" s="72"/>
      <c r="AZ858" s="72"/>
      <c r="BA858" s="72"/>
      <c r="BB858" s="72"/>
      <c r="BC858" s="72"/>
      <c r="BD858" s="72"/>
      <c r="BE858" s="72"/>
      <c r="BF858" s="72"/>
      <c r="BG858" s="72"/>
      <c r="BH858" s="72"/>
      <c r="BI858" s="72"/>
      <c r="BJ858" s="72"/>
      <c r="BK858" s="72"/>
      <c r="BL858" s="72"/>
      <c r="BM858" s="72"/>
      <c r="BN858" s="72"/>
      <c r="BO858" s="72"/>
      <c r="BP858" s="72"/>
      <c r="BQ858" s="72"/>
      <c r="BR858" s="72"/>
      <c r="BS858" s="72"/>
      <c r="BT858" s="72"/>
      <c r="BU858" s="72"/>
      <c r="BV858" s="72"/>
      <c r="BW858" s="72"/>
      <c r="BX858" s="72"/>
      <c r="BY858" s="72"/>
      <c r="BZ858" s="72"/>
      <c r="CA858" s="72"/>
      <c r="CB858" s="72"/>
      <c r="CC858" s="72"/>
      <c r="CD858" s="72"/>
      <c r="CE858" s="72"/>
      <c r="CF858" s="72"/>
      <c r="CG858" s="72"/>
      <c r="CH858" s="72"/>
    </row>
    <row r="859" spans="1:86" ht="25.15" hidden="1" customHeight="1">
      <c r="B859" s="237" t="s">
        <v>280</v>
      </c>
      <c r="C859" s="237" t="s">
        <v>281</v>
      </c>
      <c r="D859" s="237" t="s">
        <v>282</v>
      </c>
      <c r="E859" s="237" t="s">
        <v>283</v>
      </c>
      <c r="F859" s="22"/>
      <c r="G859" s="238"/>
      <c r="H859" s="238"/>
      <c r="I859" s="238"/>
      <c r="J859" s="238"/>
      <c r="K859" s="72"/>
      <c r="L859" s="72"/>
      <c r="M859" s="72"/>
      <c r="N859" s="72"/>
      <c r="O859" s="72"/>
      <c r="P859" s="72"/>
      <c r="Q859" s="72"/>
      <c r="R859" s="72"/>
      <c r="S859" s="72"/>
      <c r="T859" s="72"/>
      <c r="U859" s="72"/>
      <c r="V859" s="72"/>
      <c r="W859" s="72"/>
      <c r="X859" s="72"/>
      <c r="Y859" s="72"/>
      <c r="Z859" s="72"/>
      <c r="AA859" s="72"/>
      <c r="AB859" s="72"/>
      <c r="AC859" s="72"/>
      <c r="AD859" s="72"/>
      <c r="AE859" s="72"/>
      <c r="AF859" s="72"/>
      <c r="AG859" s="72"/>
      <c r="AH859" s="72"/>
      <c r="AI859" s="72"/>
      <c r="AJ859" s="72"/>
      <c r="AK859" s="72"/>
      <c r="AL859" s="72"/>
      <c r="AM859" s="72"/>
      <c r="AN859" s="72"/>
      <c r="AO859" s="72"/>
      <c r="AP859" s="72"/>
      <c r="AQ859" s="72"/>
      <c r="AR859" s="72"/>
      <c r="AS859" s="72"/>
      <c r="AT859" s="72"/>
      <c r="AU859" s="72"/>
      <c r="AV859" s="72"/>
      <c r="AW859" s="72"/>
      <c r="AX859" s="72"/>
      <c r="AY859" s="72"/>
      <c r="AZ859" s="72"/>
      <c r="BA859" s="72"/>
      <c r="BB859" s="72"/>
      <c r="BC859" s="72"/>
      <c r="BD859" s="72"/>
      <c r="BE859" s="72"/>
      <c r="BF859" s="72"/>
      <c r="BG859" s="72"/>
      <c r="BH859" s="72"/>
      <c r="BI859" s="72"/>
      <c r="BJ859" s="72"/>
      <c r="BK859" s="72"/>
      <c r="BL859" s="72"/>
      <c r="BM859" s="72"/>
      <c r="BN859" s="72"/>
      <c r="BO859" s="72"/>
      <c r="BP859" s="72"/>
      <c r="BQ859" s="72"/>
      <c r="BR859" s="72"/>
      <c r="BS859" s="72"/>
      <c r="BT859" s="72"/>
      <c r="BU859" s="72"/>
      <c r="BV859" s="72"/>
      <c r="BW859" s="72"/>
      <c r="BX859" s="72"/>
      <c r="BY859" s="72"/>
      <c r="BZ859" s="72"/>
      <c r="CA859" s="72"/>
      <c r="CB859" s="72"/>
      <c r="CC859" s="72"/>
      <c r="CD859" s="72"/>
      <c r="CE859" s="72"/>
      <c r="CF859" s="72"/>
      <c r="CG859" s="72"/>
      <c r="CH859" s="72"/>
    </row>
    <row r="860" spans="1:86" ht="25.15" hidden="1" customHeight="1">
      <c r="B860" s="23" t="s">
        <v>284</v>
      </c>
      <c r="C860" s="29">
        <v>2.4208926665938643E-2</v>
      </c>
      <c r="D860" s="29">
        <v>3.221159327051714E-2</v>
      </c>
      <c r="E860" s="29">
        <v>1.6779791717633656E-2</v>
      </c>
      <c r="F860" s="22"/>
      <c r="G860" s="239"/>
      <c r="H860" s="240"/>
      <c r="I860" s="240"/>
      <c r="J860" s="240"/>
      <c r="K860" s="72"/>
      <c r="L860" s="72"/>
      <c r="M860" s="72"/>
      <c r="N860" s="72"/>
      <c r="O860" s="72"/>
      <c r="P860" s="72"/>
      <c r="Q860" s="72"/>
      <c r="R860" s="72"/>
      <c r="S860" s="72"/>
      <c r="T860" s="72"/>
      <c r="U860" s="72"/>
      <c r="V860" s="72"/>
      <c r="W860" s="72"/>
      <c r="X860" s="72"/>
      <c r="Y860" s="72"/>
      <c r="Z860" s="72"/>
      <c r="AA860" s="72"/>
      <c r="AB860" s="72"/>
      <c r="AC860" s="72"/>
      <c r="AD860" s="72"/>
      <c r="AE860" s="72"/>
      <c r="AF860" s="72"/>
      <c r="AG860" s="72"/>
      <c r="AH860" s="72"/>
      <c r="AI860" s="72"/>
      <c r="AJ860" s="72"/>
      <c r="AK860" s="72"/>
      <c r="AL860" s="72"/>
      <c r="AM860" s="72"/>
      <c r="AN860" s="72"/>
      <c r="AO860" s="72"/>
      <c r="AP860" s="72"/>
      <c r="AQ860" s="72"/>
      <c r="AR860" s="72"/>
      <c r="AS860" s="72"/>
      <c r="AT860" s="72"/>
      <c r="AU860" s="72"/>
      <c r="AV860" s="72"/>
      <c r="AW860" s="72"/>
      <c r="AX860" s="72"/>
      <c r="AY860" s="72"/>
      <c r="AZ860" s="72"/>
      <c r="BA860" s="72"/>
      <c r="BB860" s="72"/>
      <c r="BC860" s="72"/>
      <c r="BD860" s="72"/>
      <c r="BE860" s="72"/>
      <c r="BF860" s="72"/>
      <c r="BG860" s="72"/>
      <c r="BH860" s="72"/>
      <c r="BI860" s="72"/>
      <c r="BJ860" s="72"/>
      <c r="BK860" s="72"/>
      <c r="BL860" s="72"/>
      <c r="BM860" s="72"/>
      <c r="BN860" s="72"/>
      <c r="BO860" s="72"/>
      <c r="BP860" s="72"/>
      <c r="BQ860" s="72"/>
      <c r="BR860" s="72"/>
      <c r="BS860" s="72"/>
      <c r="BT860" s="72"/>
      <c r="BU860" s="72"/>
      <c r="BV860" s="72"/>
      <c r="BW860" s="72"/>
      <c r="BX860" s="72"/>
      <c r="BY860" s="72"/>
      <c r="BZ860" s="72"/>
      <c r="CA860" s="72"/>
      <c r="CB860" s="72"/>
      <c r="CC860" s="72"/>
      <c r="CD860" s="72"/>
      <c r="CE860" s="72"/>
      <c r="CF860" s="72"/>
      <c r="CG860" s="72"/>
      <c r="CH860" s="72"/>
    </row>
    <row r="861" spans="1:86" ht="25.15" hidden="1" customHeight="1">
      <c r="B861" s="23" t="s">
        <v>285</v>
      </c>
      <c r="C861" s="29">
        <v>0.17157704502736823</v>
      </c>
      <c r="D861" s="29">
        <v>0.42108659562581224</v>
      </c>
      <c r="E861" s="29">
        <v>0.16684158727682583</v>
      </c>
      <c r="F861" s="22"/>
      <c r="G861" s="239"/>
      <c r="H861" s="240"/>
      <c r="I861" s="240"/>
      <c r="J861" s="240"/>
      <c r="K861" s="72"/>
      <c r="L861" s="72"/>
      <c r="M861" s="72"/>
      <c r="N861" s="72"/>
      <c r="O861" s="72"/>
      <c r="P861" s="72"/>
      <c r="Q861" s="72"/>
      <c r="R861" s="72"/>
      <c r="S861" s="72"/>
      <c r="T861" s="72"/>
      <c r="U861" s="72"/>
      <c r="V861" s="72"/>
      <c r="W861" s="72"/>
      <c r="X861" s="72"/>
      <c r="Y861" s="72"/>
      <c r="Z861" s="72"/>
      <c r="AA861" s="72"/>
      <c r="AB861" s="72"/>
      <c r="AC861" s="72"/>
      <c r="AD861" s="72"/>
      <c r="AE861" s="72"/>
      <c r="AF861" s="72"/>
      <c r="AG861" s="72"/>
      <c r="AH861" s="72"/>
      <c r="AI861" s="72"/>
      <c r="AJ861" s="72"/>
      <c r="AK861" s="72"/>
      <c r="AL861" s="72"/>
      <c r="AM861" s="72"/>
      <c r="AN861" s="72"/>
      <c r="AO861" s="72"/>
      <c r="AP861" s="72"/>
      <c r="AQ861" s="72"/>
      <c r="AR861" s="72"/>
      <c r="AS861" s="72"/>
      <c r="AT861" s="72"/>
      <c r="AU861" s="72"/>
      <c r="AV861" s="72"/>
      <c r="AW861" s="72"/>
      <c r="AX861" s="72"/>
      <c r="AY861" s="72"/>
      <c r="AZ861" s="72"/>
      <c r="BA861" s="72"/>
      <c r="BB861" s="72"/>
      <c r="BC861" s="72"/>
      <c r="BD861" s="72"/>
      <c r="BE861" s="72"/>
      <c r="BF861" s="72"/>
      <c r="BG861" s="72"/>
      <c r="BH861" s="72"/>
      <c r="BI861" s="72"/>
      <c r="BJ861" s="72"/>
      <c r="BK861" s="72"/>
      <c r="BL861" s="72"/>
      <c r="BM861" s="72"/>
      <c r="BN861" s="72"/>
      <c r="BO861" s="72"/>
      <c r="BP861" s="72"/>
      <c r="BQ861" s="72"/>
      <c r="BR861" s="72"/>
      <c r="BS861" s="72"/>
      <c r="BT861" s="72"/>
      <c r="BU861" s="72"/>
      <c r="BV861" s="72"/>
      <c r="BW861" s="72"/>
      <c r="BX861" s="72"/>
      <c r="BY861" s="72"/>
      <c r="BZ861" s="72"/>
      <c r="CA861" s="72"/>
      <c r="CB861" s="72"/>
      <c r="CC861" s="72"/>
      <c r="CD861" s="72"/>
      <c r="CE861" s="72"/>
      <c r="CF861" s="72"/>
      <c r="CG861" s="72"/>
      <c r="CH861" s="72"/>
    </row>
    <row r="862" spans="1:86" ht="25.15" hidden="1" customHeight="1">
      <c r="B862" s="23" t="s">
        <v>286</v>
      </c>
      <c r="C862" s="29">
        <v>2.9568476029862346E-3</v>
      </c>
      <c r="D862" s="29">
        <v>2.339792509625896E-3</v>
      </c>
      <c r="E862" s="29">
        <v>2.1187041508309232E-3</v>
      </c>
      <c r="F862" s="22"/>
      <c r="G862" s="239"/>
      <c r="H862" s="240"/>
      <c r="I862" s="240"/>
      <c r="J862" s="240"/>
      <c r="K862" s="72"/>
      <c r="L862" s="72"/>
      <c r="M862" s="72"/>
      <c r="N862" s="72"/>
      <c r="O862" s="72"/>
      <c r="P862" s="72"/>
      <c r="Q862" s="72"/>
      <c r="R862" s="72"/>
      <c r="S862" s="72"/>
      <c r="T862" s="72"/>
      <c r="U862" s="72"/>
      <c r="V862" s="72"/>
      <c r="W862" s="72"/>
      <c r="X862" s="72"/>
      <c r="Y862" s="72"/>
      <c r="Z862" s="72"/>
      <c r="AA862" s="72"/>
      <c r="AB862" s="72"/>
      <c r="AC862" s="72"/>
      <c r="AD862" s="72"/>
      <c r="AE862" s="72"/>
      <c r="AF862" s="72"/>
      <c r="AG862" s="72"/>
      <c r="AH862" s="72"/>
      <c r="AI862" s="72"/>
      <c r="AJ862" s="72"/>
      <c r="AK862" s="72"/>
      <c r="AL862" s="72"/>
      <c r="AM862" s="72"/>
      <c r="AN862" s="72"/>
      <c r="AO862" s="72"/>
      <c r="AP862" s="72"/>
      <c r="AQ862" s="72"/>
      <c r="AR862" s="72"/>
      <c r="AS862" s="72"/>
      <c r="AT862" s="72"/>
      <c r="AU862" s="72"/>
      <c r="AV862" s="72"/>
      <c r="AW862" s="72"/>
      <c r="AX862" s="72"/>
      <c r="AY862" s="72"/>
      <c r="AZ862" s="72"/>
      <c r="BA862" s="72"/>
      <c r="BB862" s="72"/>
      <c r="BC862" s="72"/>
      <c r="BD862" s="72"/>
      <c r="BE862" s="72"/>
      <c r="BF862" s="72"/>
      <c r="BG862" s="72"/>
      <c r="BH862" s="72"/>
      <c r="BI862" s="72"/>
      <c r="BJ862" s="72"/>
      <c r="BK862" s="72"/>
      <c r="BL862" s="72"/>
      <c r="BM862" s="72"/>
      <c r="BN862" s="72"/>
      <c r="BO862" s="72"/>
      <c r="BP862" s="72"/>
      <c r="BQ862" s="72"/>
      <c r="BR862" s="72"/>
      <c r="BS862" s="72"/>
      <c r="BT862" s="72"/>
      <c r="BU862" s="72"/>
      <c r="BV862" s="72"/>
      <c r="BW862" s="72"/>
      <c r="BX862" s="72"/>
      <c r="BY862" s="72"/>
      <c r="BZ862" s="72"/>
      <c r="CA862" s="72"/>
      <c r="CB862" s="72"/>
      <c r="CC862" s="72"/>
      <c r="CD862" s="72"/>
      <c r="CE862" s="72"/>
      <c r="CF862" s="72"/>
      <c r="CG862" s="72"/>
      <c r="CH862" s="72"/>
    </row>
    <row r="863" spans="1:86" ht="25.15" hidden="1" customHeight="1">
      <c r="B863" s="23" t="s">
        <v>287</v>
      </c>
      <c r="C863" s="29">
        <v>5.5467998411300179E-3</v>
      </c>
      <c r="D863" s="29">
        <v>1.8609536951316355E-2</v>
      </c>
      <c r="E863" s="29">
        <v>7.9816156160504078E-3</v>
      </c>
      <c r="F863" s="22"/>
      <c r="G863" s="239"/>
      <c r="H863" s="240"/>
      <c r="I863" s="240"/>
      <c r="J863" s="240"/>
      <c r="K863" s="72"/>
      <c r="L863" s="72"/>
      <c r="M863" s="72"/>
      <c r="N863" s="72"/>
      <c r="O863" s="72"/>
      <c r="P863" s="72"/>
      <c r="Q863" s="72"/>
      <c r="R863" s="72"/>
      <c r="S863" s="72"/>
      <c r="T863" s="72"/>
      <c r="U863" s="72"/>
      <c r="V863" s="72"/>
      <c r="W863" s="72"/>
      <c r="X863" s="72"/>
      <c r="Y863" s="72"/>
      <c r="Z863" s="72"/>
      <c r="AA863" s="72"/>
      <c r="AB863" s="72"/>
      <c r="AC863" s="72"/>
      <c r="AD863" s="72"/>
      <c r="AE863" s="72"/>
      <c r="AF863" s="72"/>
      <c r="AG863" s="72"/>
      <c r="AH863" s="72"/>
      <c r="AI863" s="72"/>
      <c r="AJ863" s="72"/>
      <c r="AK863" s="72"/>
      <c r="AL863" s="72"/>
      <c r="AM863" s="72"/>
      <c r="AN863" s="72"/>
      <c r="AO863" s="72"/>
      <c r="AP863" s="72"/>
      <c r="AQ863" s="72"/>
      <c r="AR863" s="72"/>
      <c r="AS863" s="72"/>
      <c r="AT863" s="72"/>
      <c r="AU863" s="72"/>
      <c r="AV863" s="72"/>
      <c r="AW863" s="72"/>
      <c r="AX863" s="72"/>
      <c r="AY863" s="72"/>
      <c r="AZ863" s="72"/>
      <c r="BA863" s="72"/>
      <c r="BB863" s="72"/>
      <c r="BC863" s="72"/>
      <c r="BD863" s="72"/>
      <c r="BE863" s="72"/>
      <c r="BF863" s="72"/>
      <c r="BG863" s="72"/>
      <c r="BH863" s="72"/>
      <c r="BI863" s="72"/>
      <c r="BJ863" s="72"/>
      <c r="BK863" s="72"/>
      <c r="BL863" s="72"/>
      <c r="BM863" s="72"/>
      <c r="BN863" s="72"/>
      <c r="BO863" s="72"/>
      <c r="BP863" s="72"/>
      <c r="BQ863" s="72"/>
      <c r="BR863" s="72"/>
      <c r="BS863" s="72"/>
      <c r="BT863" s="72"/>
      <c r="BU863" s="72"/>
      <c r="BV863" s="72"/>
      <c r="BW863" s="72"/>
      <c r="BX863" s="72"/>
      <c r="BY863" s="72"/>
      <c r="BZ863" s="72"/>
      <c r="CA863" s="72"/>
      <c r="CB863" s="72"/>
      <c r="CC863" s="72"/>
      <c r="CD863" s="72"/>
      <c r="CE863" s="72"/>
      <c r="CF863" s="72"/>
      <c r="CG863" s="72"/>
      <c r="CH863" s="72"/>
    </row>
    <row r="864" spans="1:86" ht="25.15" hidden="1" customHeight="1">
      <c r="B864" s="91" t="s">
        <v>436</v>
      </c>
      <c r="C864" s="22"/>
      <c r="D864" s="22"/>
      <c r="E864" s="72"/>
      <c r="F864" s="22"/>
      <c r="G864" s="91"/>
      <c r="H864" s="22"/>
      <c r="I864" s="72"/>
      <c r="J864" s="22"/>
      <c r="K864" s="72"/>
      <c r="L864" s="72"/>
      <c r="M864" s="72"/>
      <c r="N864" s="72"/>
      <c r="O864" s="72"/>
      <c r="P864" s="72"/>
      <c r="Q864" s="72"/>
      <c r="R864" s="72"/>
      <c r="S864" s="72"/>
      <c r="T864" s="72"/>
      <c r="U864" s="72"/>
      <c r="V864" s="72"/>
      <c r="W864" s="72"/>
      <c r="X864" s="72"/>
      <c r="Y864" s="72"/>
      <c r="Z864" s="72"/>
      <c r="AA864" s="72"/>
      <c r="AB864" s="72"/>
      <c r="AC864" s="72"/>
      <c r="AD864" s="72"/>
      <c r="AE864" s="72"/>
      <c r="AF864" s="72"/>
      <c r="AG864" s="72"/>
      <c r="AH864" s="72"/>
      <c r="AI864" s="72"/>
      <c r="AJ864" s="72"/>
      <c r="AK864" s="72"/>
      <c r="AL864" s="72"/>
      <c r="AM864" s="72"/>
      <c r="AN864" s="72"/>
      <c r="AO864" s="72"/>
      <c r="AP864" s="72"/>
      <c r="AQ864" s="72"/>
      <c r="AR864" s="72"/>
      <c r="AS864" s="72"/>
      <c r="AT864" s="72"/>
      <c r="AU864" s="72"/>
      <c r="AV864" s="72"/>
      <c r="AW864" s="72"/>
      <c r="AX864" s="72"/>
      <c r="AY864" s="72"/>
      <c r="AZ864" s="72"/>
      <c r="BA864" s="72"/>
      <c r="BB864" s="72"/>
      <c r="BC864" s="72"/>
      <c r="BD864" s="72"/>
      <c r="BE864" s="72"/>
      <c r="BF864" s="72"/>
      <c r="BG864" s="72"/>
      <c r="BH864" s="72"/>
      <c r="BI864" s="72"/>
      <c r="BJ864" s="72"/>
      <c r="BK864" s="72"/>
      <c r="BL864" s="72"/>
      <c r="BM864" s="72"/>
      <c r="BN864" s="72"/>
      <c r="BO864" s="72"/>
      <c r="BP864" s="72"/>
      <c r="BQ864" s="72"/>
      <c r="BR864" s="72"/>
      <c r="BS864" s="72"/>
      <c r="BT864" s="72"/>
      <c r="BU864" s="72"/>
      <c r="BV864" s="72"/>
      <c r="BW864" s="72"/>
      <c r="BX864" s="72"/>
      <c r="BY864" s="72"/>
      <c r="BZ864" s="72"/>
      <c r="CA864" s="72"/>
      <c r="CB864" s="72"/>
      <c r="CC864" s="72"/>
      <c r="CD864" s="72"/>
      <c r="CE864" s="72"/>
      <c r="CF864" s="72"/>
      <c r="CG864" s="72"/>
      <c r="CH864" s="72"/>
    </row>
    <row r="865" spans="2:86" ht="25.15" hidden="1" customHeight="1">
      <c r="B865" s="516" t="s">
        <v>75</v>
      </c>
      <c r="C865" s="516"/>
      <c r="D865" s="516"/>
      <c r="E865" s="72"/>
      <c r="F865" s="517" t="s">
        <v>288</v>
      </c>
      <c r="G865" s="517"/>
      <c r="H865" s="517"/>
      <c r="I865" s="72"/>
      <c r="J865" s="72"/>
      <c r="K865" s="72"/>
      <c r="L865" s="72"/>
      <c r="M865" s="72"/>
      <c r="N865" s="72"/>
      <c r="O865" s="72"/>
      <c r="P865" s="72"/>
      <c r="Q865" s="72"/>
      <c r="R865" s="72"/>
      <c r="S865" s="72"/>
      <c r="T865" s="72"/>
      <c r="U865" s="72"/>
      <c r="V865" s="72"/>
      <c r="W865" s="72"/>
      <c r="X865" s="72"/>
      <c r="Y865" s="72"/>
      <c r="Z865" s="72"/>
      <c r="AA865" s="72"/>
      <c r="AB865" s="72"/>
      <c r="AC865" s="72"/>
      <c r="AD865" s="72"/>
      <c r="AE865" s="72"/>
      <c r="AF865" s="72"/>
      <c r="AG865" s="72"/>
      <c r="AH865" s="72"/>
      <c r="AI865" s="72"/>
      <c r="AJ865" s="72"/>
      <c r="AK865" s="72"/>
      <c r="AL865" s="72"/>
      <c r="AM865" s="72"/>
      <c r="AN865" s="72"/>
      <c r="AO865" s="72"/>
      <c r="AP865" s="72"/>
      <c r="AQ865" s="72"/>
      <c r="AR865" s="72"/>
      <c r="AS865" s="72"/>
      <c r="AT865" s="72"/>
      <c r="AU865" s="72"/>
      <c r="AV865" s="72"/>
      <c r="AW865" s="72"/>
      <c r="AX865" s="72"/>
      <c r="AY865" s="72"/>
      <c r="AZ865" s="72"/>
      <c r="BA865" s="72"/>
      <c r="BB865" s="72"/>
      <c r="BC865" s="72"/>
      <c r="BD865" s="72"/>
      <c r="BE865" s="72"/>
      <c r="BF865" s="72"/>
      <c r="BG865" s="72"/>
      <c r="BH865" s="72"/>
      <c r="BI865" s="72"/>
      <c r="BJ865" s="72"/>
      <c r="BK865" s="72"/>
      <c r="BL865" s="72"/>
      <c r="BM865" s="72"/>
      <c r="BN865" s="72"/>
      <c r="BO865" s="72"/>
      <c r="BP865" s="72"/>
      <c r="BQ865" s="72"/>
      <c r="BR865" s="72"/>
      <c r="BS865" s="72"/>
      <c r="BT865" s="72"/>
      <c r="BU865" s="72"/>
      <c r="BV865" s="72"/>
      <c r="BW865" s="72"/>
      <c r="BX865" s="72"/>
      <c r="BY865" s="72"/>
      <c r="BZ865" s="72"/>
      <c r="CA865" s="72"/>
      <c r="CB865" s="72"/>
      <c r="CC865" s="72"/>
      <c r="CD865" s="72"/>
      <c r="CE865" s="72"/>
      <c r="CF865" s="72"/>
      <c r="CG865" s="72"/>
      <c r="CH865" s="72"/>
    </row>
    <row r="866" spans="2:86" ht="25.15" hidden="1" customHeight="1">
      <c r="B866" s="50" t="s">
        <v>0</v>
      </c>
      <c r="C866" s="111" t="s">
        <v>47</v>
      </c>
      <c r="D866" s="111" t="s">
        <v>48</v>
      </c>
      <c r="E866" s="42"/>
      <c r="F866" s="50" t="s">
        <v>289</v>
      </c>
      <c r="G866" s="111" t="s">
        <v>290</v>
      </c>
      <c r="H866" s="111" t="s">
        <v>48</v>
      </c>
      <c r="I866" s="72"/>
      <c r="J866" s="72"/>
      <c r="K866" s="72"/>
      <c r="L866" s="72"/>
      <c r="M866" s="72"/>
      <c r="N866" s="72"/>
      <c r="O866" s="72"/>
      <c r="P866" s="72"/>
      <c r="Q866" s="72"/>
      <c r="R866" s="72"/>
      <c r="S866" s="72"/>
      <c r="T866" s="72"/>
      <c r="U866" s="72"/>
      <c r="V866" s="72"/>
      <c r="W866" s="72"/>
      <c r="X866" s="72"/>
      <c r="Y866" s="72"/>
      <c r="Z866" s="72"/>
      <c r="AA866" s="72"/>
      <c r="AB866" s="72"/>
      <c r="AC866" s="72"/>
      <c r="AD866" s="72"/>
      <c r="AE866" s="72"/>
      <c r="AF866" s="72"/>
      <c r="AG866" s="72"/>
      <c r="AH866" s="72"/>
      <c r="AI866" s="72"/>
      <c r="AJ866" s="72"/>
      <c r="AK866" s="72"/>
      <c r="AL866" s="72"/>
      <c r="AM866" s="72"/>
      <c r="AN866" s="72"/>
      <c r="AO866" s="72"/>
      <c r="AP866" s="72"/>
      <c r="AQ866" s="72"/>
      <c r="AR866" s="72"/>
      <c r="AS866" s="72"/>
      <c r="AT866" s="72"/>
      <c r="AU866" s="72"/>
      <c r="AV866" s="72"/>
      <c r="AW866" s="72"/>
      <c r="AX866" s="72"/>
      <c r="AY866" s="72"/>
      <c r="AZ866" s="72"/>
      <c r="BA866" s="72"/>
      <c r="BB866" s="72"/>
      <c r="BC866" s="72"/>
      <c r="BD866" s="72"/>
      <c r="BE866" s="72"/>
      <c r="BF866" s="72"/>
      <c r="BG866" s="72"/>
      <c r="BH866" s="72"/>
      <c r="BI866" s="72"/>
      <c r="BJ866" s="72"/>
      <c r="BK866" s="72"/>
      <c r="BL866" s="72"/>
      <c r="BM866" s="72"/>
      <c r="BN866" s="72"/>
      <c r="BO866" s="72"/>
      <c r="BP866" s="72"/>
      <c r="BQ866" s="72"/>
      <c r="BR866" s="72"/>
      <c r="BS866" s="72"/>
      <c r="BT866" s="72"/>
      <c r="BU866" s="72"/>
      <c r="BV866" s="72"/>
      <c r="BW866" s="72"/>
      <c r="BX866" s="72"/>
      <c r="BY866" s="72"/>
      <c r="BZ866" s="72"/>
      <c r="CA866" s="72"/>
      <c r="CB866" s="72"/>
      <c r="CC866" s="72"/>
      <c r="CD866" s="72"/>
      <c r="CE866" s="72"/>
      <c r="CF866" s="72"/>
      <c r="CG866" s="72"/>
      <c r="CH866" s="72"/>
    </row>
    <row r="867" spans="2:86" ht="25.15" hidden="1" customHeight="1">
      <c r="B867" s="10" t="s">
        <v>134</v>
      </c>
      <c r="C867" s="70">
        <v>1</v>
      </c>
      <c r="D867" s="70">
        <v>1</v>
      </c>
      <c r="E867" s="15"/>
      <c r="F867" s="23" t="s">
        <v>291</v>
      </c>
      <c r="G867" s="70">
        <v>1</v>
      </c>
      <c r="H867" s="70">
        <v>1</v>
      </c>
      <c r="I867" s="72"/>
      <c r="J867" s="72"/>
      <c r="K867" s="72"/>
      <c r="L867" s="72"/>
      <c r="M867" s="72"/>
      <c r="N867" s="72"/>
      <c r="O867" s="72"/>
      <c r="P867" s="72"/>
      <c r="Q867" s="72"/>
      <c r="R867" s="72"/>
      <c r="S867" s="72"/>
      <c r="T867" s="72"/>
      <c r="U867" s="72"/>
      <c r="V867" s="72"/>
      <c r="W867" s="72"/>
      <c r="X867" s="72"/>
      <c r="Y867" s="72"/>
      <c r="Z867" s="72"/>
      <c r="AA867" s="72"/>
      <c r="AB867" s="72"/>
      <c r="AC867" s="72"/>
      <c r="AD867" s="72"/>
      <c r="AE867" s="72"/>
      <c r="AF867" s="72"/>
      <c r="AG867" s="72"/>
      <c r="AH867" s="72"/>
      <c r="AI867" s="72"/>
      <c r="AJ867" s="72"/>
      <c r="AK867" s="72"/>
      <c r="AL867" s="72"/>
      <c r="AM867" s="72"/>
      <c r="AN867" s="72"/>
      <c r="AO867" s="72"/>
      <c r="AP867" s="72"/>
      <c r="AQ867" s="72"/>
      <c r="AR867" s="72"/>
      <c r="AS867" s="72"/>
      <c r="AT867" s="72"/>
      <c r="AU867" s="72"/>
      <c r="AV867" s="72"/>
      <c r="AW867" s="72"/>
      <c r="AX867" s="72"/>
      <c r="AY867" s="72"/>
      <c r="AZ867" s="72"/>
      <c r="BA867" s="72"/>
      <c r="BB867" s="72"/>
      <c r="BC867" s="72"/>
      <c r="BD867" s="72"/>
      <c r="BE867" s="72"/>
      <c r="BF867" s="72"/>
      <c r="BG867" s="72"/>
      <c r="BH867" s="72"/>
      <c r="BI867" s="72"/>
      <c r="BJ867" s="72"/>
      <c r="BK867" s="72"/>
      <c r="BL867" s="72"/>
      <c r="BM867" s="72"/>
      <c r="BN867" s="72"/>
      <c r="BO867" s="72"/>
      <c r="BP867" s="72"/>
      <c r="BQ867" s="72"/>
      <c r="BR867" s="72"/>
      <c r="BS867" s="72"/>
      <c r="BT867" s="72"/>
      <c r="BU867" s="72"/>
      <c r="BV867" s="72"/>
      <c r="BW867" s="72"/>
      <c r="BX867" s="72"/>
      <c r="BY867" s="72"/>
      <c r="BZ867" s="72"/>
      <c r="CA867" s="72"/>
      <c r="CB867" s="72"/>
      <c r="CC867" s="72"/>
      <c r="CD867" s="72"/>
      <c r="CE867" s="72"/>
      <c r="CF867" s="72"/>
      <c r="CG867" s="72"/>
      <c r="CH867" s="72"/>
    </row>
    <row r="868" spans="2:86" ht="25.15" hidden="1" customHeight="1">
      <c r="B868" s="10" t="s">
        <v>292</v>
      </c>
      <c r="C868" s="70">
        <v>1.1499999999999999</v>
      </c>
      <c r="D868" s="70">
        <v>1.6970000000000001</v>
      </c>
      <c r="E868" s="15"/>
      <c r="F868" s="10" t="s">
        <v>124</v>
      </c>
      <c r="G868" s="70">
        <v>1.16875</v>
      </c>
      <c r="H868" s="70">
        <v>1.1875</v>
      </c>
      <c r="I868" s="72"/>
      <c r="J868" s="72"/>
      <c r="K868" s="72"/>
      <c r="L868" s="72"/>
      <c r="M868" s="72"/>
      <c r="N868" s="72"/>
      <c r="O868" s="72"/>
      <c r="P868" s="72"/>
      <c r="Q868" s="72"/>
      <c r="R868" s="15"/>
      <c r="S868" s="15"/>
      <c r="T868" s="72"/>
      <c r="U868" s="72"/>
      <c r="V868" s="72"/>
      <c r="W868" s="72"/>
      <c r="X868" s="72"/>
      <c r="Y868" s="72"/>
      <c r="Z868" s="72"/>
      <c r="AA868" s="72"/>
      <c r="AB868" s="72"/>
      <c r="AC868" s="72"/>
      <c r="AD868" s="72"/>
      <c r="AE868" s="72"/>
      <c r="AF868" s="72"/>
      <c r="AG868" s="72"/>
      <c r="AH868" s="72"/>
      <c r="AI868" s="72"/>
      <c r="AJ868" s="72"/>
      <c r="AK868" s="72"/>
      <c r="AL868" s="72"/>
      <c r="AM868" s="72"/>
      <c r="AN868" s="72"/>
      <c r="AO868" s="72"/>
      <c r="AP868" s="72"/>
      <c r="AQ868" s="72"/>
      <c r="AR868" s="72"/>
      <c r="AS868" s="72"/>
      <c r="AT868" s="72"/>
      <c r="AU868" s="72"/>
      <c r="AV868" s="72"/>
      <c r="AW868" s="72"/>
      <c r="AX868" s="72"/>
      <c r="AY868" s="72"/>
      <c r="AZ868" s="72"/>
      <c r="BA868" s="72"/>
      <c r="BB868" s="72"/>
      <c r="BC868" s="72"/>
      <c r="BD868" s="72"/>
      <c r="BE868" s="72"/>
      <c r="BF868" s="72"/>
      <c r="BG868" s="72"/>
      <c r="BH868" s="72"/>
      <c r="BI868" s="72"/>
      <c r="BJ868" s="72"/>
      <c r="BK868" s="72"/>
      <c r="BL868" s="72"/>
      <c r="BM868" s="72"/>
      <c r="BN868" s="72"/>
      <c r="BO868" s="72"/>
      <c r="BP868" s="72"/>
      <c r="BQ868" s="72"/>
      <c r="BR868" s="72"/>
      <c r="BS868" s="72"/>
      <c r="BT868" s="72"/>
      <c r="BU868" s="72"/>
      <c r="BV868" s="72"/>
      <c r="BW868" s="72"/>
      <c r="BX868" s="72"/>
      <c r="BY868" s="72"/>
      <c r="BZ868" s="72"/>
      <c r="CA868" s="72"/>
      <c r="CB868" s="72"/>
      <c r="CC868" s="72"/>
      <c r="CD868" s="72"/>
      <c r="CE868" s="72"/>
      <c r="CF868" s="72"/>
      <c r="CG868" s="72"/>
      <c r="CH868" s="72"/>
    </row>
    <row r="869" spans="2:86" ht="25.15" hidden="1" customHeight="1">
      <c r="B869" s="2"/>
      <c r="C869" s="72"/>
      <c r="D869" s="72"/>
      <c r="E869" s="72"/>
      <c r="F869" s="91" t="s">
        <v>436</v>
      </c>
      <c r="G869" s="72"/>
      <c r="H869" s="72"/>
      <c r="I869" s="72"/>
      <c r="J869" s="72"/>
      <c r="K869" s="72"/>
      <c r="L869" s="72"/>
      <c r="M869" s="72"/>
      <c r="N869" s="72"/>
      <c r="O869" s="72"/>
      <c r="P869" s="72"/>
      <c r="Q869" s="72"/>
      <c r="R869" s="15"/>
      <c r="S869" s="15"/>
      <c r="T869" s="72"/>
      <c r="U869" s="72"/>
      <c r="V869" s="72"/>
      <c r="W869" s="72"/>
      <c r="X869" s="72"/>
      <c r="Y869" s="72"/>
      <c r="Z869" s="72"/>
      <c r="AA869" s="72"/>
      <c r="AB869" s="72"/>
      <c r="AC869" s="72"/>
      <c r="AD869" s="72"/>
      <c r="AE869" s="72"/>
      <c r="AF869" s="72"/>
      <c r="AG869" s="72"/>
      <c r="AH869" s="72"/>
      <c r="AI869" s="72"/>
      <c r="AJ869" s="72"/>
      <c r="AK869" s="72"/>
      <c r="AL869" s="72"/>
      <c r="AM869" s="72"/>
      <c r="AN869" s="72"/>
      <c r="AO869" s="72"/>
      <c r="AP869" s="72"/>
      <c r="AQ869" s="72"/>
      <c r="AR869" s="72"/>
      <c r="AS869" s="72"/>
      <c r="AT869" s="72"/>
      <c r="AU869" s="72"/>
      <c r="AV869" s="72"/>
      <c r="AW869" s="72"/>
      <c r="AX869" s="72"/>
      <c r="AY869" s="72"/>
      <c r="AZ869" s="72"/>
      <c r="BA869" s="72"/>
      <c r="BB869" s="72"/>
      <c r="BC869" s="72"/>
      <c r="BD869" s="72"/>
      <c r="BE869" s="72"/>
      <c r="BF869" s="72"/>
      <c r="BG869" s="72"/>
      <c r="BH869" s="72"/>
      <c r="BI869" s="72"/>
      <c r="BJ869" s="72"/>
      <c r="BK869" s="72"/>
      <c r="BL869" s="72"/>
      <c r="BM869" s="72"/>
      <c r="BN869" s="72"/>
      <c r="BO869" s="72"/>
      <c r="BP869" s="72"/>
      <c r="BQ869" s="72"/>
      <c r="BR869" s="72"/>
      <c r="BS869" s="72"/>
      <c r="BT869" s="72"/>
      <c r="BU869" s="72"/>
      <c r="BV869" s="72"/>
      <c r="BW869" s="72"/>
      <c r="BX869" s="72"/>
      <c r="BY869" s="72"/>
      <c r="BZ869" s="72"/>
      <c r="CA869" s="72"/>
      <c r="CB869" s="72"/>
      <c r="CC869" s="72"/>
      <c r="CD869" s="72"/>
      <c r="CE869" s="72"/>
      <c r="CF869" s="72"/>
      <c r="CG869" s="72"/>
      <c r="CH869" s="72"/>
    </row>
    <row r="870" spans="2:86" ht="25.15" hidden="1" customHeight="1">
      <c r="B870" s="428" t="s">
        <v>293</v>
      </c>
      <c r="C870" s="428"/>
      <c r="D870" s="428"/>
      <c r="E870" s="428"/>
      <c r="F870" s="428"/>
      <c r="G870" s="428"/>
      <c r="H870" s="428"/>
      <c r="I870" s="72"/>
      <c r="J870" s="72"/>
      <c r="K870" s="72"/>
      <c r="L870" s="72"/>
      <c r="M870" s="72"/>
      <c r="N870" s="72"/>
      <c r="O870" s="72"/>
      <c r="P870" s="72"/>
      <c r="Q870" s="72"/>
      <c r="R870" s="15"/>
      <c r="S870" s="15"/>
      <c r="T870" s="72"/>
      <c r="U870" s="72"/>
      <c r="V870" s="72"/>
      <c r="W870" s="72"/>
      <c r="X870" s="72"/>
      <c r="Y870" s="72"/>
      <c r="Z870" s="72"/>
      <c r="AA870" s="72"/>
      <c r="AB870" s="72"/>
      <c r="AC870" s="72"/>
      <c r="AD870" s="72"/>
      <c r="AE870" s="72"/>
      <c r="AF870" s="72"/>
      <c r="AG870" s="72"/>
      <c r="AH870" s="72"/>
      <c r="AI870" s="72"/>
      <c r="AJ870" s="72"/>
      <c r="AK870" s="72"/>
      <c r="AL870" s="72"/>
      <c r="AM870" s="72"/>
      <c r="AN870" s="72"/>
      <c r="AO870" s="72"/>
      <c r="AP870" s="72"/>
      <c r="AQ870" s="72"/>
      <c r="AR870" s="72"/>
      <c r="AS870" s="72"/>
      <c r="AT870" s="72"/>
      <c r="AU870" s="72"/>
      <c r="AV870" s="72"/>
      <c r="AW870" s="72"/>
      <c r="AX870" s="72"/>
      <c r="AY870" s="72"/>
      <c r="AZ870" s="72"/>
      <c r="BA870" s="72"/>
      <c r="BB870" s="72"/>
      <c r="BC870" s="72"/>
      <c r="BD870" s="72"/>
      <c r="BE870" s="72"/>
      <c r="BF870" s="72"/>
      <c r="BG870" s="72"/>
      <c r="BH870" s="72"/>
      <c r="BI870" s="72"/>
      <c r="BJ870" s="72"/>
      <c r="BK870" s="72"/>
      <c r="BL870" s="72"/>
      <c r="BM870" s="72"/>
      <c r="BN870" s="72"/>
      <c r="BO870" s="72"/>
      <c r="BP870" s="72"/>
      <c r="BQ870" s="72"/>
      <c r="BR870" s="72"/>
      <c r="BS870" s="72"/>
      <c r="BT870" s="72"/>
      <c r="BU870" s="72"/>
      <c r="BV870" s="72"/>
      <c r="BW870" s="72"/>
      <c r="BX870" s="72"/>
      <c r="BY870" s="72"/>
      <c r="BZ870" s="72"/>
      <c r="CA870" s="72"/>
      <c r="CB870" s="72"/>
      <c r="CC870" s="72"/>
      <c r="CD870" s="72"/>
      <c r="CE870" s="72"/>
      <c r="CF870" s="72"/>
      <c r="CG870" s="72"/>
      <c r="CH870" s="72"/>
    </row>
    <row r="871" spans="2:86" ht="25.15" hidden="1" customHeight="1">
      <c r="B871" s="2"/>
      <c r="C871" s="72"/>
      <c r="D871" s="72"/>
      <c r="E871" s="72"/>
      <c r="F871" s="91"/>
      <c r="G871" s="72"/>
      <c r="H871" s="72"/>
      <c r="I871" s="72"/>
      <c r="J871" s="72"/>
      <c r="K871" s="72"/>
      <c r="L871" s="72"/>
      <c r="M871" s="72"/>
      <c r="N871" s="72"/>
      <c r="O871" s="72"/>
      <c r="P871" s="72"/>
      <c r="Q871" s="72"/>
      <c r="R871" s="15"/>
      <c r="S871" s="15"/>
      <c r="T871" s="72"/>
      <c r="U871" s="72"/>
      <c r="V871" s="72"/>
      <c r="W871" s="72"/>
      <c r="X871" s="72"/>
      <c r="Y871" s="72"/>
      <c r="Z871" s="72"/>
      <c r="AA871" s="72"/>
      <c r="AB871" s="72"/>
      <c r="AC871" s="72"/>
      <c r="AD871" s="72"/>
      <c r="AE871" s="72"/>
      <c r="AF871" s="72"/>
      <c r="AG871" s="72"/>
      <c r="AH871" s="72"/>
      <c r="AI871" s="72"/>
      <c r="AJ871" s="72"/>
      <c r="AK871" s="72"/>
      <c r="AL871" s="72"/>
      <c r="AM871" s="72"/>
      <c r="AN871" s="72"/>
      <c r="AO871" s="72"/>
      <c r="AP871" s="72"/>
      <c r="AQ871" s="72"/>
      <c r="AR871" s="72"/>
      <c r="AS871" s="72"/>
      <c r="AT871" s="72"/>
      <c r="AU871" s="72"/>
      <c r="AV871" s="72"/>
      <c r="AW871" s="72"/>
      <c r="AX871" s="72"/>
      <c r="AY871" s="72"/>
      <c r="AZ871" s="72"/>
      <c r="BA871" s="72"/>
      <c r="BB871" s="72"/>
      <c r="BC871" s="72"/>
      <c r="BD871" s="72"/>
      <c r="BE871" s="72"/>
      <c r="BF871" s="72"/>
      <c r="BG871" s="72"/>
      <c r="BH871" s="72"/>
      <c r="BI871" s="72"/>
      <c r="BJ871" s="72"/>
      <c r="BK871" s="72"/>
      <c r="BL871" s="72"/>
      <c r="BM871" s="72"/>
      <c r="BN871" s="72"/>
      <c r="BO871" s="72"/>
      <c r="BP871" s="72"/>
      <c r="BQ871" s="72"/>
      <c r="BR871" s="72"/>
      <c r="BS871" s="72"/>
      <c r="BT871" s="72"/>
      <c r="BU871" s="72"/>
      <c r="BV871" s="72"/>
      <c r="BW871" s="72"/>
      <c r="BX871" s="72"/>
      <c r="BY871" s="72"/>
      <c r="BZ871" s="72"/>
      <c r="CA871" s="72"/>
      <c r="CB871" s="72"/>
      <c r="CC871" s="72"/>
      <c r="CD871" s="72"/>
      <c r="CE871" s="72"/>
      <c r="CF871" s="72"/>
      <c r="CG871" s="72"/>
      <c r="CH871" s="72"/>
    </row>
    <row r="872" spans="2:86" ht="25.15" hidden="1" customHeight="1">
      <c r="B872" s="446" t="s">
        <v>217</v>
      </c>
      <c r="C872" s="446"/>
      <c r="D872" s="446"/>
      <c r="E872" s="446"/>
      <c r="F872" s="446"/>
      <c r="G872" s="446"/>
      <c r="H872" s="446"/>
      <c r="I872" s="446"/>
      <c r="J872" s="446"/>
      <c r="K872" s="446"/>
      <c r="L872" s="446"/>
      <c r="M872" s="446"/>
      <c r="N872" s="446"/>
      <c r="O872" s="446"/>
      <c r="P872" s="446"/>
      <c r="Q872" s="446"/>
      <c r="R872" s="446"/>
      <c r="S872" s="446"/>
      <c r="T872" s="72"/>
      <c r="U872" s="72"/>
      <c r="V872" s="72"/>
      <c r="W872" s="72"/>
      <c r="X872" s="72"/>
      <c r="Y872" s="72"/>
      <c r="Z872" s="72"/>
      <c r="AA872" s="72"/>
      <c r="AB872" s="72"/>
      <c r="AC872" s="72"/>
      <c r="AD872" s="72"/>
      <c r="AE872" s="72"/>
      <c r="AF872" s="72"/>
      <c r="AG872" s="72"/>
      <c r="AH872" s="72"/>
      <c r="AI872" s="72"/>
      <c r="AJ872" s="72"/>
      <c r="AK872" s="72"/>
      <c r="AL872" s="72"/>
      <c r="AM872" s="72"/>
      <c r="AN872" s="72"/>
      <c r="AO872" s="72"/>
      <c r="AP872" s="72"/>
      <c r="AQ872" s="72"/>
      <c r="AR872" s="72"/>
      <c r="AS872" s="72"/>
      <c r="AT872" s="72"/>
      <c r="AU872" s="72"/>
      <c r="AV872" s="72"/>
      <c r="AW872" s="72"/>
      <c r="AX872" s="72"/>
      <c r="AY872" s="72"/>
      <c r="AZ872" s="72"/>
      <c r="BA872" s="72"/>
      <c r="BB872" s="72"/>
      <c r="BC872" s="72"/>
      <c r="BD872" s="72"/>
      <c r="BE872" s="72"/>
      <c r="BF872" s="72"/>
      <c r="BG872" s="72"/>
      <c r="BH872" s="72"/>
      <c r="BI872" s="72"/>
      <c r="BJ872" s="72"/>
      <c r="BK872" s="72"/>
      <c r="BL872" s="72"/>
      <c r="BM872" s="72"/>
      <c r="BN872" s="72"/>
      <c r="BO872" s="72"/>
      <c r="BP872" s="72"/>
      <c r="BQ872" s="72"/>
      <c r="BR872" s="72"/>
      <c r="BS872" s="72"/>
      <c r="BT872" s="72"/>
      <c r="BU872" s="72"/>
      <c r="BV872" s="72"/>
      <c r="BW872" s="72"/>
      <c r="BX872" s="72"/>
      <c r="BY872" s="72"/>
      <c r="BZ872" s="72"/>
      <c r="CA872" s="72"/>
      <c r="CB872" s="72"/>
      <c r="CC872" s="72"/>
      <c r="CD872" s="72"/>
      <c r="CE872" s="72"/>
      <c r="CF872" s="72"/>
      <c r="CG872" s="72"/>
      <c r="CH872" s="72"/>
    </row>
    <row r="873" spans="2:86" ht="25.15" hidden="1" customHeight="1">
      <c r="B873" s="91"/>
      <c r="C873" s="72"/>
      <c r="D873" s="72"/>
      <c r="E873" s="72"/>
      <c r="F873" s="72"/>
      <c r="G873" s="72"/>
      <c r="H873" s="72"/>
      <c r="I873" s="72"/>
      <c r="J873" s="72"/>
      <c r="K873" s="72"/>
      <c r="L873" s="72"/>
      <c r="M873" s="72"/>
      <c r="N873" s="72"/>
      <c r="O873" s="72"/>
      <c r="P873" s="72"/>
      <c r="Q873" s="72"/>
      <c r="R873" s="2"/>
      <c r="S873" s="2"/>
      <c r="T873" s="2"/>
      <c r="U873" s="555" t="s">
        <v>294</v>
      </c>
      <c r="V873" s="556"/>
      <c r="W873" s="557"/>
      <c r="X873" s="558" t="s">
        <v>295</v>
      </c>
      <c r="Y873" s="558"/>
      <c r="Z873" s="2"/>
      <c r="AA873" s="2"/>
      <c r="AB873" s="2"/>
      <c r="AC873" s="72"/>
      <c r="AD873" s="72"/>
      <c r="AE873" s="72"/>
      <c r="AF873" s="72"/>
      <c r="AG873" s="72"/>
      <c r="AH873" s="72"/>
      <c r="AI873" s="72"/>
      <c r="AJ873" s="72"/>
      <c r="AK873" s="72"/>
      <c r="AL873" s="72"/>
      <c r="AM873" s="72"/>
      <c r="AN873" s="72"/>
      <c r="AO873" s="72"/>
      <c r="AP873" s="72"/>
      <c r="AQ873" s="72"/>
      <c r="AR873" s="72"/>
      <c r="AS873" s="72"/>
      <c r="AT873" s="72"/>
      <c r="AU873" s="72"/>
      <c r="AV873" s="72"/>
      <c r="AW873" s="72"/>
      <c r="AX873" s="72"/>
      <c r="AY873" s="72"/>
      <c r="AZ873" s="72"/>
      <c r="BA873" s="72"/>
      <c r="BB873" s="72"/>
      <c r="BC873" s="72"/>
      <c r="BD873" s="72"/>
      <c r="BE873" s="72"/>
      <c r="BF873" s="72"/>
      <c r="BG873" s="72"/>
      <c r="BH873" s="72"/>
      <c r="BI873" s="72"/>
      <c r="BJ873" s="72"/>
      <c r="BK873" s="72"/>
      <c r="BL873" s="72"/>
      <c r="BM873" s="72"/>
      <c r="BN873" s="72"/>
      <c r="BO873" s="72"/>
      <c r="BP873" s="72"/>
      <c r="BQ873" s="72"/>
      <c r="BR873" s="72"/>
      <c r="BS873" s="72"/>
      <c r="BT873" s="72"/>
      <c r="BU873" s="72"/>
      <c r="BV873" s="72"/>
      <c r="BW873" s="72"/>
      <c r="BX873" s="72"/>
      <c r="BY873" s="72"/>
      <c r="BZ873" s="72"/>
      <c r="CA873" s="72"/>
      <c r="CB873" s="72"/>
      <c r="CC873" s="72"/>
      <c r="CD873" s="72"/>
      <c r="CE873" s="72"/>
      <c r="CF873" s="72"/>
      <c r="CG873" s="72"/>
      <c r="CH873" s="72"/>
    </row>
    <row r="874" spans="2:86" ht="25.15" hidden="1" customHeight="1">
      <c r="B874" s="2"/>
      <c r="C874" s="2"/>
      <c r="D874" s="447" t="s">
        <v>296</v>
      </c>
      <c r="E874" s="448"/>
      <c r="F874" s="448"/>
      <c r="G874" s="449"/>
      <c r="H874" s="450" t="s">
        <v>297</v>
      </c>
      <c r="I874" s="451"/>
      <c r="J874" s="451"/>
      <c r="K874" s="452"/>
      <c r="L874" s="453" t="s">
        <v>298</v>
      </c>
      <c r="M874" s="454"/>
      <c r="N874" s="454"/>
      <c r="O874" s="455"/>
      <c r="P874" s="456" t="s">
        <v>299</v>
      </c>
      <c r="Q874" s="457"/>
      <c r="R874" s="457"/>
      <c r="S874" s="458"/>
      <c r="T874" s="2"/>
      <c r="U874" s="241" t="s">
        <v>300</v>
      </c>
      <c r="V874" s="242" t="s">
        <v>301</v>
      </c>
      <c r="W874" s="242" t="s">
        <v>154</v>
      </c>
      <c r="X874" s="242" t="s">
        <v>302</v>
      </c>
      <c r="Y874" s="243" t="s">
        <v>154</v>
      </c>
      <c r="Z874" s="2"/>
      <c r="AA874" s="2"/>
      <c r="AB874" s="2"/>
      <c r="AC874" s="2"/>
      <c r="AD874" s="72"/>
      <c r="AE874" s="72"/>
      <c r="AF874" s="72"/>
      <c r="AG874" s="72"/>
      <c r="AH874" s="72"/>
      <c r="AI874" s="72"/>
      <c r="AJ874" s="72"/>
      <c r="AK874" s="72"/>
      <c r="AL874" s="72"/>
      <c r="AM874" s="72"/>
      <c r="AN874" s="72"/>
      <c r="AO874" s="72"/>
      <c r="AP874" s="72"/>
      <c r="AQ874" s="72"/>
      <c r="AR874" s="72"/>
      <c r="AS874" s="72"/>
      <c r="AT874" s="72"/>
      <c r="AU874" s="72"/>
      <c r="AV874" s="72"/>
      <c r="AW874" s="72"/>
      <c r="AX874" s="72"/>
      <c r="AY874" s="72"/>
      <c r="AZ874" s="72"/>
      <c r="BA874" s="72"/>
      <c r="BB874" s="72"/>
      <c r="BC874" s="72"/>
      <c r="BD874" s="72"/>
      <c r="BE874" s="72"/>
      <c r="BF874" s="72"/>
      <c r="BG874" s="72"/>
      <c r="BH874" s="72"/>
      <c r="BI874" s="72"/>
      <c r="BJ874" s="72"/>
      <c r="BK874" s="72"/>
      <c r="BL874" s="72"/>
      <c r="BM874" s="72"/>
      <c r="BN874" s="72"/>
      <c r="BO874" s="72"/>
      <c r="BP874" s="72"/>
      <c r="BQ874" s="72"/>
      <c r="BR874" s="72"/>
      <c r="BS874" s="72"/>
      <c r="BT874" s="72"/>
      <c r="BU874" s="72"/>
      <c r="BV874" s="72"/>
      <c r="BW874" s="72"/>
      <c r="BX874" s="72"/>
      <c r="BY874" s="72"/>
      <c r="BZ874" s="72"/>
      <c r="CA874" s="72"/>
      <c r="CB874" s="72"/>
      <c r="CC874" s="72"/>
      <c r="CD874" s="72"/>
      <c r="CE874" s="72"/>
      <c r="CF874" s="72"/>
      <c r="CG874" s="72"/>
      <c r="CH874" s="72"/>
    </row>
    <row r="875" spans="2:86" ht="25.15" hidden="1" customHeight="1">
      <c r="B875" s="224" t="s">
        <v>207</v>
      </c>
      <c r="C875" s="244" t="s">
        <v>17</v>
      </c>
      <c r="D875" s="245" t="s">
        <v>281</v>
      </c>
      <c r="E875" s="245" t="s">
        <v>282</v>
      </c>
      <c r="F875" s="245" t="s">
        <v>283</v>
      </c>
      <c r="G875" s="244" t="s">
        <v>303</v>
      </c>
      <c r="H875" s="246" t="s">
        <v>281</v>
      </c>
      <c r="I875" s="246" t="s">
        <v>282</v>
      </c>
      <c r="J875" s="246" t="s">
        <v>283</v>
      </c>
      <c r="K875" s="244" t="s">
        <v>303</v>
      </c>
      <c r="L875" s="247" t="s">
        <v>281</v>
      </c>
      <c r="M875" s="247" t="s">
        <v>282</v>
      </c>
      <c r="N875" s="247" t="s">
        <v>283</v>
      </c>
      <c r="O875" s="244" t="s">
        <v>303</v>
      </c>
      <c r="P875" s="248" t="s">
        <v>281</v>
      </c>
      <c r="Q875" s="248" t="s">
        <v>282</v>
      </c>
      <c r="R875" s="248" t="s">
        <v>283</v>
      </c>
      <c r="S875" s="244" t="s">
        <v>303</v>
      </c>
      <c r="T875" s="2"/>
      <c r="U875" s="249">
        <v>2019</v>
      </c>
      <c r="V875" s="250">
        <f>$C$219</f>
        <v>1</v>
      </c>
      <c r="W875" s="250">
        <f>$C$222</f>
        <v>0</v>
      </c>
      <c r="X875" s="250">
        <f>$C$224</f>
        <v>1</v>
      </c>
      <c r="Y875" s="250">
        <f>$C$225</f>
        <v>0</v>
      </c>
      <c r="Z875" s="2"/>
      <c r="AA875" s="2"/>
      <c r="AB875" s="2"/>
      <c r="AC875" s="2"/>
      <c r="AD875" s="72"/>
      <c r="AE875" s="72"/>
      <c r="AF875" s="72"/>
      <c r="AG875" s="72"/>
      <c r="AH875" s="72"/>
      <c r="AI875" s="72"/>
      <c r="AJ875" s="72"/>
      <c r="AK875" s="72"/>
      <c r="AL875" s="72"/>
      <c r="AM875" s="72"/>
      <c r="AN875" s="72"/>
      <c r="AO875" s="72"/>
      <c r="AP875" s="72"/>
      <c r="AQ875" s="72"/>
      <c r="AR875" s="72"/>
      <c r="AS875" s="72"/>
      <c r="AT875" s="72"/>
      <c r="AU875" s="72"/>
      <c r="AV875" s="72"/>
      <c r="AW875" s="72"/>
      <c r="AX875" s="72"/>
      <c r="AY875" s="72"/>
      <c r="AZ875" s="72"/>
      <c r="BA875" s="72"/>
      <c r="BB875" s="72"/>
      <c r="BC875" s="72"/>
      <c r="BD875" s="72"/>
      <c r="BE875" s="72"/>
      <c r="BF875" s="72"/>
      <c r="BG875" s="72"/>
      <c r="BH875" s="72"/>
      <c r="BI875" s="72"/>
      <c r="BJ875" s="72"/>
      <c r="BK875" s="72"/>
      <c r="BL875" s="72"/>
      <c r="BM875" s="72"/>
      <c r="BN875" s="72"/>
      <c r="BO875" s="72"/>
      <c r="BP875" s="72"/>
      <c r="BQ875" s="72"/>
      <c r="BR875" s="72"/>
      <c r="BS875" s="72"/>
      <c r="BT875" s="72"/>
      <c r="BU875" s="72"/>
      <c r="BV875" s="72"/>
      <c r="BW875" s="72"/>
      <c r="BX875" s="72"/>
      <c r="BY875" s="72"/>
      <c r="BZ875" s="72"/>
      <c r="CA875" s="72"/>
      <c r="CB875" s="72"/>
      <c r="CC875" s="72"/>
      <c r="CD875" s="72"/>
      <c r="CE875" s="72"/>
      <c r="CF875" s="72"/>
      <c r="CG875" s="72"/>
      <c r="CH875" s="72"/>
    </row>
    <row r="876" spans="2:86" ht="25.15" hidden="1" customHeight="1">
      <c r="B876" s="222">
        <v>43830</v>
      </c>
      <c r="C876" s="10">
        <v>2020</v>
      </c>
      <c r="D876" s="251">
        <f>$C$860*$G$867*$C$867*$H1702</f>
        <v>2.8981718021582718E-2</v>
      </c>
      <c r="E876" s="251">
        <f t="shared" ref="E876:E917" si="263">$D$860*$G$867*$C$867*$H1702</f>
        <v>3.8562110831023212E-2</v>
      </c>
      <c r="F876" s="251">
        <f t="shared" ref="F876:F917" si="264">$E$860*$G$867*$C$867*$H1702</f>
        <v>2.0087928669120628E-2</v>
      </c>
      <c r="G876" s="252">
        <f t="shared" ref="G876:G917" si="265">AVERAGE(D876:F876)</f>
        <v>2.921058584057552E-2</v>
      </c>
      <c r="H876" s="253">
        <f t="shared" ref="H876:H917" si="266">$C$861*$H$867*$C$867*$H1702</f>
        <v>0.20540346982652097</v>
      </c>
      <c r="I876" s="253">
        <f t="shared" ref="I876:I917" si="267">$D$861*$H$867*$C$867*$H1702</f>
        <v>0.50410384340855463</v>
      </c>
      <c r="J876" s="253">
        <f t="shared" ref="J876:J917" si="268">$E$861*$H$867*$C$867*$H1702</f>
        <v>0.19973441629419589</v>
      </c>
      <c r="K876" s="252">
        <f t="shared" ref="K876:K917" si="269">AVERAGE(H876:J876)</f>
        <v>0.30308057650975712</v>
      </c>
      <c r="L876" s="254">
        <f t="shared" ref="L876:L917" si="270">$C$862*$G$867*$C$867*$H1702</f>
        <v>3.5397902866594194E-3</v>
      </c>
      <c r="M876" s="254">
        <f t="shared" ref="M876:M917" si="271">$D$862*$G$867*$C$867*$H1702</f>
        <v>2.8010827443414811E-3</v>
      </c>
      <c r="N876" s="254">
        <f t="shared" ref="N876:N917" si="272">$E$862*$G$867*$C$867*$H1702</f>
        <v>2.5364068022450631E-3</v>
      </c>
      <c r="O876" s="252">
        <f t="shared" ref="O876:O917" si="273">AVERAGE(L876:N876)</f>
        <v>2.9590932777486547E-3</v>
      </c>
      <c r="P876" s="255">
        <f t="shared" ref="P876:P917" si="274">$C$863*$G$867*$C$867*$H1702</f>
        <v>6.6403517651184999E-3</v>
      </c>
      <c r="Q876" s="255">
        <f t="shared" ref="Q876:Q917" si="275">$D$863*$G$867*$C$867*$H1702</f>
        <v>2.2278408286233835E-2</v>
      </c>
      <c r="R876" s="255">
        <f t="shared" ref="R876:R917" si="276">$E$863*$G$867*$C$867*$H1702</f>
        <v>9.5551916172515374E-3</v>
      </c>
      <c r="S876" s="252">
        <f t="shared" ref="S876:S917" si="277">AVERAGE(P876:R876)</f>
        <v>1.2824650556201292E-2</v>
      </c>
      <c r="T876" s="2"/>
      <c r="U876" s="249">
        <f t="shared" ref="U876:U917" si="278">U875+1</f>
        <v>2020</v>
      </c>
      <c r="V876" s="250">
        <f>$D$219</f>
        <v>0.99290909090909096</v>
      </c>
      <c r="W876" s="250">
        <f>$D$222</f>
        <v>7.0909090909090913E-3</v>
      </c>
      <c r="X876" s="250">
        <f>$D$224</f>
        <v>1</v>
      </c>
      <c r="Y876" s="250">
        <f>$D$225</f>
        <v>0</v>
      </c>
      <c r="Z876" s="2"/>
      <c r="AA876" s="2"/>
      <c r="AB876" s="2"/>
      <c r="AC876" s="2"/>
      <c r="AD876" s="72"/>
      <c r="AE876" s="72"/>
      <c r="AF876" s="72"/>
      <c r="AG876" s="72"/>
      <c r="AH876" s="72"/>
      <c r="AI876" s="72"/>
      <c r="AJ876" s="72"/>
      <c r="AK876" s="72"/>
      <c r="AL876" s="72"/>
      <c r="AM876" s="72"/>
      <c r="AN876" s="72"/>
      <c r="AO876" s="72"/>
      <c r="AP876" s="72"/>
      <c r="AQ876" s="72"/>
      <c r="AR876" s="72"/>
      <c r="AS876" s="72"/>
      <c r="AT876" s="72"/>
      <c r="AU876" s="72"/>
      <c r="AV876" s="72"/>
      <c r="AW876" s="72"/>
      <c r="AX876" s="72"/>
      <c r="AY876" s="72"/>
      <c r="AZ876" s="72"/>
      <c r="BA876" s="72"/>
      <c r="BB876" s="72"/>
      <c r="BC876" s="72"/>
      <c r="BD876" s="72"/>
      <c r="BE876" s="72"/>
      <c r="BF876" s="72"/>
      <c r="BG876" s="72"/>
      <c r="BH876" s="72"/>
      <c r="BI876" s="72"/>
      <c r="BJ876" s="72"/>
      <c r="BK876" s="72"/>
      <c r="BL876" s="72"/>
      <c r="BM876" s="72"/>
      <c r="BN876" s="72"/>
      <c r="BO876" s="72"/>
      <c r="BP876" s="72"/>
      <c r="BQ876" s="72"/>
      <c r="BR876" s="72"/>
      <c r="BS876" s="72"/>
      <c r="BT876" s="72"/>
      <c r="BU876" s="72"/>
      <c r="BV876" s="72"/>
      <c r="BW876" s="72"/>
      <c r="BX876" s="72"/>
      <c r="BY876" s="72"/>
      <c r="BZ876" s="72"/>
      <c r="CA876" s="72"/>
      <c r="CB876" s="72"/>
      <c r="CC876" s="72"/>
      <c r="CD876" s="72"/>
      <c r="CE876" s="72"/>
      <c r="CF876" s="72"/>
      <c r="CG876" s="72"/>
      <c r="CH876" s="72"/>
    </row>
    <row r="877" spans="2:86" ht="25.15" hidden="1" customHeight="1">
      <c r="B877" s="223">
        <f t="shared" ref="B877:B917" si="279">DATE(YEAR(B876+1),12,31)</f>
        <v>44196</v>
      </c>
      <c r="C877" s="10">
        <f t="shared" ref="C877:C917" si="280">C876+1</f>
        <v>2021</v>
      </c>
      <c r="D877" s="251">
        <f t="shared" ref="D877:D917" si="281">$C$860*$G$867*$C$867*$H1703</f>
        <v>2.9483921909403649E-2</v>
      </c>
      <c r="E877" s="251">
        <f t="shared" si="263"/>
        <v>3.9230326634085669E-2</v>
      </c>
      <c r="F877" s="251">
        <f t="shared" si="264"/>
        <v>2.0436018311990978E-2</v>
      </c>
      <c r="G877" s="252">
        <f t="shared" si="265"/>
        <v>2.9716755618493431E-2</v>
      </c>
      <c r="H877" s="253">
        <f t="shared" si="266"/>
        <v>0.20896276265526112</v>
      </c>
      <c r="I877" s="253">
        <f t="shared" si="267"/>
        <v>0.51283910575003211</v>
      </c>
      <c r="J877" s="253">
        <f t="shared" si="268"/>
        <v>0.20319547406585356</v>
      </c>
      <c r="K877" s="252">
        <f t="shared" si="269"/>
        <v>0.3083324474903823</v>
      </c>
      <c r="L877" s="254">
        <f t="shared" si="270"/>
        <v>3.6011288326596009E-3</v>
      </c>
      <c r="M877" s="254">
        <f t="shared" si="271"/>
        <v>2.8496207448585257E-3</v>
      </c>
      <c r="N877" s="254">
        <f t="shared" si="272"/>
        <v>2.5803584187860267E-3</v>
      </c>
      <c r="O877" s="252">
        <f t="shared" si="273"/>
        <v>3.0103693321013847E-3</v>
      </c>
      <c r="P877" s="255">
        <f t="shared" si="274"/>
        <v>6.7554177688128863E-3</v>
      </c>
      <c r="Q877" s="255">
        <f t="shared" si="275"/>
        <v>2.2664455215800839E-2</v>
      </c>
      <c r="R877" s="255">
        <f t="shared" si="276"/>
        <v>9.7207668386888636E-3</v>
      </c>
      <c r="S877" s="252">
        <f t="shared" si="277"/>
        <v>1.3046879941100861E-2</v>
      </c>
      <c r="T877" s="2"/>
      <c r="U877" s="249">
        <f t="shared" si="278"/>
        <v>2021</v>
      </c>
      <c r="V877" s="250">
        <f>$E$219</f>
        <v>0.98581818181818193</v>
      </c>
      <c r="W877" s="250">
        <f>$E$222</f>
        <v>1.4181818181818183E-2</v>
      </c>
      <c r="X877" s="250">
        <f>$E$224</f>
        <v>1</v>
      </c>
      <c r="Y877" s="250">
        <f>$E$225</f>
        <v>0</v>
      </c>
      <c r="Z877" s="2"/>
      <c r="AA877" s="2"/>
      <c r="AB877" s="2"/>
      <c r="AC877" s="2"/>
      <c r="AD877" s="72"/>
      <c r="AE877" s="72"/>
      <c r="AF877" s="72"/>
      <c r="AG877" s="72"/>
      <c r="AH877" s="72"/>
      <c r="AI877" s="72"/>
      <c r="AJ877" s="72"/>
      <c r="AK877" s="72"/>
      <c r="AL877" s="72"/>
      <c r="AM877" s="72"/>
      <c r="AN877" s="72"/>
      <c r="AO877" s="72"/>
      <c r="AP877" s="72"/>
      <c r="AQ877" s="72"/>
      <c r="AR877" s="72"/>
      <c r="AS877" s="72"/>
      <c r="AT877" s="72"/>
      <c r="AU877" s="72"/>
      <c r="AV877" s="72"/>
      <c r="AW877" s="72"/>
      <c r="AX877" s="72"/>
      <c r="AY877" s="72"/>
      <c r="AZ877" s="72"/>
      <c r="BA877" s="72"/>
      <c r="BB877" s="72"/>
      <c r="BC877" s="72"/>
      <c r="BD877" s="72"/>
      <c r="BE877" s="72"/>
      <c r="BF877" s="72"/>
      <c r="BG877" s="72"/>
      <c r="BH877" s="72"/>
      <c r="BI877" s="72"/>
      <c r="BJ877" s="72"/>
      <c r="BK877" s="72"/>
      <c r="BL877" s="72"/>
      <c r="BM877" s="72"/>
      <c r="BN877" s="72"/>
      <c r="BO877" s="72"/>
      <c r="BP877" s="72"/>
      <c r="BQ877" s="72"/>
      <c r="BR877" s="72"/>
      <c r="BS877" s="72"/>
      <c r="BT877" s="72"/>
      <c r="BU877" s="72"/>
      <c r="BV877" s="72"/>
      <c r="BW877" s="72"/>
      <c r="BX877" s="72"/>
      <c r="BY877" s="72"/>
      <c r="BZ877" s="72"/>
      <c r="CA877" s="72"/>
      <c r="CB877" s="72"/>
      <c r="CC877" s="72"/>
      <c r="CD877" s="72"/>
      <c r="CE877" s="72"/>
      <c r="CF877" s="72"/>
      <c r="CG877" s="72"/>
      <c r="CH877" s="72"/>
    </row>
    <row r="878" spans="2:86" ht="25.15" hidden="1" customHeight="1">
      <c r="B878" s="223">
        <f t="shared" si="279"/>
        <v>44561</v>
      </c>
      <c r="C878" s="10">
        <f t="shared" si="280"/>
        <v>2022</v>
      </c>
      <c r="D878" s="251">
        <f t="shared" si="281"/>
        <v>3.2706280334761452E-2</v>
      </c>
      <c r="E878" s="251">
        <f t="shared" si="263"/>
        <v>4.3517889664110035E-2</v>
      </c>
      <c r="F878" s="251">
        <f t="shared" si="264"/>
        <v>2.266951275654815E-2</v>
      </c>
      <c r="G878" s="252">
        <f t="shared" si="265"/>
        <v>3.2964560918473211E-2</v>
      </c>
      <c r="H878" s="253">
        <f t="shared" si="266"/>
        <v>0.23180073247817887</v>
      </c>
      <c r="I878" s="253">
        <f t="shared" si="267"/>
        <v>0.56888834568305169</v>
      </c>
      <c r="J878" s="253">
        <f t="shared" si="268"/>
        <v>0.22540312506501875</v>
      </c>
      <c r="K878" s="252">
        <f t="shared" si="269"/>
        <v>0.34203073440874981</v>
      </c>
      <c r="L878" s="254">
        <f t="shared" si="270"/>
        <v>3.9947036043733505E-3</v>
      </c>
      <c r="M878" s="254">
        <f t="shared" si="271"/>
        <v>3.1610616530417944E-3</v>
      </c>
      <c r="N878" s="254">
        <f t="shared" si="272"/>
        <v>2.8623710939235949E-3</v>
      </c>
      <c r="O878" s="252">
        <f t="shared" si="273"/>
        <v>3.3393787837795799E-3</v>
      </c>
      <c r="P878" s="255">
        <f t="shared" si="274"/>
        <v>7.4937312615373118E-3</v>
      </c>
      <c r="Q878" s="255">
        <f t="shared" si="275"/>
        <v>2.5141500109800749E-2</v>
      </c>
      <c r="R878" s="255">
        <f t="shared" si="276"/>
        <v>1.0783169426100322E-2</v>
      </c>
      <c r="S878" s="252">
        <f t="shared" si="277"/>
        <v>1.4472800265812795E-2</v>
      </c>
      <c r="T878" s="2"/>
      <c r="U878" s="249">
        <f t="shared" si="278"/>
        <v>2022</v>
      </c>
      <c r="V878" s="250">
        <f>$F$219</f>
        <v>0.97872727272727278</v>
      </c>
      <c r="W878" s="250">
        <f>$F$222</f>
        <v>2.1272727272727273E-2</v>
      </c>
      <c r="X878" s="250">
        <f>$F$224</f>
        <v>1</v>
      </c>
      <c r="Y878" s="250">
        <f>$F$225</f>
        <v>0</v>
      </c>
      <c r="Z878" s="2"/>
      <c r="AA878" s="2"/>
      <c r="AB878" s="2"/>
      <c r="AC878" s="2"/>
      <c r="AD878" s="72"/>
      <c r="AE878" s="72"/>
      <c r="AF878" s="72"/>
      <c r="AG878" s="72"/>
      <c r="AH878" s="72"/>
      <c r="AI878" s="72"/>
      <c r="AJ878" s="72"/>
      <c r="AK878" s="72"/>
      <c r="AL878" s="72"/>
      <c r="AM878" s="72"/>
      <c r="AN878" s="72"/>
      <c r="AO878" s="72"/>
      <c r="AP878" s="72"/>
      <c r="AQ878" s="72"/>
      <c r="AR878" s="72"/>
      <c r="AS878" s="72"/>
      <c r="AT878" s="72"/>
      <c r="AU878" s="72"/>
      <c r="AV878" s="72"/>
      <c r="AW878" s="72"/>
      <c r="AX878" s="72"/>
      <c r="AY878" s="72"/>
      <c r="AZ878" s="72"/>
      <c r="BA878" s="72"/>
      <c r="BB878" s="72"/>
      <c r="BC878" s="72"/>
      <c r="BD878" s="72"/>
      <c r="BE878" s="72"/>
      <c r="BF878" s="72"/>
      <c r="BG878" s="72"/>
      <c r="BH878" s="72"/>
      <c r="BI878" s="72"/>
      <c r="BJ878" s="72"/>
      <c r="BK878" s="72"/>
      <c r="BL878" s="72"/>
      <c r="BM878" s="72"/>
      <c r="BN878" s="72"/>
      <c r="BO878" s="72"/>
      <c r="BP878" s="72"/>
      <c r="BQ878" s="72"/>
      <c r="BR878" s="72"/>
      <c r="BS878" s="72"/>
      <c r="BT878" s="72"/>
      <c r="BU878" s="72"/>
      <c r="BV878" s="72"/>
      <c r="BW878" s="72"/>
      <c r="BX878" s="72"/>
      <c r="BY878" s="72"/>
      <c r="BZ878" s="72"/>
      <c r="CA878" s="72"/>
      <c r="CB878" s="72"/>
      <c r="CC878" s="72"/>
      <c r="CD878" s="72"/>
      <c r="CE878" s="72"/>
      <c r="CF878" s="72"/>
      <c r="CG878" s="72"/>
      <c r="CH878" s="72"/>
    </row>
    <row r="879" spans="2:86" ht="25.15" hidden="1" customHeight="1">
      <c r="B879" s="223">
        <f t="shared" si="279"/>
        <v>44926</v>
      </c>
      <c r="C879" s="10">
        <f t="shared" si="280"/>
        <v>2023</v>
      </c>
      <c r="D879" s="251">
        <f t="shared" si="281"/>
        <v>3.8948272485239827E-2</v>
      </c>
      <c r="E879" s="251">
        <f t="shared" si="263"/>
        <v>5.1823276975306393E-2</v>
      </c>
      <c r="F879" s="251">
        <f t="shared" si="264"/>
        <v>2.6995988260127449E-2</v>
      </c>
      <c r="G879" s="252">
        <f t="shared" si="265"/>
        <v>3.9255845906891219E-2</v>
      </c>
      <c r="H879" s="253">
        <f t="shared" si="266"/>
        <v>0.27603989198498807</v>
      </c>
      <c r="I879" s="253">
        <f t="shared" si="267"/>
        <v>0.6774606612110301</v>
      </c>
      <c r="J879" s="253">
        <f t="shared" si="268"/>
        <v>0.26842130148093379</v>
      </c>
      <c r="K879" s="252">
        <f t="shared" si="269"/>
        <v>0.40730728489231732</v>
      </c>
      <c r="L879" s="254">
        <f t="shared" si="270"/>
        <v>4.7570926099945237E-3</v>
      </c>
      <c r="M879" s="254">
        <f t="shared" si="271"/>
        <v>3.7643501292459773E-3</v>
      </c>
      <c r="N879" s="254">
        <f t="shared" si="272"/>
        <v>3.408654490175099E-3</v>
      </c>
      <c r="O879" s="252">
        <f t="shared" si="273"/>
        <v>3.9766990764718664E-3</v>
      </c>
      <c r="P879" s="255">
        <f t="shared" si="274"/>
        <v>8.9239095402514224E-3</v>
      </c>
      <c r="Q879" s="255">
        <f t="shared" si="275"/>
        <v>2.9939754290048606E-2</v>
      </c>
      <c r="R879" s="255">
        <f t="shared" si="276"/>
        <v>1.2841136832545457E-2</v>
      </c>
      <c r="S879" s="252">
        <f t="shared" si="277"/>
        <v>1.723493355428183E-2</v>
      </c>
      <c r="T879" s="2"/>
      <c r="U879" s="249">
        <f t="shared" si="278"/>
        <v>2023</v>
      </c>
      <c r="V879" s="250">
        <f>$G$219</f>
        <v>0.97163636363636363</v>
      </c>
      <c r="W879" s="250">
        <f>$G$222</f>
        <v>2.8363636363636365E-2</v>
      </c>
      <c r="X879" s="250">
        <f>$G$224</f>
        <v>1</v>
      </c>
      <c r="Y879" s="250">
        <f>$G$225</f>
        <v>0</v>
      </c>
      <c r="Z879" s="2"/>
      <c r="AA879" s="2"/>
      <c r="AB879" s="2"/>
      <c r="AC879" s="2"/>
      <c r="AD879" s="72"/>
      <c r="AE879" s="72"/>
      <c r="AF879" s="72"/>
      <c r="AG879" s="72"/>
      <c r="AH879" s="72"/>
      <c r="AI879" s="72"/>
      <c r="AJ879" s="72"/>
      <c r="AK879" s="72"/>
      <c r="AL879" s="72"/>
      <c r="AM879" s="72"/>
      <c r="AN879" s="72"/>
      <c r="AO879" s="72"/>
      <c r="AP879" s="72"/>
      <c r="AQ879" s="72"/>
      <c r="AR879" s="72"/>
      <c r="AS879" s="72"/>
      <c r="AT879" s="72"/>
      <c r="AU879" s="72"/>
      <c r="AV879" s="72"/>
      <c r="AW879" s="72"/>
      <c r="AX879" s="72"/>
      <c r="AY879" s="72"/>
      <c r="AZ879" s="72"/>
      <c r="BA879" s="72"/>
      <c r="BB879" s="72"/>
      <c r="BC879" s="72"/>
      <c r="BD879" s="72"/>
      <c r="BE879" s="72"/>
      <c r="BF879" s="72"/>
      <c r="BG879" s="72"/>
      <c r="BH879" s="72"/>
      <c r="BI879" s="72"/>
      <c r="BJ879" s="72"/>
      <c r="BK879" s="72"/>
      <c r="BL879" s="72"/>
      <c r="BM879" s="72"/>
      <c r="BN879" s="72"/>
      <c r="BO879" s="72"/>
      <c r="BP879" s="72"/>
      <c r="BQ879" s="72"/>
      <c r="BR879" s="72"/>
      <c r="BS879" s="72"/>
      <c r="BT879" s="72"/>
      <c r="BU879" s="72"/>
      <c r="BV879" s="72"/>
      <c r="BW879" s="72"/>
      <c r="BX879" s="72"/>
      <c r="BY879" s="72"/>
      <c r="BZ879" s="72"/>
      <c r="CA879" s="72"/>
      <c r="CB879" s="72"/>
      <c r="CC879" s="72"/>
      <c r="CD879" s="72"/>
      <c r="CE879" s="72"/>
      <c r="CF879" s="72"/>
      <c r="CG879" s="72"/>
      <c r="CH879" s="72"/>
    </row>
    <row r="880" spans="2:86" ht="25.15" hidden="1" customHeight="1">
      <c r="B880" s="223">
        <f t="shared" si="279"/>
        <v>45291</v>
      </c>
      <c r="C880" s="10">
        <f t="shared" si="280"/>
        <v>2024</v>
      </c>
      <c r="D880" s="251">
        <f t="shared" si="281"/>
        <v>3.9294062057120736E-2</v>
      </c>
      <c r="E880" s="251">
        <f t="shared" si="263"/>
        <v>5.2283373087798887E-2</v>
      </c>
      <c r="F880" s="251">
        <f t="shared" si="264"/>
        <v>2.723566336321474E-2</v>
      </c>
      <c r="G880" s="252">
        <f t="shared" si="265"/>
        <v>3.9604366169378118E-2</v>
      </c>
      <c r="H880" s="253">
        <f t="shared" si="266"/>
        <v>0.27849062240204869</v>
      </c>
      <c r="I880" s="253">
        <f t="shared" si="267"/>
        <v>0.68347527539180286</v>
      </c>
      <c r="J880" s="253">
        <f t="shared" si="268"/>
        <v>0.27080439271965268</v>
      </c>
      <c r="K880" s="252">
        <f t="shared" si="269"/>
        <v>0.41092343017116811</v>
      </c>
      <c r="L880" s="254">
        <f t="shared" si="270"/>
        <v>4.7993269097989953E-3</v>
      </c>
      <c r="M880" s="254">
        <f t="shared" si="271"/>
        <v>3.7977706877597118E-3</v>
      </c>
      <c r="N880" s="254">
        <f t="shared" si="272"/>
        <v>3.438917120624095E-3</v>
      </c>
      <c r="O880" s="252">
        <f t="shared" si="273"/>
        <v>4.0120049060609342E-3</v>
      </c>
      <c r="P880" s="255">
        <f t="shared" si="274"/>
        <v>9.0031375691863886E-3</v>
      </c>
      <c r="Q880" s="255">
        <f t="shared" si="275"/>
        <v>3.0205564662565104E-2</v>
      </c>
      <c r="R880" s="255">
        <f t="shared" si="276"/>
        <v>1.2955142690172979E-2</v>
      </c>
      <c r="S880" s="252">
        <f t="shared" si="277"/>
        <v>1.7387948307308155E-2</v>
      </c>
      <c r="T880" s="2"/>
      <c r="U880" s="249">
        <f t="shared" si="278"/>
        <v>2024</v>
      </c>
      <c r="V880" s="250">
        <f>$H$219</f>
        <v>0.96454545454545459</v>
      </c>
      <c r="W880" s="250">
        <f>$H$222</f>
        <v>3.5454545454545454E-2</v>
      </c>
      <c r="X880" s="250">
        <f>$H$224</f>
        <v>1</v>
      </c>
      <c r="Y880" s="250">
        <f>$H$225</f>
        <v>0</v>
      </c>
      <c r="Z880" s="2"/>
      <c r="AA880" s="2"/>
      <c r="AB880" s="2"/>
      <c r="AC880" s="2"/>
      <c r="AD880" s="72"/>
      <c r="AE880" s="72"/>
      <c r="AF880" s="72"/>
      <c r="AG880" s="72"/>
      <c r="AH880" s="72"/>
      <c r="AI880" s="72"/>
      <c r="AJ880" s="72"/>
      <c r="AK880" s="72"/>
      <c r="AL880" s="72"/>
      <c r="AM880" s="72"/>
      <c r="AN880" s="72"/>
      <c r="AO880" s="72"/>
      <c r="AP880" s="72"/>
      <c r="AQ880" s="72"/>
      <c r="AR880" s="72"/>
      <c r="AS880" s="72"/>
      <c r="AT880" s="72"/>
      <c r="AU880" s="72"/>
      <c r="AV880" s="72"/>
      <c r="AW880" s="72"/>
      <c r="AX880" s="72"/>
      <c r="AY880" s="72"/>
      <c r="AZ880" s="72"/>
      <c r="BA880" s="72"/>
      <c r="BB880" s="72"/>
      <c r="BC880" s="72"/>
      <c r="BD880" s="72"/>
      <c r="BE880" s="72"/>
      <c r="BF880" s="72"/>
      <c r="BG880" s="72"/>
      <c r="BH880" s="72"/>
      <c r="BI880" s="72"/>
      <c r="BJ880" s="72"/>
      <c r="BK880" s="72"/>
      <c r="BL880" s="72"/>
      <c r="BM880" s="72"/>
      <c r="BN880" s="72"/>
      <c r="BO880" s="72"/>
      <c r="BP880" s="72"/>
      <c r="BQ880" s="72"/>
      <c r="BR880" s="72"/>
      <c r="BS880" s="72"/>
      <c r="BT880" s="72"/>
      <c r="BU880" s="72"/>
      <c r="BV880" s="72"/>
      <c r="BW880" s="72"/>
      <c r="BX880" s="72"/>
      <c r="BY880" s="72"/>
      <c r="BZ880" s="72"/>
      <c r="CA880" s="72"/>
      <c r="CB880" s="72"/>
      <c r="CC880" s="72"/>
      <c r="CD880" s="72"/>
      <c r="CE880" s="72"/>
      <c r="CF880" s="72"/>
      <c r="CG880" s="72"/>
      <c r="CH880" s="72"/>
    </row>
    <row r="881" spans="2:86" ht="25.15" hidden="1" customHeight="1">
      <c r="B881" s="223">
        <f t="shared" si="279"/>
        <v>45657</v>
      </c>
      <c r="C881" s="10">
        <f t="shared" si="280"/>
        <v>2025</v>
      </c>
      <c r="D881" s="251">
        <f t="shared" si="281"/>
        <v>4.0247078405898945E-2</v>
      </c>
      <c r="E881" s="251">
        <f t="shared" si="263"/>
        <v>5.3551424969264107E-2</v>
      </c>
      <c r="F881" s="251">
        <f t="shared" si="264"/>
        <v>2.7896222009893511E-2</v>
      </c>
      <c r="G881" s="252">
        <f t="shared" si="265"/>
        <v>4.056490846168552E-2</v>
      </c>
      <c r="H881" s="253">
        <f t="shared" si="266"/>
        <v>0.28524497922432779</v>
      </c>
      <c r="I881" s="253">
        <f t="shared" si="267"/>
        <v>0.70005190497230296</v>
      </c>
      <c r="J881" s="253">
        <f t="shared" si="268"/>
        <v>0.27737233199779648</v>
      </c>
      <c r="K881" s="252">
        <f t="shared" si="269"/>
        <v>0.42088973873147578</v>
      </c>
      <c r="L881" s="254">
        <f t="shared" si="270"/>
        <v>4.915727118093083E-3</v>
      </c>
      <c r="M881" s="254">
        <f t="shared" si="271"/>
        <v>3.8898797079237341E-3</v>
      </c>
      <c r="N881" s="254">
        <f t="shared" si="272"/>
        <v>3.5223227057550968E-3</v>
      </c>
      <c r="O881" s="252">
        <f t="shared" si="273"/>
        <v>4.1093098439239717E-3</v>
      </c>
      <c r="P881" s="255">
        <f t="shared" si="274"/>
        <v>9.2214946655146124E-3</v>
      </c>
      <c r="Q881" s="255">
        <f t="shared" si="275"/>
        <v>3.0938153645237752E-2</v>
      </c>
      <c r="R881" s="255">
        <f t="shared" si="276"/>
        <v>1.3269349522913804E-2</v>
      </c>
      <c r="S881" s="252">
        <f t="shared" si="277"/>
        <v>1.7809665944555388E-2</v>
      </c>
      <c r="T881" s="2"/>
      <c r="U881" s="249">
        <f t="shared" si="278"/>
        <v>2025</v>
      </c>
      <c r="V881" s="250">
        <f>$I$219</f>
        <v>0.95745454545454556</v>
      </c>
      <c r="W881" s="250">
        <f>$I$222</f>
        <v>4.2545454545454546E-2</v>
      </c>
      <c r="X881" s="250">
        <f>$I$224</f>
        <v>1</v>
      </c>
      <c r="Y881" s="250">
        <f>$I$225</f>
        <v>0</v>
      </c>
      <c r="Z881" s="2"/>
      <c r="AA881" s="2"/>
      <c r="AB881" s="2"/>
      <c r="AC881" s="2"/>
      <c r="AD881" s="72"/>
      <c r="AE881" s="72"/>
      <c r="AF881" s="72"/>
      <c r="AG881" s="72"/>
      <c r="AH881" s="72"/>
      <c r="AI881" s="72"/>
      <c r="AJ881" s="72"/>
      <c r="AK881" s="72"/>
      <c r="AL881" s="72"/>
      <c r="AM881" s="72"/>
      <c r="AN881" s="72"/>
      <c r="AO881" s="72"/>
      <c r="AP881" s="72"/>
      <c r="AQ881" s="72"/>
      <c r="AR881" s="72"/>
      <c r="AS881" s="72"/>
      <c r="AT881" s="72"/>
      <c r="AU881" s="72"/>
      <c r="AV881" s="72"/>
      <c r="AW881" s="72"/>
      <c r="AX881" s="72"/>
      <c r="AY881" s="72"/>
      <c r="AZ881" s="72"/>
      <c r="BA881" s="72"/>
      <c r="BB881" s="72"/>
      <c r="BC881" s="72"/>
      <c r="BD881" s="72"/>
      <c r="BE881" s="72"/>
      <c r="BF881" s="72"/>
      <c r="BG881" s="72"/>
      <c r="BH881" s="72"/>
      <c r="BI881" s="72"/>
      <c r="BJ881" s="72"/>
      <c r="BK881" s="72"/>
      <c r="BL881" s="72"/>
      <c r="BM881" s="72"/>
      <c r="BN881" s="72"/>
      <c r="BO881" s="72"/>
      <c r="BP881" s="72"/>
      <c r="BQ881" s="72"/>
      <c r="BR881" s="72"/>
      <c r="BS881" s="72"/>
      <c r="BT881" s="72"/>
      <c r="BU881" s="72"/>
      <c r="BV881" s="72"/>
      <c r="BW881" s="72"/>
      <c r="BX881" s="72"/>
      <c r="BY881" s="72"/>
      <c r="BZ881" s="72"/>
      <c r="CA881" s="72"/>
      <c r="CB881" s="72"/>
      <c r="CC881" s="72"/>
      <c r="CD881" s="72"/>
      <c r="CE881" s="72"/>
      <c r="CF881" s="72"/>
      <c r="CG881" s="72"/>
      <c r="CH881" s="72"/>
    </row>
    <row r="882" spans="2:86" ht="25.15" hidden="1" customHeight="1">
      <c r="B882" s="223">
        <f t="shared" si="279"/>
        <v>46022</v>
      </c>
      <c r="C882" s="10">
        <f t="shared" si="280"/>
        <v>2026</v>
      </c>
      <c r="D882" s="251">
        <f t="shared" si="281"/>
        <v>4.1358267577383923E-2</v>
      </c>
      <c r="E882" s="251">
        <f t="shared" si="263"/>
        <v>5.5029936351961503E-2</v>
      </c>
      <c r="F882" s="251">
        <f t="shared" si="264"/>
        <v>2.866641405986331E-2</v>
      </c>
      <c r="G882" s="252">
        <f t="shared" si="265"/>
        <v>4.1684872663069583E-2</v>
      </c>
      <c r="H882" s="253">
        <f t="shared" si="266"/>
        <v>0.2931203616045821</v>
      </c>
      <c r="I882" s="253">
        <f t="shared" si="267"/>
        <v>0.71937976992780339</v>
      </c>
      <c r="J882" s="253">
        <f t="shared" si="268"/>
        <v>0.2850303569773267</v>
      </c>
      <c r="K882" s="252">
        <f t="shared" si="269"/>
        <v>0.43251016283657079</v>
      </c>
      <c r="L882" s="254">
        <f t="shared" si="270"/>
        <v>5.0514463543693605E-3</v>
      </c>
      <c r="M882" s="254">
        <f t="shared" si="271"/>
        <v>3.9972761297517208E-3</v>
      </c>
      <c r="N882" s="254">
        <f t="shared" si="272"/>
        <v>3.6195711770512658E-3</v>
      </c>
      <c r="O882" s="252">
        <f t="shared" si="273"/>
        <v>4.2227645537241164E-3</v>
      </c>
      <c r="P882" s="255">
        <f t="shared" si="274"/>
        <v>9.4760926493455203E-3</v>
      </c>
      <c r="Q882" s="255">
        <f t="shared" si="275"/>
        <v>3.1792330958920423E-2</v>
      </c>
      <c r="R882" s="255">
        <f t="shared" si="276"/>
        <v>1.3635705494241899E-2</v>
      </c>
      <c r="S882" s="252">
        <f t="shared" si="277"/>
        <v>1.8301376367502616E-2</v>
      </c>
      <c r="T882" s="2"/>
      <c r="U882" s="249">
        <f t="shared" si="278"/>
        <v>2026</v>
      </c>
      <c r="V882" s="250">
        <f>$J$219</f>
        <v>0.95036363636363641</v>
      </c>
      <c r="W882" s="250">
        <f>$J$222</f>
        <v>4.9636363636363638E-2</v>
      </c>
      <c r="X882" s="250">
        <f>$J$224</f>
        <v>1</v>
      </c>
      <c r="Y882" s="250">
        <f>$J$225</f>
        <v>0</v>
      </c>
      <c r="Z882" s="2"/>
      <c r="AA882" s="2"/>
      <c r="AB882" s="2"/>
      <c r="AC882" s="2"/>
      <c r="AD882" s="72"/>
      <c r="AE882" s="72"/>
      <c r="AF882" s="72"/>
      <c r="AG882" s="72"/>
      <c r="AH882" s="72"/>
      <c r="AI882" s="72"/>
      <c r="AJ882" s="72"/>
      <c r="AK882" s="72"/>
      <c r="AL882" s="72"/>
      <c r="AM882" s="72"/>
      <c r="AN882" s="72"/>
      <c r="AO882" s="72"/>
      <c r="AP882" s="72"/>
      <c r="AQ882" s="72"/>
      <c r="AR882" s="72"/>
      <c r="AS882" s="72"/>
      <c r="AT882" s="72"/>
      <c r="AU882" s="72"/>
      <c r="AV882" s="72"/>
      <c r="AW882" s="72"/>
      <c r="AX882" s="72"/>
      <c r="AY882" s="72"/>
      <c r="AZ882" s="72"/>
      <c r="BA882" s="72"/>
      <c r="BB882" s="72"/>
      <c r="BC882" s="72"/>
      <c r="BD882" s="72"/>
      <c r="BE882" s="72"/>
      <c r="BF882" s="72"/>
      <c r="BG882" s="72"/>
      <c r="BH882" s="72"/>
      <c r="BI882" s="72"/>
      <c r="BJ882" s="72"/>
      <c r="BK882" s="72"/>
      <c r="BL882" s="72"/>
      <c r="BM882" s="72"/>
      <c r="BN882" s="72"/>
      <c r="BO882" s="72"/>
      <c r="BP882" s="72"/>
      <c r="BQ882" s="72"/>
      <c r="BR882" s="72"/>
      <c r="BS882" s="72"/>
      <c r="BT882" s="72"/>
      <c r="BU882" s="72"/>
      <c r="BV882" s="72"/>
      <c r="BW882" s="72"/>
      <c r="BX882" s="72"/>
      <c r="BY882" s="72"/>
      <c r="BZ882" s="72"/>
      <c r="CA882" s="72"/>
      <c r="CB882" s="72"/>
      <c r="CC882" s="72"/>
      <c r="CD882" s="72"/>
      <c r="CE882" s="72"/>
      <c r="CF882" s="72"/>
      <c r="CG882" s="72"/>
      <c r="CH882" s="72"/>
    </row>
    <row r="883" spans="2:86" ht="25.15" hidden="1" customHeight="1">
      <c r="B883" s="223">
        <f t="shared" si="279"/>
        <v>46387</v>
      </c>
      <c r="C883" s="10">
        <f t="shared" si="280"/>
        <v>2027</v>
      </c>
      <c r="D883" s="251">
        <f t="shared" si="281"/>
        <v>4.243998086007611E-2</v>
      </c>
      <c r="E883" s="251">
        <f t="shared" si="263"/>
        <v>5.6469228096622817E-2</v>
      </c>
      <c r="F883" s="251">
        <f t="shared" si="264"/>
        <v>2.9416175659468243E-2</v>
      </c>
      <c r="G883" s="252">
        <f t="shared" si="265"/>
        <v>4.2775128205389056E-2</v>
      </c>
      <c r="H883" s="253">
        <f t="shared" si="266"/>
        <v>0.30078683815565982</v>
      </c>
      <c r="I883" s="253">
        <f t="shared" si="267"/>
        <v>0.73819493550443116</v>
      </c>
      <c r="J883" s="253">
        <f t="shared" si="268"/>
        <v>0.29248524184492863</v>
      </c>
      <c r="K883" s="252">
        <f t="shared" si="269"/>
        <v>0.44382233850167324</v>
      </c>
      <c r="L883" s="254">
        <f t="shared" si="270"/>
        <v>5.183565442967655E-3</v>
      </c>
      <c r="M883" s="254">
        <f t="shared" si="271"/>
        <v>4.1018237072354864E-3</v>
      </c>
      <c r="N883" s="254">
        <f t="shared" si="272"/>
        <v>3.7142399929667364E-3</v>
      </c>
      <c r="O883" s="252">
        <f t="shared" si="273"/>
        <v>4.3332097143899588E-3</v>
      </c>
      <c r="P883" s="255">
        <f t="shared" si="274"/>
        <v>9.7239370559720709E-3</v>
      </c>
      <c r="Q883" s="255">
        <f t="shared" si="275"/>
        <v>3.2623849992488838E-2</v>
      </c>
      <c r="R883" s="255">
        <f t="shared" si="276"/>
        <v>1.3992343347227454E-2</v>
      </c>
      <c r="S883" s="252">
        <f t="shared" si="277"/>
        <v>1.8780043465229452E-2</v>
      </c>
      <c r="T883" s="2"/>
      <c r="U883" s="249">
        <f t="shared" si="278"/>
        <v>2027</v>
      </c>
      <c r="V883" s="250">
        <f>$K$219</f>
        <v>0.94327272727272726</v>
      </c>
      <c r="W883" s="250">
        <f>$K$222</f>
        <v>5.672727272727273E-2</v>
      </c>
      <c r="X883" s="250">
        <f>$K$224</f>
        <v>1</v>
      </c>
      <c r="Y883" s="250">
        <f>$K$225</f>
        <v>0</v>
      </c>
      <c r="Z883" s="2"/>
      <c r="AA883" s="2"/>
      <c r="AB883" s="2"/>
      <c r="AC883" s="2"/>
      <c r="AD883" s="72"/>
      <c r="AE883" s="72"/>
      <c r="AF883" s="72"/>
      <c r="AG883" s="72"/>
      <c r="AH883" s="72"/>
      <c r="AI883" s="72"/>
      <c r="AJ883" s="72"/>
      <c r="AK883" s="72"/>
      <c r="AL883" s="72"/>
      <c r="AM883" s="72"/>
      <c r="AN883" s="72"/>
      <c r="AO883" s="72"/>
      <c r="AP883" s="72"/>
      <c r="AQ883" s="72"/>
      <c r="AR883" s="72"/>
      <c r="AS883" s="72"/>
      <c r="AT883" s="72"/>
      <c r="AU883" s="72"/>
      <c r="AV883" s="72"/>
      <c r="AW883" s="72"/>
      <c r="AX883" s="72"/>
      <c r="AY883" s="72"/>
      <c r="AZ883" s="72"/>
      <c r="BA883" s="72"/>
      <c r="BB883" s="72"/>
      <c r="BC883" s="72"/>
      <c r="BD883" s="72"/>
      <c r="BE883" s="72"/>
      <c r="BF883" s="72"/>
      <c r="BG883" s="72"/>
      <c r="BH883" s="72"/>
      <c r="BI883" s="72"/>
      <c r="BJ883" s="72"/>
      <c r="BK883" s="72"/>
      <c r="BL883" s="72"/>
      <c r="BM883" s="72"/>
      <c r="BN883" s="72"/>
      <c r="BO883" s="72"/>
      <c r="BP883" s="72"/>
      <c r="BQ883" s="72"/>
      <c r="BR883" s="72"/>
      <c r="BS883" s="72"/>
      <c r="BT883" s="72"/>
      <c r="BU883" s="72"/>
      <c r="BV883" s="72"/>
      <c r="BW883" s="72"/>
      <c r="BX883" s="72"/>
      <c r="BY883" s="72"/>
      <c r="BZ883" s="72"/>
      <c r="CA883" s="72"/>
      <c r="CB883" s="72"/>
      <c r="CC883" s="72"/>
      <c r="CD883" s="72"/>
      <c r="CE883" s="72"/>
      <c r="CF883" s="72"/>
      <c r="CG883" s="72"/>
      <c r="CH883" s="72"/>
    </row>
    <row r="884" spans="2:86" ht="25.15" hidden="1" customHeight="1">
      <c r="B884" s="223">
        <f t="shared" si="279"/>
        <v>46752</v>
      </c>
      <c r="C884" s="10">
        <f t="shared" si="280"/>
        <v>2028</v>
      </c>
      <c r="D884" s="251">
        <f t="shared" si="281"/>
        <v>4.3556367136830774E-2</v>
      </c>
      <c r="E884" s="251">
        <f t="shared" si="263"/>
        <v>5.7954654574873248E-2</v>
      </c>
      <c r="F884" s="251">
        <f t="shared" si="264"/>
        <v>3.0189969948610531E-2</v>
      </c>
      <c r="G884" s="252">
        <f t="shared" si="265"/>
        <v>4.3900330553438179E-2</v>
      </c>
      <c r="H884" s="253">
        <f t="shared" si="266"/>
        <v>0.30869905422033039</v>
      </c>
      <c r="I884" s="253">
        <f t="shared" si="267"/>
        <v>0.75761319816303174</v>
      </c>
      <c r="J884" s="253">
        <f t="shared" si="268"/>
        <v>0.30017908391393189</v>
      </c>
      <c r="K884" s="252">
        <f t="shared" si="269"/>
        <v>0.45549711209909799</v>
      </c>
      <c r="L884" s="254">
        <f t="shared" si="270"/>
        <v>5.3199194470909834E-3</v>
      </c>
      <c r="M884" s="254">
        <f t="shared" si="271"/>
        <v>4.2097224292335532E-3</v>
      </c>
      <c r="N884" s="254">
        <f t="shared" si="272"/>
        <v>3.8119433017969745E-3</v>
      </c>
      <c r="O884" s="252">
        <f t="shared" si="273"/>
        <v>4.4471950593738367E-3</v>
      </c>
      <c r="P884" s="255">
        <f t="shared" si="274"/>
        <v>9.9797258114171852E-3</v>
      </c>
      <c r="Q884" s="255">
        <f t="shared" si="275"/>
        <v>3.3482022349978727E-2</v>
      </c>
      <c r="R884" s="255">
        <f t="shared" si="276"/>
        <v>1.4360412789671028E-2</v>
      </c>
      <c r="S884" s="252">
        <f t="shared" si="277"/>
        <v>1.9274053650355647E-2</v>
      </c>
      <c r="T884" s="2"/>
      <c r="U884" s="249">
        <f t="shared" si="278"/>
        <v>2028</v>
      </c>
      <c r="V884" s="250">
        <f>$L$219</f>
        <v>0.93618181818181823</v>
      </c>
      <c r="W884" s="250">
        <f>$L$222</f>
        <v>6.3818181818181816E-2</v>
      </c>
      <c r="X884" s="250">
        <f>$L$224</f>
        <v>1</v>
      </c>
      <c r="Y884" s="250">
        <f>$L$225</f>
        <v>0</v>
      </c>
      <c r="Z884" s="2"/>
      <c r="AA884" s="2"/>
      <c r="AB884" s="2"/>
      <c r="AC884" s="2"/>
      <c r="AD884" s="72"/>
      <c r="AE884" s="72"/>
      <c r="AF884" s="72"/>
      <c r="AG884" s="72"/>
      <c r="AH884" s="72"/>
      <c r="AI884" s="72"/>
      <c r="AJ884" s="72"/>
      <c r="AK884" s="72"/>
      <c r="AL884" s="72"/>
      <c r="AM884" s="72"/>
      <c r="AN884" s="72"/>
      <c r="AO884" s="72"/>
      <c r="AP884" s="72"/>
      <c r="AQ884" s="72"/>
      <c r="AR884" s="72"/>
      <c r="AS884" s="72"/>
      <c r="AT884" s="72"/>
      <c r="AU884" s="72"/>
      <c r="AV884" s="72"/>
      <c r="AW884" s="72"/>
      <c r="AX884" s="72"/>
      <c r="AY884" s="72"/>
      <c r="AZ884" s="72"/>
      <c r="BA884" s="72"/>
      <c r="BB884" s="72"/>
      <c r="BC884" s="72"/>
      <c r="BD884" s="72"/>
      <c r="BE884" s="72"/>
      <c r="BF884" s="72"/>
      <c r="BG884" s="72"/>
      <c r="BH884" s="72"/>
      <c r="BI884" s="72"/>
      <c r="BJ884" s="72"/>
      <c r="BK884" s="72"/>
      <c r="BL884" s="72"/>
      <c r="BM884" s="72"/>
      <c r="BN884" s="72"/>
      <c r="BO884" s="72"/>
      <c r="BP884" s="72"/>
      <c r="BQ884" s="72"/>
      <c r="BR884" s="72"/>
      <c r="BS884" s="72"/>
      <c r="BT884" s="72"/>
      <c r="BU884" s="72"/>
      <c r="BV884" s="72"/>
      <c r="BW884" s="72"/>
      <c r="BX884" s="72"/>
      <c r="BY884" s="72"/>
      <c r="BZ884" s="72"/>
      <c r="CA884" s="72"/>
      <c r="CB884" s="72"/>
      <c r="CC884" s="72"/>
      <c r="CD884" s="72"/>
      <c r="CE884" s="72"/>
      <c r="CF884" s="72"/>
      <c r="CG884" s="72"/>
      <c r="CH884" s="72"/>
    </row>
    <row r="885" spans="2:86" ht="25.15" hidden="1" customHeight="1">
      <c r="B885" s="223">
        <f t="shared" si="279"/>
        <v>47118</v>
      </c>
      <c r="C885" s="10">
        <f t="shared" si="280"/>
        <v>2029</v>
      </c>
      <c r="D885" s="251">
        <f t="shared" si="281"/>
        <v>4.4673676565605148E-2</v>
      </c>
      <c r="E885" s="251">
        <f t="shared" si="263"/>
        <v>5.9441309368521392E-2</v>
      </c>
      <c r="F885" s="251">
        <f t="shared" si="264"/>
        <v>3.0964404096711799E-2</v>
      </c>
      <c r="G885" s="252">
        <f t="shared" si="265"/>
        <v>4.5026463343612787E-2</v>
      </c>
      <c r="H885" s="253">
        <f t="shared" si="266"/>
        <v>0.3166178129829833</v>
      </c>
      <c r="I885" s="253">
        <f t="shared" si="267"/>
        <v>0.77704751799535965</v>
      </c>
      <c r="J885" s="253">
        <f t="shared" si="268"/>
        <v>0.30787928810507265</v>
      </c>
      <c r="K885" s="252">
        <f t="shared" si="269"/>
        <v>0.4671815396944719</v>
      </c>
      <c r="L885" s="254">
        <f t="shared" si="270"/>
        <v>5.4563862038313257E-3</v>
      </c>
      <c r="M885" s="254">
        <f t="shared" si="271"/>
        <v>4.3177103738646916E-3</v>
      </c>
      <c r="N885" s="254">
        <f t="shared" si="272"/>
        <v>3.9097274025616507E-3</v>
      </c>
      <c r="O885" s="252">
        <f t="shared" si="273"/>
        <v>4.5612746600858893E-3</v>
      </c>
      <c r="P885" s="255">
        <f t="shared" si="274"/>
        <v>1.0235726081381177E-2</v>
      </c>
      <c r="Q885" s="255">
        <f t="shared" si="275"/>
        <v>3.4340904339574971E-2</v>
      </c>
      <c r="R885" s="255">
        <f t="shared" si="276"/>
        <v>1.4728786592761325E-2</v>
      </c>
      <c r="S885" s="252">
        <f t="shared" si="277"/>
        <v>1.9768472337905827E-2</v>
      </c>
      <c r="T885" s="2"/>
      <c r="U885" s="249">
        <f t="shared" si="278"/>
        <v>2029</v>
      </c>
      <c r="V885" s="250">
        <f>$M$219</f>
        <v>0.92909090909090919</v>
      </c>
      <c r="W885" s="250">
        <f>$M$222</f>
        <v>7.0909090909090908E-2</v>
      </c>
      <c r="X885" s="250">
        <f>$M$224</f>
        <v>1</v>
      </c>
      <c r="Y885" s="250">
        <f>$M$225</f>
        <v>0</v>
      </c>
      <c r="Z885" s="2"/>
      <c r="AA885" s="2"/>
      <c r="AB885" s="2"/>
      <c r="AC885" s="2"/>
      <c r="AD885" s="72"/>
      <c r="AE885" s="72"/>
      <c r="AF885" s="72"/>
      <c r="AG885" s="72"/>
      <c r="AH885" s="72"/>
      <c r="AI885" s="72"/>
      <c r="AJ885" s="72"/>
      <c r="AK885" s="72"/>
      <c r="AL885" s="72"/>
      <c r="AM885" s="72"/>
      <c r="AN885" s="72"/>
      <c r="AO885" s="72"/>
      <c r="AP885" s="72"/>
      <c r="AQ885" s="72"/>
      <c r="AR885" s="72"/>
      <c r="AS885" s="72"/>
      <c r="AT885" s="72"/>
      <c r="AU885" s="72"/>
      <c r="AV885" s="72"/>
      <c r="AW885" s="72"/>
      <c r="AX885" s="72"/>
      <c r="AY885" s="72"/>
      <c r="AZ885" s="72"/>
      <c r="BA885" s="72"/>
      <c r="BB885" s="72"/>
      <c r="BC885" s="72"/>
      <c r="BD885" s="72"/>
      <c r="BE885" s="72"/>
      <c r="BF885" s="72"/>
      <c r="BG885" s="72"/>
      <c r="BH885" s="72"/>
      <c r="BI885" s="72"/>
      <c r="BJ885" s="72"/>
      <c r="BK885" s="72"/>
      <c r="BL885" s="72"/>
      <c r="BM885" s="72"/>
      <c r="BN885" s="72"/>
      <c r="BO885" s="72"/>
      <c r="BP885" s="72"/>
      <c r="BQ885" s="72"/>
      <c r="BR885" s="72"/>
      <c r="BS885" s="72"/>
      <c r="BT885" s="72"/>
      <c r="BU885" s="72"/>
      <c r="BV885" s="72"/>
      <c r="BW885" s="72"/>
      <c r="BX885" s="72"/>
      <c r="BY885" s="72"/>
      <c r="BZ885" s="72"/>
      <c r="CA885" s="72"/>
      <c r="CB885" s="72"/>
      <c r="CC885" s="72"/>
      <c r="CD885" s="72"/>
      <c r="CE885" s="72"/>
      <c r="CF885" s="72"/>
      <c r="CG885" s="72"/>
      <c r="CH885" s="72"/>
    </row>
    <row r="886" spans="2:86" ht="25.15" hidden="1" customHeight="1">
      <c r="B886" s="223">
        <f t="shared" si="279"/>
        <v>47483</v>
      </c>
      <c r="C886" s="10">
        <f t="shared" si="280"/>
        <v>2030</v>
      </c>
      <c r="D886" s="251">
        <f t="shared" si="281"/>
        <v>4.5826159492337482E-2</v>
      </c>
      <c r="E886" s="251">
        <f t="shared" si="263"/>
        <v>6.0974764849608405E-2</v>
      </c>
      <c r="F886" s="251">
        <f t="shared" si="264"/>
        <v>3.1763217845687544E-2</v>
      </c>
      <c r="G886" s="252">
        <f t="shared" si="265"/>
        <v>4.6188047395877806E-2</v>
      </c>
      <c r="H886" s="253">
        <f t="shared" si="266"/>
        <v>0.32478585850362351</v>
      </c>
      <c r="I886" s="253">
        <f t="shared" si="267"/>
        <v>0.79709364060257915</v>
      </c>
      <c r="J886" s="253">
        <f t="shared" si="268"/>
        <v>0.31582189883948414</v>
      </c>
      <c r="K886" s="252">
        <f t="shared" si="269"/>
        <v>0.47923379931522891</v>
      </c>
      <c r="L886" s="254">
        <f t="shared" si="270"/>
        <v>5.5971490070077928E-3</v>
      </c>
      <c r="M886" s="254">
        <f t="shared" si="271"/>
        <v>4.4290978367064072E-3</v>
      </c>
      <c r="N886" s="254">
        <f t="shared" si="272"/>
        <v>4.010589799078596E-3</v>
      </c>
      <c r="O886" s="252">
        <f t="shared" si="273"/>
        <v>4.6789455475975987E-3</v>
      </c>
      <c r="P886" s="255">
        <f t="shared" si="274"/>
        <v>1.0499785376661632E-2</v>
      </c>
      <c r="Q886" s="255">
        <f t="shared" si="275"/>
        <v>3.5226824393228655E-2</v>
      </c>
      <c r="R886" s="255">
        <f t="shared" si="276"/>
        <v>1.5108757000048344E-2</v>
      </c>
      <c r="S886" s="252">
        <f t="shared" si="277"/>
        <v>2.0278455589979542E-2</v>
      </c>
      <c r="T886" s="2"/>
      <c r="U886" s="249">
        <f t="shared" si="278"/>
        <v>2030</v>
      </c>
      <c r="V886" s="250">
        <f>$N$219</f>
        <v>0.92199999999999993</v>
      </c>
      <c r="W886" s="250">
        <f>$N$222</f>
        <v>7.8E-2</v>
      </c>
      <c r="X886" s="250">
        <f>$N$224</f>
        <v>1</v>
      </c>
      <c r="Y886" s="250">
        <f>$N$225</f>
        <v>0</v>
      </c>
      <c r="Z886" s="2"/>
      <c r="AA886" s="2"/>
      <c r="AB886" s="2"/>
      <c r="AC886" s="2"/>
      <c r="AD886" s="72"/>
      <c r="AE886" s="72"/>
      <c r="AF886" s="72"/>
      <c r="AG886" s="72"/>
      <c r="AH886" s="72"/>
      <c r="AI886" s="72"/>
      <c r="AJ886" s="72"/>
      <c r="AK886" s="72"/>
      <c r="AL886" s="72"/>
      <c r="AM886" s="72"/>
      <c r="AN886" s="72"/>
      <c r="AO886" s="72"/>
      <c r="AP886" s="72"/>
      <c r="AQ886" s="72"/>
      <c r="AR886" s="72"/>
      <c r="AS886" s="72"/>
      <c r="AT886" s="72"/>
      <c r="AU886" s="72"/>
      <c r="AV886" s="72"/>
      <c r="AW886" s="72"/>
      <c r="AX886" s="72"/>
      <c r="AY886" s="72"/>
      <c r="AZ886" s="72"/>
      <c r="BA886" s="72"/>
      <c r="BB886" s="72"/>
      <c r="BC886" s="72"/>
      <c r="BD886" s="72"/>
      <c r="BE886" s="72"/>
      <c r="BF886" s="72"/>
      <c r="BG886" s="72"/>
      <c r="BH886" s="72"/>
      <c r="BI886" s="72"/>
      <c r="BJ886" s="72"/>
      <c r="BK886" s="72"/>
      <c r="BL886" s="72"/>
      <c r="BM886" s="72"/>
      <c r="BN886" s="72"/>
      <c r="BO886" s="72"/>
      <c r="BP886" s="72"/>
      <c r="BQ886" s="72"/>
      <c r="BR886" s="72"/>
      <c r="BS886" s="72"/>
      <c r="BT886" s="72"/>
      <c r="BU886" s="72"/>
      <c r="BV886" s="72"/>
      <c r="BW886" s="72"/>
      <c r="BX886" s="72"/>
      <c r="BY886" s="72"/>
      <c r="BZ886" s="72"/>
      <c r="CA886" s="72"/>
      <c r="CB886" s="72"/>
      <c r="CC886" s="72"/>
      <c r="CD886" s="72"/>
      <c r="CE886" s="72"/>
      <c r="CF886" s="72"/>
      <c r="CG886" s="72"/>
      <c r="CH886" s="72"/>
    </row>
    <row r="887" spans="2:86" ht="25.15" hidden="1" customHeight="1">
      <c r="B887" s="223">
        <f t="shared" si="279"/>
        <v>47848</v>
      </c>
      <c r="C887" s="10">
        <f t="shared" si="280"/>
        <v>2031</v>
      </c>
      <c r="D887" s="251">
        <f t="shared" si="281"/>
        <v>4.6978064997738461E-2</v>
      </c>
      <c r="E887" s="251">
        <f t="shared" si="263"/>
        <v>6.2507452033061739E-2</v>
      </c>
      <c r="F887" s="251">
        <f t="shared" si="264"/>
        <v>3.2561631369993807E-2</v>
      </c>
      <c r="G887" s="252">
        <f t="shared" si="265"/>
        <v>4.7349049466931338E-2</v>
      </c>
      <c r="H887" s="253">
        <f t="shared" si="266"/>
        <v>0.33294981163937043</v>
      </c>
      <c r="I887" s="253">
        <f t="shared" si="267"/>
        <v>0.81712971962604053</v>
      </c>
      <c r="J887" s="253">
        <f t="shared" si="268"/>
        <v>0.32376053013718697</v>
      </c>
      <c r="K887" s="252">
        <f t="shared" si="269"/>
        <v>0.49128002046753272</v>
      </c>
      <c r="L887" s="254">
        <f t="shared" si="270"/>
        <v>5.7378412846750921E-3</v>
      </c>
      <c r="M887" s="254">
        <f t="shared" si="271"/>
        <v>4.5404294917824719E-3</v>
      </c>
      <c r="N887" s="254">
        <f t="shared" si="272"/>
        <v>4.1114016611382151E-3</v>
      </c>
      <c r="O887" s="252">
        <f t="shared" si="273"/>
        <v>4.796557479198593E-3</v>
      </c>
      <c r="P887" s="255">
        <f t="shared" si="274"/>
        <v>1.0763712371960629E-2</v>
      </c>
      <c r="Q887" s="255">
        <f t="shared" si="275"/>
        <v>3.6112300579884411E-2</v>
      </c>
      <c r="R887" s="255">
        <f t="shared" si="276"/>
        <v>1.5488537033132532E-2</v>
      </c>
      <c r="S887" s="252">
        <f t="shared" si="277"/>
        <v>2.0788183328325858E-2</v>
      </c>
      <c r="T887" s="2"/>
      <c r="U887" s="249">
        <f t="shared" si="278"/>
        <v>2031</v>
      </c>
      <c r="V887" s="250">
        <f>$O$219</f>
        <v>0.90934999999999988</v>
      </c>
      <c r="W887" s="250">
        <f>$O$222</f>
        <v>9.0649999999999994E-2</v>
      </c>
      <c r="X887" s="250">
        <f>$O$224</f>
        <v>1</v>
      </c>
      <c r="Y887" s="250">
        <f>$O$225</f>
        <v>0</v>
      </c>
      <c r="Z887" s="2"/>
      <c r="AA887" s="2"/>
      <c r="AB887" s="2"/>
      <c r="AC887" s="2"/>
      <c r="AD887" s="72"/>
      <c r="AE887" s="72"/>
      <c r="AF887" s="72"/>
      <c r="AG887" s="72"/>
      <c r="AH887" s="72"/>
      <c r="AI887" s="72"/>
      <c r="AJ887" s="72"/>
      <c r="AK887" s="72"/>
      <c r="AL887" s="72"/>
      <c r="AM887" s="72"/>
      <c r="AN887" s="72"/>
      <c r="AO887" s="72"/>
      <c r="AP887" s="72"/>
      <c r="AQ887" s="72"/>
      <c r="AR887" s="72"/>
      <c r="AS887" s="72"/>
      <c r="AT887" s="72"/>
      <c r="AU887" s="72"/>
      <c r="AV887" s="72"/>
      <c r="AW887" s="72"/>
      <c r="AX887" s="72"/>
      <c r="AY887" s="72"/>
      <c r="AZ887" s="72"/>
      <c r="BA887" s="72"/>
      <c r="BB887" s="72"/>
      <c r="BC887" s="72"/>
      <c r="BD887" s="72"/>
      <c r="BE887" s="72"/>
      <c r="BF887" s="72"/>
      <c r="BG887" s="72"/>
      <c r="BH887" s="72"/>
      <c r="BI887" s="72"/>
      <c r="BJ887" s="72"/>
      <c r="BK887" s="72"/>
      <c r="BL887" s="72"/>
      <c r="BM887" s="72"/>
      <c r="BN887" s="72"/>
      <c r="BO887" s="72"/>
      <c r="BP887" s="72"/>
      <c r="BQ887" s="72"/>
      <c r="BR887" s="72"/>
      <c r="BS887" s="72"/>
      <c r="BT887" s="72"/>
      <c r="BU887" s="72"/>
      <c r="BV887" s="72"/>
      <c r="BW887" s="72"/>
      <c r="BX887" s="72"/>
      <c r="BY887" s="72"/>
      <c r="BZ887" s="72"/>
      <c r="CA887" s="72"/>
      <c r="CB887" s="72"/>
      <c r="CC887" s="72"/>
      <c r="CD887" s="72"/>
      <c r="CE887" s="72"/>
      <c r="CF887" s="72"/>
      <c r="CG887" s="72"/>
      <c r="CH887" s="72"/>
    </row>
    <row r="888" spans="2:86" ht="25.15" hidden="1" customHeight="1">
      <c r="B888" s="223">
        <f t="shared" si="279"/>
        <v>48213</v>
      </c>
      <c r="C888" s="10">
        <f t="shared" si="280"/>
        <v>2032</v>
      </c>
      <c r="D888" s="251">
        <f t="shared" si="281"/>
        <v>4.8166374984721469E-2</v>
      </c>
      <c r="E888" s="251">
        <f t="shared" si="263"/>
        <v>6.4088577809854039E-2</v>
      </c>
      <c r="F888" s="251">
        <f t="shared" si="264"/>
        <v>3.3385277719652648E-2</v>
      </c>
      <c r="G888" s="252">
        <f t="shared" si="265"/>
        <v>4.8546743504742716E-2</v>
      </c>
      <c r="H888" s="253">
        <f t="shared" si="266"/>
        <v>0.3413717759402462</v>
      </c>
      <c r="I888" s="253">
        <f t="shared" si="267"/>
        <v>0.83779901297686277</v>
      </c>
      <c r="J888" s="253">
        <f t="shared" si="268"/>
        <v>0.33195005159515795</v>
      </c>
      <c r="K888" s="252">
        <f t="shared" si="269"/>
        <v>0.50370694683742234</v>
      </c>
      <c r="L888" s="254">
        <f t="shared" si="270"/>
        <v>5.8829799595573181E-3</v>
      </c>
      <c r="M888" s="254">
        <f t="shared" si="271"/>
        <v>4.6552796396235347E-3</v>
      </c>
      <c r="N888" s="254">
        <f t="shared" si="272"/>
        <v>4.2153995515294921E-3</v>
      </c>
      <c r="O888" s="252">
        <f t="shared" si="273"/>
        <v>4.9178863835701147E-3</v>
      </c>
      <c r="P888" s="255">
        <f t="shared" si="274"/>
        <v>1.1035980438115102E-2</v>
      </c>
      <c r="Q888" s="255">
        <f t="shared" si="275"/>
        <v>3.7025761094575151E-2</v>
      </c>
      <c r="R888" s="255">
        <f t="shared" si="276"/>
        <v>1.5880319522281746E-2</v>
      </c>
      <c r="S888" s="252">
        <f t="shared" si="277"/>
        <v>2.1314020351657331E-2</v>
      </c>
      <c r="T888" s="2"/>
      <c r="U888" s="249">
        <f t="shared" si="278"/>
        <v>2032</v>
      </c>
      <c r="V888" s="250">
        <f>$P$219</f>
        <v>0.89669999999999983</v>
      </c>
      <c r="W888" s="250">
        <f>$P$222</f>
        <v>0.10329999999999999</v>
      </c>
      <c r="X888" s="250">
        <f>$P$224</f>
        <v>1</v>
      </c>
      <c r="Y888" s="250">
        <f>$P$225</f>
        <v>0</v>
      </c>
      <c r="Z888" s="2"/>
      <c r="AA888" s="2"/>
      <c r="AB888" s="2"/>
      <c r="AC888" s="2"/>
      <c r="AD888" s="72"/>
      <c r="AE888" s="72"/>
      <c r="AF888" s="72"/>
      <c r="AG888" s="72"/>
      <c r="AH888" s="72"/>
      <c r="AI888" s="72"/>
      <c r="AJ888" s="72"/>
      <c r="AK888" s="72"/>
      <c r="AL888" s="72"/>
      <c r="AM888" s="72"/>
      <c r="AN888" s="72"/>
      <c r="AO888" s="72"/>
      <c r="AP888" s="72"/>
      <c r="AQ888" s="72"/>
      <c r="AR888" s="72"/>
      <c r="AS888" s="72"/>
      <c r="AT888" s="72"/>
      <c r="AU888" s="72"/>
      <c r="AV888" s="72"/>
      <c r="AW888" s="72"/>
      <c r="AX888" s="72"/>
      <c r="AY888" s="72"/>
      <c r="AZ888" s="72"/>
      <c r="BA888" s="72"/>
      <c r="BB888" s="72"/>
      <c r="BC888" s="72"/>
      <c r="BD888" s="72"/>
      <c r="BE888" s="72"/>
      <c r="BF888" s="72"/>
      <c r="BG888" s="72"/>
      <c r="BH888" s="72"/>
      <c r="BI888" s="72"/>
      <c r="BJ888" s="72"/>
      <c r="BK888" s="72"/>
      <c r="BL888" s="72"/>
      <c r="BM888" s="72"/>
      <c r="BN888" s="72"/>
      <c r="BO888" s="72"/>
      <c r="BP888" s="72"/>
      <c r="BQ888" s="72"/>
      <c r="BR888" s="72"/>
      <c r="BS888" s="72"/>
      <c r="BT888" s="72"/>
      <c r="BU888" s="72"/>
      <c r="BV888" s="72"/>
      <c r="BW888" s="72"/>
      <c r="BX888" s="72"/>
      <c r="BY888" s="72"/>
      <c r="BZ888" s="72"/>
      <c r="CA888" s="72"/>
      <c r="CB888" s="72"/>
      <c r="CC888" s="72"/>
      <c r="CD888" s="72"/>
      <c r="CE888" s="72"/>
      <c r="CF888" s="72"/>
      <c r="CG888" s="72"/>
      <c r="CH888" s="72"/>
    </row>
    <row r="889" spans="2:86" ht="25.15" hidden="1" customHeight="1">
      <c r="B889" s="223">
        <f t="shared" si="279"/>
        <v>48579</v>
      </c>
      <c r="C889" s="10">
        <f t="shared" si="280"/>
        <v>2033</v>
      </c>
      <c r="D889" s="251">
        <f t="shared" si="281"/>
        <v>4.9353244687861224E-2</v>
      </c>
      <c r="E889" s="251">
        <f t="shared" si="263"/>
        <v>6.566778719283041E-2</v>
      </c>
      <c r="F889" s="251">
        <f t="shared" si="264"/>
        <v>3.4207925773796874E-2</v>
      </c>
      <c r="G889" s="252">
        <f t="shared" si="265"/>
        <v>4.9742985884829505E-2</v>
      </c>
      <c r="H889" s="253">
        <f t="shared" si="266"/>
        <v>0.34978353245086197</v>
      </c>
      <c r="I889" s="253">
        <f t="shared" si="267"/>
        <v>0.85844325423724488</v>
      </c>
      <c r="J889" s="253">
        <f t="shared" si="268"/>
        <v>0.34012964699379322</v>
      </c>
      <c r="K889" s="252">
        <f t="shared" si="269"/>
        <v>0.51611881122730008</v>
      </c>
      <c r="L889" s="254">
        <f t="shared" si="270"/>
        <v>6.0279427199973912E-3</v>
      </c>
      <c r="M889" s="254">
        <f t="shared" si="271"/>
        <v>4.7699905840461769E-3</v>
      </c>
      <c r="N889" s="254">
        <f t="shared" si="272"/>
        <v>4.3192713919145377E-3</v>
      </c>
      <c r="O889" s="252">
        <f t="shared" si="273"/>
        <v>5.0390682319860353E-3</v>
      </c>
      <c r="P889" s="255">
        <f t="shared" si="274"/>
        <v>1.1307918503427191E-2</v>
      </c>
      <c r="Q889" s="255">
        <f t="shared" si="275"/>
        <v>3.7938114455042513E-2</v>
      </c>
      <c r="R889" s="255">
        <f t="shared" si="276"/>
        <v>1.6271627153864019E-2</v>
      </c>
      <c r="S889" s="252">
        <f t="shared" si="277"/>
        <v>2.1839220037444571E-2</v>
      </c>
      <c r="T889" s="2"/>
      <c r="U889" s="249">
        <f t="shared" si="278"/>
        <v>2033</v>
      </c>
      <c r="V889" s="250">
        <f>$Q$219</f>
        <v>0.88404999999999978</v>
      </c>
      <c r="W889" s="250">
        <f>$Q$222</f>
        <v>0.11594999999999998</v>
      </c>
      <c r="X889" s="250">
        <f>$Q$224</f>
        <v>1</v>
      </c>
      <c r="Y889" s="250">
        <f>$Q$225</f>
        <v>0</v>
      </c>
      <c r="Z889" s="2"/>
      <c r="AA889" s="2"/>
      <c r="AB889" s="2"/>
      <c r="AC889" s="2"/>
      <c r="AD889" s="72"/>
      <c r="AE889" s="72"/>
      <c r="AF889" s="72"/>
      <c r="AG889" s="72"/>
      <c r="AH889" s="72"/>
      <c r="AI889" s="72"/>
      <c r="AJ889" s="72"/>
      <c r="AK889" s="72"/>
      <c r="AL889" s="72"/>
      <c r="AM889" s="72"/>
      <c r="AN889" s="72"/>
      <c r="AO889" s="72"/>
      <c r="AP889" s="72"/>
      <c r="AQ889" s="72"/>
      <c r="AR889" s="72"/>
      <c r="AS889" s="72"/>
      <c r="AT889" s="72"/>
      <c r="AU889" s="72"/>
      <c r="AV889" s="72"/>
      <c r="AW889" s="72"/>
      <c r="AX889" s="72"/>
      <c r="AY889" s="72"/>
      <c r="AZ889" s="72"/>
      <c r="BA889" s="72"/>
      <c r="BB889" s="72"/>
      <c r="BC889" s="72"/>
      <c r="BD889" s="72"/>
      <c r="BE889" s="72"/>
      <c r="BF889" s="72"/>
      <c r="BG889" s="72"/>
      <c r="BH889" s="72"/>
      <c r="BI889" s="72"/>
      <c r="BJ889" s="72"/>
      <c r="BK889" s="72"/>
      <c r="BL889" s="72"/>
      <c r="BM889" s="72"/>
      <c r="BN889" s="72"/>
      <c r="BO889" s="72"/>
      <c r="BP889" s="72"/>
      <c r="BQ889" s="72"/>
      <c r="BR889" s="72"/>
      <c r="BS889" s="72"/>
      <c r="BT889" s="72"/>
      <c r="BU889" s="72"/>
      <c r="BV889" s="72"/>
      <c r="BW889" s="72"/>
      <c r="BX889" s="72"/>
      <c r="BY889" s="72"/>
      <c r="BZ889" s="72"/>
      <c r="CA889" s="72"/>
      <c r="CB889" s="72"/>
      <c r="CC889" s="72"/>
      <c r="CD889" s="72"/>
      <c r="CE889" s="72"/>
      <c r="CF889" s="72"/>
      <c r="CG889" s="72"/>
      <c r="CH889" s="72"/>
    </row>
    <row r="890" spans="2:86" ht="25.15" hidden="1" customHeight="1">
      <c r="B890" s="223">
        <f t="shared" si="279"/>
        <v>48944</v>
      </c>
      <c r="C890" s="10">
        <f t="shared" si="280"/>
        <v>2034</v>
      </c>
      <c r="D890" s="251">
        <f t="shared" si="281"/>
        <v>5.0576172691868301E-2</v>
      </c>
      <c r="E890" s="251">
        <f t="shared" si="263"/>
        <v>6.7294974552591633E-2</v>
      </c>
      <c r="F890" s="251">
        <f t="shared" si="264"/>
        <v>3.5055566707080058E-2</v>
      </c>
      <c r="G890" s="252">
        <f t="shared" si="265"/>
        <v>5.0975571317180002E-2</v>
      </c>
      <c r="H890" s="253">
        <f t="shared" si="266"/>
        <v>0.35845084662402493</v>
      </c>
      <c r="I890" s="253">
        <f t="shared" si="267"/>
        <v>0.87971468840732503</v>
      </c>
      <c r="J890" s="253">
        <f t="shared" si="268"/>
        <v>0.34855774676580398</v>
      </c>
      <c r="K890" s="252">
        <f t="shared" si="269"/>
        <v>0.5289077605990512</v>
      </c>
      <c r="L890" s="254">
        <f t="shared" si="270"/>
        <v>6.1773095955788985E-3</v>
      </c>
      <c r="M890" s="254">
        <f t="shared" si="271"/>
        <v>4.8881865628713529E-3</v>
      </c>
      <c r="N890" s="254">
        <f t="shared" si="272"/>
        <v>4.42629896376896E-3</v>
      </c>
      <c r="O890" s="252">
        <f t="shared" si="273"/>
        <v>5.1639317074064035E-3</v>
      </c>
      <c r="P890" s="255">
        <f t="shared" si="274"/>
        <v>1.1588118321946363E-2</v>
      </c>
      <c r="Q890" s="255">
        <f t="shared" si="275"/>
        <v>3.8878186032498672E-2</v>
      </c>
      <c r="R890" s="255">
        <f t="shared" si="276"/>
        <v>1.6674823106694991E-2</v>
      </c>
      <c r="S890" s="252">
        <f t="shared" si="277"/>
        <v>2.2380375820380008E-2</v>
      </c>
      <c r="T890" s="2"/>
      <c r="U890" s="249">
        <f t="shared" si="278"/>
        <v>2034</v>
      </c>
      <c r="V890" s="250">
        <f>$R$219</f>
        <v>0.87139999999999973</v>
      </c>
      <c r="W890" s="250">
        <f>$R$222</f>
        <v>0.12859999999999999</v>
      </c>
      <c r="X890" s="250">
        <f>$R$224</f>
        <v>1</v>
      </c>
      <c r="Y890" s="250">
        <f>$R$225</f>
        <v>0</v>
      </c>
      <c r="Z890" s="2"/>
      <c r="AA890" s="2"/>
      <c r="AB890" s="2"/>
      <c r="AC890" s="2"/>
      <c r="AD890" s="72"/>
      <c r="AE890" s="72"/>
      <c r="AF890" s="72"/>
      <c r="AG890" s="72"/>
      <c r="AH890" s="72"/>
      <c r="AI890" s="72"/>
      <c r="AJ890" s="72"/>
      <c r="AK890" s="72"/>
      <c r="AL890" s="72"/>
      <c r="AM890" s="72"/>
      <c r="AN890" s="72"/>
      <c r="AO890" s="72"/>
      <c r="AP890" s="72"/>
      <c r="AQ890" s="72"/>
      <c r="AR890" s="72"/>
      <c r="AS890" s="72"/>
      <c r="AT890" s="72"/>
      <c r="AU890" s="72"/>
      <c r="AV890" s="72"/>
      <c r="AW890" s="72"/>
      <c r="AX890" s="72"/>
      <c r="AY890" s="72"/>
      <c r="AZ890" s="72"/>
      <c r="BA890" s="72"/>
      <c r="BB890" s="72"/>
      <c r="BC890" s="72"/>
      <c r="BD890" s="72"/>
      <c r="BE890" s="72"/>
      <c r="BF890" s="72"/>
      <c r="BG890" s="72"/>
      <c r="BH890" s="72"/>
      <c r="BI890" s="72"/>
      <c r="BJ890" s="72"/>
      <c r="BK890" s="72"/>
      <c r="BL890" s="72"/>
      <c r="BM890" s="72"/>
      <c r="BN890" s="72"/>
      <c r="BO890" s="72"/>
      <c r="BP890" s="72"/>
      <c r="BQ890" s="72"/>
      <c r="BR890" s="72"/>
      <c r="BS890" s="72"/>
      <c r="BT890" s="72"/>
      <c r="BU890" s="72"/>
      <c r="BV890" s="72"/>
      <c r="BW890" s="72"/>
      <c r="BX890" s="72"/>
      <c r="BY890" s="72"/>
      <c r="BZ890" s="72"/>
      <c r="CA890" s="72"/>
      <c r="CB890" s="72"/>
      <c r="CC890" s="72"/>
      <c r="CD890" s="72"/>
      <c r="CE890" s="72"/>
      <c r="CF890" s="72"/>
      <c r="CG890" s="72"/>
      <c r="CH890" s="72"/>
    </row>
    <row r="891" spans="2:86" ht="25.15" hidden="1" customHeight="1">
      <c r="B891" s="223">
        <f t="shared" si="279"/>
        <v>49309</v>
      </c>
      <c r="C891" s="10">
        <f t="shared" si="280"/>
        <v>2035</v>
      </c>
      <c r="D891" s="251">
        <f t="shared" si="281"/>
        <v>5.1795129683587647E-2</v>
      </c>
      <c r="E891" s="251">
        <f t="shared" si="263"/>
        <v>6.8916878215374039E-2</v>
      </c>
      <c r="F891" s="251">
        <f t="shared" si="264"/>
        <v>3.5900455235846673E-2</v>
      </c>
      <c r="G891" s="252">
        <f t="shared" si="265"/>
        <v>5.2204154378269453E-2</v>
      </c>
      <c r="H891" s="253">
        <f t="shared" si="266"/>
        <v>0.36709001685823928</v>
      </c>
      <c r="I891" s="253">
        <f t="shared" si="267"/>
        <v>0.90091705135964717</v>
      </c>
      <c r="J891" s="253">
        <f t="shared" si="268"/>
        <v>0.35695847936031344</v>
      </c>
      <c r="K891" s="252">
        <f t="shared" si="269"/>
        <v>0.54165518252606659</v>
      </c>
      <c r="L891" s="254">
        <f t="shared" si="270"/>
        <v>6.3261914567553281E-3</v>
      </c>
      <c r="M891" s="254">
        <f t="shared" si="271"/>
        <v>5.0059987434003589E-3</v>
      </c>
      <c r="N891" s="254">
        <f t="shared" si="272"/>
        <v>4.5329790026520473E-3</v>
      </c>
      <c r="O891" s="252">
        <f t="shared" si="273"/>
        <v>5.2883897342692445E-3</v>
      </c>
      <c r="P891" s="255">
        <f t="shared" si="274"/>
        <v>1.1867408293836201E-2</v>
      </c>
      <c r="Q891" s="255">
        <f t="shared" si="275"/>
        <v>3.9815205070661261E-2</v>
      </c>
      <c r="R891" s="255">
        <f t="shared" si="276"/>
        <v>1.707670982784772E-2</v>
      </c>
      <c r="S891" s="252">
        <f t="shared" si="277"/>
        <v>2.2919774397448394E-2</v>
      </c>
      <c r="T891" s="2"/>
      <c r="U891" s="249">
        <f t="shared" si="278"/>
        <v>2035</v>
      </c>
      <c r="V891" s="250">
        <f>$S$219</f>
        <v>0.85874999999999968</v>
      </c>
      <c r="W891" s="250">
        <f>$S$222</f>
        <v>0.14124999999999999</v>
      </c>
      <c r="X891" s="250">
        <f>$S$224</f>
        <v>1</v>
      </c>
      <c r="Y891" s="250">
        <f>$S$225</f>
        <v>0</v>
      </c>
      <c r="Z891" s="2"/>
      <c r="AA891" s="2"/>
      <c r="AB891" s="2"/>
      <c r="AC891" s="2"/>
      <c r="AD891" s="72"/>
      <c r="AE891" s="72"/>
      <c r="AF891" s="72"/>
      <c r="AG891" s="72"/>
      <c r="AH891" s="72"/>
      <c r="AI891" s="72"/>
      <c r="AJ891" s="72"/>
      <c r="AK891" s="72"/>
      <c r="AL891" s="72"/>
      <c r="AM891" s="72"/>
      <c r="AN891" s="72"/>
      <c r="AO891" s="72"/>
      <c r="AP891" s="72"/>
      <c r="AQ891" s="72"/>
      <c r="AR891" s="72"/>
      <c r="AS891" s="72"/>
      <c r="AT891" s="72"/>
      <c r="AU891" s="72"/>
      <c r="AV891" s="72"/>
      <c r="AW891" s="72"/>
      <c r="AX891" s="72"/>
      <c r="AY891" s="72"/>
      <c r="AZ891" s="72"/>
      <c r="BA891" s="72"/>
      <c r="BB891" s="72"/>
      <c r="BC891" s="72"/>
      <c r="BD891" s="72"/>
      <c r="BE891" s="72"/>
      <c r="BF891" s="72"/>
      <c r="BG891" s="72"/>
      <c r="BH891" s="72"/>
      <c r="BI891" s="72"/>
      <c r="BJ891" s="72"/>
      <c r="BK891" s="72"/>
      <c r="BL891" s="72"/>
      <c r="BM891" s="72"/>
      <c r="BN891" s="72"/>
      <c r="BO891" s="72"/>
      <c r="BP891" s="72"/>
      <c r="BQ891" s="72"/>
      <c r="BR891" s="72"/>
      <c r="BS891" s="72"/>
      <c r="BT891" s="72"/>
      <c r="BU891" s="72"/>
      <c r="BV891" s="72"/>
      <c r="BW891" s="72"/>
      <c r="BX891" s="72"/>
      <c r="BY891" s="72"/>
      <c r="BZ891" s="72"/>
      <c r="CA891" s="72"/>
      <c r="CB891" s="72"/>
      <c r="CC891" s="72"/>
      <c r="CD891" s="72"/>
      <c r="CE891" s="72"/>
      <c r="CF891" s="72"/>
      <c r="CG891" s="72"/>
      <c r="CH891" s="72"/>
    </row>
    <row r="892" spans="2:86" ht="25.15" hidden="1" customHeight="1">
      <c r="B892" s="223">
        <f t="shared" si="279"/>
        <v>49674</v>
      </c>
      <c r="C892" s="10">
        <f t="shared" si="280"/>
        <v>2036</v>
      </c>
      <c r="D892" s="251">
        <f t="shared" si="281"/>
        <v>5.3007538413539099E-2</v>
      </c>
      <c r="E892" s="251">
        <f t="shared" si="263"/>
        <v>7.0530068978670771E-2</v>
      </c>
      <c r="F892" s="251">
        <f t="shared" si="264"/>
        <v>3.6740805006241474E-2</v>
      </c>
      <c r="G892" s="252">
        <f t="shared" si="265"/>
        <v>5.3426137466150443E-2</v>
      </c>
      <c r="H892" s="253">
        <f t="shared" si="266"/>
        <v>0.37568277729412985</v>
      </c>
      <c r="I892" s="253">
        <f t="shared" si="267"/>
        <v>0.92200551478667603</v>
      </c>
      <c r="J892" s="253">
        <f t="shared" si="268"/>
        <v>0.36531408304835233</v>
      </c>
      <c r="K892" s="252">
        <f t="shared" si="269"/>
        <v>0.55433412504305279</v>
      </c>
      <c r="L892" s="254">
        <f t="shared" si="270"/>
        <v>6.4742735215434551E-3</v>
      </c>
      <c r="M892" s="254">
        <f t="shared" si="271"/>
        <v>5.1231780344978333E-3</v>
      </c>
      <c r="N892" s="254">
        <f t="shared" si="272"/>
        <v>4.6390859541950887E-3</v>
      </c>
      <c r="O892" s="252">
        <f t="shared" si="273"/>
        <v>5.4121791700787918E-3</v>
      </c>
      <c r="P892" s="255">
        <f t="shared" si="274"/>
        <v>1.2145197914312901E-2</v>
      </c>
      <c r="Q892" s="255">
        <f t="shared" si="275"/>
        <v>4.0747190423480503E-2</v>
      </c>
      <c r="R892" s="255">
        <f t="shared" si="276"/>
        <v>1.7476437605355163E-2</v>
      </c>
      <c r="S892" s="252">
        <f t="shared" si="277"/>
        <v>2.3456275314382855E-2</v>
      </c>
      <c r="T892" s="2"/>
      <c r="U892" s="249">
        <f t="shared" si="278"/>
        <v>2036</v>
      </c>
      <c r="V892" s="250">
        <f>$T$219</f>
        <v>0.84609999999999963</v>
      </c>
      <c r="W892" s="250">
        <f>$T$222</f>
        <v>0.15389999999999998</v>
      </c>
      <c r="X892" s="250">
        <f>$T$224</f>
        <v>1</v>
      </c>
      <c r="Y892" s="250">
        <f>$T$225</f>
        <v>0</v>
      </c>
      <c r="Z892" s="2"/>
      <c r="AA892" s="2"/>
      <c r="AB892" s="2"/>
      <c r="AC892" s="2"/>
      <c r="AD892" s="72"/>
      <c r="AE892" s="72"/>
      <c r="AF892" s="72"/>
      <c r="AG892" s="72"/>
      <c r="AH892" s="72"/>
      <c r="AI892" s="72"/>
      <c r="AJ892" s="72"/>
      <c r="AK892" s="72"/>
      <c r="AL892" s="72"/>
      <c r="AM892" s="72"/>
      <c r="AN892" s="72"/>
      <c r="AO892" s="72"/>
      <c r="AP892" s="72"/>
      <c r="AQ892" s="72"/>
      <c r="AR892" s="72"/>
      <c r="AS892" s="72"/>
      <c r="AT892" s="72"/>
      <c r="AU892" s="72"/>
      <c r="AV892" s="72"/>
      <c r="AW892" s="72"/>
      <c r="AX892" s="72"/>
      <c r="AY892" s="72"/>
      <c r="AZ892" s="72"/>
      <c r="BA892" s="72"/>
      <c r="BB892" s="72"/>
      <c r="BC892" s="72"/>
      <c r="BD892" s="72"/>
      <c r="BE892" s="72"/>
      <c r="BF892" s="72"/>
      <c r="BG892" s="72"/>
      <c r="BH892" s="72"/>
      <c r="BI892" s="72"/>
      <c r="BJ892" s="72"/>
      <c r="BK892" s="72"/>
      <c r="BL892" s="72"/>
      <c r="BM892" s="72"/>
      <c r="BN892" s="72"/>
      <c r="BO892" s="72"/>
      <c r="BP892" s="72"/>
      <c r="BQ892" s="72"/>
      <c r="BR892" s="72"/>
      <c r="BS892" s="72"/>
      <c r="BT892" s="72"/>
      <c r="BU892" s="72"/>
      <c r="BV892" s="72"/>
      <c r="BW892" s="72"/>
      <c r="BX892" s="72"/>
      <c r="BY892" s="72"/>
      <c r="BZ892" s="72"/>
      <c r="CA892" s="72"/>
      <c r="CB892" s="72"/>
      <c r="CC892" s="72"/>
      <c r="CD892" s="72"/>
      <c r="CE892" s="72"/>
      <c r="CF892" s="72"/>
      <c r="CG892" s="72"/>
      <c r="CH892" s="72"/>
    </row>
    <row r="893" spans="2:86" ht="25.15" hidden="1" customHeight="1">
      <c r="B893" s="223">
        <f t="shared" si="279"/>
        <v>50040</v>
      </c>
      <c r="C893" s="10">
        <f t="shared" si="280"/>
        <v>2037</v>
      </c>
      <c r="D893" s="251">
        <f t="shared" si="281"/>
        <v>5.4211510041265773E-2</v>
      </c>
      <c r="E893" s="251">
        <f t="shared" si="263"/>
        <v>7.2132033614142999E-2</v>
      </c>
      <c r="F893" s="251">
        <f t="shared" si="264"/>
        <v>3.7575306817328305E-2</v>
      </c>
      <c r="G893" s="252">
        <f t="shared" si="265"/>
        <v>5.4639616824245694E-2</v>
      </c>
      <c r="H893" s="253">
        <f t="shared" si="266"/>
        <v>0.38421574106541417</v>
      </c>
      <c r="I893" s="253">
        <f t="shared" si="267"/>
        <v>0.94294722446861734</v>
      </c>
      <c r="J893" s="253">
        <f t="shared" si="268"/>
        <v>0.37361154043578804</v>
      </c>
      <c r="K893" s="252">
        <f t="shared" si="269"/>
        <v>0.5669248353232732</v>
      </c>
      <c r="L893" s="254">
        <f t="shared" si="270"/>
        <v>6.6213250893651645E-3</v>
      </c>
      <c r="M893" s="254">
        <f t="shared" si="271"/>
        <v>5.2395418797533313E-3</v>
      </c>
      <c r="N893" s="254">
        <f t="shared" si="272"/>
        <v>4.7444545118493263E-3</v>
      </c>
      <c r="O893" s="252">
        <f t="shared" si="273"/>
        <v>5.5351071603226068E-3</v>
      </c>
      <c r="P893" s="255">
        <f t="shared" si="274"/>
        <v>1.2421054408305897E-2</v>
      </c>
      <c r="Q893" s="255">
        <f t="shared" si="275"/>
        <v>4.1672690128762353E-2</v>
      </c>
      <c r="R893" s="255">
        <f t="shared" si="276"/>
        <v>1.7873383693785654E-2</v>
      </c>
      <c r="S893" s="252">
        <f t="shared" si="277"/>
        <v>2.3989042743617971E-2</v>
      </c>
      <c r="T893" s="2"/>
      <c r="U893" s="249">
        <f t="shared" si="278"/>
        <v>2037</v>
      </c>
      <c r="V893" s="250">
        <f>$U$219</f>
        <v>0.83344999999999958</v>
      </c>
      <c r="W893" s="250">
        <f>$U$222</f>
        <v>0.16654999999999998</v>
      </c>
      <c r="X893" s="250">
        <f>$U$224</f>
        <v>1</v>
      </c>
      <c r="Y893" s="250">
        <f>$U$225</f>
        <v>0</v>
      </c>
      <c r="Z893" s="2"/>
      <c r="AA893" s="2"/>
      <c r="AB893" s="2"/>
      <c r="AC893" s="2"/>
      <c r="AD893" s="72"/>
      <c r="AE893" s="72"/>
      <c r="AF893" s="72"/>
      <c r="AG893" s="72"/>
      <c r="AH893" s="72"/>
      <c r="AI893" s="72"/>
      <c r="AJ893" s="72"/>
      <c r="AK893" s="72"/>
      <c r="AL893" s="72"/>
      <c r="AM893" s="72"/>
      <c r="AN893" s="72"/>
      <c r="AO893" s="72"/>
      <c r="AP893" s="72"/>
      <c r="AQ893" s="72"/>
      <c r="AR893" s="72"/>
      <c r="AS893" s="72"/>
      <c r="AT893" s="72"/>
      <c r="AU893" s="72"/>
      <c r="AV893" s="72"/>
      <c r="AW893" s="72"/>
      <c r="AX893" s="72"/>
      <c r="AY893" s="72"/>
      <c r="AZ893" s="72"/>
      <c r="BA893" s="72"/>
      <c r="BB893" s="72"/>
      <c r="BC893" s="72"/>
      <c r="BD893" s="72"/>
      <c r="BE893" s="72"/>
      <c r="BF893" s="72"/>
      <c r="BG893" s="72"/>
      <c r="BH893" s="72"/>
      <c r="BI893" s="72"/>
      <c r="BJ893" s="72"/>
      <c r="BK893" s="72"/>
      <c r="BL893" s="72"/>
      <c r="BM893" s="72"/>
      <c r="BN893" s="72"/>
      <c r="BO893" s="72"/>
      <c r="BP893" s="72"/>
      <c r="BQ893" s="72"/>
      <c r="BR893" s="72"/>
      <c r="BS893" s="72"/>
      <c r="BT893" s="72"/>
      <c r="BU893" s="72"/>
      <c r="BV893" s="72"/>
      <c r="BW893" s="72"/>
      <c r="BX893" s="72"/>
      <c r="BY893" s="72"/>
      <c r="BZ893" s="72"/>
      <c r="CA893" s="72"/>
      <c r="CB893" s="72"/>
      <c r="CC893" s="72"/>
      <c r="CD893" s="72"/>
      <c r="CE893" s="72"/>
      <c r="CF893" s="72"/>
      <c r="CG893" s="72"/>
      <c r="CH893" s="72"/>
    </row>
    <row r="894" spans="2:86" ht="25.15" hidden="1" customHeight="1">
      <c r="B894" s="223">
        <f t="shared" si="279"/>
        <v>50405</v>
      </c>
      <c r="C894" s="10">
        <f t="shared" si="280"/>
        <v>2038</v>
      </c>
      <c r="D894" s="251">
        <f t="shared" si="281"/>
        <v>5.5404458895943087E-2</v>
      </c>
      <c r="E894" s="251">
        <f t="shared" si="263"/>
        <v>7.3719331714122802E-2</v>
      </c>
      <c r="F894" s="251">
        <f t="shared" si="264"/>
        <v>3.8402168478214697E-2</v>
      </c>
      <c r="G894" s="252">
        <f t="shared" si="265"/>
        <v>5.58419863627602E-2</v>
      </c>
      <c r="H894" s="253">
        <f t="shared" si="266"/>
        <v>0.39267058262773347</v>
      </c>
      <c r="I894" s="253">
        <f t="shared" si="267"/>
        <v>0.96369720561827954</v>
      </c>
      <c r="J894" s="253">
        <f t="shared" si="268"/>
        <v>0.38183303175594929</v>
      </c>
      <c r="K894" s="252">
        <f t="shared" si="269"/>
        <v>0.57940027333398747</v>
      </c>
      <c r="L894" s="254">
        <f t="shared" si="270"/>
        <v>6.7670303496648997E-3</v>
      </c>
      <c r="M894" s="254">
        <f t="shared" si="271"/>
        <v>5.3548403741086386E-3</v>
      </c>
      <c r="N894" s="254">
        <f t="shared" si="272"/>
        <v>4.8488583842312425E-3</v>
      </c>
      <c r="O894" s="252">
        <f t="shared" si="273"/>
        <v>5.6569097026682594E-3</v>
      </c>
      <c r="P894" s="255">
        <f t="shared" si="274"/>
        <v>1.2694385341515357E-2</v>
      </c>
      <c r="Q894" s="255">
        <f t="shared" si="275"/>
        <v>4.2589716566922592E-2</v>
      </c>
      <c r="R894" s="255">
        <f t="shared" si="276"/>
        <v>1.8266695604678366E-2</v>
      </c>
      <c r="S894" s="252">
        <f t="shared" si="277"/>
        <v>2.4516932504372105E-2</v>
      </c>
      <c r="T894" s="2"/>
      <c r="U894" s="249">
        <f t="shared" si="278"/>
        <v>2038</v>
      </c>
      <c r="V894" s="250">
        <f>$V$219</f>
        <v>0.82079999999999953</v>
      </c>
      <c r="W894" s="250">
        <f>$V$222</f>
        <v>0.17919999999999997</v>
      </c>
      <c r="X894" s="250">
        <f>$V$224</f>
        <v>1</v>
      </c>
      <c r="Y894" s="250">
        <f>$V$225</f>
        <v>0</v>
      </c>
      <c r="Z894" s="2"/>
      <c r="AA894" s="2"/>
      <c r="AB894" s="2"/>
      <c r="AC894" s="2"/>
      <c r="AD894" s="72"/>
      <c r="AE894" s="72"/>
      <c r="AF894" s="72"/>
      <c r="AG894" s="72"/>
      <c r="AH894" s="72"/>
      <c r="AI894" s="72"/>
      <c r="AJ894" s="72"/>
      <c r="AK894" s="72"/>
      <c r="AL894" s="72"/>
      <c r="AM894" s="72"/>
      <c r="AN894" s="72"/>
      <c r="AO894" s="72"/>
      <c r="AP894" s="72"/>
      <c r="AQ894" s="72"/>
      <c r="AR894" s="72"/>
      <c r="AS894" s="72"/>
      <c r="AT894" s="72"/>
      <c r="AU894" s="72"/>
      <c r="AV894" s="72"/>
      <c r="AW894" s="72"/>
      <c r="AX894" s="72"/>
      <c r="AY894" s="72"/>
      <c r="AZ894" s="72"/>
      <c r="BA894" s="72"/>
      <c r="BB894" s="72"/>
      <c r="BC894" s="72"/>
      <c r="BD894" s="72"/>
      <c r="BE894" s="72"/>
      <c r="BF894" s="72"/>
      <c r="BG894" s="72"/>
      <c r="BH894" s="72"/>
      <c r="BI894" s="72"/>
      <c r="BJ894" s="72"/>
      <c r="BK894" s="72"/>
      <c r="BL894" s="72"/>
      <c r="BM894" s="72"/>
      <c r="BN894" s="72"/>
      <c r="BO894" s="72"/>
      <c r="BP894" s="72"/>
      <c r="BQ894" s="72"/>
      <c r="BR894" s="72"/>
      <c r="BS894" s="72"/>
      <c r="BT894" s="72"/>
      <c r="BU894" s="72"/>
      <c r="BV894" s="72"/>
      <c r="BW894" s="72"/>
      <c r="BX894" s="72"/>
      <c r="BY894" s="72"/>
      <c r="BZ894" s="72"/>
      <c r="CA894" s="72"/>
      <c r="CB894" s="72"/>
      <c r="CC894" s="72"/>
      <c r="CD894" s="72"/>
      <c r="CE894" s="72"/>
      <c r="CF894" s="72"/>
      <c r="CG894" s="72"/>
      <c r="CH894" s="72"/>
    </row>
    <row r="895" spans="2:86" ht="25.15" hidden="1" customHeight="1">
      <c r="B895" s="223">
        <f t="shared" si="279"/>
        <v>50770</v>
      </c>
      <c r="C895" s="10">
        <f t="shared" si="280"/>
        <v>2039</v>
      </c>
      <c r="D895" s="251">
        <f t="shared" si="281"/>
        <v>5.6539227210089672E-2</v>
      </c>
      <c r="E895" s="251">
        <f t="shared" si="263"/>
        <v>7.5229216720424597E-2</v>
      </c>
      <c r="F895" s="251">
        <f t="shared" si="264"/>
        <v>3.9188703801399445E-2</v>
      </c>
      <c r="G895" s="252">
        <f t="shared" si="265"/>
        <v>5.6985715910637898E-2</v>
      </c>
      <c r="H895" s="253">
        <f t="shared" si="266"/>
        <v>0.40071307855572919</v>
      </c>
      <c r="I895" s="253">
        <f t="shared" si="267"/>
        <v>0.98343520279682983</v>
      </c>
      <c r="J895" s="253">
        <f t="shared" si="268"/>
        <v>0.3896535580162086</v>
      </c>
      <c r="K895" s="252">
        <f t="shared" si="269"/>
        <v>0.59126727978958915</v>
      </c>
      <c r="L895" s="254">
        <f t="shared" si="270"/>
        <v>6.905629512524521E-3</v>
      </c>
      <c r="M895" s="254">
        <f t="shared" si="271"/>
        <v>5.4645157198288056E-3</v>
      </c>
      <c r="N895" s="254">
        <f t="shared" si="272"/>
        <v>4.9481704425719574E-3</v>
      </c>
      <c r="O895" s="252">
        <f t="shared" si="273"/>
        <v>5.7727718916417608E-3</v>
      </c>
      <c r="P895" s="255">
        <f t="shared" si="274"/>
        <v>1.2954385827760937E-2</v>
      </c>
      <c r="Q895" s="255">
        <f t="shared" si="275"/>
        <v>4.3462019299079883E-2</v>
      </c>
      <c r="R895" s="255">
        <f t="shared" si="276"/>
        <v>1.8640825553592415E-2</v>
      </c>
      <c r="S895" s="252">
        <f t="shared" si="277"/>
        <v>2.5019076893477748E-2</v>
      </c>
      <c r="T895" s="2"/>
      <c r="U895" s="249">
        <f t="shared" si="278"/>
        <v>2039</v>
      </c>
      <c r="V895" s="250">
        <f>$W$219</f>
        <v>0.80814999999999948</v>
      </c>
      <c r="W895" s="250">
        <f>$W$222</f>
        <v>0.19184999999999997</v>
      </c>
      <c r="X895" s="250">
        <f>$W$224</f>
        <v>1</v>
      </c>
      <c r="Y895" s="250">
        <f>$W$225</f>
        <v>0</v>
      </c>
      <c r="Z895" s="2"/>
      <c r="AA895" s="2"/>
      <c r="AB895" s="2"/>
      <c r="AC895" s="2"/>
      <c r="AD895" s="72"/>
      <c r="AE895" s="72"/>
      <c r="AF895" s="72"/>
      <c r="AG895" s="72"/>
      <c r="AH895" s="72"/>
      <c r="AI895" s="72"/>
      <c r="AJ895" s="72"/>
      <c r="AK895" s="72"/>
      <c r="AL895" s="72"/>
      <c r="AM895" s="72"/>
      <c r="AN895" s="72"/>
      <c r="AO895" s="72"/>
      <c r="AP895" s="72"/>
      <c r="AQ895" s="72"/>
      <c r="AR895" s="72"/>
      <c r="AS895" s="72"/>
      <c r="AT895" s="72"/>
      <c r="AU895" s="72"/>
      <c r="AV895" s="72"/>
      <c r="AW895" s="72"/>
      <c r="AX895" s="72"/>
      <c r="AY895" s="72"/>
      <c r="AZ895" s="72"/>
      <c r="BA895" s="72"/>
      <c r="BB895" s="72"/>
      <c r="BC895" s="72"/>
      <c r="BD895" s="72"/>
      <c r="BE895" s="72"/>
      <c r="BF895" s="72"/>
      <c r="BG895" s="72"/>
      <c r="BH895" s="72"/>
      <c r="BI895" s="72"/>
      <c r="BJ895" s="72"/>
      <c r="BK895" s="72"/>
      <c r="BL895" s="72"/>
      <c r="BM895" s="72"/>
      <c r="BN895" s="72"/>
      <c r="BO895" s="72"/>
      <c r="BP895" s="72"/>
      <c r="BQ895" s="72"/>
      <c r="BR895" s="72"/>
      <c r="BS895" s="72"/>
      <c r="BT895" s="72"/>
      <c r="BU895" s="72"/>
      <c r="BV895" s="72"/>
      <c r="BW895" s="72"/>
      <c r="BX895" s="72"/>
      <c r="BY895" s="72"/>
      <c r="BZ895" s="72"/>
      <c r="CA895" s="72"/>
      <c r="CB895" s="72"/>
      <c r="CC895" s="72"/>
      <c r="CD895" s="72"/>
      <c r="CE895" s="72"/>
      <c r="CF895" s="72"/>
      <c r="CG895" s="72"/>
      <c r="CH895" s="72"/>
    </row>
    <row r="896" spans="2:86" ht="25.15" hidden="1" customHeight="1">
      <c r="B896" s="223">
        <f t="shared" si="279"/>
        <v>51135</v>
      </c>
      <c r="C896" s="10">
        <f t="shared" si="280"/>
        <v>2040</v>
      </c>
      <c r="D896" s="251">
        <f t="shared" si="281"/>
        <v>5.7701196083292938E-2</v>
      </c>
      <c r="E896" s="251">
        <f t="shared" si="263"/>
        <v>7.6775293886633122E-2</v>
      </c>
      <c r="F896" s="251">
        <f t="shared" si="264"/>
        <v>3.9994092488959763E-2</v>
      </c>
      <c r="G896" s="252">
        <f t="shared" si="265"/>
        <v>5.8156860819628613E-2</v>
      </c>
      <c r="H896" s="253">
        <f t="shared" si="266"/>
        <v>0.40894835426328469</v>
      </c>
      <c r="I896" s="253">
        <f t="shared" si="267"/>
        <v>1.0036463225954098</v>
      </c>
      <c r="J896" s="253">
        <f t="shared" si="268"/>
        <v>0.39766154341129262</v>
      </c>
      <c r="K896" s="252">
        <f t="shared" si="269"/>
        <v>0.60341874008999563</v>
      </c>
      <c r="L896" s="254">
        <f t="shared" si="270"/>
        <v>7.0475509171735642E-3</v>
      </c>
      <c r="M896" s="254">
        <f t="shared" si="271"/>
        <v>5.5768199992979432E-3</v>
      </c>
      <c r="N896" s="254">
        <f t="shared" si="272"/>
        <v>5.0498630251785154E-3</v>
      </c>
      <c r="O896" s="252">
        <f t="shared" si="273"/>
        <v>5.8914113138833412E-3</v>
      </c>
      <c r="P896" s="255">
        <f t="shared" si="274"/>
        <v>1.322061856290942E-2</v>
      </c>
      <c r="Q896" s="255">
        <f t="shared" si="275"/>
        <v>4.4355231252692827E-2</v>
      </c>
      <c r="R896" s="255">
        <f t="shared" si="276"/>
        <v>1.9023923450979682E-2</v>
      </c>
      <c r="S896" s="252">
        <f t="shared" si="277"/>
        <v>2.5533257755527311E-2</v>
      </c>
      <c r="T896" s="2"/>
      <c r="U896" s="249">
        <f t="shared" si="278"/>
        <v>2040</v>
      </c>
      <c r="V896" s="250">
        <f>$X$219</f>
        <v>0.79549999999999943</v>
      </c>
      <c r="W896" s="250">
        <f>$X$222</f>
        <v>0.20449999999999996</v>
      </c>
      <c r="X896" s="250">
        <f>$X$224</f>
        <v>1</v>
      </c>
      <c r="Y896" s="250">
        <f>$X$225</f>
        <v>0</v>
      </c>
      <c r="Z896" s="2"/>
      <c r="AA896" s="2"/>
      <c r="AB896" s="2"/>
      <c r="AC896" s="2"/>
      <c r="AD896" s="72"/>
      <c r="AE896" s="72"/>
      <c r="AF896" s="72"/>
      <c r="AG896" s="72"/>
      <c r="AH896" s="72"/>
      <c r="AI896" s="72"/>
      <c r="AJ896" s="72"/>
      <c r="AK896" s="72"/>
      <c r="AL896" s="72"/>
      <c r="AM896" s="72"/>
      <c r="AN896" s="72"/>
      <c r="AO896" s="72"/>
      <c r="AP896" s="72"/>
      <c r="AQ896" s="72"/>
      <c r="AR896" s="72"/>
      <c r="AS896" s="72"/>
      <c r="AT896" s="72"/>
      <c r="AU896" s="72"/>
      <c r="AV896" s="72"/>
      <c r="AW896" s="72"/>
      <c r="AX896" s="72"/>
      <c r="AY896" s="72"/>
      <c r="AZ896" s="72"/>
      <c r="BA896" s="72"/>
      <c r="BB896" s="72"/>
      <c r="BC896" s="72"/>
      <c r="BD896" s="72"/>
      <c r="BE896" s="72"/>
      <c r="BF896" s="72"/>
      <c r="BG896" s="72"/>
      <c r="BH896" s="72"/>
      <c r="BI896" s="72"/>
      <c r="BJ896" s="72"/>
      <c r="BK896" s="72"/>
      <c r="BL896" s="72"/>
      <c r="BM896" s="72"/>
      <c r="BN896" s="72"/>
      <c r="BO896" s="72"/>
      <c r="BP896" s="72"/>
      <c r="BQ896" s="72"/>
      <c r="BR896" s="72"/>
      <c r="BS896" s="72"/>
      <c r="BT896" s="72"/>
      <c r="BU896" s="72"/>
      <c r="BV896" s="72"/>
      <c r="BW896" s="72"/>
      <c r="BX896" s="72"/>
      <c r="BY896" s="72"/>
      <c r="BZ896" s="72"/>
      <c r="CA896" s="72"/>
      <c r="CB896" s="72"/>
      <c r="CC896" s="72"/>
      <c r="CD896" s="72"/>
      <c r="CE896" s="72"/>
      <c r="CF896" s="72"/>
      <c r="CG896" s="72"/>
      <c r="CH896" s="72"/>
    </row>
    <row r="897" spans="2:86" ht="25.15" hidden="1" customHeight="1">
      <c r="B897" s="223">
        <f t="shared" si="279"/>
        <v>51501</v>
      </c>
      <c r="C897" s="10">
        <f t="shared" si="280"/>
        <v>2041</v>
      </c>
      <c r="D897" s="251">
        <f t="shared" si="281"/>
        <v>5.8844356875847027E-2</v>
      </c>
      <c r="E897" s="251">
        <f t="shared" si="263"/>
        <v>7.8296345645791188E-2</v>
      </c>
      <c r="F897" s="251">
        <f t="shared" si="264"/>
        <v>4.0786444841607074E-2</v>
      </c>
      <c r="G897" s="252">
        <f t="shared" si="265"/>
        <v>5.9309049121081758E-2</v>
      </c>
      <c r="H897" s="253">
        <f t="shared" si="266"/>
        <v>0.41705033059144381</v>
      </c>
      <c r="I897" s="253">
        <f t="shared" si="267"/>
        <v>1.0235302973387752</v>
      </c>
      <c r="J897" s="253">
        <f t="shared" si="268"/>
        <v>0.40553990843648419</v>
      </c>
      <c r="K897" s="252">
        <f t="shared" si="269"/>
        <v>0.61537351212223446</v>
      </c>
      <c r="L897" s="254">
        <f t="shared" si="270"/>
        <v>7.1871751267031502E-3</v>
      </c>
      <c r="M897" s="254">
        <f t="shared" si="271"/>
        <v>5.687306477968614E-3</v>
      </c>
      <c r="N897" s="254">
        <f t="shared" si="272"/>
        <v>5.1499095720441909E-3</v>
      </c>
      <c r="O897" s="252">
        <f t="shared" si="273"/>
        <v>6.0081303922386517E-3</v>
      </c>
      <c r="P897" s="255">
        <f t="shared" si="274"/>
        <v>1.3482541951336489E-2</v>
      </c>
      <c r="Q897" s="255">
        <f t="shared" si="275"/>
        <v>4.5233985329810295E-2</v>
      </c>
      <c r="R897" s="255">
        <f t="shared" si="276"/>
        <v>1.9400820376622566E-2</v>
      </c>
      <c r="S897" s="252">
        <f t="shared" si="277"/>
        <v>2.6039115885923114E-2</v>
      </c>
      <c r="T897" s="2"/>
      <c r="U897" s="249">
        <f t="shared" si="278"/>
        <v>2041</v>
      </c>
      <c r="V897" s="250">
        <f>$Y$219</f>
        <v>0.78284999999999938</v>
      </c>
      <c r="W897" s="250">
        <f>$Y$222</f>
        <v>0.21714999999999995</v>
      </c>
      <c r="X897" s="250">
        <f>$Y$224</f>
        <v>1</v>
      </c>
      <c r="Y897" s="250">
        <f>$Y$225</f>
        <v>0</v>
      </c>
      <c r="Z897" s="2"/>
      <c r="AA897" s="2"/>
      <c r="AB897" s="2"/>
      <c r="AC897" s="2"/>
      <c r="AD897" s="72"/>
      <c r="AE897" s="72"/>
      <c r="AF897" s="72"/>
      <c r="AG897" s="72"/>
      <c r="AH897" s="72"/>
      <c r="AI897" s="72"/>
      <c r="AJ897" s="72"/>
      <c r="AK897" s="72"/>
      <c r="AL897" s="72"/>
      <c r="AM897" s="72"/>
      <c r="AN897" s="72"/>
      <c r="AO897" s="72"/>
      <c r="AP897" s="72"/>
      <c r="AQ897" s="72"/>
      <c r="AR897" s="72"/>
      <c r="AS897" s="72"/>
      <c r="AT897" s="72"/>
      <c r="AU897" s="72"/>
      <c r="AV897" s="72"/>
      <c r="AW897" s="72"/>
      <c r="AX897" s="72"/>
      <c r="AY897" s="72"/>
      <c r="AZ897" s="72"/>
      <c r="BA897" s="72"/>
      <c r="BB897" s="72"/>
      <c r="BC897" s="72"/>
      <c r="BD897" s="72"/>
      <c r="BE897" s="72"/>
      <c r="BF897" s="72"/>
      <c r="BG897" s="72"/>
      <c r="BH897" s="72"/>
      <c r="BI897" s="72"/>
      <c r="BJ897" s="72"/>
      <c r="BK897" s="72"/>
      <c r="BL897" s="72"/>
      <c r="BM897" s="72"/>
      <c r="BN897" s="72"/>
      <c r="BO897" s="72"/>
      <c r="BP897" s="72"/>
      <c r="BQ897" s="72"/>
      <c r="BR897" s="72"/>
      <c r="BS897" s="72"/>
      <c r="BT897" s="72"/>
      <c r="BU897" s="72"/>
      <c r="BV897" s="72"/>
      <c r="BW897" s="72"/>
      <c r="BX897" s="72"/>
      <c r="BY897" s="72"/>
      <c r="BZ897" s="72"/>
      <c r="CA897" s="72"/>
      <c r="CB897" s="72"/>
      <c r="CC897" s="72"/>
      <c r="CD897" s="72"/>
      <c r="CE897" s="72"/>
      <c r="CF897" s="72"/>
      <c r="CG897" s="72"/>
      <c r="CH897" s="72"/>
    </row>
    <row r="898" spans="2:86" ht="25.15" hidden="1" customHeight="1">
      <c r="B898" s="223">
        <f t="shared" si="279"/>
        <v>51866</v>
      </c>
      <c r="C898" s="10">
        <f t="shared" si="280"/>
        <v>2042</v>
      </c>
      <c r="D898" s="251">
        <f t="shared" si="281"/>
        <v>5.9965779114590362E-2</v>
      </c>
      <c r="E898" s="251">
        <f t="shared" si="263"/>
        <v>7.9788472807700309E-2</v>
      </c>
      <c r="F898" s="251">
        <f t="shared" si="264"/>
        <v>4.1563729677622167E-2</v>
      </c>
      <c r="G898" s="252">
        <f t="shared" si="265"/>
        <v>6.0439327199970951E-2</v>
      </c>
      <c r="H898" s="253">
        <f t="shared" si="266"/>
        <v>0.42499823826230615</v>
      </c>
      <c r="I898" s="253">
        <f t="shared" si="267"/>
        <v>1.0430361547973754</v>
      </c>
      <c r="J898" s="253">
        <f t="shared" si="268"/>
        <v>0.41326845703763776</v>
      </c>
      <c r="K898" s="252">
        <f t="shared" si="269"/>
        <v>0.62710095003243971</v>
      </c>
      <c r="L898" s="254">
        <f t="shared" si="270"/>
        <v>7.3241442168375361E-3</v>
      </c>
      <c r="M898" s="254">
        <f t="shared" si="271"/>
        <v>5.7956919256403321E-3</v>
      </c>
      <c r="N898" s="254">
        <f t="shared" si="272"/>
        <v>5.2480536155553193E-3</v>
      </c>
      <c r="O898" s="252">
        <f t="shared" si="273"/>
        <v>6.1226299193443967E-3</v>
      </c>
      <c r="P898" s="255">
        <f t="shared" si="274"/>
        <v>1.3739484556910698E-2</v>
      </c>
      <c r="Q898" s="255">
        <f t="shared" si="275"/>
        <v>4.6096028859368525E-2</v>
      </c>
      <c r="R898" s="255">
        <f t="shared" si="276"/>
        <v>1.9770550161691207E-2</v>
      </c>
      <c r="S898" s="252">
        <f t="shared" si="277"/>
        <v>2.6535354525990141E-2</v>
      </c>
      <c r="T898" s="2"/>
      <c r="U898" s="249">
        <f t="shared" si="278"/>
        <v>2042</v>
      </c>
      <c r="V898" s="250">
        <f>$Z$219</f>
        <v>0.77019999999999933</v>
      </c>
      <c r="W898" s="250">
        <f>$Z$222</f>
        <v>0.22979999999999995</v>
      </c>
      <c r="X898" s="250">
        <f>$Z$224</f>
        <v>1</v>
      </c>
      <c r="Y898" s="250">
        <f>$Z$225</f>
        <v>0</v>
      </c>
      <c r="Z898" s="2"/>
      <c r="AA898" s="2"/>
      <c r="AB898" s="2"/>
      <c r="AC898" s="2"/>
      <c r="AD898" s="72"/>
      <c r="AE898" s="72"/>
      <c r="AF898" s="72"/>
      <c r="AG898" s="72"/>
      <c r="AH898" s="72"/>
      <c r="AI898" s="72"/>
      <c r="AJ898" s="72"/>
      <c r="AK898" s="72"/>
      <c r="AL898" s="72"/>
      <c r="AM898" s="72"/>
      <c r="AN898" s="72"/>
      <c r="AO898" s="72"/>
      <c r="AP898" s="72"/>
      <c r="AQ898" s="72"/>
      <c r="AR898" s="72"/>
      <c r="AS898" s="72"/>
      <c r="AT898" s="72"/>
      <c r="AU898" s="72"/>
      <c r="AV898" s="72"/>
      <c r="AW898" s="72"/>
      <c r="AX898" s="72"/>
      <c r="AY898" s="72"/>
      <c r="AZ898" s="72"/>
      <c r="BA898" s="72"/>
      <c r="BB898" s="72"/>
      <c r="BC898" s="72"/>
      <c r="BD898" s="72"/>
      <c r="BE898" s="72"/>
      <c r="BF898" s="72"/>
      <c r="BG898" s="72"/>
      <c r="BH898" s="72"/>
      <c r="BI898" s="72"/>
      <c r="BJ898" s="72"/>
      <c r="BK898" s="72"/>
      <c r="BL898" s="72"/>
      <c r="BM898" s="72"/>
      <c r="BN898" s="72"/>
      <c r="BO898" s="72"/>
      <c r="BP898" s="72"/>
      <c r="BQ898" s="72"/>
      <c r="BR898" s="72"/>
      <c r="BS898" s="72"/>
      <c r="BT898" s="72"/>
      <c r="BU898" s="72"/>
      <c r="BV898" s="72"/>
      <c r="BW898" s="72"/>
      <c r="BX898" s="72"/>
      <c r="BY898" s="72"/>
      <c r="BZ898" s="72"/>
      <c r="CA898" s="72"/>
      <c r="CB898" s="72"/>
      <c r="CC898" s="72"/>
      <c r="CD898" s="72"/>
      <c r="CE898" s="72"/>
      <c r="CF898" s="72"/>
      <c r="CG898" s="72"/>
      <c r="CH898" s="72"/>
    </row>
    <row r="899" spans="2:86" ht="25.15" hidden="1" customHeight="1">
      <c r="B899" s="223">
        <f t="shared" si="279"/>
        <v>52231</v>
      </c>
      <c r="C899" s="10">
        <f t="shared" si="280"/>
        <v>2043</v>
      </c>
      <c r="D899" s="251">
        <f t="shared" si="281"/>
        <v>6.111151452743941E-2</v>
      </c>
      <c r="E899" s="251">
        <f t="shared" si="263"/>
        <v>8.1312950271058781E-2</v>
      </c>
      <c r="F899" s="251">
        <f t="shared" si="264"/>
        <v>4.2357866561772983E-2</v>
      </c>
      <c r="G899" s="252">
        <f t="shared" si="265"/>
        <v>6.1594110453423723E-2</v>
      </c>
      <c r="H899" s="253">
        <f t="shared" si="266"/>
        <v>0.43311846181589464</v>
      </c>
      <c r="I899" s="253">
        <f t="shared" si="267"/>
        <v>1.062964912116606</v>
      </c>
      <c r="J899" s="253">
        <f t="shared" si="268"/>
        <v>0.42116456567214228</v>
      </c>
      <c r="K899" s="252">
        <f t="shared" si="269"/>
        <v>0.639082646534881</v>
      </c>
      <c r="L899" s="254">
        <f t="shared" si="270"/>
        <v>7.464082887225003E-3</v>
      </c>
      <c r="M899" s="254">
        <f t="shared" si="271"/>
        <v>5.906427241335643E-3</v>
      </c>
      <c r="N899" s="254">
        <f t="shared" si="272"/>
        <v>5.3483254866900547E-3</v>
      </c>
      <c r="O899" s="252">
        <f t="shared" si="273"/>
        <v>6.2396118717502336E-3</v>
      </c>
      <c r="P899" s="255">
        <f t="shared" si="274"/>
        <v>1.4001997847717171E-2</v>
      </c>
      <c r="Q899" s="255">
        <f t="shared" si="275"/>
        <v>4.6976762061466448E-2</v>
      </c>
      <c r="R899" s="255">
        <f t="shared" si="276"/>
        <v>2.0148295932466104E-2</v>
      </c>
      <c r="S899" s="252">
        <f t="shared" si="277"/>
        <v>2.7042351947216575E-2</v>
      </c>
      <c r="T899" s="2"/>
      <c r="U899" s="249">
        <f t="shared" si="278"/>
        <v>2043</v>
      </c>
      <c r="V899" s="250">
        <f>$AA$219</f>
        <v>0.75754999999999928</v>
      </c>
      <c r="W899" s="250">
        <f>$AA$222</f>
        <v>0.24244999999999994</v>
      </c>
      <c r="X899" s="250">
        <f>$AA$224</f>
        <v>1</v>
      </c>
      <c r="Y899" s="250">
        <f>$AA$225</f>
        <v>0</v>
      </c>
      <c r="Z899" s="2"/>
      <c r="AA899" s="2"/>
      <c r="AB899" s="2"/>
      <c r="AC899" s="2"/>
      <c r="AD899" s="72"/>
      <c r="AE899" s="72"/>
      <c r="AF899" s="72"/>
      <c r="AG899" s="72"/>
      <c r="AH899" s="72"/>
      <c r="AI899" s="72"/>
      <c r="AJ899" s="72"/>
      <c r="AK899" s="72"/>
      <c r="AL899" s="72"/>
      <c r="AM899" s="72"/>
      <c r="AN899" s="72"/>
      <c r="AO899" s="72"/>
      <c r="AP899" s="72"/>
      <c r="AQ899" s="72"/>
      <c r="AR899" s="72"/>
      <c r="AS899" s="72"/>
      <c r="AT899" s="72"/>
      <c r="AU899" s="72"/>
      <c r="AV899" s="72"/>
      <c r="AW899" s="72"/>
      <c r="AX899" s="72"/>
      <c r="AY899" s="72"/>
      <c r="AZ899" s="72"/>
      <c r="BA899" s="72"/>
      <c r="BB899" s="72"/>
      <c r="BC899" s="72"/>
      <c r="BD899" s="72"/>
      <c r="BE899" s="72"/>
      <c r="BF899" s="72"/>
      <c r="BG899" s="72"/>
      <c r="BH899" s="72"/>
      <c r="BI899" s="72"/>
      <c r="BJ899" s="72"/>
      <c r="BK899" s="72"/>
      <c r="BL899" s="72"/>
      <c r="BM899" s="72"/>
      <c r="BN899" s="72"/>
      <c r="BO899" s="72"/>
      <c r="BP899" s="72"/>
      <c r="BQ899" s="72"/>
      <c r="BR899" s="72"/>
      <c r="BS899" s="72"/>
      <c r="BT899" s="72"/>
      <c r="BU899" s="72"/>
      <c r="BV899" s="72"/>
      <c r="BW899" s="72"/>
      <c r="BX899" s="72"/>
      <c r="BY899" s="72"/>
      <c r="BZ899" s="72"/>
      <c r="CA899" s="72"/>
      <c r="CB899" s="72"/>
      <c r="CC899" s="72"/>
      <c r="CD899" s="72"/>
      <c r="CE899" s="72"/>
      <c r="CF899" s="72"/>
      <c r="CG899" s="72"/>
      <c r="CH899" s="72"/>
    </row>
    <row r="900" spans="2:86" ht="25.15" hidden="1" customHeight="1">
      <c r="B900" s="223">
        <f t="shared" si="279"/>
        <v>52596</v>
      </c>
      <c r="C900" s="10">
        <f t="shared" si="280"/>
        <v>2044</v>
      </c>
      <c r="D900" s="251">
        <f t="shared" si="281"/>
        <v>6.2232544028238419E-2</v>
      </c>
      <c r="E900" s="251">
        <f t="shared" si="263"/>
        <v>8.2804554868911293E-2</v>
      </c>
      <c r="F900" s="251">
        <f t="shared" si="264"/>
        <v>4.3134879181634243E-2</v>
      </c>
      <c r="G900" s="252">
        <f t="shared" si="265"/>
        <v>6.2723992692927985E-2</v>
      </c>
      <c r="H900" s="253">
        <f t="shared" si="266"/>
        <v>0.44106358601696966</v>
      </c>
      <c r="I900" s="253">
        <f t="shared" si="267"/>
        <v>1.0824639383477739</v>
      </c>
      <c r="J900" s="253">
        <f t="shared" si="268"/>
        <v>0.42889040762616026</v>
      </c>
      <c r="K900" s="252">
        <f t="shared" si="269"/>
        <v>0.65080597733030121</v>
      </c>
      <c r="L900" s="254">
        <f t="shared" si="270"/>
        <v>7.6010040088449107E-3</v>
      </c>
      <c r="M900" s="254">
        <f t="shared" si="271"/>
        <v>6.0147747308891405E-3</v>
      </c>
      <c r="N900" s="254">
        <f t="shared" si="272"/>
        <v>5.4464351587676912E-3</v>
      </c>
      <c r="O900" s="252">
        <f t="shared" si="273"/>
        <v>6.3540712995005799E-3</v>
      </c>
      <c r="P900" s="255">
        <f t="shared" si="274"/>
        <v>1.4258850468353292E-2</v>
      </c>
      <c r="Q900" s="255">
        <f t="shared" si="275"/>
        <v>4.7838503691176412E-2</v>
      </c>
      <c r="R900" s="255">
        <f t="shared" si="276"/>
        <v>2.0517896232929635E-2</v>
      </c>
      <c r="S900" s="252">
        <f t="shared" si="277"/>
        <v>2.7538416797486448E-2</v>
      </c>
      <c r="T900" s="2"/>
      <c r="U900" s="249">
        <f t="shared" si="278"/>
        <v>2044</v>
      </c>
      <c r="V900" s="250">
        <f>$AB$219</f>
        <v>0.74489999999999923</v>
      </c>
      <c r="W900" s="250">
        <f>$AB$222</f>
        <v>0.25509999999999994</v>
      </c>
      <c r="X900" s="250">
        <f>$AB$224</f>
        <v>1</v>
      </c>
      <c r="Y900" s="250">
        <f>$AB$225</f>
        <v>0</v>
      </c>
      <c r="Z900" s="2"/>
      <c r="AA900" s="2"/>
      <c r="AB900" s="2"/>
      <c r="AC900" s="2"/>
      <c r="AD900" s="72"/>
      <c r="AE900" s="72"/>
      <c r="AF900" s="72"/>
      <c r="AG900" s="72"/>
      <c r="AH900" s="72"/>
      <c r="AI900" s="72"/>
      <c r="AJ900" s="72"/>
      <c r="AK900" s="72"/>
      <c r="AL900" s="72"/>
      <c r="AM900" s="72"/>
      <c r="AN900" s="72"/>
      <c r="AO900" s="72"/>
      <c r="AP900" s="72"/>
      <c r="AQ900" s="72"/>
      <c r="AR900" s="72"/>
      <c r="AS900" s="72"/>
      <c r="AT900" s="72"/>
      <c r="AU900" s="72"/>
      <c r="AV900" s="72"/>
      <c r="AW900" s="72"/>
      <c r="AX900" s="72"/>
      <c r="AY900" s="72"/>
      <c r="AZ900" s="72"/>
      <c r="BA900" s="72"/>
      <c r="BB900" s="72"/>
      <c r="BC900" s="72"/>
      <c r="BD900" s="72"/>
      <c r="BE900" s="72"/>
      <c r="BF900" s="72"/>
      <c r="BG900" s="72"/>
      <c r="BH900" s="72"/>
      <c r="BI900" s="72"/>
      <c r="BJ900" s="72"/>
      <c r="BK900" s="72"/>
      <c r="BL900" s="72"/>
      <c r="BM900" s="72"/>
      <c r="BN900" s="72"/>
      <c r="BO900" s="72"/>
      <c r="BP900" s="72"/>
      <c r="BQ900" s="72"/>
      <c r="BR900" s="72"/>
      <c r="BS900" s="72"/>
      <c r="BT900" s="72"/>
      <c r="BU900" s="72"/>
      <c r="BV900" s="72"/>
      <c r="BW900" s="72"/>
      <c r="BX900" s="72"/>
      <c r="BY900" s="72"/>
      <c r="BZ900" s="72"/>
      <c r="CA900" s="72"/>
      <c r="CB900" s="72"/>
      <c r="CC900" s="72"/>
      <c r="CD900" s="72"/>
      <c r="CE900" s="72"/>
      <c r="CF900" s="72"/>
      <c r="CG900" s="72"/>
      <c r="CH900" s="72"/>
    </row>
    <row r="901" spans="2:86" ht="25.15" hidden="1" customHeight="1">
      <c r="B901" s="223">
        <f t="shared" si="279"/>
        <v>52962</v>
      </c>
      <c r="C901" s="10">
        <f t="shared" si="280"/>
        <v>2045</v>
      </c>
      <c r="D901" s="251">
        <f t="shared" si="281"/>
        <v>6.3376738184637529E-2</v>
      </c>
      <c r="E901" s="251">
        <f t="shared" si="263"/>
        <v>8.4326981587659083E-2</v>
      </c>
      <c r="F901" s="251">
        <f t="shared" si="264"/>
        <v>4.3927947783718273E-2</v>
      </c>
      <c r="G901" s="252">
        <f t="shared" si="265"/>
        <v>6.3877222518671631E-2</v>
      </c>
      <c r="H901" s="253">
        <f t="shared" si="266"/>
        <v>0.4491728861524753</v>
      </c>
      <c r="I901" s="253">
        <f t="shared" si="267"/>
        <v>1.1023658872735369</v>
      </c>
      <c r="J901" s="253">
        <f t="shared" si="268"/>
        <v>0.43677589432454778</v>
      </c>
      <c r="K901" s="252">
        <f t="shared" si="269"/>
        <v>0.66277155591685333</v>
      </c>
      <c r="L901" s="254">
        <f t="shared" si="270"/>
        <v>7.7407544321240916E-3</v>
      </c>
      <c r="M901" s="254">
        <f t="shared" si="271"/>
        <v>6.1253610841646494E-3</v>
      </c>
      <c r="N901" s="254">
        <f t="shared" si="272"/>
        <v>5.5465721430285461E-3</v>
      </c>
      <c r="O901" s="252">
        <f t="shared" si="273"/>
        <v>6.4708958864390957E-3</v>
      </c>
      <c r="P901" s="255">
        <f t="shared" si="274"/>
        <v>1.4521010623262845E-2</v>
      </c>
      <c r="Q901" s="255">
        <f t="shared" si="275"/>
        <v>4.8718052120845054E-2</v>
      </c>
      <c r="R901" s="255">
        <f t="shared" si="276"/>
        <v>2.0895133855750727E-2</v>
      </c>
      <c r="S901" s="252">
        <f t="shared" si="277"/>
        <v>2.8044732199952876E-2</v>
      </c>
      <c r="T901" s="2"/>
      <c r="U901" s="249">
        <f t="shared" si="278"/>
        <v>2045</v>
      </c>
      <c r="V901" s="250">
        <f>$AC$219</f>
        <v>0.73224999999999918</v>
      </c>
      <c r="W901" s="250">
        <f>$AC$222</f>
        <v>0.26774999999999993</v>
      </c>
      <c r="X901" s="250">
        <f>$AC$224</f>
        <v>1</v>
      </c>
      <c r="Y901" s="250">
        <f>$AC$225</f>
        <v>0</v>
      </c>
      <c r="Z901" s="2"/>
      <c r="AA901" s="2"/>
      <c r="AB901" s="2"/>
      <c r="AC901" s="2"/>
      <c r="AD901" s="72"/>
      <c r="AE901" s="72"/>
      <c r="AF901" s="72"/>
      <c r="AG901" s="72"/>
      <c r="AH901" s="72"/>
      <c r="AI901" s="72"/>
      <c r="AJ901" s="72"/>
      <c r="AK901" s="72"/>
      <c r="AL901" s="72"/>
      <c r="AM901" s="72"/>
      <c r="AN901" s="72"/>
      <c r="AO901" s="72"/>
      <c r="AP901" s="72"/>
      <c r="AQ901" s="72"/>
      <c r="AR901" s="72"/>
      <c r="AS901" s="72"/>
      <c r="AT901" s="72"/>
      <c r="AU901" s="72"/>
      <c r="AV901" s="72"/>
      <c r="AW901" s="72"/>
      <c r="AX901" s="72"/>
      <c r="AY901" s="72"/>
      <c r="AZ901" s="72"/>
      <c r="BA901" s="72"/>
      <c r="BB901" s="72"/>
      <c r="BC901" s="72"/>
      <c r="BD901" s="72"/>
      <c r="BE901" s="72"/>
      <c r="BF901" s="72"/>
      <c r="BG901" s="72"/>
      <c r="BH901" s="72"/>
      <c r="BI901" s="72"/>
      <c r="BJ901" s="72"/>
      <c r="BK901" s="72"/>
      <c r="BL901" s="72"/>
      <c r="BM901" s="72"/>
      <c r="BN901" s="72"/>
      <c r="BO901" s="72"/>
      <c r="BP901" s="72"/>
      <c r="BQ901" s="72"/>
      <c r="BR901" s="72"/>
      <c r="BS901" s="72"/>
      <c r="BT901" s="72"/>
      <c r="BU901" s="72"/>
      <c r="BV901" s="72"/>
      <c r="BW901" s="72"/>
      <c r="BX901" s="72"/>
      <c r="BY901" s="72"/>
      <c r="BZ901" s="72"/>
      <c r="CA901" s="72"/>
      <c r="CB901" s="72"/>
      <c r="CC901" s="72"/>
      <c r="CD901" s="72"/>
      <c r="CE901" s="72"/>
      <c r="CF901" s="72"/>
      <c r="CG901" s="72"/>
      <c r="CH901" s="72"/>
    </row>
    <row r="902" spans="2:86" ht="25.15" hidden="1" customHeight="1">
      <c r="B902" s="223">
        <f t="shared" si="279"/>
        <v>53327</v>
      </c>
      <c r="C902" s="10">
        <f t="shared" si="280"/>
        <v>2046</v>
      </c>
      <c r="D902" s="251">
        <f t="shared" si="281"/>
        <v>6.4493441047588723E-2</v>
      </c>
      <c r="E902" s="251">
        <f t="shared" si="263"/>
        <v>8.5812829304981297E-2</v>
      </c>
      <c r="F902" s="251">
        <f t="shared" si="264"/>
        <v>4.4701961506398921E-2</v>
      </c>
      <c r="G902" s="252">
        <f t="shared" si="265"/>
        <v>6.5002743952989647E-2</v>
      </c>
      <c r="H902" s="253">
        <f t="shared" si="266"/>
        <v>0.45708734597313078</v>
      </c>
      <c r="I902" s="253">
        <f t="shared" si="267"/>
        <v>1.1217896565869989</v>
      </c>
      <c r="J902" s="253">
        <f t="shared" si="268"/>
        <v>0.4444719182227691</v>
      </c>
      <c r="K902" s="252">
        <f t="shared" si="269"/>
        <v>0.67444964026096621</v>
      </c>
      <c r="L902" s="254">
        <f t="shared" si="270"/>
        <v>7.8771471036839912E-3</v>
      </c>
      <c r="M902" s="254">
        <f t="shared" si="271"/>
        <v>6.233290404215306E-3</v>
      </c>
      <c r="N902" s="254">
        <f t="shared" si="272"/>
        <v>5.6443031586835401E-3</v>
      </c>
      <c r="O902" s="252">
        <f t="shared" si="273"/>
        <v>6.5849135555276122E-3</v>
      </c>
      <c r="P902" s="255">
        <f t="shared" si="274"/>
        <v>1.4776871915598538E-2</v>
      </c>
      <c r="Q902" s="255">
        <f t="shared" si="275"/>
        <v>4.9576467839909939E-2</v>
      </c>
      <c r="R902" s="255">
        <f t="shared" si="276"/>
        <v>2.1263307675780503E-2</v>
      </c>
      <c r="S902" s="252">
        <f t="shared" si="277"/>
        <v>2.8538882477096322E-2</v>
      </c>
      <c r="T902" s="2"/>
      <c r="U902" s="249">
        <f t="shared" si="278"/>
        <v>2046</v>
      </c>
      <c r="V902" s="250">
        <f>$AD$219</f>
        <v>0.71959999999999913</v>
      </c>
      <c r="W902" s="250">
        <f>$AD$222</f>
        <v>0.28039999999999993</v>
      </c>
      <c r="X902" s="250">
        <f>$AD$224</f>
        <v>1</v>
      </c>
      <c r="Y902" s="250">
        <f>$AD$225</f>
        <v>0</v>
      </c>
      <c r="Z902" s="2"/>
      <c r="AA902" s="2"/>
      <c r="AB902" s="2"/>
      <c r="AC902" s="2"/>
      <c r="AD902" s="72"/>
      <c r="AE902" s="72"/>
      <c r="AF902" s="72"/>
      <c r="AG902" s="72"/>
      <c r="AH902" s="72"/>
      <c r="AI902" s="72"/>
      <c r="AJ902" s="72"/>
      <c r="AK902" s="72"/>
      <c r="AL902" s="72"/>
      <c r="AM902" s="72"/>
      <c r="AN902" s="72"/>
      <c r="AO902" s="72"/>
      <c r="AP902" s="72"/>
      <c r="AQ902" s="72"/>
      <c r="AR902" s="72"/>
      <c r="AS902" s="72"/>
      <c r="AT902" s="72"/>
      <c r="AU902" s="72"/>
      <c r="AV902" s="72"/>
      <c r="AW902" s="72"/>
      <c r="AX902" s="72"/>
      <c r="AY902" s="72"/>
      <c r="AZ902" s="72"/>
      <c r="BA902" s="72"/>
      <c r="BB902" s="72"/>
      <c r="BC902" s="72"/>
      <c r="BD902" s="72"/>
      <c r="BE902" s="72"/>
      <c r="BF902" s="72"/>
      <c r="BG902" s="72"/>
      <c r="BH902" s="72"/>
      <c r="BI902" s="72"/>
      <c r="BJ902" s="72"/>
      <c r="BK902" s="72"/>
      <c r="BL902" s="72"/>
      <c r="BM902" s="72"/>
      <c r="BN902" s="72"/>
      <c r="BO902" s="72"/>
      <c r="BP902" s="72"/>
      <c r="BQ902" s="72"/>
      <c r="BR902" s="72"/>
      <c r="BS902" s="72"/>
      <c r="BT902" s="72"/>
      <c r="BU902" s="72"/>
      <c r="BV902" s="72"/>
      <c r="BW902" s="72"/>
      <c r="BX902" s="72"/>
      <c r="BY902" s="72"/>
      <c r="BZ902" s="72"/>
      <c r="CA902" s="72"/>
      <c r="CB902" s="72"/>
      <c r="CC902" s="72"/>
      <c r="CD902" s="72"/>
      <c r="CE902" s="72"/>
      <c r="CF902" s="72"/>
      <c r="CG902" s="72"/>
      <c r="CH902" s="72"/>
    </row>
    <row r="903" spans="2:86" ht="25.15" hidden="1" customHeight="1">
      <c r="B903" s="223">
        <f t="shared" si="279"/>
        <v>53692</v>
      </c>
      <c r="C903" s="10">
        <f t="shared" si="280"/>
        <v>2047</v>
      </c>
      <c r="D903" s="251">
        <f t="shared" si="281"/>
        <v>6.5580220833459005E-2</v>
      </c>
      <c r="E903" s="251">
        <f t="shared" si="263"/>
        <v>8.7258862370392959E-2</v>
      </c>
      <c r="F903" s="251">
        <f t="shared" si="264"/>
        <v>4.5455234821712626E-2</v>
      </c>
      <c r="G903" s="252">
        <f t="shared" si="265"/>
        <v>6.6098106008521534E-2</v>
      </c>
      <c r="H903" s="253">
        <f t="shared" si="266"/>
        <v>0.46478973058638395</v>
      </c>
      <c r="I903" s="253">
        <f t="shared" si="267"/>
        <v>1.1406929481926917</v>
      </c>
      <c r="J903" s="253">
        <f t="shared" si="268"/>
        <v>0.45196172010440644</v>
      </c>
      <c r="K903" s="252">
        <f t="shared" si="269"/>
        <v>0.68581479962782732</v>
      </c>
      <c r="L903" s="254">
        <f t="shared" si="270"/>
        <v>8.009885008555491E-3</v>
      </c>
      <c r="M903" s="254">
        <f t="shared" si="271"/>
        <v>6.3383276591783624E-3</v>
      </c>
      <c r="N903" s="254">
        <f t="shared" si="272"/>
        <v>5.7394153821677049E-3</v>
      </c>
      <c r="O903" s="252">
        <f t="shared" si="273"/>
        <v>6.6958760166338531E-3</v>
      </c>
      <c r="P903" s="255">
        <f t="shared" si="274"/>
        <v>1.5025877170015293E-2</v>
      </c>
      <c r="Q903" s="255">
        <f t="shared" si="275"/>
        <v>5.0411881522729345E-2</v>
      </c>
      <c r="R903" s="255">
        <f t="shared" si="276"/>
        <v>2.1621615940736121E-2</v>
      </c>
      <c r="S903" s="252">
        <f t="shared" si="277"/>
        <v>2.9019791544493589E-2</v>
      </c>
      <c r="T903" s="2"/>
      <c r="U903" s="249">
        <f t="shared" si="278"/>
        <v>2047</v>
      </c>
      <c r="V903" s="250">
        <f>$AE$219</f>
        <v>0.70694999999999908</v>
      </c>
      <c r="W903" s="250">
        <f>$AE$222</f>
        <v>0.29304999999999992</v>
      </c>
      <c r="X903" s="250">
        <f>$AE$224</f>
        <v>1</v>
      </c>
      <c r="Y903" s="250">
        <f>$AE$225</f>
        <v>0</v>
      </c>
      <c r="Z903" s="2"/>
      <c r="AA903" s="2"/>
      <c r="AB903" s="2"/>
      <c r="AC903" s="2"/>
      <c r="AD903" s="72"/>
      <c r="AE903" s="72"/>
      <c r="AF903" s="72"/>
      <c r="AG903" s="72"/>
      <c r="AH903" s="72"/>
      <c r="AI903" s="72"/>
      <c r="AJ903" s="72"/>
      <c r="AK903" s="72"/>
      <c r="AL903" s="72"/>
      <c r="AM903" s="72"/>
      <c r="AN903" s="72"/>
      <c r="AO903" s="72"/>
      <c r="AP903" s="72"/>
      <c r="AQ903" s="72"/>
      <c r="AR903" s="72"/>
      <c r="AS903" s="72"/>
      <c r="AT903" s="72"/>
      <c r="AU903" s="72"/>
      <c r="AV903" s="72"/>
      <c r="AW903" s="72"/>
      <c r="AX903" s="72"/>
      <c r="AY903" s="72"/>
      <c r="AZ903" s="72"/>
      <c r="BA903" s="72"/>
      <c r="BB903" s="72"/>
      <c r="BC903" s="72"/>
      <c r="BD903" s="72"/>
      <c r="BE903" s="72"/>
      <c r="BF903" s="72"/>
      <c r="BG903" s="72"/>
      <c r="BH903" s="72"/>
      <c r="BI903" s="72"/>
      <c r="BJ903" s="72"/>
      <c r="BK903" s="72"/>
      <c r="BL903" s="72"/>
      <c r="BM903" s="72"/>
      <c r="BN903" s="72"/>
      <c r="BO903" s="72"/>
      <c r="BP903" s="72"/>
      <c r="BQ903" s="72"/>
      <c r="BR903" s="72"/>
      <c r="BS903" s="72"/>
      <c r="BT903" s="72"/>
      <c r="BU903" s="72"/>
      <c r="BV903" s="72"/>
      <c r="BW903" s="72"/>
      <c r="BX903" s="72"/>
      <c r="BY903" s="72"/>
      <c r="BZ903" s="72"/>
      <c r="CA903" s="72"/>
      <c r="CB903" s="72"/>
      <c r="CC903" s="72"/>
      <c r="CD903" s="72"/>
      <c r="CE903" s="72"/>
      <c r="CF903" s="72"/>
      <c r="CG903" s="72"/>
      <c r="CH903" s="72"/>
    </row>
    <row r="904" spans="2:86" ht="25.15" hidden="1" customHeight="1">
      <c r="B904" s="223">
        <f t="shared" si="279"/>
        <v>54057</v>
      </c>
      <c r="C904" s="10">
        <f t="shared" si="280"/>
        <v>2048</v>
      </c>
      <c r="D904" s="251">
        <f t="shared" si="281"/>
        <v>6.668762684312797E-2</v>
      </c>
      <c r="E904" s="251">
        <f t="shared" si="263"/>
        <v>8.8732340003706278E-2</v>
      </c>
      <c r="F904" s="251">
        <f t="shared" si="264"/>
        <v>4.6222804670864412E-2</v>
      </c>
      <c r="G904" s="252">
        <f t="shared" si="265"/>
        <v>6.7214257172566225E-2</v>
      </c>
      <c r="H904" s="253">
        <f t="shared" si="266"/>
        <v>0.47263830038902138</v>
      </c>
      <c r="I904" s="253">
        <f t="shared" si="267"/>
        <v>1.1599550093745763</v>
      </c>
      <c r="J904" s="253">
        <f t="shared" si="268"/>
        <v>0.45959367252272743</v>
      </c>
      <c r="K904" s="252">
        <f t="shared" si="269"/>
        <v>0.69739566076210835</v>
      </c>
      <c r="L904" s="254">
        <f t="shared" si="270"/>
        <v>8.1451421742450899E-3</v>
      </c>
      <c r="M904" s="254">
        <f t="shared" si="271"/>
        <v>6.445358438456312E-3</v>
      </c>
      <c r="N904" s="254">
        <f t="shared" si="272"/>
        <v>5.8363327606916317E-3</v>
      </c>
      <c r="O904" s="252">
        <f t="shared" si="273"/>
        <v>6.8089444577976782E-3</v>
      </c>
      <c r="P904" s="255">
        <f t="shared" si="274"/>
        <v>1.52796083479093E-2</v>
      </c>
      <c r="Q904" s="255">
        <f t="shared" si="275"/>
        <v>5.1263150698823791E-2</v>
      </c>
      <c r="R904" s="255">
        <f t="shared" si="276"/>
        <v>2.1986724614162689E-2</v>
      </c>
      <c r="S904" s="252">
        <f t="shared" si="277"/>
        <v>2.9509827886965264E-2</v>
      </c>
      <c r="T904" s="2"/>
      <c r="U904" s="249">
        <f t="shared" si="278"/>
        <v>2048</v>
      </c>
      <c r="V904" s="250">
        <f>$AF$219</f>
        <v>0.69429999999999903</v>
      </c>
      <c r="W904" s="250">
        <f>$AF$222</f>
        <v>0.30569999999999992</v>
      </c>
      <c r="X904" s="250">
        <f>$AF$224</f>
        <v>1</v>
      </c>
      <c r="Y904" s="250">
        <f>$AF$225</f>
        <v>0</v>
      </c>
      <c r="Z904" s="2"/>
      <c r="AA904" s="2"/>
      <c r="AB904" s="2"/>
      <c r="AC904" s="2"/>
      <c r="AD904" s="72"/>
      <c r="AE904" s="72"/>
      <c r="AF904" s="72"/>
      <c r="AG904" s="72"/>
      <c r="AH904" s="72"/>
      <c r="AI904" s="72"/>
      <c r="AJ904" s="72"/>
      <c r="AK904" s="72"/>
      <c r="AL904" s="72"/>
      <c r="AM904" s="72"/>
      <c r="AN904" s="72"/>
      <c r="AO904" s="72"/>
      <c r="AP904" s="72"/>
      <c r="AQ904" s="72"/>
      <c r="AR904" s="72"/>
      <c r="AS904" s="72"/>
      <c r="AT904" s="72"/>
      <c r="AU904" s="72"/>
      <c r="AV904" s="72"/>
      <c r="AW904" s="72"/>
      <c r="AX904" s="72"/>
      <c r="AY904" s="72"/>
      <c r="AZ904" s="72"/>
      <c r="BA904" s="72"/>
      <c r="BB904" s="72"/>
      <c r="BC904" s="72"/>
      <c r="BD904" s="72"/>
      <c r="BE904" s="72"/>
      <c r="BF904" s="72"/>
      <c r="BG904" s="72"/>
      <c r="BH904" s="72"/>
      <c r="BI904" s="72"/>
      <c r="BJ904" s="72"/>
      <c r="BK904" s="72"/>
      <c r="BL904" s="72"/>
      <c r="BM904" s="72"/>
      <c r="BN904" s="72"/>
      <c r="BO904" s="72"/>
      <c r="BP904" s="72"/>
      <c r="BQ904" s="72"/>
      <c r="BR904" s="72"/>
      <c r="BS904" s="72"/>
      <c r="BT904" s="72"/>
      <c r="BU904" s="72"/>
      <c r="BV904" s="72"/>
      <c r="BW904" s="72"/>
      <c r="BX904" s="72"/>
      <c r="BY904" s="72"/>
      <c r="BZ904" s="72"/>
      <c r="CA904" s="72"/>
      <c r="CB904" s="72"/>
      <c r="CC904" s="72"/>
      <c r="CD904" s="72"/>
      <c r="CE904" s="72"/>
      <c r="CF904" s="72"/>
      <c r="CG904" s="72"/>
      <c r="CH904" s="72"/>
    </row>
    <row r="905" spans="2:86" ht="25.15" hidden="1" customHeight="1">
      <c r="B905" s="223">
        <f t="shared" si="279"/>
        <v>54423</v>
      </c>
      <c r="C905" s="10">
        <f t="shared" si="280"/>
        <v>2049</v>
      </c>
      <c r="D905" s="251">
        <f t="shared" si="281"/>
        <v>6.7815530652799785E-2</v>
      </c>
      <c r="E905" s="251">
        <f t="shared" si="263"/>
        <v>9.0233091328486517E-2</v>
      </c>
      <c r="F905" s="251">
        <f t="shared" si="264"/>
        <v>4.7004582040219935E-2</v>
      </c>
      <c r="G905" s="252">
        <f t="shared" si="265"/>
        <v>6.8351068007168739E-2</v>
      </c>
      <c r="H905" s="253">
        <f t="shared" si="266"/>
        <v>0.48063214519713843</v>
      </c>
      <c r="I905" s="253">
        <f t="shared" si="267"/>
        <v>1.1795736063475815</v>
      </c>
      <c r="J905" s="253">
        <f t="shared" si="268"/>
        <v>0.46736689041453877</v>
      </c>
      <c r="K905" s="252">
        <f t="shared" si="269"/>
        <v>0.70919088065308633</v>
      </c>
      <c r="L905" s="254">
        <f t="shared" si="270"/>
        <v>8.2829029152332243E-3</v>
      </c>
      <c r="M905" s="254">
        <f t="shared" si="271"/>
        <v>6.5543703298906273E-3</v>
      </c>
      <c r="N905" s="254">
        <f t="shared" si="272"/>
        <v>5.9350440549288891E-3</v>
      </c>
      <c r="O905" s="252">
        <f t="shared" si="273"/>
        <v>6.9241057666842472E-3</v>
      </c>
      <c r="P905" s="255">
        <f t="shared" si="274"/>
        <v>1.5538036024552226E-2</v>
      </c>
      <c r="Q905" s="255">
        <f t="shared" si="275"/>
        <v>5.2130176648105139E-2</v>
      </c>
      <c r="R905" s="255">
        <f t="shared" si="276"/>
        <v>2.235859135509282E-2</v>
      </c>
      <c r="S905" s="252">
        <f t="shared" si="277"/>
        <v>3.0008934675916726E-2</v>
      </c>
      <c r="T905" s="2"/>
      <c r="U905" s="249">
        <f t="shared" si="278"/>
        <v>2049</v>
      </c>
      <c r="V905" s="250">
        <f>$AG$219</f>
        <v>0.68164999999999898</v>
      </c>
      <c r="W905" s="250">
        <f>$AG$222</f>
        <v>0.31834999999999991</v>
      </c>
      <c r="X905" s="250">
        <f>$AG$224</f>
        <v>1</v>
      </c>
      <c r="Y905" s="250">
        <f>$AG$225</f>
        <v>0</v>
      </c>
      <c r="Z905" s="2"/>
      <c r="AA905" s="2"/>
      <c r="AB905" s="2"/>
      <c r="AC905" s="2"/>
      <c r="AD905" s="72"/>
      <c r="AE905" s="72"/>
      <c r="AF905" s="72"/>
      <c r="AG905" s="72"/>
      <c r="AH905" s="72"/>
      <c r="AI905" s="72"/>
      <c r="AJ905" s="72"/>
      <c r="AK905" s="72"/>
      <c r="AL905" s="72"/>
      <c r="AM905" s="72"/>
      <c r="AN905" s="72"/>
      <c r="AO905" s="72"/>
      <c r="AP905" s="72"/>
      <c r="AQ905" s="72"/>
      <c r="AR905" s="72"/>
      <c r="AS905" s="72"/>
      <c r="AT905" s="72"/>
      <c r="AU905" s="72"/>
      <c r="AV905" s="72"/>
      <c r="AW905" s="72"/>
      <c r="AX905" s="72"/>
      <c r="AY905" s="72"/>
      <c r="AZ905" s="72"/>
      <c r="BA905" s="72"/>
      <c r="BB905" s="72"/>
      <c r="BC905" s="72"/>
      <c r="BD905" s="72"/>
      <c r="BE905" s="72"/>
      <c r="BF905" s="72"/>
      <c r="BG905" s="72"/>
      <c r="BH905" s="72"/>
      <c r="BI905" s="72"/>
      <c r="BJ905" s="72"/>
      <c r="BK905" s="72"/>
      <c r="BL905" s="72"/>
      <c r="BM905" s="72"/>
      <c r="BN905" s="72"/>
      <c r="BO905" s="72"/>
      <c r="BP905" s="72"/>
      <c r="BQ905" s="72"/>
      <c r="BR905" s="72"/>
      <c r="BS905" s="72"/>
      <c r="BT905" s="72"/>
      <c r="BU905" s="72"/>
      <c r="BV905" s="72"/>
      <c r="BW905" s="72"/>
      <c r="BX905" s="72"/>
      <c r="BY905" s="72"/>
      <c r="BZ905" s="72"/>
      <c r="CA905" s="72"/>
      <c r="CB905" s="72"/>
      <c r="CC905" s="72"/>
      <c r="CD905" s="72"/>
      <c r="CE905" s="72"/>
      <c r="CF905" s="72"/>
      <c r="CG905" s="72"/>
      <c r="CH905" s="72"/>
    </row>
    <row r="906" spans="2:86" ht="25.15" hidden="1" customHeight="1">
      <c r="B906" s="223">
        <f t="shared" si="279"/>
        <v>54788</v>
      </c>
      <c r="C906" s="10">
        <f t="shared" si="280"/>
        <v>2050</v>
      </c>
      <c r="D906" s="251">
        <f t="shared" si="281"/>
        <v>6.8964171658462095E-2</v>
      </c>
      <c r="E906" s="251">
        <f t="shared" si="263"/>
        <v>9.1761434877078857E-2</v>
      </c>
      <c r="F906" s="251">
        <f t="shared" si="264"/>
        <v>4.7800732860919681E-2</v>
      </c>
      <c r="G906" s="252">
        <f t="shared" si="265"/>
        <v>6.9508779798820211E-2</v>
      </c>
      <c r="H906" s="253">
        <f t="shared" si="266"/>
        <v>0.48877296169298468</v>
      </c>
      <c r="I906" s="253">
        <f t="shared" si="267"/>
        <v>1.1995529031311549</v>
      </c>
      <c r="J906" s="253">
        <f t="shared" si="268"/>
        <v>0.47528302363433927</v>
      </c>
      <c r="K906" s="252">
        <f t="shared" si="269"/>
        <v>0.72120296281949303</v>
      </c>
      <c r="L906" s="254">
        <f t="shared" si="270"/>
        <v>8.4231964710422443E-3</v>
      </c>
      <c r="M906" s="254">
        <f t="shared" si="271"/>
        <v>6.665386471101019E-3</v>
      </c>
      <c r="N906" s="254">
        <f t="shared" si="272"/>
        <v>6.0355702162120089E-3</v>
      </c>
      <c r="O906" s="252">
        <f t="shared" si="273"/>
        <v>7.0413843861184241E-3</v>
      </c>
      <c r="P906" s="255">
        <f t="shared" si="274"/>
        <v>1.5801215050852777E-2</v>
      </c>
      <c r="Q906" s="255">
        <f t="shared" si="275"/>
        <v>5.3013143395604319E-2</v>
      </c>
      <c r="R906" s="255">
        <f t="shared" si="276"/>
        <v>2.2737295091716112E-2</v>
      </c>
      <c r="S906" s="252">
        <f t="shared" si="277"/>
        <v>3.0517217846057737E-2</v>
      </c>
      <c r="T906" s="2"/>
      <c r="U906" s="249">
        <f t="shared" si="278"/>
        <v>2050</v>
      </c>
      <c r="V906" s="250">
        <f>$AH$219</f>
        <v>0.66900000000000004</v>
      </c>
      <c r="W906" s="250">
        <f>$AH$222</f>
        <v>0.33100000000000002</v>
      </c>
      <c r="X906" s="250">
        <f>$AH$224</f>
        <v>1</v>
      </c>
      <c r="Y906" s="250">
        <f>$AH$225</f>
        <v>0</v>
      </c>
      <c r="Z906" s="2"/>
      <c r="AA906" s="2"/>
      <c r="AB906" s="2"/>
      <c r="AC906" s="2"/>
      <c r="AD906" s="72"/>
      <c r="AE906" s="72"/>
      <c r="AF906" s="72"/>
      <c r="AG906" s="72"/>
      <c r="AH906" s="72"/>
      <c r="AI906" s="72"/>
      <c r="AJ906" s="72"/>
      <c r="AK906" s="72"/>
      <c r="AL906" s="72"/>
      <c r="AM906" s="72"/>
      <c r="AN906" s="72"/>
      <c r="AO906" s="72"/>
      <c r="AP906" s="72"/>
      <c r="AQ906" s="72"/>
      <c r="AR906" s="72"/>
      <c r="AS906" s="72"/>
      <c r="AT906" s="72"/>
      <c r="AU906" s="72"/>
      <c r="AV906" s="72"/>
      <c r="AW906" s="72"/>
      <c r="AX906" s="72"/>
      <c r="AY906" s="72"/>
      <c r="AZ906" s="72"/>
      <c r="BA906" s="72"/>
      <c r="BB906" s="72"/>
      <c r="BC906" s="72"/>
      <c r="BD906" s="72"/>
      <c r="BE906" s="72"/>
      <c r="BF906" s="72"/>
      <c r="BG906" s="72"/>
      <c r="BH906" s="72"/>
      <c r="BI906" s="72"/>
      <c r="BJ906" s="72"/>
      <c r="BK906" s="72"/>
      <c r="BL906" s="72"/>
      <c r="BM906" s="72"/>
      <c r="BN906" s="72"/>
      <c r="BO906" s="72"/>
      <c r="BP906" s="72"/>
      <c r="BQ906" s="72"/>
      <c r="BR906" s="72"/>
      <c r="BS906" s="72"/>
      <c r="BT906" s="72"/>
      <c r="BU906" s="72"/>
      <c r="BV906" s="72"/>
      <c r="BW906" s="72"/>
      <c r="BX906" s="72"/>
      <c r="BY906" s="72"/>
      <c r="BZ906" s="72"/>
      <c r="CA906" s="72"/>
      <c r="CB906" s="72"/>
      <c r="CC906" s="72"/>
      <c r="CD906" s="72"/>
      <c r="CE906" s="72"/>
      <c r="CF906" s="72"/>
      <c r="CG906" s="72"/>
      <c r="CH906" s="72"/>
    </row>
    <row r="907" spans="2:86" ht="25.15" hidden="1" customHeight="1">
      <c r="B907" s="223">
        <f t="shared" si="279"/>
        <v>55153</v>
      </c>
      <c r="C907" s="10">
        <f t="shared" si="280"/>
        <v>2051</v>
      </c>
      <c r="D907" s="251">
        <f t="shared" si="281"/>
        <v>7.0078017520248961E-2</v>
      </c>
      <c r="E907" s="251">
        <f t="shared" si="263"/>
        <v>9.3243481163600414E-2</v>
      </c>
      <c r="F907" s="251">
        <f t="shared" si="264"/>
        <v>4.8572766327096777E-2</v>
      </c>
      <c r="G907" s="252">
        <f t="shared" si="265"/>
        <v>7.0631421670315386E-2</v>
      </c>
      <c r="H907" s="253">
        <f t="shared" si="266"/>
        <v>0.49666717295722218</v>
      </c>
      <c r="I907" s="253">
        <f t="shared" si="267"/>
        <v>1.2189269781764414</v>
      </c>
      <c r="J907" s="253">
        <f t="shared" si="268"/>
        <v>0.4829593578281931</v>
      </c>
      <c r="K907" s="252">
        <f t="shared" si="269"/>
        <v>0.73285116965395225</v>
      </c>
      <c r="L907" s="254">
        <f t="shared" si="270"/>
        <v>8.5592401921029751E-3</v>
      </c>
      <c r="M907" s="254">
        <f t="shared" si="271"/>
        <v>6.7730396620189594E-3</v>
      </c>
      <c r="N907" s="254">
        <f t="shared" si="272"/>
        <v>6.1330511943370738E-3</v>
      </c>
      <c r="O907" s="252">
        <f t="shared" si="273"/>
        <v>7.1551103494863358E-3</v>
      </c>
      <c r="P907" s="255">
        <f t="shared" si="274"/>
        <v>1.605642174111449E-2</v>
      </c>
      <c r="Q907" s="255">
        <f t="shared" si="275"/>
        <v>5.3869362921939522E-2</v>
      </c>
      <c r="R907" s="255">
        <f t="shared" si="276"/>
        <v>2.310452696642866E-2</v>
      </c>
      <c r="S907" s="252">
        <f t="shared" si="277"/>
        <v>3.1010103876494225E-2</v>
      </c>
      <c r="T907" s="2"/>
      <c r="U907" s="249">
        <f t="shared" si="278"/>
        <v>2051</v>
      </c>
      <c r="V907" s="250">
        <f>$AI$219</f>
        <v>0.66900000000000004</v>
      </c>
      <c r="W907" s="250">
        <f>$AI$222</f>
        <v>0.33100000000000002</v>
      </c>
      <c r="X907" s="250">
        <f>$AI$224</f>
        <v>1</v>
      </c>
      <c r="Y907" s="250">
        <f>$AI$225</f>
        <v>0</v>
      </c>
      <c r="Z907" s="2"/>
      <c r="AA907" s="2"/>
      <c r="AB907" s="2"/>
      <c r="AC907" s="2"/>
      <c r="AD907" s="72"/>
      <c r="AE907" s="72"/>
      <c r="AF907" s="72"/>
      <c r="AG907" s="72"/>
      <c r="AH907" s="72"/>
      <c r="AI907" s="72"/>
      <c r="AJ907" s="72"/>
      <c r="AK907" s="72"/>
      <c r="AL907" s="72"/>
      <c r="AM907" s="72"/>
      <c r="AN907" s="72"/>
      <c r="AO907" s="72"/>
      <c r="AP907" s="72"/>
      <c r="AQ907" s="72"/>
      <c r="AR907" s="72"/>
      <c r="AS907" s="72"/>
      <c r="AT907" s="72"/>
      <c r="AU907" s="72"/>
      <c r="AV907" s="72"/>
      <c r="AW907" s="72"/>
      <c r="AX907" s="72"/>
      <c r="AY907" s="72"/>
      <c r="AZ907" s="72"/>
      <c r="BA907" s="72"/>
      <c r="BB907" s="72"/>
      <c r="BC907" s="72"/>
      <c r="BD907" s="72"/>
      <c r="BE907" s="72"/>
      <c r="BF907" s="72"/>
      <c r="BG907" s="72"/>
      <c r="BH907" s="72"/>
      <c r="BI907" s="72"/>
      <c r="BJ907" s="72"/>
      <c r="BK907" s="72"/>
      <c r="BL907" s="72"/>
      <c r="BM907" s="72"/>
      <c r="BN907" s="72"/>
      <c r="BO907" s="72"/>
      <c r="BP907" s="72"/>
      <c r="BQ907" s="72"/>
      <c r="BR907" s="72"/>
      <c r="BS907" s="72"/>
      <c r="BT907" s="72"/>
      <c r="BU907" s="72"/>
      <c r="BV907" s="72"/>
      <c r="BW907" s="72"/>
      <c r="BX907" s="72"/>
      <c r="BY907" s="72"/>
      <c r="BZ907" s="72"/>
      <c r="CA907" s="72"/>
      <c r="CB907" s="72"/>
      <c r="CC907" s="72"/>
      <c r="CD907" s="72"/>
      <c r="CE907" s="72"/>
      <c r="CF907" s="72"/>
      <c r="CG907" s="72"/>
      <c r="CH907" s="72"/>
    </row>
    <row r="908" spans="2:86" ht="25.15" hidden="1" customHeight="1">
      <c r="B908" s="223">
        <f t="shared" si="279"/>
        <v>55518</v>
      </c>
      <c r="C908" s="10">
        <f t="shared" si="280"/>
        <v>2052</v>
      </c>
      <c r="D908" s="251">
        <f t="shared" si="281"/>
        <v>7.1200493380297325E-2</v>
      </c>
      <c r="E908" s="251">
        <f t="shared" si="263"/>
        <v>9.4737010239002314E-2</v>
      </c>
      <c r="F908" s="251">
        <f t="shared" si="264"/>
        <v>4.9350781453483338E-2</v>
      </c>
      <c r="G908" s="252">
        <f t="shared" si="265"/>
        <v>7.1762761690927671E-2</v>
      </c>
      <c r="H908" s="253">
        <f t="shared" si="266"/>
        <v>0.50462254800706363</v>
      </c>
      <c r="I908" s="253">
        <f t="shared" si="267"/>
        <v>1.2384511621727907</v>
      </c>
      <c r="J908" s="253">
        <f t="shared" si="268"/>
        <v>0.49069516771165561</v>
      </c>
      <c r="K908" s="252">
        <f t="shared" si="269"/>
        <v>0.74458962596383671</v>
      </c>
      <c r="L908" s="254">
        <f t="shared" si="270"/>
        <v>8.6963379702074302E-3</v>
      </c>
      <c r="M908" s="254">
        <f t="shared" si="271"/>
        <v>6.8815269421788122E-3</v>
      </c>
      <c r="N908" s="254">
        <f t="shared" si="272"/>
        <v>6.2312874481251458E-3</v>
      </c>
      <c r="O908" s="252">
        <f t="shared" si="273"/>
        <v>7.2697174535037963E-3</v>
      </c>
      <c r="P908" s="255">
        <f t="shared" si="274"/>
        <v>1.6313605754602726E-2</v>
      </c>
      <c r="Q908" s="255">
        <f t="shared" si="275"/>
        <v>5.4732216376071396E-2</v>
      </c>
      <c r="R908" s="255">
        <f t="shared" si="276"/>
        <v>2.347460412750358E-2</v>
      </c>
      <c r="S908" s="252">
        <f t="shared" si="277"/>
        <v>3.15068087527259E-2</v>
      </c>
      <c r="T908" s="2"/>
      <c r="U908" s="249">
        <f t="shared" si="278"/>
        <v>2052</v>
      </c>
      <c r="V908" s="250">
        <f>$AJ$219</f>
        <v>0.66900000000000004</v>
      </c>
      <c r="W908" s="250">
        <f>$AJ$222</f>
        <v>0.33100000000000002</v>
      </c>
      <c r="X908" s="250">
        <f>$AJ$224</f>
        <v>1</v>
      </c>
      <c r="Y908" s="250">
        <f>$AJ$225</f>
        <v>0</v>
      </c>
      <c r="Z908" s="2"/>
      <c r="AA908" s="2"/>
      <c r="AB908" s="2"/>
      <c r="AC908" s="2"/>
      <c r="AD908" s="72"/>
      <c r="AE908" s="72"/>
      <c r="AF908" s="72"/>
      <c r="AG908" s="72"/>
      <c r="AH908" s="72"/>
      <c r="AI908" s="72"/>
      <c r="AJ908" s="72"/>
      <c r="AK908" s="72"/>
      <c r="AL908" s="72"/>
      <c r="AM908" s="72"/>
      <c r="AN908" s="72"/>
      <c r="AO908" s="72"/>
      <c r="AP908" s="72"/>
      <c r="AQ908" s="72"/>
      <c r="AR908" s="72"/>
      <c r="AS908" s="72"/>
      <c r="AT908" s="72"/>
      <c r="AU908" s="72"/>
      <c r="AV908" s="72"/>
      <c r="AW908" s="72"/>
      <c r="AX908" s="72"/>
      <c r="AY908" s="72"/>
      <c r="AZ908" s="72"/>
      <c r="BA908" s="72"/>
      <c r="BB908" s="72"/>
      <c r="BC908" s="72"/>
      <c r="BD908" s="72"/>
      <c r="BE908" s="72"/>
      <c r="BF908" s="72"/>
      <c r="BG908" s="72"/>
      <c r="BH908" s="72"/>
      <c r="BI908" s="72"/>
      <c r="BJ908" s="72"/>
      <c r="BK908" s="72"/>
      <c r="BL908" s="72"/>
      <c r="BM908" s="72"/>
      <c r="BN908" s="72"/>
      <c r="BO908" s="72"/>
      <c r="BP908" s="72"/>
      <c r="BQ908" s="72"/>
      <c r="BR908" s="72"/>
      <c r="BS908" s="72"/>
      <c r="BT908" s="72"/>
      <c r="BU908" s="72"/>
      <c r="BV908" s="72"/>
      <c r="BW908" s="72"/>
      <c r="BX908" s="72"/>
      <c r="BY908" s="72"/>
      <c r="BZ908" s="72"/>
      <c r="CA908" s="72"/>
      <c r="CB908" s="72"/>
      <c r="CC908" s="72"/>
      <c r="CD908" s="72"/>
      <c r="CE908" s="72"/>
      <c r="CF908" s="72"/>
      <c r="CG908" s="72"/>
      <c r="CH908" s="72"/>
    </row>
    <row r="909" spans="2:86" ht="25.15" hidden="1" customHeight="1">
      <c r="B909" s="223">
        <f t="shared" si="279"/>
        <v>55884</v>
      </c>
      <c r="C909" s="10">
        <f t="shared" si="280"/>
        <v>2053</v>
      </c>
      <c r="D909" s="251">
        <f t="shared" si="281"/>
        <v>7.2340948516885953E-2</v>
      </c>
      <c r="E909" s="251">
        <f t="shared" si="263"/>
        <v>9.6254461942251582E-2</v>
      </c>
      <c r="F909" s="251">
        <f t="shared" si="264"/>
        <v>5.0141258450639409E-2</v>
      </c>
      <c r="G909" s="252">
        <f t="shared" si="265"/>
        <v>7.2912222969925652E-2</v>
      </c>
      <c r="H909" s="253">
        <f t="shared" si="266"/>
        <v>0.51270534841462878</v>
      </c>
      <c r="I909" s="253">
        <f t="shared" si="267"/>
        <v>1.2582880751246464</v>
      </c>
      <c r="J909" s="253">
        <f t="shared" si="268"/>
        <v>0.49855488606398435</v>
      </c>
      <c r="K909" s="252">
        <f t="shared" si="269"/>
        <v>0.75651610320108642</v>
      </c>
      <c r="L909" s="254">
        <f t="shared" si="270"/>
        <v>8.8356317143485109E-3</v>
      </c>
      <c r="M909" s="254">
        <f t="shared" si="271"/>
        <v>6.9917519192286576E-3</v>
      </c>
      <c r="N909" s="254">
        <f t="shared" si="272"/>
        <v>6.3310972028106536E-3</v>
      </c>
      <c r="O909" s="252">
        <f t="shared" si="273"/>
        <v>7.3861602787959413E-3</v>
      </c>
      <c r="P909" s="255">
        <f t="shared" si="274"/>
        <v>1.6574909217483884E-2</v>
      </c>
      <c r="Q909" s="255">
        <f t="shared" si="275"/>
        <v>5.5608890600357661E-2</v>
      </c>
      <c r="R909" s="255">
        <f t="shared" si="276"/>
        <v>2.3850609005919277E-2</v>
      </c>
      <c r="S909" s="252">
        <f t="shared" si="277"/>
        <v>3.201146960792027E-2</v>
      </c>
      <c r="T909" s="2"/>
      <c r="U909" s="249">
        <f t="shared" si="278"/>
        <v>2053</v>
      </c>
      <c r="V909" s="250">
        <f>$AK$219</f>
        <v>0.66900000000000004</v>
      </c>
      <c r="W909" s="250">
        <f>$AK$222</f>
        <v>0.33100000000000002</v>
      </c>
      <c r="X909" s="250">
        <f>$AK$224</f>
        <v>1</v>
      </c>
      <c r="Y909" s="250">
        <f>$AK$225</f>
        <v>0</v>
      </c>
      <c r="Z909" s="2"/>
      <c r="AA909" s="2"/>
      <c r="AB909" s="2"/>
      <c r="AC909" s="2"/>
      <c r="AD909" s="72"/>
      <c r="AE909" s="72"/>
      <c r="AF909" s="72"/>
      <c r="AG909" s="72"/>
      <c r="AH909" s="72"/>
      <c r="AI909" s="72"/>
      <c r="AJ909" s="72"/>
      <c r="AK909" s="72"/>
      <c r="AL909" s="72"/>
      <c r="AM909" s="72"/>
      <c r="AN909" s="72"/>
      <c r="AO909" s="72"/>
      <c r="AP909" s="72"/>
      <c r="AQ909" s="72"/>
      <c r="AR909" s="72"/>
      <c r="AS909" s="72"/>
      <c r="AT909" s="72"/>
      <c r="AU909" s="72"/>
      <c r="AV909" s="72"/>
      <c r="AW909" s="72"/>
      <c r="AX909" s="72"/>
      <c r="AY909" s="72"/>
      <c r="AZ909" s="72"/>
      <c r="BA909" s="72"/>
      <c r="BB909" s="72"/>
      <c r="BC909" s="72"/>
      <c r="BD909" s="72"/>
      <c r="BE909" s="72"/>
      <c r="BF909" s="72"/>
      <c r="BG909" s="72"/>
      <c r="BH909" s="72"/>
      <c r="BI909" s="72"/>
      <c r="BJ909" s="72"/>
      <c r="BK909" s="72"/>
      <c r="BL909" s="72"/>
      <c r="BM909" s="72"/>
      <c r="BN909" s="72"/>
      <c r="BO909" s="72"/>
      <c r="BP909" s="72"/>
      <c r="BQ909" s="72"/>
      <c r="BR909" s="72"/>
      <c r="BS909" s="72"/>
      <c r="BT909" s="72"/>
      <c r="BU909" s="72"/>
      <c r="BV909" s="72"/>
      <c r="BW909" s="72"/>
      <c r="BX909" s="72"/>
      <c r="BY909" s="72"/>
      <c r="BZ909" s="72"/>
      <c r="CA909" s="72"/>
      <c r="CB909" s="72"/>
      <c r="CC909" s="72"/>
      <c r="CD909" s="72"/>
      <c r="CE909" s="72"/>
      <c r="CF909" s="72"/>
      <c r="CG909" s="72"/>
      <c r="CH909" s="72"/>
    </row>
    <row r="910" spans="2:86" ht="25.15" hidden="1" customHeight="1">
      <c r="B910" s="223">
        <f t="shared" si="279"/>
        <v>56249</v>
      </c>
      <c r="C910" s="10">
        <f t="shared" si="280"/>
        <v>2054</v>
      </c>
      <c r="D910" s="251">
        <f t="shared" si="281"/>
        <v>7.3499670913388451E-2</v>
      </c>
      <c r="E910" s="251">
        <f t="shared" si="263"/>
        <v>9.7796219454454367E-2</v>
      </c>
      <c r="F910" s="251">
        <f t="shared" si="264"/>
        <v>5.0944396926796025E-2</v>
      </c>
      <c r="G910" s="252">
        <f t="shared" si="265"/>
        <v>7.4080095764879617E-2</v>
      </c>
      <c r="H910" s="253">
        <f t="shared" si="266"/>
        <v>0.52091761521779312</v>
      </c>
      <c r="I910" s="253">
        <f t="shared" si="267"/>
        <v>1.2784427261734728</v>
      </c>
      <c r="J910" s="253">
        <f t="shared" si="268"/>
        <v>0.50654049759122666</v>
      </c>
      <c r="K910" s="252">
        <f t="shared" si="269"/>
        <v>0.76863361299416422</v>
      </c>
      <c r="L910" s="254">
        <f t="shared" si="270"/>
        <v>8.9771565984502668E-3</v>
      </c>
      <c r="M910" s="254">
        <f t="shared" si="271"/>
        <v>7.1037424267585457E-3</v>
      </c>
      <c r="N910" s="254">
        <f t="shared" si="272"/>
        <v>6.4325056619714931E-3</v>
      </c>
      <c r="O910" s="252">
        <f t="shared" si="273"/>
        <v>7.5044682290601019E-3</v>
      </c>
      <c r="P910" s="255">
        <f t="shared" si="274"/>
        <v>1.6840398113110007E-2</v>
      </c>
      <c r="Q910" s="255">
        <f t="shared" si="275"/>
        <v>5.6499606969223778E-2</v>
      </c>
      <c r="R910" s="255">
        <f t="shared" si="276"/>
        <v>2.4232636548990983E-2</v>
      </c>
      <c r="S910" s="252">
        <f t="shared" si="277"/>
        <v>3.2524213877108257E-2</v>
      </c>
      <c r="T910" s="2"/>
      <c r="U910" s="249">
        <f t="shared" si="278"/>
        <v>2054</v>
      </c>
      <c r="V910" s="250">
        <f>$AL$219</f>
        <v>0.66900000000000004</v>
      </c>
      <c r="W910" s="250">
        <f>$AL$222</f>
        <v>0.33100000000000002</v>
      </c>
      <c r="X910" s="250">
        <f>$AL$224</f>
        <v>1</v>
      </c>
      <c r="Y910" s="250">
        <f>$AL$225</f>
        <v>0</v>
      </c>
      <c r="Z910" s="2"/>
      <c r="AA910" s="2"/>
      <c r="AB910" s="2"/>
      <c r="AC910" s="2"/>
      <c r="AD910" s="72"/>
      <c r="AE910" s="72"/>
      <c r="AF910" s="72"/>
      <c r="AG910" s="72"/>
      <c r="AH910" s="72"/>
      <c r="AI910" s="72"/>
      <c r="AJ910" s="72"/>
      <c r="AK910" s="72"/>
      <c r="AL910" s="72"/>
      <c r="AM910" s="72"/>
      <c r="AN910" s="72"/>
      <c r="AO910" s="72"/>
      <c r="AP910" s="72"/>
      <c r="AQ910" s="72"/>
      <c r="AR910" s="72"/>
      <c r="AS910" s="72"/>
      <c r="AT910" s="72"/>
      <c r="AU910" s="72"/>
      <c r="AV910" s="72"/>
      <c r="AW910" s="72"/>
      <c r="AX910" s="72"/>
      <c r="AY910" s="72"/>
      <c r="AZ910" s="72"/>
      <c r="BA910" s="72"/>
      <c r="BB910" s="72"/>
      <c r="BC910" s="72"/>
      <c r="BD910" s="72"/>
      <c r="BE910" s="72"/>
      <c r="BF910" s="72"/>
      <c r="BG910" s="72"/>
      <c r="BH910" s="72"/>
      <c r="BI910" s="72"/>
      <c r="BJ910" s="72"/>
      <c r="BK910" s="72"/>
      <c r="BL910" s="72"/>
      <c r="BM910" s="72"/>
      <c r="BN910" s="72"/>
      <c r="BO910" s="72"/>
      <c r="BP910" s="72"/>
      <c r="BQ910" s="72"/>
      <c r="BR910" s="72"/>
      <c r="BS910" s="72"/>
      <c r="BT910" s="72"/>
      <c r="BU910" s="72"/>
      <c r="BV910" s="72"/>
      <c r="BW910" s="72"/>
      <c r="BX910" s="72"/>
      <c r="BY910" s="72"/>
      <c r="BZ910" s="72"/>
      <c r="CA910" s="72"/>
      <c r="CB910" s="72"/>
      <c r="CC910" s="72"/>
      <c r="CD910" s="72"/>
      <c r="CE910" s="72"/>
      <c r="CF910" s="72"/>
      <c r="CG910" s="72"/>
      <c r="CH910" s="72"/>
    </row>
    <row r="911" spans="2:86" ht="25.15" hidden="1" customHeight="1">
      <c r="B911" s="223">
        <f t="shared" si="279"/>
        <v>56614</v>
      </c>
      <c r="C911" s="10">
        <f t="shared" si="280"/>
        <v>2055</v>
      </c>
      <c r="D911" s="251">
        <f t="shared" si="281"/>
        <v>7.4676953165957016E-2</v>
      </c>
      <c r="E911" s="251">
        <f t="shared" si="263"/>
        <v>9.9362672094326768E-2</v>
      </c>
      <c r="F911" s="251">
        <f t="shared" si="264"/>
        <v>5.1760399687412473E-2</v>
      </c>
      <c r="G911" s="252">
        <f t="shared" si="265"/>
        <v>7.526667498256541E-2</v>
      </c>
      <c r="H911" s="253">
        <f t="shared" si="266"/>
        <v>0.52926142214679173</v>
      </c>
      <c r="I911" s="253">
        <f t="shared" si="267"/>
        <v>1.2989202046947439</v>
      </c>
      <c r="J911" s="253">
        <f t="shared" si="268"/>
        <v>0.51465401878949335</v>
      </c>
      <c r="K911" s="252">
        <f t="shared" si="269"/>
        <v>0.78094521521034299</v>
      </c>
      <c r="L911" s="254">
        <f t="shared" si="270"/>
        <v>9.1209483598356806E-3</v>
      </c>
      <c r="M911" s="254">
        <f t="shared" si="271"/>
        <v>7.2175267441835344E-3</v>
      </c>
      <c r="N911" s="254">
        <f t="shared" si="272"/>
        <v>6.5355384328843E-3</v>
      </c>
      <c r="O911" s="252">
        <f t="shared" si="273"/>
        <v>7.6246711789678375E-3</v>
      </c>
      <c r="P911" s="255">
        <f t="shared" si="274"/>
        <v>1.7110139481722613E-2</v>
      </c>
      <c r="Q911" s="255">
        <f t="shared" si="275"/>
        <v>5.740459040296389E-2</v>
      </c>
      <c r="R911" s="255">
        <f t="shared" si="276"/>
        <v>2.4620783224854195E-2</v>
      </c>
      <c r="S911" s="252">
        <f t="shared" si="277"/>
        <v>3.3045171036513568E-2</v>
      </c>
      <c r="T911" s="2"/>
      <c r="U911" s="249">
        <f t="shared" si="278"/>
        <v>2055</v>
      </c>
      <c r="V911" s="250">
        <f>$AM$219</f>
        <v>0.66900000000000004</v>
      </c>
      <c r="W911" s="250">
        <f>$AM$222</f>
        <v>0.33100000000000002</v>
      </c>
      <c r="X911" s="250">
        <f>$AM$224</f>
        <v>1</v>
      </c>
      <c r="Y911" s="250">
        <f>$AM$225</f>
        <v>0</v>
      </c>
      <c r="Z911" s="2"/>
      <c r="AA911" s="2"/>
      <c r="AB911" s="2"/>
      <c r="AC911" s="2"/>
      <c r="AD911" s="72"/>
      <c r="AE911" s="72"/>
      <c r="AF911" s="72"/>
      <c r="AG911" s="72"/>
      <c r="AH911" s="72"/>
      <c r="AI911" s="72"/>
      <c r="AJ911" s="72"/>
      <c r="AK911" s="72"/>
      <c r="AL911" s="72"/>
      <c r="AM911" s="72"/>
      <c r="AN911" s="72"/>
      <c r="AO911" s="72"/>
      <c r="AP911" s="72"/>
      <c r="AQ911" s="72"/>
      <c r="AR911" s="72"/>
      <c r="AS911" s="72"/>
      <c r="AT911" s="72"/>
      <c r="AU911" s="72"/>
      <c r="AV911" s="72"/>
      <c r="AW911" s="72"/>
      <c r="AX911" s="72"/>
      <c r="AY911" s="72"/>
      <c r="AZ911" s="72"/>
      <c r="BA911" s="72"/>
      <c r="BB911" s="72"/>
      <c r="BC911" s="72"/>
      <c r="BD911" s="72"/>
      <c r="BE911" s="72"/>
      <c r="BF911" s="72"/>
      <c r="BG911" s="72"/>
      <c r="BH911" s="72"/>
      <c r="BI911" s="72"/>
      <c r="BJ911" s="72"/>
      <c r="BK911" s="72"/>
      <c r="BL911" s="72"/>
      <c r="BM911" s="72"/>
      <c r="BN911" s="72"/>
      <c r="BO911" s="72"/>
      <c r="BP911" s="72"/>
      <c r="BQ911" s="72"/>
      <c r="BR911" s="72"/>
      <c r="BS911" s="72"/>
      <c r="BT911" s="72"/>
      <c r="BU911" s="72"/>
      <c r="BV911" s="72"/>
      <c r="BW911" s="72"/>
      <c r="BX911" s="72"/>
      <c r="BY911" s="72"/>
      <c r="BZ911" s="72"/>
      <c r="CA911" s="72"/>
      <c r="CB911" s="72"/>
      <c r="CC911" s="72"/>
      <c r="CD911" s="72"/>
      <c r="CE911" s="72"/>
      <c r="CF911" s="72"/>
      <c r="CG911" s="72"/>
      <c r="CH911" s="72"/>
    </row>
    <row r="912" spans="2:86" ht="25.15" hidden="1" customHeight="1">
      <c r="B912" s="223">
        <f t="shared" si="279"/>
        <v>56979</v>
      </c>
      <c r="C912" s="10">
        <f t="shared" si="280"/>
        <v>2056</v>
      </c>
      <c r="D912" s="251">
        <f t="shared" si="281"/>
        <v>7.5873092557407831E-2</v>
      </c>
      <c r="E912" s="251">
        <f t="shared" si="263"/>
        <v>0.10095421541650419</v>
      </c>
      <c r="F912" s="251">
        <f t="shared" si="264"/>
        <v>5.2589472786388029E-2</v>
      </c>
      <c r="G912" s="252">
        <f t="shared" si="265"/>
        <v>7.6472260253433358E-2</v>
      </c>
      <c r="H912" s="253">
        <f t="shared" si="266"/>
        <v>0.53773887614786975</v>
      </c>
      <c r="I912" s="253">
        <f t="shared" si="267"/>
        <v>1.3197256815830942</v>
      </c>
      <c r="J912" s="253">
        <f t="shared" si="268"/>
        <v>0.52289749845415667</v>
      </c>
      <c r="K912" s="252">
        <f t="shared" si="269"/>
        <v>0.79345401872837351</v>
      </c>
      <c r="L912" s="254">
        <f t="shared" si="270"/>
        <v>9.2670433082509256E-3</v>
      </c>
      <c r="M912" s="254">
        <f t="shared" si="271"/>
        <v>7.3331336038847048E-3</v>
      </c>
      <c r="N912" s="254">
        <f t="shared" si="272"/>
        <v>6.6402215329907114E-3</v>
      </c>
      <c r="O912" s="252">
        <f t="shared" si="273"/>
        <v>7.7467994817087818E-3</v>
      </c>
      <c r="P912" s="255">
        <f t="shared" si="274"/>
        <v>1.7384201437381459E-2</v>
      </c>
      <c r="Q912" s="255">
        <f t="shared" si="275"/>
        <v>5.8324069424536856E-2</v>
      </c>
      <c r="R912" s="255">
        <f t="shared" si="276"/>
        <v>2.5015147046824435E-2</v>
      </c>
      <c r="S912" s="252">
        <f t="shared" si="277"/>
        <v>3.3574472636247583E-2</v>
      </c>
      <c r="T912" s="2"/>
      <c r="U912" s="249">
        <f t="shared" si="278"/>
        <v>2056</v>
      </c>
      <c r="V912" s="250">
        <f>$AN$219</f>
        <v>0.66900000000000004</v>
      </c>
      <c r="W912" s="250">
        <f>$AN$222</f>
        <v>0.33100000000000002</v>
      </c>
      <c r="X912" s="250">
        <f>$AN$224</f>
        <v>1</v>
      </c>
      <c r="Y912" s="250">
        <f>$AN$225</f>
        <v>0</v>
      </c>
      <c r="Z912" s="2"/>
      <c r="AA912" s="2"/>
      <c r="AB912" s="2"/>
      <c r="AC912" s="2"/>
      <c r="AD912" s="72"/>
      <c r="AE912" s="72"/>
      <c r="AF912" s="72"/>
      <c r="AG912" s="72"/>
      <c r="AH912" s="72"/>
      <c r="AI912" s="72"/>
      <c r="AJ912" s="72"/>
      <c r="AK912" s="72"/>
      <c r="AL912" s="72"/>
      <c r="AM912" s="72"/>
      <c r="AN912" s="72"/>
      <c r="AO912" s="72"/>
      <c r="AP912" s="72"/>
      <c r="AQ912" s="72"/>
      <c r="AR912" s="72"/>
      <c r="AS912" s="72"/>
      <c r="AT912" s="72"/>
      <c r="AU912" s="72"/>
      <c r="AV912" s="72"/>
      <c r="AW912" s="72"/>
      <c r="AX912" s="72"/>
      <c r="AY912" s="72"/>
      <c r="AZ912" s="72"/>
      <c r="BA912" s="72"/>
      <c r="BB912" s="72"/>
      <c r="BC912" s="72"/>
      <c r="BD912" s="72"/>
      <c r="BE912" s="72"/>
      <c r="BF912" s="72"/>
      <c r="BG912" s="72"/>
      <c r="BH912" s="72"/>
      <c r="BI912" s="72"/>
      <c r="BJ912" s="72"/>
      <c r="BK912" s="72"/>
      <c r="BL912" s="72"/>
      <c r="BM912" s="72"/>
      <c r="BN912" s="72"/>
      <c r="BO912" s="72"/>
      <c r="BP912" s="72"/>
      <c r="BQ912" s="72"/>
      <c r="BR912" s="72"/>
      <c r="BS912" s="72"/>
      <c r="BT912" s="72"/>
      <c r="BU912" s="72"/>
      <c r="BV912" s="72"/>
      <c r="BW912" s="72"/>
      <c r="BX912" s="72"/>
      <c r="BY912" s="72"/>
      <c r="BZ912" s="72"/>
      <c r="CA912" s="72"/>
      <c r="CB912" s="72"/>
      <c r="CC912" s="72"/>
      <c r="CD912" s="72"/>
      <c r="CE912" s="72"/>
      <c r="CF912" s="72"/>
      <c r="CG912" s="72"/>
      <c r="CH912" s="72"/>
    </row>
    <row r="913" spans="2:86" ht="25.15" hidden="1" customHeight="1">
      <c r="B913" s="223">
        <f t="shared" si="279"/>
        <v>57345</v>
      </c>
      <c r="C913" s="10">
        <f t="shared" si="280"/>
        <v>2057</v>
      </c>
      <c r="D913" s="251">
        <f t="shared" si="281"/>
        <v>7.7088391132289727E-2</v>
      </c>
      <c r="E913" s="251">
        <f t="shared" si="263"/>
        <v>0.10257125131142525</v>
      </c>
      <c r="F913" s="251">
        <f t="shared" si="264"/>
        <v>5.343182557809386E-2</v>
      </c>
      <c r="G913" s="252">
        <f t="shared" si="265"/>
        <v>7.7697156007269605E-2</v>
      </c>
      <c r="H913" s="253">
        <f t="shared" si="266"/>
        <v>0.54635211791532012</v>
      </c>
      <c r="I913" s="253">
        <f t="shared" si="267"/>
        <v>1.3408644105580523</v>
      </c>
      <c r="J913" s="253">
        <f t="shared" si="268"/>
        <v>0.53127301819720418</v>
      </c>
      <c r="K913" s="252">
        <f t="shared" si="269"/>
        <v>0.80616318222352545</v>
      </c>
      <c r="L913" s="254">
        <f t="shared" si="270"/>
        <v>9.415478335034165E-3</v>
      </c>
      <c r="M913" s="254">
        <f t="shared" si="271"/>
        <v>7.4505921984645493E-3</v>
      </c>
      <c r="N913" s="254">
        <f t="shared" si="272"/>
        <v>6.7465813964671835E-3</v>
      </c>
      <c r="O913" s="252">
        <f t="shared" si="273"/>
        <v>7.8708839766552987E-3</v>
      </c>
      <c r="P913" s="255">
        <f t="shared" si="274"/>
        <v>1.7662653185164433E-2</v>
      </c>
      <c r="Q913" s="255">
        <f t="shared" si="275"/>
        <v>5.9258276217271991E-2</v>
      </c>
      <c r="R913" s="255">
        <f t="shared" si="276"/>
        <v>2.5415827598147218E-2</v>
      </c>
      <c r="S913" s="252">
        <f t="shared" si="277"/>
        <v>3.4112252333527875E-2</v>
      </c>
      <c r="T913" s="2"/>
      <c r="U913" s="249">
        <f t="shared" si="278"/>
        <v>2057</v>
      </c>
      <c r="V913" s="250">
        <f>$AO$219</f>
        <v>0.66900000000000004</v>
      </c>
      <c r="W913" s="250">
        <f>$AO$222</f>
        <v>0.33100000000000002</v>
      </c>
      <c r="X913" s="250">
        <f>$AO$224</f>
        <v>1</v>
      </c>
      <c r="Y913" s="250">
        <f>$AO$225</f>
        <v>0</v>
      </c>
      <c r="Z913" s="2"/>
      <c r="AA913" s="2"/>
      <c r="AB913" s="2"/>
      <c r="AC913" s="2"/>
      <c r="AD913" s="72"/>
      <c r="AE913" s="72"/>
      <c r="AF913" s="72"/>
      <c r="AG913" s="72"/>
      <c r="AH913" s="72"/>
      <c r="AI913" s="72"/>
      <c r="AJ913" s="72"/>
      <c r="AK913" s="72"/>
      <c r="AL913" s="72"/>
      <c r="AM913" s="72"/>
      <c r="AN913" s="72"/>
      <c r="AO913" s="72"/>
      <c r="AP913" s="72"/>
      <c r="AQ913" s="72"/>
      <c r="AR913" s="72"/>
      <c r="AS913" s="72"/>
      <c r="AT913" s="72"/>
      <c r="AU913" s="72"/>
      <c r="AV913" s="72"/>
      <c r="AW913" s="72"/>
      <c r="AX913" s="72"/>
      <c r="AY913" s="72"/>
      <c r="AZ913" s="72"/>
      <c r="BA913" s="72"/>
      <c r="BB913" s="72"/>
      <c r="BC913" s="72"/>
      <c r="BD913" s="72"/>
      <c r="BE913" s="72"/>
      <c r="BF913" s="72"/>
      <c r="BG913" s="72"/>
      <c r="BH913" s="72"/>
      <c r="BI913" s="72"/>
      <c r="BJ913" s="72"/>
      <c r="BK913" s="72"/>
      <c r="BL913" s="72"/>
      <c r="BM913" s="72"/>
      <c r="BN913" s="72"/>
      <c r="BO913" s="72"/>
      <c r="BP913" s="72"/>
      <c r="BQ913" s="72"/>
      <c r="BR913" s="72"/>
      <c r="BS913" s="72"/>
      <c r="BT913" s="72"/>
      <c r="BU913" s="72"/>
      <c r="BV913" s="72"/>
      <c r="BW913" s="72"/>
      <c r="BX913" s="72"/>
      <c r="BY913" s="72"/>
      <c r="BZ913" s="72"/>
      <c r="CA913" s="72"/>
      <c r="CB913" s="72"/>
      <c r="CC913" s="72"/>
      <c r="CD913" s="72"/>
      <c r="CE913" s="72"/>
      <c r="CF913" s="72"/>
      <c r="CG913" s="72"/>
      <c r="CH913" s="72"/>
    </row>
    <row r="914" spans="2:86" ht="25.15" hidden="1" customHeight="1">
      <c r="B914" s="223">
        <f t="shared" si="279"/>
        <v>57710</v>
      </c>
      <c r="C914" s="10">
        <f t="shared" si="280"/>
        <v>2058</v>
      </c>
      <c r="D914" s="251">
        <f t="shared" si="281"/>
        <v>7.8323155773155309E-2</v>
      </c>
      <c r="E914" s="251">
        <f t="shared" si="263"/>
        <v>0.10421418810681565</v>
      </c>
      <c r="F914" s="251">
        <f t="shared" si="264"/>
        <v>5.4287670770238397E-2</v>
      </c>
      <c r="G914" s="252">
        <f t="shared" si="265"/>
        <v>7.8941671550069772E-2</v>
      </c>
      <c r="H914" s="253">
        <f t="shared" si="266"/>
        <v>0.55510332243204386</v>
      </c>
      <c r="I914" s="253">
        <f t="shared" si="267"/>
        <v>1.3623417294906905</v>
      </c>
      <c r="J914" s="253">
        <f t="shared" si="268"/>
        <v>0.53978269297287962</v>
      </c>
      <c r="K914" s="252">
        <f t="shared" si="269"/>
        <v>0.81907591496520471</v>
      </c>
      <c r="L914" s="254">
        <f t="shared" si="270"/>
        <v>9.5662909224312111E-3</v>
      </c>
      <c r="M914" s="254">
        <f t="shared" si="271"/>
        <v>7.5699321881185751E-3</v>
      </c>
      <c r="N914" s="254">
        <f t="shared" si="272"/>
        <v>6.8546448809000543E-3</v>
      </c>
      <c r="O914" s="252">
        <f t="shared" si="273"/>
        <v>7.9969559971499477E-3</v>
      </c>
      <c r="P914" s="255">
        <f t="shared" si="274"/>
        <v>1.7945565038642947E-2</v>
      </c>
      <c r="Q914" s="255">
        <f t="shared" si="275"/>
        <v>6.0207446683499102E-2</v>
      </c>
      <c r="R914" s="255">
        <f t="shared" si="276"/>
        <v>2.5822926057144407E-2</v>
      </c>
      <c r="S914" s="252">
        <f t="shared" si="277"/>
        <v>3.4658645926428817E-2</v>
      </c>
      <c r="T914" s="2"/>
      <c r="U914" s="249">
        <f t="shared" si="278"/>
        <v>2058</v>
      </c>
      <c r="V914" s="250">
        <f>$AP$219</f>
        <v>0.66900000000000004</v>
      </c>
      <c r="W914" s="250">
        <f>$AP$222</f>
        <v>0.33100000000000002</v>
      </c>
      <c r="X914" s="250">
        <f>$AP$224</f>
        <v>1</v>
      </c>
      <c r="Y914" s="250">
        <f>$AP$225</f>
        <v>0</v>
      </c>
      <c r="Z914" s="2"/>
      <c r="AA914" s="2"/>
      <c r="AB914" s="2"/>
      <c r="AC914" s="2"/>
      <c r="AD914" s="72"/>
      <c r="AE914" s="72"/>
      <c r="AF914" s="72"/>
      <c r="AG914" s="72"/>
      <c r="AH914" s="72"/>
      <c r="AI914" s="72"/>
      <c r="AJ914" s="72"/>
      <c r="AK914" s="72"/>
      <c r="AL914" s="72"/>
      <c r="AM914" s="72"/>
      <c r="AN914" s="72"/>
      <c r="AO914" s="72"/>
      <c r="AP914" s="72"/>
      <c r="AQ914" s="72"/>
      <c r="AR914" s="72"/>
      <c r="AS914" s="72"/>
      <c r="AT914" s="72"/>
      <c r="AU914" s="72"/>
      <c r="AV914" s="72"/>
      <c r="AW914" s="72"/>
      <c r="AX914" s="72"/>
      <c r="AY914" s="72"/>
      <c r="AZ914" s="72"/>
      <c r="BA914" s="72"/>
      <c r="BB914" s="72"/>
      <c r="BC914" s="72"/>
      <c r="BD914" s="72"/>
      <c r="BE914" s="72"/>
      <c r="BF914" s="72"/>
      <c r="BG914" s="72"/>
      <c r="BH914" s="72"/>
      <c r="BI914" s="72"/>
      <c r="BJ914" s="72"/>
      <c r="BK914" s="72"/>
      <c r="BL914" s="72"/>
      <c r="BM914" s="72"/>
      <c r="BN914" s="72"/>
      <c r="BO914" s="72"/>
      <c r="BP914" s="72"/>
      <c r="BQ914" s="72"/>
      <c r="BR914" s="72"/>
      <c r="BS914" s="72"/>
      <c r="BT914" s="72"/>
      <c r="BU914" s="72"/>
      <c r="BV914" s="72"/>
      <c r="BW914" s="72"/>
      <c r="BX914" s="72"/>
      <c r="BY914" s="72"/>
      <c r="BZ914" s="72"/>
      <c r="CA914" s="72"/>
      <c r="CB914" s="72"/>
      <c r="CC914" s="72"/>
      <c r="CD914" s="72"/>
      <c r="CE914" s="72"/>
      <c r="CF914" s="72"/>
      <c r="CG914" s="72"/>
      <c r="CH914" s="72"/>
    </row>
    <row r="915" spans="2:86" ht="25.15" hidden="1" customHeight="1">
      <c r="B915" s="223">
        <f t="shared" si="279"/>
        <v>58075</v>
      </c>
      <c r="C915" s="10">
        <f t="shared" si="280"/>
        <v>2059</v>
      </c>
      <c r="D915" s="251">
        <f t="shared" si="281"/>
        <v>7.9577698278053832E-2</v>
      </c>
      <c r="E915" s="251">
        <f t="shared" si="263"/>
        <v>0.10588344067079751</v>
      </c>
      <c r="F915" s="251">
        <f t="shared" si="264"/>
        <v>5.5157224477579488E-2</v>
      </c>
      <c r="G915" s="252">
        <f t="shared" si="265"/>
        <v>8.0206121142143608E-2</v>
      </c>
      <c r="H915" s="253">
        <f t="shared" si="266"/>
        <v>0.56399469951876835</v>
      </c>
      <c r="I915" s="253">
        <f t="shared" si="267"/>
        <v>1.3841630617515239</v>
      </c>
      <c r="J915" s="253">
        <f t="shared" si="268"/>
        <v>0.54842867161174291</v>
      </c>
      <c r="K915" s="252">
        <f t="shared" si="269"/>
        <v>0.83219547762734514</v>
      </c>
      <c r="L915" s="254">
        <f t="shared" si="270"/>
        <v>9.7195191530603988E-3</v>
      </c>
      <c r="M915" s="254">
        <f t="shared" si="271"/>
        <v>7.6911837081249891E-3</v>
      </c>
      <c r="N915" s="254">
        <f t="shared" si="272"/>
        <v>6.9644392740675154E-3</v>
      </c>
      <c r="O915" s="252">
        <f t="shared" si="273"/>
        <v>8.1250473784176339E-3</v>
      </c>
      <c r="P915" s="255">
        <f t="shared" si="274"/>
        <v>1.8233008437637283E-2</v>
      </c>
      <c r="Q915" s="255">
        <f t="shared" si="275"/>
        <v>6.1171820504117673E-2</v>
      </c>
      <c r="R915" s="255">
        <f t="shared" si="276"/>
        <v>2.6236545222763401E-2</v>
      </c>
      <c r="S915" s="252">
        <f t="shared" si="277"/>
        <v>3.5213791388172787E-2</v>
      </c>
      <c r="T915" s="2"/>
      <c r="U915" s="249">
        <f t="shared" si="278"/>
        <v>2059</v>
      </c>
      <c r="V915" s="250">
        <f>$AQ$219</f>
        <v>0.66900000000000004</v>
      </c>
      <c r="W915" s="250">
        <f>$AQ$222</f>
        <v>0.33100000000000002</v>
      </c>
      <c r="X915" s="250">
        <f>$AQ$224</f>
        <v>1</v>
      </c>
      <c r="Y915" s="250">
        <f>$AQ$225</f>
        <v>0</v>
      </c>
      <c r="Z915" s="2"/>
      <c r="AA915" s="2"/>
      <c r="AB915" s="2"/>
      <c r="AC915" s="2"/>
      <c r="AD915" s="72"/>
      <c r="AE915" s="72"/>
      <c r="AF915" s="72"/>
      <c r="AG915" s="72"/>
      <c r="AH915" s="72"/>
      <c r="AI915" s="72"/>
      <c r="AJ915" s="72"/>
      <c r="AK915" s="72"/>
      <c r="AL915" s="72"/>
      <c r="AM915" s="72"/>
      <c r="AN915" s="72"/>
      <c r="AO915" s="72"/>
      <c r="AP915" s="72"/>
      <c r="AQ915" s="72"/>
      <c r="AR915" s="72"/>
      <c r="AS915" s="72"/>
      <c r="AT915" s="72"/>
      <c r="AU915" s="72"/>
      <c r="AV915" s="72"/>
      <c r="AW915" s="72"/>
      <c r="AX915" s="72"/>
      <c r="AY915" s="72"/>
      <c r="AZ915" s="72"/>
      <c r="BA915" s="72"/>
      <c r="BB915" s="72"/>
      <c r="BC915" s="72"/>
      <c r="BD915" s="72"/>
      <c r="BE915" s="72"/>
      <c r="BF915" s="72"/>
      <c r="BG915" s="72"/>
      <c r="BH915" s="72"/>
      <c r="BI915" s="72"/>
      <c r="BJ915" s="72"/>
      <c r="BK915" s="72"/>
      <c r="BL915" s="72"/>
      <c r="BM915" s="72"/>
      <c r="BN915" s="72"/>
      <c r="BO915" s="72"/>
      <c r="BP915" s="72"/>
      <c r="BQ915" s="72"/>
      <c r="BR915" s="72"/>
      <c r="BS915" s="72"/>
      <c r="BT915" s="72"/>
      <c r="BU915" s="72"/>
      <c r="BV915" s="72"/>
      <c r="BW915" s="72"/>
      <c r="BX915" s="72"/>
      <c r="BY915" s="72"/>
      <c r="BZ915" s="72"/>
      <c r="CA915" s="72"/>
      <c r="CB915" s="72"/>
      <c r="CC915" s="72"/>
      <c r="CD915" s="72"/>
      <c r="CE915" s="72"/>
      <c r="CF915" s="72"/>
      <c r="CG915" s="72"/>
      <c r="CH915" s="72"/>
    </row>
    <row r="916" spans="2:86" ht="25.15" hidden="1" customHeight="1">
      <c r="B916" s="223">
        <f t="shared" si="279"/>
        <v>58440</v>
      </c>
      <c r="C916" s="10">
        <f t="shared" si="280"/>
        <v>2060</v>
      </c>
      <c r="D916" s="251">
        <f t="shared" si="281"/>
        <v>8.0916312577968288E-2</v>
      </c>
      <c r="E916" s="251">
        <f t="shared" si="263"/>
        <v>0.10766455637121433</v>
      </c>
      <c r="F916" s="251">
        <f t="shared" si="264"/>
        <v>5.6085050376379605E-2</v>
      </c>
      <c r="G916" s="252">
        <f t="shared" si="265"/>
        <v>8.1555306441854089E-2</v>
      </c>
      <c r="H916" s="253">
        <f t="shared" si="266"/>
        <v>0.57348192252456365</v>
      </c>
      <c r="I916" s="253">
        <f t="shared" si="267"/>
        <v>1.4074467267477127</v>
      </c>
      <c r="J916" s="253">
        <f t="shared" si="268"/>
        <v>0.55765405106086219</v>
      </c>
      <c r="K916" s="252">
        <f t="shared" si="269"/>
        <v>0.8461942334443795</v>
      </c>
      <c r="L916" s="254">
        <f t="shared" si="270"/>
        <v>9.8830158061191265E-3</v>
      </c>
      <c r="M916" s="254">
        <f t="shared" si="271"/>
        <v>7.8205607662423463E-3</v>
      </c>
      <c r="N916" s="254">
        <f t="shared" si="272"/>
        <v>7.0815914185110261E-3</v>
      </c>
      <c r="O916" s="252">
        <f t="shared" si="273"/>
        <v>8.2617226636241669E-3</v>
      </c>
      <c r="P916" s="255">
        <f t="shared" si="274"/>
        <v>1.8539714541900332E-2</v>
      </c>
      <c r="Q916" s="255">
        <f t="shared" si="275"/>
        <v>6.2200820782468212E-2</v>
      </c>
      <c r="R916" s="255">
        <f t="shared" si="276"/>
        <v>2.6677882624768019E-2</v>
      </c>
      <c r="S916" s="252">
        <f t="shared" si="277"/>
        <v>3.5806139316378854E-2</v>
      </c>
      <c r="T916" s="2"/>
      <c r="U916" s="249">
        <f t="shared" si="278"/>
        <v>2060</v>
      </c>
      <c r="V916" s="250">
        <f>$AR$219</f>
        <v>0.66900000000000004</v>
      </c>
      <c r="W916" s="250">
        <f>$AR$222</f>
        <v>0.33100000000000002</v>
      </c>
      <c r="X916" s="250">
        <f>$AR$224</f>
        <v>1</v>
      </c>
      <c r="Y916" s="250">
        <f>$AR$225</f>
        <v>0</v>
      </c>
      <c r="Z916" s="2"/>
      <c r="AA916" s="2"/>
      <c r="AB916" s="2"/>
      <c r="AC916" s="2"/>
      <c r="AD916" s="72"/>
      <c r="AE916" s="72"/>
      <c r="AF916" s="72"/>
      <c r="AG916" s="72"/>
      <c r="AH916" s="72"/>
      <c r="AI916" s="72"/>
      <c r="AJ916" s="72"/>
      <c r="AK916" s="72"/>
      <c r="AL916" s="72"/>
      <c r="AM916" s="72"/>
      <c r="AN916" s="72"/>
      <c r="AO916" s="72"/>
      <c r="AP916" s="72"/>
      <c r="AQ916" s="72"/>
      <c r="AR916" s="72"/>
      <c r="AS916" s="72"/>
      <c r="AT916" s="72"/>
      <c r="AU916" s="72"/>
      <c r="AV916" s="72"/>
      <c r="AW916" s="72"/>
      <c r="AX916" s="72"/>
      <c r="AY916" s="72"/>
      <c r="AZ916" s="72"/>
      <c r="BA916" s="72"/>
      <c r="BB916" s="72"/>
      <c r="BC916" s="72"/>
      <c r="BD916" s="72"/>
      <c r="BE916" s="72"/>
      <c r="BF916" s="72"/>
      <c r="BG916" s="72"/>
      <c r="BH916" s="72"/>
      <c r="BI916" s="72"/>
      <c r="BJ916" s="72"/>
      <c r="BK916" s="72"/>
      <c r="BL916" s="72"/>
      <c r="BM916" s="72"/>
      <c r="BN916" s="72"/>
      <c r="BO916" s="72"/>
      <c r="BP916" s="72"/>
      <c r="BQ916" s="72"/>
      <c r="BR916" s="72"/>
      <c r="BS916" s="72"/>
      <c r="BT916" s="72"/>
      <c r="BU916" s="72"/>
      <c r="BV916" s="72"/>
      <c r="BW916" s="72"/>
      <c r="BX916" s="72"/>
      <c r="BY916" s="72"/>
      <c r="BZ916" s="72"/>
      <c r="CA916" s="72"/>
      <c r="CB916" s="72"/>
      <c r="CC916" s="72"/>
      <c r="CD916" s="72"/>
      <c r="CE916" s="72"/>
      <c r="CF916" s="72"/>
      <c r="CG916" s="72"/>
      <c r="CH916" s="72"/>
    </row>
    <row r="917" spans="2:86" ht="25.15" hidden="1" customHeight="1">
      <c r="B917" s="223">
        <f t="shared" si="279"/>
        <v>58806</v>
      </c>
      <c r="C917" s="10">
        <f t="shared" si="280"/>
        <v>2061</v>
      </c>
      <c r="D917" s="251">
        <f t="shared" si="281"/>
        <v>8.2277444345498801E-2</v>
      </c>
      <c r="E917" s="251">
        <f t="shared" si="263"/>
        <v>0.10947563306570325</v>
      </c>
      <c r="F917" s="251">
        <f t="shared" si="264"/>
        <v>5.7028483675781144E-2</v>
      </c>
      <c r="G917" s="252">
        <f t="shared" si="265"/>
        <v>8.2927187028994404E-2</v>
      </c>
      <c r="H917" s="253">
        <f t="shared" si="266"/>
        <v>0.58312873461947357</v>
      </c>
      <c r="I917" s="253">
        <f t="shared" si="267"/>
        <v>1.4311220573435948</v>
      </c>
      <c r="J917" s="253">
        <f t="shared" si="268"/>
        <v>0.56703461500412922</v>
      </c>
      <c r="K917" s="252">
        <f t="shared" si="269"/>
        <v>0.86042846898906566</v>
      </c>
      <c r="L917" s="254">
        <f t="shared" si="270"/>
        <v>1.0049262714117473E-2</v>
      </c>
      <c r="M917" s="254">
        <f t="shared" si="271"/>
        <v>7.9521141373698079E-3</v>
      </c>
      <c r="N917" s="254">
        <f t="shared" si="272"/>
        <v>7.2007142348790984E-3</v>
      </c>
      <c r="O917" s="252">
        <f t="shared" si="273"/>
        <v>8.4006970287887946E-3</v>
      </c>
      <c r="P917" s="255">
        <f t="shared" si="274"/>
        <v>1.8851579895374174E-2</v>
      </c>
      <c r="Q917" s="255">
        <f t="shared" si="275"/>
        <v>6.3247130363764448E-2</v>
      </c>
      <c r="R917" s="255">
        <f t="shared" si="276"/>
        <v>2.7126643973056509E-2</v>
      </c>
      <c r="S917" s="252">
        <f t="shared" si="277"/>
        <v>3.6408451410731707E-2</v>
      </c>
      <c r="T917" s="2"/>
      <c r="U917" s="249">
        <f t="shared" si="278"/>
        <v>2061</v>
      </c>
      <c r="V917" s="250">
        <f>$AS$219</f>
        <v>0.66900000000000004</v>
      </c>
      <c r="W917" s="250">
        <f>$AS$222</f>
        <v>0.33100000000000002</v>
      </c>
      <c r="X917" s="250">
        <f>$AS$224</f>
        <v>1</v>
      </c>
      <c r="Y917" s="250">
        <f>$AS$225</f>
        <v>0</v>
      </c>
      <c r="Z917" s="2"/>
      <c r="AA917" s="2"/>
      <c r="AB917" s="2"/>
      <c r="AC917" s="2"/>
      <c r="AD917" s="72"/>
      <c r="AE917" s="72"/>
      <c r="AF917" s="72"/>
      <c r="AG917" s="72"/>
      <c r="AH917" s="72"/>
      <c r="AI917" s="72"/>
      <c r="AJ917" s="72"/>
      <c r="AK917" s="72"/>
      <c r="AL917" s="72"/>
      <c r="AM917" s="72"/>
      <c r="AN917" s="72"/>
      <c r="AO917" s="72"/>
      <c r="AP917" s="72"/>
      <c r="AQ917" s="72"/>
      <c r="AR917" s="72"/>
      <c r="AS917" s="72"/>
      <c r="AT917" s="72"/>
      <c r="AU917" s="72"/>
      <c r="AV917" s="72"/>
      <c r="AW917" s="72"/>
      <c r="AX917" s="72"/>
      <c r="AY917" s="72"/>
      <c r="AZ917" s="72"/>
      <c r="BA917" s="72"/>
      <c r="BB917" s="72"/>
      <c r="BC917" s="72"/>
      <c r="BD917" s="72"/>
      <c r="BE917" s="72"/>
      <c r="BF917" s="72"/>
      <c r="BG917" s="72"/>
      <c r="BH917" s="72"/>
      <c r="BI917" s="72"/>
      <c r="BJ917" s="72"/>
      <c r="BK917" s="72"/>
      <c r="BL917" s="72"/>
      <c r="BM917" s="72"/>
      <c r="BN917" s="72"/>
      <c r="BO917" s="72"/>
      <c r="BP917" s="72"/>
      <c r="BQ917" s="72"/>
      <c r="BR917" s="72"/>
      <c r="BS917" s="72"/>
      <c r="BT917" s="72"/>
      <c r="BU917" s="72"/>
      <c r="BV917" s="72"/>
      <c r="BW917" s="72"/>
      <c r="BX917" s="72"/>
      <c r="BY917" s="72"/>
      <c r="BZ917" s="72"/>
      <c r="CA917" s="72"/>
      <c r="CB917" s="72"/>
      <c r="CC917" s="72"/>
      <c r="CD917" s="72"/>
      <c r="CE917" s="72"/>
      <c r="CF917" s="72"/>
      <c r="CG917" s="72"/>
      <c r="CH917" s="72"/>
    </row>
    <row r="918" spans="2:86" ht="25.15" hidden="1" customHeight="1">
      <c r="B918" s="91" t="s">
        <v>436</v>
      </c>
      <c r="C918" s="256"/>
      <c r="D918" s="72"/>
      <c r="E918" s="72"/>
      <c r="F918" s="72"/>
      <c r="G918" s="2"/>
      <c r="H918" s="72"/>
      <c r="I918" s="72"/>
      <c r="J918" s="72"/>
      <c r="K918" s="2"/>
      <c r="L918" s="72"/>
      <c r="M918" s="72"/>
      <c r="N918" s="72"/>
      <c r="O918" s="72"/>
      <c r="P918" s="72"/>
      <c r="Q918" s="72"/>
      <c r="R918" s="72"/>
      <c r="S918" s="15"/>
      <c r="T918" s="15"/>
      <c r="U918" s="2"/>
      <c r="V918" s="2"/>
      <c r="W918" s="2"/>
      <c r="X918" s="2"/>
      <c r="Y918" s="2"/>
      <c r="Z918" s="72"/>
      <c r="AA918" s="72"/>
      <c r="AB918" s="72"/>
      <c r="AC918" s="72"/>
      <c r="AD918" s="72"/>
      <c r="AE918" s="72"/>
      <c r="AF918" s="72"/>
      <c r="AG918" s="72"/>
      <c r="AH918" s="72"/>
      <c r="AI918" s="72"/>
      <c r="AJ918" s="72"/>
      <c r="AK918" s="72"/>
      <c r="AL918" s="72"/>
      <c r="AM918" s="72"/>
      <c r="AN918" s="72"/>
      <c r="AO918" s="72"/>
      <c r="AP918" s="72"/>
      <c r="AQ918" s="72"/>
      <c r="AR918" s="72"/>
      <c r="AS918" s="72"/>
      <c r="AT918" s="72"/>
      <c r="AU918" s="72"/>
      <c r="AV918" s="72"/>
      <c r="AW918" s="72"/>
      <c r="AX918" s="72"/>
      <c r="AY918" s="72"/>
      <c r="AZ918" s="72"/>
      <c r="BA918" s="72"/>
      <c r="BB918" s="72"/>
      <c r="BC918" s="72"/>
      <c r="BD918" s="72"/>
      <c r="BE918" s="72"/>
      <c r="BF918" s="72"/>
      <c r="BG918" s="72"/>
      <c r="BH918" s="72"/>
      <c r="BI918" s="72"/>
      <c r="BJ918" s="72"/>
      <c r="BK918" s="72"/>
      <c r="BL918" s="72"/>
      <c r="BM918" s="72"/>
      <c r="BN918" s="72"/>
      <c r="BO918" s="72"/>
      <c r="BP918" s="72"/>
      <c r="BQ918" s="72"/>
      <c r="BR918" s="72"/>
      <c r="BS918" s="72"/>
      <c r="BT918" s="72"/>
      <c r="BU918" s="72"/>
      <c r="BV918" s="72"/>
      <c r="BW918" s="72"/>
      <c r="BX918" s="72"/>
      <c r="BY918" s="72"/>
      <c r="BZ918" s="72"/>
      <c r="CA918" s="72"/>
      <c r="CB918" s="72"/>
      <c r="CC918" s="72"/>
      <c r="CD918" s="72"/>
      <c r="CE918" s="72"/>
      <c r="CF918" s="72"/>
      <c r="CG918" s="72"/>
      <c r="CH918" s="72"/>
    </row>
    <row r="919" spans="2:86" ht="25.15" hidden="1" customHeight="1">
      <c r="B919" s="446" t="s">
        <v>218</v>
      </c>
      <c r="C919" s="446"/>
      <c r="D919" s="446"/>
      <c r="E919" s="446"/>
      <c r="F919" s="446"/>
      <c r="G919" s="446"/>
      <c r="H919" s="446"/>
      <c r="I919" s="446"/>
      <c r="J919" s="446"/>
      <c r="K919" s="446"/>
      <c r="L919" s="446"/>
      <c r="M919" s="446"/>
      <c r="N919" s="446"/>
      <c r="O919" s="446"/>
      <c r="P919" s="446"/>
      <c r="Q919" s="446"/>
      <c r="R919" s="446"/>
      <c r="S919" s="446"/>
      <c r="T919" s="15"/>
      <c r="U919" s="2"/>
      <c r="V919" s="2"/>
      <c r="W919" s="2"/>
      <c r="X919" s="2"/>
      <c r="Y919" s="2"/>
      <c r="Z919" s="72"/>
      <c r="AA919" s="72"/>
      <c r="AB919" s="72"/>
      <c r="AC919" s="72"/>
      <c r="AD919" s="72"/>
      <c r="AE919" s="72"/>
      <c r="AF919" s="72"/>
      <c r="AG919" s="72"/>
      <c r="AH919" s="72"/>
      <c r="AI919" s="72"/>
      <c r="AJ919" s="72"/>
      <c r="AK919" s="72"/>
      <c r="AL919" s="72"/>
      <c r="AM919" s="72"/>
      <c r="AN919" s="72"/>
      <c r="AO919" s="72"/>
      <c r="AP919" s="72"/>
      <c r="AQ919" s="72"/>
      <c r="AR919" s="72"/>
      <c r="AS919" s="72"/>
      <c r="AT919" s="72"/>
      <c r="AU919" s="72"/>
      <c r="AV919" s="72"/>
      <c r="AW919" s="72"/>
      <c r="AX919" s="72"/>
      <c r="AY919" s="72"/>
      <c r="AZ919" s="72"/>
      <c r="BA919" s="72"/>
      <c r="BB919" s="72"/>
      <c r="BC919" s="72"/>
      <c r="BD919" s="72"/>
      <c r="BE919" s="72"/>
      <c r="BF919" s="72"/>
      <c r="BG919" s="72"/>
      <c r="BH919" s="72"/>
      <c r="BI919" s="72"/>
      <c r="BJ919" s="72"/>
      <c r="BK919" s="72"/>
      <c r="BL919" s="72"/>
      <c r="BM919" s="72"/>
      <c r="BN919" s="72"/>
      <c r="BO919" s="72"/>
      <c r="BP919" s="72"/>
      <c r="BQ919" s="72"/>
      <c r="BR919" s="72"/>
      <c r="BS919" s="72"/>
      <c r="BT919" s="72"/>
      <c r="BU919" s="72"/>
      <c r="BV919" s="72"/>
      <c r="BW919" s="72"/>
      <c r="BX919" s="72"/>
      <c r="BY919" s="72"/>
      <c r="BZ919" s="72"/>
      <c r="CA919" s="72"/>
      <c r="CB919" s="72"/>
      <c r="CC919" s="72"/>
      <c r="CD919" s="72"/>
      <c r="CE919" s="72"/>
      <c r="CF919" s="72"/>
      <c r="CG919" s="72"/>
      <c r="CH919" s="72"/>
    </row>
    <row r="920" spans="2:86" ht="25.15" hidden="1" customHeight="1">
      <c r="B920" s="2"/>
      <c r="C920" s="257"/>
      <c r="D920" s="72"/>
      <c r="E920" s="72"/>
      <c r="F920" s="72"/>
      <c r="G920" s="2"/>
      <c r="H920" s="72"/>
      <c r="I920" s="72"/>
      <c r="J920" s="72"/>
      <c r="K920" s="2"/>
      <c r="L920" s="72"/>
      <c r="M920" s="72"/>
      <c r="N920" s="72"/>
      <c r="O920" s="72"/>
      <c r="P920" s="72"/>
      <c r="Q920" s="72"/>
      <c r="R920" s="72"/>
      <c r="S920" s="15"/>
      <c r="T920" s="15"/>
      <c r="U920" s="2"/>
      <c r="V920" s="2"/>
      <c r="W920" s="2"/>
      <c r="X920" s="2"/>
      <c r="Y920" s="2"/>
      <c r="Z920" s="72"/>
      <c r="AA920" s="72"/>
      <c r="AB920" s="72"/>
      <c r="AC920" s="72"/>
      <c r="AD920" s="72"/>
      <c r="AE920" s="72"/>
      <c r="AF920" s="72"/>
      <c r="AG920" s="72"/>
      <c r="AH920" s="72"/>
      <c r="AI920" s="72"/>
      <c r="AJ920" s="72"/>
      <c r="AK920" s="72"/>
      <c r="AL920" s="72"/>
      <c r="AM920" s="72"/>
      <c r="AN920" s="72"/>
      <c r="AO920" s="72"/>
      <c r="AP920" s="72"/>
      <c r="AQ920" s="72"/>
      <c r="AR920" s="72"/>
      <c r="AS920" s="72"/>
      <c r="AT920" s="72"/>
      <c r="AU920" s="72"/>
      <c r="AV920" s="72"/>
      <c r="AW920" s="72"/>
      <c r="AX920" s="72"/>
      <c r="AY920" s="72"/>
      <c r="AZ920" s="72"/>
      <c r="BA920" s="72"/>
      <c r="BB920" s="72"/>
      <c r="BC920" s="72"/>
      <c r="BD920" s="72"/>
      <c r="BE920" s="72"/>
      <c r="BF920" s="72"/>
      <c r="BG920" s="72"/>
      <c r="BH920" s="72"/>
      <c r="BI920" s="72"/>
      <c r="BJ920" s="72"/>
      <c r="BK920" s="72"/>
      <c r="BL920" s="72"/>
      <c r="BM920" s="72"/>
      <c r="BN920" s="72"/>
      <c r="BO920" s="72"/>
      <c r="BP920" s="72"/>
      <c r="BQ920" s="72"/>
      <c r="BR920" s="72"/>
      <c r="BS920" s="72"/>
      <c r="BT920" s="72"/>
      <c r="BU920" s="72"/>
      <c r="BV920" s="72"/>
      <c r="BW920" s="72"/>
      <c r="BX920" s="72"/>
      <c r="BY920" s="72"/>
      <c r="BZ920" s="72"/>
      <c r="CA920" s="72"/>
      <c r="CB920" s="72"/>
      <c r="CC920" s="72"/>
      <c r="CD920" s="72"/>
      <c r="CE920" s="72"/>
      <c r="CF920" s="72"/>
      <c r="CG920" s="72"/>
      <c r="CH920" s="72"/>
    </row>
    <row r="921" spans="2:86" ht="25.15" hidden="1" customHeight="1">
      <c r="B921" s="2"/>
      <c r="C921" s="2"/>
      <c r="D921" s="447" t="s">
        <v>304</v>
      </c>
      <c r="E921" s="448"/>
      <c r="F921" s="448"/>
      <c r="G921" s="449"/>
      <c r="H921" s="450" t="s">
        <v>305</v>
      </c>
      <c r="I921" s="451"/>
      <c r="J921" s="452"/>
      <c r="K921" s="258"/>
      <c r="L921" s="453" t="s">
        <v>298</v>
      </c>
      <c r="M921" s="454"/>
      <c r="N921" s="454"/>
      <c r="O921" s="455"/>
      <c r="P921" s="456" t="s">
        <v>299</v>
      </c>
      <c r="Q921" s="457"/>
      <c r="R921" s="457"/>
      <c r="S921" s="458"/>
      <c r="T921" s="15"/>
      <c r="U921" s="72"/>
      <c r="V921" s="72"/>
      <c r="W921" s="72"/>
      <c r="X921" s="72"/>
      <c r="Y921" s="72"/>
      <c r="Z921" s="72"/>
      <c r="AA921" s="72"/>
      <c r="AB921" s="72"/>
      <c r="AC921" s="72"/>
      <c r="AD921" s="72"/>
      <c r="AE921" s="72"/>
      <c r="AF921" s="72"/>
      <c r="AG921" s="72"/>
      <c r="AH921" s="72"/>
      <c r="AI921" s="72"/>
      <c r="AJ921" s="72"/>
      <c r="AK921" s="72"/>
      <c r="AL921" s="72"/>
      <c r="AM921" s="72"/>
      <c r="AN921" s="72"/>
      <c r="AO921" s="72"/>
      <c r="AP921" s="72"/>
      <c r="AQ921" s="72"/>
      <c r="AR921" s="72"/>
      <c r="AS921" s="72"/>
      <c r="AT921" s="72"/>
      <c r="AU921" s="72"/>
      <c r="AV921" s="72"/>
      <c r="AW921" s="72"/>
      <c r="AX921" s="72"/>
      <c r="AY921" s="72"/>
      <c r="AZ921" s="72"/>
      <c r="BA921" s="72"/>
      <c r="BB921" s="72"/>
      <c r="BC921" s="72"/>
      <c r="BD921" s="72"/>
      <c r="BE921" s="72"/>
      <c r="BF921" s="72"/>
      <c r="BG921" s="72"/>
      <c r="BH921" s="72"/>
      <c r="BI921" s="72"/>
      <c r="BJ921" s="72"/>
      <c r="BK921" s="72"/>
      <c r="BL921" s="72"/>
      <c r="BM921" s="72"/>
      <c r="BN921" s="72"/>
      <c r="BO921" s="72"/>
      <c r="BP921" s="72"/>
      <c r="BQ921" s="72"/>
      <c r="BR921" s="72"/>
      <c r="BS921" s="72"/>
      <c r="BT921" s="72"/>
      <c r="BU921" s="72"/>
      <c r="BV921" s="72"/>
      <c r="BW921" s="72"/>
      <c r="BX921" s="72"/>
      <c r="BY921" s="72"/>
      <c r="BZ921" s="72"/>
      <c r="CA921" s="72"/>
      <c r="CB921" s="72"/>
      <c r="CC921" s="72"/>
      <c r="CD921" s="72"/>
      <c r="CE921" s="72"/>
      <c r="CF921" s="72"/>
      <c r="CG921" s="72"/>
      <c r="CH921" s="72"/>
    </row>
    <row r="922" spans="2:86" ht="25.15" hidden="1" customHeight="1">
      <c r="B922" s="224" t="s">
        <v>207</v>
      </c>
      <c r="C922" s="244" t="s">
        <v>17</v>
      </c>
      <c r="D922" s="245" t="s">
        <v>281</v>
      </c>
      <c r="E922" s="245" t="s">
        <v>282</v>
      </c>
      <c r="F922" s="245" t="s">
        <v>283</v>
      </c>
      <c r="G922" s="244" t="s">
        <v>303</v>
      </c>
      <c r="H922" s="246" t="s">
        <v>281</v>
      </c>
      <c r="I922" s="246" t="s">
        <v>282</v>
      </c>
      <c r="J922" s="246" t="s">
        <v>283</v>
      </c>
      <c r="K922" s="244" t="s">
        <v>303</v>
      </c>
      <c r="L922" s="247" t="s">
        <v>281</v>
      </c>
      <c r="M922" s="247" t="s">
        <v>282</v>
      </c>
      <c r="N922" s="247" t="s">
        <v>283</v>
      </c>
      <c r="O922" s="244" t="s">
        <v>303</v>
      </c>
      <c r="P922" s="248" t="s">
        <v>281</v>
      </c>
      <c r="Q922" s="248" t="s">
        <v>282</v>
      </c>
      <c r="R922" s="248" t="s">
        <v>283</v>
      </c>
      <c r="S922" s="244" t="s">
        <v>303</v>
      </c>
      <c r="T922" s="15"/>
      <c r="U922" s="72"/>
      <c r="V922" s="72"/>
      <c r="W922" s="72"/>
      <c r="X922" s="72"/>
      <c r="Y922" s="72"/>
      <c r="Z922" s="72"/>
      <c r="AA922" s="72"/>
      <c r="AB922" s="72"/>
      <c r="AC922" s="72"/>
      <c r="AD922" s="72"/>
      <c r="AE922" s="72"/>
      <c r="AF922" s="72"/>
      <c r="AG922" s="72"/>
      <c r="AH922" s="72"/>
      <c r="AI922" s="72"/>
      <c r="AJ922" s="72"/>
      <c r="AK922" s="72"/>
      <c r="AL922" s="72"/>
      <c r="AM922" s="72"/>
      <c r="AN922" s="72"/>
      <c r="AO922" s="72"/>
      <c r="AP922" s="72"/>
      <c r="AQ922" s="72"/>
      <c r="AR922" s="72"/>
      <c r="AS922" s="72"/>
      <c r="AT922" s="72"/>
      <c r="AU922" s="72"/>
      <c r="AV922" s="72"/>
      <c r="AW922" s="72"/>
      <c r="AX922" s="72"/>
      <c r="AY922" s="72"/>
      <c r="AZ922" s="72"/>
      <c r="BA922" s="72"/>
      <c r="BB922" s="72"/>
      <c r="BC922" s="72"/>
      <c r="BD922" s="72"/>
      <c r="BE922" s="72"/>
      <c r="BF922" s="72"/>
      <c r="BG922" s="72"/>
      <c r="BH922" s="72"/>
      <c r="BI922" s="72"/>
      <c r="BJ922" s="72"/>
      <c r="BK922" s="72"/>
      <c r="BL922" s="72"/>
      <c r="BM922" s="72"/>
      <c r="BN922" s="72"/>
      <c r="BO922" s="72"/>
      <c r="BP922" s="72"/>
      <c r="BQ922" s="72"/>
      <c r="BR922" s="72"/>
      <c r="BS922" s="72"/>
      <c r="BT922" s="72"/>
      <c r="BU922" s="72"/>
      <c r="BV922" s="72"/>
      <c r="BW922" s="72"/>
      <c r="BX922" s="72"/>
      <c r="BY922" s="72"/>
      <c r="BZ922" s="72"/>
      <c r="CA922" s="72"/>
      <c r="CB922" s="72"/>
      <c r="CC922" s="72"/>
      <c r="CD922" s="72"/>
      <c r="CE922" s="72"/>
      <c r="CF922" s="72"/>
      <c r="CG922" s="72"/>
      <c r="CH922" s="72"/>
    </row>
    <row r="923" spans="2:86" ht="25.15" hidden="1" customHeight="1">
      <c r="B923" s="222">
        <v>43830</v>
      </c>
      <c r="C923" s="10">
        <v>2020</v>
      </c>
      <c r="D923" s="251">
        <f>D876*$G$868</f>
        <v>3.38723829377248E-2</v>
      </c>
      <c r="E923" s="251">
        <f t="shared" ref="D923:F938" si="282">E876*$G$868</f>
        <v>4.506946703375838E-2</v>
      </c>
      <c r="F923" s="251">
        <f t="shared" si="282"/>
        <v>2.3477766632034734E-2</v>
      </c>
      <c r="G923" s="252">
        <f t="shared" ref="G923:G964" si="283">AVERAGE(D923:F923)</f>
        <v>3.4139872201172643E-2</v>
      </c>
      <c r="H923" s="253">
        <f t="shared" ref="H923:J938" si="284">H876*$H$868</f>
        <v>0.24391662041899365</v>
      </c>
      <c r="I923" s="253">
        <f t="shared" si="284"/>
        <v>0.59862331404765867</v>
      </c>
      <c r="J923" s="253">
        <f t="shared" si="284"/>
        <v>0.23718461934935761</v>
      </c>
      <c r="K923" s="252">
        <f t="shared" ref="K923:K964" si="285">AVERAGE(H923:J923)</f>
        <v>0.35990818460533663</v>
      </c>
      <c r="L923" s="254">
        <f t="shared" ref="L923:N938" si="286">L876*$G$868</f>
        <v>4.137129897533196E-3</v>
      </c>
      <c r="M923" s="254">
        <f t="shared" si="286"/>
        <v>3.273765457449106E-3</v>
      </c>
      <c r="N923" s="254">
        <f t="shared" si="286"/>
        <v>2.9644254501239174E-3</v>
      </c>
      <c r="O923" s="252">
        <f t="shared" ref="O923:O964" si="287">AVERAGE(L923:N923)</f>
        <v>3.4584402683687401E-3</v>
      </c>
      <c r="P923" s="255">
        <f t="shared" ref="P923:R938" si="288">P876*$G$868</f>
        <v>7.7609111254822467E-3</v>
      </c>
      <c r="Q923" s="255">
        <f t="shared" si="288"/>
        <v>2.6037889684535794E-2</v>
      </c>
      <c r="R923" s="255">
        <f t="shared" si="288"/>
        <v>1.1167630202662733E-2</v>
      </c>
      <c r="S923" s="252">
        <f t="shared" ref="S923:S964" si="289">AVERAGE(P923:R923)</f>
        <v>1.4988810337560258E-2</v>
      </c>
      <c r="T923" s="15"/>
      <c r="U923" s="72"/>
      <c r="V923" s="72"/>
      <c r="W923" s="72"/>
      <c r="X923" s="72"/>
      <c r="Y923" s="72"/>
      <c r="Z923" s="72"/>
      <c r="AA923" s="72"/>
      <c r="AB923" s="72"/>
      <c r="AC923" s="72"/>
      <c r="AD923" s="72"/>
      <c r="AE923" s="72"/>
      <c r="AF923" s="72"/>
      <c r="AG923" s="72"/>
      <c r="AH923" s="72"/>
      <c r="AI923" s="72"/>
      <c r="AJ923" s="72"/>
      <c r="AK923" s="72"/>
      <c r="AL923" s="72"/>
      <c r="AM923" s="72"/>
      <c r="AN923" s="72"/>
      <c r="AO923" s="72"/>
      <c r="AP923" s="72"/>
      <c r="AQ923" s="72"/>
      <c r="AR923" s="72"/>
      <c r="AS923" s="72"/>
      <c r="AT923" s="72"/>
      <c r="AU923" s="72"/>
      <c r="AV923" s="72"/>
      <c r="AW923" s="72"/>
      <c r="AX923" s="72"/>
      <c r="AY923" s="72"/>
      <c r="AZ923" s="72"/>
      <c r="BA923" s="72"/>
      <c r="BB923" s="72"/>
      <c r="BC923" s="72"/>
      <c r="BD923" s="72"/>
      <c r="BE923" s="72"/>
      <c r="BF923" s="72"/>
      <c r="BG923" s="72"/>
      <c r="BH923" s="72"/>
      <c r="BI923" s="72"/>
      <c r="BJ923" s="72"/>
      <c r="BK923" s="72"/>
      <c r="BL923" s="72"/>
      <c r="BM923" s="72"/>
      <c r="BN923" s="72"/>
      <c r="BO923" s="72"/>
      <c r="BP923" s="72"/>
      <c r="BQ923" s="72"/>
      <c r="BR923" s="72"/>
      <c r="BS923" s="72"/>
      <c r="BT923" s="72"/>
      <c r="BU923" s="72"/>
      <c r="BV923" s="72"/>
      <c r="BW923" s="72"/>
      <c r="BX923" s="72"/>
      <c r="BY923" s="72"/>
      <c r="BZ923" s="72"/>
      <c r="CA923" s="72"/>
      <c r="CB923" s="72"/>
      <c r="CC923" s="72"/>
      <c r="CD923" s="72"/>
      <c r="CE923" s="72"/>
      <c r="CF923" s="72"/>
      <c r="CG923" s="72"/>
      <c r="CH923" s="72"/>
    </row>
    <row r="924" spans="2:86" ht="25.15" hidden="1" customHeight="1">
      <c r="B924" s="223">
        <f t="shared" ref="B924:B964" si="290">DATE(YEAR(B923+1),12,31)</f>
        <v>44196</v>
      </c>
      <c r="C924" s="10">
        <f t="shared" ref="C924:C964" si="291">C923+1</f>
        <v>2021</v>
      </c>
      <c r="D924" s="251">
        <f t="shared" si="282"/>
        <v>3.4459333731615513E-2</v>
      </c>
      <c r="E924" s="251">
        <f t="shared" si="282"/>
        <v>4.585044425358762E-2</v>
      </c>
      <c r="F924" s="251">
        <f t="shared" si="282"/>
        <v>2.3884596402139455E-2</v>
      </c>
      <c r="G924" s="252">
        <f t="shared" si="283"/>
        <v>3.4731458129114198E-2</v>
      </c>
      <c r="H924" s="253">
        <f t="shared" si="284"/>
        <v>0.24814328065312258</v>
      </c>
      <c r="I924" s="253">
        <f t="shared" si="284"/>
        <v>0.60899643807816317</v>
      </c>
      <c r="J924" s="253">
        <f t="shared" si="284"/>
        <v>0.2412946254532011</v>
      </c>
      <c r="K924" s="252">
        <f t="shared" si="285"/>
        <v>0.36614478139482892</v>
      </c>
      <c r="L924" s="254">
        <f t="shared" si="286"/>
        <v>4.2088193231709084E-3</v>
      </c>
      <c r="M924" s="254">
        <f t="shared" si="286"/>
        <v>3.3304942455534016E-3</v>
      </c>
      <c r="N924" s="254">
        <f t="shared" si="286"/>
        <v>3.0157939019561687E-3</v>
      </c>
      <c r="O924" s="252">
        <f t="shared" si="287"/>
        <v>3.5183691568934929E-3</v>
      </c>
      <c r="P924" s="255">
        <f t="shared" si="288"/>
        <v>7.8953945173000604E-3</v>
      </c>
      <c r="Q924" s="255">
        <f t="shared" si="288"/>
        <v>2.648908203346723E-2</v>
      </c>
      <c r="R924" s="255">
        <f t="shared" si="288"/>
        <v>1.1361146242717609E-2</v>
      </c>
      <c r="S924" s="252">
        <f t="shared" si="289"/>
        <v>1.5248540931161634E-2</v>
      </c>
      <c r="T924" s="15"/>
      <c r="U924" s="72"/>
      <c r="V924" s="72"/>
      <c r="W924" s="72"/>
      <c r="X924" s="72"/>
      <c r="Y924" s="72"/>
      <c r="Z924" s="72"/>
      <c r="AA924" s="72"/>
      <c r="AB924" s="72"/>
      <c r="AC924" s="72"/>
      <c r="AD924" s="72"/>
      <c r="AE924" s="72"/>
      <c r="AF924" s="72"/>
      <c r="AG924" s="72"/>
      <c r="AH924" s="72"/>
      <c r="AI924" s="72"/>
      <c r="AJ924" s="72"/>
      <c r="AK924" s="72"/>
      <c r="AL924" s="72"/>
      <c r="AM924" s="72"/>
      <c r="AN924" s="72"/>
      <c r="AO924" s="72"/>
      <c r="AP924" s="72"/>
      <c r="AQ924" s="72"/>
      <c r="AR924" s="72"/>
      <c r="AS924" s="72"/>
      <c r="AT924" s="72"/>
      <c r="AU924" s="72"/>
      <c r="AV924" s="72"/>
      <c r="AW924" s="72"/>
      <c r="AX924" s="72"/>
      <c r="AY924" s="72"/>
      <c r="AZ924" s="72"/>
      <c r="BA924" s="72"/>
      <c r="BB924" s="72"/>
      <c r="BC924" s="72"/>
      <c r="BD924" s="72"/>
      <c r="BE924" s="72"/>
      <c r="BF924" s="72"/>
      <c r="BG924" s="72"/>
      <c r="BH924" s="72"/>
      <c r="BI924" s="72"/>
      <c r="BJ924" s="72"/>
      <c r="BK924" s="72"/>
      <c r="BL924" s="72"/>
      <c r="BM924" s="72"/>
      <c r="BN924" s="72"/>
      <c r="BO924" s="72"/>
      <c r="BP924" s="72"/>
      <c r="BQ924" s="72"/>
      <c r="BR924" s="72"/>
      <c r="BS924" s="72"/>
      <c r="BT924" s="72"/>
      <c r="BU924" s="72"/>
      <c r="BV924" s="72"/>
      <c r="BW924" s="72"/>
      <c r="BX924" s="72"/>
      <c r="BY924" s="72"/>
      <c r="BZ924" s="72"/>
      <c r="CA924" s="72"/>
      <c r="CB924" s="72"/>
      <c r="CC924" s="72"/>
      <c r="CD924" s="72"/>
      <c r="CE924" s="72"/>
      <c r="CF924" s="72"/>
      <c r="CG924" s="72"/>
      <c r="CH924" s="72"/>
    </row>
    <row r="925" spans="2:86" ht="25.15" hidden="1" customHeight="1">
      <c r="B925" s="223">
        <f t="shared" si="290"/>
        <v>44561</v>
      </c>
      <c r="C925" s="10">
        <f t="shared" si="291"/>
        <v>2022</v>
      </c>
      <c r="D925" s="251">
        <f t="shared" si="282"/>
        <v>3.8225465141252447E-2</v>
      </c>
      <c r="E925" s="251">
        <f t="shared" si="282"/>
        <v>5.0861533544928603E-2</v>
      </c>
      <c r="F925" s="251">
        <f t="shared" si="282"/>
        <v>2.6494993034215649E-2</v>
      </c>
      <c r="G925" s="252">
        <f t="shared" si="283"/>
        <v>3.8527330573465572E-2</v>
      </c>
      <c r="H925" s="253">
        <f t="shared" si="284"/>
        <v>0.27526336981783739</v>
      </c>
      <c r="I925" s="253">
        <f t="shared" si="284"/>
        <v>0.67555491049862393</v>
      </c>
      <c r="J925" s="253">
        <f t="shared" si="284"/>
        <v>0.26766621101470978</v>
      </c>
      <c r="K925" s="252">
        <f t="shared" si="285"/>
        <v>0.40616149711039035</v>
      </c>
      <c r="L925" s="254">
        <f t="shared" si="286"/>
        <v>4.668809837611353E-3</v>
      </c>
      <c r="M925" s="254">
        <f t="shared" si="286"/>
        <v>3.6944908069925972E-3</v>
      </c>
      <c r="N925" s="254">
        <f t="shared" si="286"/>
        <v>3.3453962160232015E-3</v>
      </c>
      <c r="O925" s="252">
        <f t="shared" si="287"/>
        <v>3.9028989535423841E-3</v>
      </c>
      <c r="P925" s="255">
        <f t="shared" si="288"/>
        <v>8.7582984119217323E-3</v>
      </c>
      <c r="Q925" s="255">
        <f t="shared" si="288"/>
        <v>2.9384128253329624E-2</v>
      </c>
      <c r="R925" s="255">
        <f t="shared" si="288"/>
        <v>1.2602829266754751E-2</v>
      </c>
      <c r="S925" s="252">
        <f t="shared" si="289"/>
        <v>1.6915085310668702E-2</v>
      </c>
      <c r="T925" s="15"/>
      <c r="U925" s="72"/>
      <c r="V925" s="72"/>
      <c r="W925" s="72"/>
      <c r="X925" s="72"/>
      <c r="Y925" s="72"/>
      <c r="Z925" s="72"/>
      <c r="AA925" s="72"/>
      <c r="AB925" s="72"/>
      <c r="AC925" s="72"/>
      <c r="AD925" s="72"/>
      <c r="AE925" s="72"/>
      <c r="AF925" s="72"/>
      <c r="AG925" s="72"/>
      <c r="AH925" s="72"/>
      <c r="AI925" s="72"/>
      <c r="AJ925" s="72"/>
      <c r="AK925" s="72"/>
      <c r="AL925" s="72"/>
      <c r="AM925" s="72"/>
      <c r="AN925" s="72"/>
      <c r="AO925" s="72"/>
      <c r="AP925" s="72"/>
      <c r="AQ925" s="72"/>
      <c r="AR925" s="72"/>
      <c r="AS925" s="72"/>
      <c r="AT925" s="72"/>
      <c r="AU925" s="72"/>
      <c r="AV925" s="72"/>
      <c r="AW925" s="72"/>
      <c r="AX925" s="72"/>
      <c r="AY925" s="72"/>
      <c r="AZ925" s="72"/>
      <c r="BA925" s="72"/>
      <c r="BB925" s="72"/>
      <c r="BC925" s="72"/>
      <c r="BD925" s="72"/>
      <c r="BE925" s="72"/>
      <c r="BF925" s="72"/>
      <c r="BG925" s="72"/>
      <c r="BH925" s="72"/>
      <c r="BI925" s="72"/>
      <c r="BJ925" s="72"/>
      <c r="BK925" s="72"/>
      <c r="BL925" s="72"/>
      <c r="BM925" s="72"/>
      <c r="BN925" s="72"/>
      <c r="BO925" s="72"/>
      <c r="BP925" s="72"/>
      <c r="BQ925" s="72"/>
      <c r="BR925" s="72"/>
      <c r="BS925" s="72"/>
      <c r="BT925" s="72"/>
      <c r="BU925" s="72"/>
      <c r="BV925" s="72"/>
      <c r="BW925" s="72"/>
      <c r="BX925" s="72"/>
      <c r="BY925" s="72"/>
      <c r="BZ925" s="72"/>
      <c r="CA925" s="72"/>
      <c r="CB925" s="72"/>
      <c r="CC925" s="72"/>
      <c r="CD925" s="72"/>
      <c r="CE925" s="72"/>
      <c r="CF925" s="72"/>
      <c r="CG925" s="72"/>
      <c r="CH925" s="72"/>
    </row>
    <row r="926" spans="2:86" ht="25.15" hidden="1" customHeight="1">
      <c r="B926" s="223">
        <f t="shared" si="290"/>
        <v>44926</v>
      </c>
      <c r="C926" s="10">
        <f t="shared" si="291"/>
        <v>2023</v>
      </c>
      <c r="D926" s="251">
        <f t="shared" si="282"/>
        <v>4.5520793467124045E-2</v>
      </c>
      <c r="E926" s="251">
        <f t="shared" si="282"/>
        <v>6.0568454964889343E-2</v>
      </c>
      <c r="F926" s="251">
        <f t="shared" si="282"/>
        <v>3.1551561279023956E-2</v>
      </c>
      <c r="G926" s="252">
        <f t="shared" si="283"/>
        <v>4.5880269903679112E-2</v>
      </c>
      <c r="H926" s="253">
        <f t="shared" si="284"/>
        <v>0.32779737173217333</v>
      </c>
      <c r="I926" s="253">
        <f t="shared" si="284"/>
        <v>0.80448453518809826</v>
      </c>
      <c r="J926" s="253">
        <f t="shared" si="284"/>
        <v>0.31875029550860889</v>
      </c>
      <c r="K926" s="252">
        <f t="shared" si="285"/>
        <v>0.48367740080962679</v>
      </c>
      <c r="L926" s="254">
        <f t="shared" si="286"/>
        <v>5.5598519879310991E-3</v>
      </c>
      <c r="M926" s="254">
        <f t="shared" si="286"/>
        <v>4.3995842135562358E-3</v>
      </c>
      <c r="N926" s="254">
        <f t="shared" si="286"/>
        <v>3.9838649353921467E-3</v>
      </c>
      <c r="O926" s="252">
        <f t="shared" si="287"/>
        <v>4.6477670456264936E-3</v>
      </c>
      <c r="P926" s="255">
        <f t="shared" si="288"/>
        <v>1.0429819275168849E-2</v>
      </c>
      <c r="Q926" s="255">
        <f t="shared" si="288"/>
        <v>3.4992087826494309E-2</v>
      </c>
      <c r="R926" s="255">
        <f t="shared" si="288"/>
        <v>1.5008078673037504E-2</v>
      </c>
      <c r="S926" s="252">
        <f t="shared" si="289"/>
        <v>2.0143328591566888E-2</v>
      </c>
      <c r="T926" s="15"/>
      <c r="U926" s="72"/>
      <c r="V926" s="72"/>
      <c r="W926" s="72"/>
      <c r="X926" s="72"/>
      <c r="Y926" s="72"/>
      <c r="Z926" s="72"/>
      <c r="AA926" s="72"/>
      <c r="AB926" s="72"/>
      <c r="AC926" s="72"/>
      <c r="AD926" s="72"/>
      <c r="AE926" s="72"/>
      <c r="AF926" s="72"/>
      <c r="AG926" s="72"/>
      <c r="AH926" s="72"/>
      <c r="AI926" s="72"/>
      <c r="AJ926" s="72"/>
      <c r="AK926" s="72"/>
      <c r="AL926" s="72"/>
      <c r="AM926" s="72"/>
      <c r="AN926" s="72"/>
      <c r="AO926" s="72"/>
      <c r="AP926" s="72"/>
      <c r="AQ926" s="72"/>
      <c r="AR926" s="72"/>
      <c r="AS926" s="72"/>
      <c r="AT926" s="72"/>
      <c r="AU926" s="72"/>
      <c r="AV926" s="72"/>
      <c r="AW926" s="72"/>
      <c r="AX926" s="72"/>
      <c r="AY926" s="72"/>
      <c r="AZ926" s="72"/>
      <c r="BA926" s="72"/>
      <c r="BB926" s="72"/>
      <c r="BC926" s="72"/>
      <c r="BD926" s="72"/>
      <c r="BE926" s="72"/>
      <c r="BF926" s="72"/>
      <c r="BG926" s="72"/>
      <c r="BH926" s="72"/>
      <c r="BI926" s="72"/>
      <c r="BJ926" s="72"/>
      <c r="BK926" s="72"/>
      <c r="BL926" s="72"/>
      <c r="BM926" s="72"/>
      <c r="BN926" s="72"/>
      <c r="BO926" s="72"/>
      <c r="BP926" s="72"/>
      <c r="BQ926" s="72"/>
      <c r="BR926" s="72"/>
      <c r="BS926" s="72"/>
      <c r="BT926" s="72"/>
      <c r="BU926" s="72"/>
      <c r="BV926" s="72"/>
      <c r="BW926" s="72"/>
      <c r="BX926" s="72"/>
      <c r="BY926" s="72"/>
      <c r="BZ926" s="72"/>
      <c r="CA926" s="72"/>
      <c r="CB926" s="72"/>
      <c r="CC926" s="72"/>
      <c r="CD926" s="72"/>
      <c r="CE926" s="72"/>
      <c r="CF926" s="72"/>
      <c r="CG926" s="72"/>
      <c r="CH926" s="72"/>
    </row>
    <row r="927" spans="2:86" ht="25.15" hidden="1" customHeight="1">
      <c r="B927" s="223">
        <f t="shared" si="290"/>
        <v>45291</v>
      </c>
      <c r="C927" s="10">
        <f t="shared" si="291"/>
        <v>2024</v>
      </c>
      <c r="D927" s="251">
        <f t="shared" si="282"/>
        <v>4.5924935029259858E-2</v>
      </c>
      <c r="E927" s="251">
        <f t="shared" si="282"/>
        <v>6.110619229636495E-2</v>
      </c>
      <c r="F927" s="251">
        <f t="shared" si="282"/>
        <v>3.1831681555757226E-2</v>
      </c>
      <c r="G927" s="252">
        <f t="shared" si="283"/>
        <v>4.6287602960460673E-2</v>
      </c>
      <c r="H927" s="253">
        <f t="shared" si="284"/>
        <v>0.33070761410243282</v>
      </c>
      <c r="I927" s="253">
        <f t="shared" si="284"/>
        <v>0.81162688952776585</v>
      </c>
      <c r="J927" s="253">
        <f t="shared" si="284"/>
        <v>0.32158021635458756</v>
      </c>
      <c r="K927" s="252">
        <f t="shared" si="285"/>
        <v>0.48797157332826208</v>
      </c>
      <c r="L927" s="254">
        <f t="shared" si="286"/>
        <v>5.6092133258275759E-3</v>
      </c>
      <c r="M927" s="254">
        <f t="shared" si="286"/>
        <v>4.4386444913191627E-3</v>
      </c>
      <c r="N927" s="254">
        <f t="shared" si="286"/>
        <v>4.0192343847294107E-3</v>
      </c>
      <c r="O927" s="252">
        <f t="shared" si="287"/>
        <v>4.689030733958717E-3</v>
      </c>
      <c r="P927" s="255">
        <f t="shared" si="288"/>
        <v>1.0522417033986591E-2</v>
      </c>
      <c r="Q927" s="255">
        <f t="shared" si="288"/>
        <v>3.5302753699372962E-2</v>
      </c>
      <c r="R927" s="255">
        <f t="shared" si="288"/>
        <v>1.5141323019139669E-2</v>
      </c>
      <c r="S927" s="252">
        <f t="shared" si="289"/>
        <v>2.0322164584166406E-2</v>
      </c>
      <c r="T927" s="15"/>
      <c r="U927" s="72"/>
      <c r="V927" s="72"/>
      <c r="W927" s="72"/>
      <c r="X927" s="72"/>
      <c r="Y927" s="72"/>
      <c r="Z927" s="72"/>
      <c r="AA927" s="72"/>
      <c r="AB927" s="72"/>
      <c r="AC927" s="72"/>
      <c r="AD927" s="72"/>
      <c r="AE927" s="72"/>
      <c r="AF927" s="72"/>
      <c r="AG927" s="72"/>
      <c r="AH927" s="72"/>
      <c r="AI927" s="72"/>
      <c r="AJ927" s="72"/>
      <c r="AK927" s="72"/>
      <c r="AL927" s="72"/>
      <c r="AM927" s="72"/>
      <c r="AN927" s="72"/>
      <c r="AO927" s="72"/>
      <c r="AP927" s="72"/>
      <c r="AQ927" s="72"/>
      <c r="AR927" s="72"/>
      <c r="AS927" s="72"/>
      <c r="AT927" s="72"/>
      <c r="AU927" s="72"/>
      <c r="AV927" s="72"/>
      <c r="AW927" s="72"/>
      <c r="AX927" s="72"/>
      <c r="AY927" s="72"/>
      <c r="AZ927" s="72"/>
      <c r="BA927" s="72"/>
      <c r="BB927" s="72"/>
      <c r="BC927" s="72"/>
      <c r="BD927" s="72"/>
      <c r="BE927" s="72"/>
      <c r="BF927" s="72"/>
      <c r="BG927" s="72"/>
      <c r="BH927" s="72"/>
      <c r="BI927" s="72"/>
      <c r="BJ927" s="72"/>
      <c r="BK927" s="72"/>
      <c r="BL927" s="72"/>
      <c r="BM927" s="72"/>
      <c r="BN927" s="72"/>
      <c r="BO927" s="72"/>
      <c r="BP927" s="72"/>
      <c r="BQ927" s="72"/>
      <c r="BR927" s="72"/>
      <c r="BS927" s="72"/>
      <c r="BT927" s="72"/>
      <c r="BU927" s="72"/>
      <c r="BV927" s="72"/>
      <c r="BW927" s="72"/>
      <c r="BX927" s="72"/>
      <c r="BY927" s="72"/>
      <c r="BZ927" s="72"/>
      <c r="CA927" s="72"/>
      <c r="CB927" s="72"/>
      <c r="CC927" s="72"/>
      <c r="CD927" s="72"/>
      <c r="CE927" s="72"/>
      <c r="CF927" s="72"/>
      <c r="CG927" s="72"/>
      <c r="CH927" s="72"/>
    </row>
    <row r="928" spans="2:86" ht="25.15" hidden="1" customHeight="1">
      <c r="B928" s="223">
        <f t="shared" si="290"/>
        <v>45657</v>
      </c>
      <c r="C928" s="10">
        <f t="shared" si="291"/>
        <v>2025</v>
      </c>
      <c r="D928" s="251">
        <f t="shared" si="282"/>
        <v>4.7038772886894391E-2</v>
      </c>
      <c r="E928" s="251">
        <f t="shared" si="282"/>
        <v>6.2588227932827423E-2</v>
      </c>
      <c r="F928" s="251">
        <f t="shared" si="282"/>
        <v>3.260370947406304E-2</v>
      </c>
      <c r="G928" s="252">
        <f t="shared" si="283"/>
        <v>4.7410236764594958E-2</v>
      </c>
      <c r="H928" s="253">
        <f t="shared" si="284"/>
        <v>0.33872841282888927</v>
      </c>
      <c r="I928" s="253">
        <f t="shared" si="284"/>
        <v>0.83131163715460976</v>
      </c>
      <c r="J928" s="253">
        <f t="shared" si="284"/>
        <v>0.32937964424738331</v>
      </c>
      <c r="K928" s="252">
        <f t="shared" si="285"/>
        <v>0.49980656474362745</v>
      </c>
      <c r="L928" s="254">
        <f t="shared" si="286"/>
        <v>5.7452560692712908E-3</v>
      </c>
      <c r="M928" s="254">
        <f t="shared" si="286"/>
        <v>4.5462969086358645E-3</v>
      </c>
      <c r="N928" s="254">
        <f t="shared" si="286"/>
        <v>4.1167146623512689E-3</v>
      </c>
      <c r="O928" s="252">
        <f t="shared" si="287"/>
        <v>4.8027558800861417E-3</v>
      </c>
      <c r="P928" s="255">
        <f t="shared" si="288"/>
        <v>1.0777621890320202E-2</v>
      </c>
      <c r="Q928" s="255">
        <f t="shared" si="288"/>
        <v>3.6158967072871619E-2</v>
      </c>
      <c r="R928" s="255">
        <f t="shared" si="288"/>
        <v>1.5508552254905508E-2</v>
      </c>
      <c r="S928" s="252">
        <f t="shared" si="289"/>
        <v>2.081504707269911E-2</v>
      </c>
      <c r="T928" s="15"/>
      <c r="U928" s="72"/>
      <c r="V928" s="72"/>
      <c r="W928" s="72"/>
      <c r="X928" s="72"/>
      <c r="Y928" s="72"/>
      <c r="Z928" s="72"/>
      <c r="AA928" s="72"/>
      <c r="AB928" s="72"/>
      <c r="AC928" s="72"/>
      <c r="AD928" s="72"/>
      <c r="AE928" s="72"/>
      <c r="AF928" s="72"/>
      <c r="AG928" s="72"/>
      <c r="AH928" s="72"/>
      <c r="AI928" s="72"/>
      <c r="AJ928" s="72"/>
      <c r="AK928" s="72"/>
      <c r="AL928" s="72"/>
      <c r="AM928" s="72"/>
      <c r="AN928" s="72"/>
      <c r="AO928" s="72"/>
      <c r="AP928" s="72"/>
      <c r="AQ928" s="72"/>
      <c r="AR928" s="72"/>
      <c r="AS928" s="72"/>
      <c r="AT928" s="72"/>
      <c r="AU928" s="72"/>
      <c r="AV928" s="72"/>
      <c r="AW928" s="72"/>
      <c r="AX928" s="72"/>
      <c r="AY928" s="72"/>
      <c r="AZ928" s="72"/>
      <c r="BA928" s="72"/>
      <c r="BB928" s="72"/>
      <c r="BC928" s="72"/>
      <c r="BD928" s="72"/>
      <c r="BE928" s="72"/>
      <c r="BF928" s="72"/>
      <c r="BG928" s="72"/>
      <c r="BH928" s="72"/>
      <c r="BI928" s="72"/>
      <c r="BJ928" s="72"/>
      <c r="BK928" s="72"/>
      <c r="BL928" s="72"/>
      <c r="BM928" s="72"/>
      <c r="BN928" s="72"/>
      <c r="BO928" s="72"/>
      <c r="BP928" s="72"/>
      <c r="BQ928" s="72"/>
      <c r="BR928" s="72"/>
      <c r="BS928" s="72"/>
      <c r="BT928" s="72"/>
      <c r="BU928" s="72"/>
      <c r="BV928" s="72"/>
      <c r="BW928" s="72"/>
      <c r="BX928" s="72"/>
      <c r="BY928" s="72"/>
      <c r="BZ928" s="72"/>
      <c r="CA928" s="72"/>
      <c r="CB928" s="72"/>
      <c r="CC928" s="72"/>
      <c r="CD928" s="72"/>
      <c r="CE928" s="72"/>
      <c r="CF928" s="72"/>
      <c r="CG928" s="72"/>
      <c r="CH928" s="72"/>
    </row>
    <row r="929" spans="2:86" ht="25.15" hidden="1" customHeight="1">
      <c r="B929" s="223">
        <f t="shared" si="290"/>
        <v>46022</v>
      </c>
      <c r="C929" s="10">
        <f t="shared" si="291"/>
        <v>2026</v>
      </c>
      <c r="D929" s="251">
        <f t="shared" si="282"/>
        <v>4.8337475231067455E-2</v>
      </c>
      <c r="E929" s="251">
        <f t="shared" si="282"/>
        <v>6.4316238111355006E-2</v>
      </c>
      <c r="F929" s="251">
        <f t="shared" si="282"/>
        <v>3.3503871432465242E-2</v>
      </c>
      <c r="G929" s="252">
        <f t="shared" si="283"/>
        <v>4.8719194924962572E-2</v>
      </c>
      <c r="H929" s="253">
        <f t="shared" si="284"/>
        <v>0.34808042940544126</v>
      </c>
      <c r="I929" s="253">
        <f t="shared" si="284"/>
        <v>0.85426347678926651</v>
      </c>
      <c r="J929" s="253">
        <f t="shared" si="284"/>
        <v>0.33847354891057546</v>
      </c>
      <c r="K929" s="252">
        <f t="shared" si="285"/>
        <v>0.51360581836842767</v>
      </c>
      <c r="L929" s="254">
        <f t="shared" si="286"/>
        <v>5.9038779266691903E-3</v>
      </c>
      <c r="M929" s="254">
        <f t="shared" si="286"/>
        <v>4.6718164766473237E-3</v>
      </c>
      <c r="N929" s="254">
        <f t="shared" si="286"/>
        <v>4.2303738131786667E-3</v>
      </c>
      <c r="O929" s="252">
        <f t="shared" si="287"/>
        <v>4.9353560721650605E-3</v>
      </c>
      <c r="P929" s="255">
        <f t="shared" si="288"/>
        <v>1.1075183283922577E-2</v>
      </c>
      <c r="Q929" s="255">
        <f t="shared" si="288"/>
        <v>3.7157286808238245E-2</v>
      </c>
      <c r="R929" s="255">
        <f t="shared" si="288"/>
        <v>1.593673079639522E-2</v>
      </c>
      <c r="S929" s="252">
        <f t="shared" si="289"/>
        <v>2.1389733629518681E-2</v>
      </c>
      <c r="T929" s="15"/>
      <c r="U929" s="72"/>
      <c r="V929" s="72"/>
      <c r="W929" s="72"/>
      <c r="X929" s="72"/>
      <c r="Y929" s="72"/>
      <c r="Z929" s="72"/>
      <c r="AA929" s="72"/>
      <c r="AB929" s="72"/>
      <c r="AC929" s="72"/>
      <c r="AD929" s="72"/>
      <c r="AE929" s="72"/>
      <c r="AF929" s="72"/>
      <c r="AG929" s="72"/>
      <c r="AH929" s="72"/>
      <c r="AI929" s="72"/>
      <c r="AJ929" s="72"/>
      <c r="AK929" s="72"/>
      <c r="AL929" s="72"/>
      <c r="AM929" s="72"/>
      <c r="AN929" s="72"/>
      <c r="AO929" s="72"/>
      <c r="AP929" s="72"/>
      <c r="AQ929" s="72"/>
      <c r="AR929" s="72"/>
      <c r="AS929" s="72"/>
      <c r="AT929" s="72"/>
      <c r="AU929" s="72"/>
      <c r="AV929" s="72"/>
      <c r="AW929" s="72"/>
      <c r="AX929" s="72"/>
      <c r="AY929" s="72"/>
      <c r="AZ929" s="72"/>
      <c r="BA929" s="72"/>
      <c r="BB929" s="72"/>
      <c r="BC929" s="72"/>
      <c r="BD929" s="72"/>
      <c r="BE929" s="72"/>
      <c r="BF929" s="72"/>
      <c r="BG929" s="72"/>
      <c r="BH929" s="72"/>
      <c r="BI929" s="72"/>
      <c r="BJ929" s="72"/>
      <c r="BK929" s="72"/>
      <c r="BL929" s="72"/>
      <c r="BM929" s="72"/>
      <c r="BN929" s="72"/>
      <c r="BO929" s="72"/>
      <c r="BP929" s="72"/>
      <c r="BQ929" s="72"/>
      <c r="BR929" s="72"/>
      <c r="BS929" s="72"/>
      <c r="BT929" s="72"/>
      <c r="BU929" s="72"/>
      <c r="BV929" s="72"/>
      <c r="BW929" s="72"/>
      <c r="BX929" s="72"/>
      <c r="BY929" s="72"/>
      <c r="BZ929" s="72"/>
      <c r="CA929" s="72"/>
      <c r="CB929" s="72"/>
      <c r="CC929" s="72"/>
      <c r="CD929" s="72"/>
      <c r="CE929" s="72"/>
      <c r="CF929" s="72"/>
      <c r="CG929" s="72"/>
      <c r="CH929" s="72"/>
    </row>
    <row r="930" spans="2:86" ht="25.15" hidden="1" customHeight="1">
      <c r="B930" s="223">
        <f t="shared" si="290"/>
        <v>46387</v>
      </c>
      <c r="C930" s="10">
        <f t="shared" si="291"/>
        <v>2027</v>
      </c>
      <c r="D930" s="251">
        <f t="shared" si="282"/>
        <v>4.9601727630213949E-2</v>
      </c>
      <c r="E930" s="251">
        <f t="shared" si="282"/>
        <v>6.5998410337927915E-2</v>
      </c>
      <c r="F930" s="251">
        <f t="shared" si="282"/>
        <v>3.4380155302003508E-2</v>
      </c>
      <c r="G930" s="252">
        <f t="shared" si="283"/>
        <v>4.9993431090048453E-2</v>
      </c>
      <c r="H930" s="253">
        <f t="shared" si="284"/>
        <v>0.35718437030984601</v>
      </c>
      <c r="I930" s="253">
        <f t="shared" si="284"/>
        <v>0.87660648591151202</v>
      </c>
      <c r="J930" s="253">
        <f t="shared" si="284"/>
        <v>0.34732622469085273</v>
      </c>
      <c r="K930" s="252">
        <f t="shared" si="285"/>
        <v>0.5270390269707369</v>
      </c>
      <c r="L930" s="254">
        <f t="shared" si="286"/>
        <v>6.0582921114684463E-3</v>
      </c>
      <c r="M930" s="254">
        <f t="shared" si="286"/>
        <v>4.794006457831475E-3</v>
      </c>
      <c r="N930" s="254">
        <f t="shared" si="286"/>
        <v>4.3410179917798735E-3</v>
      </c>
      <c r="O930" s="252">
        <f t="shared" si="287"/>
        <v>5.0644388536932655E-3</v>
      </c>
      <c r="P930" s="255">
        <f t="shared" si="288"/>
        <v>1.1364851434167357E-2</v>
      </c>
      <c r="Q930" s="255">
        <f t="shared" si="288"/>
        <v>3.8129124678721329E-2</v>
      </c>
      <c r="R930" s="255">
        <f t="shared" si="288"/>
        <v>1.6353551287072086E-2</v>
      </c>
      <c r="S930" s="252">
        <f t="shared" si="289"/>
        <v>2.1949175799986925E-2</v>
      </c>
      <c r="T930" s="15"/>
      <c r="U930" s="72"/>
      <c r="V930" s="72"/>
      <c r="W930" s="72"/>
      <c r="X930" s="72"/>
      <c r="Y930" s="72"/>
      <c r="Z930" s="72"/>
      <c r="AA930" s="72"/>
      <c r="AB930" s="72"/>
      <c r="AC930" s="72"/>
      <c r="AD930" s="72"/>
      <c r="AE930" s="72"/>
      <c r="AF930" s="72"/>
      <c r="AG930" s="72"/>
      <c r="AH930" s="72"/>
      <c r="AI930" s="72"/>
      <c r="AJ930" s="72"/>
      <c r="AK930" s="72"/>
      <c r="AL930" s="72"/>
      <c r="AM930" s="72"/>
      <c r="AN930" s="72"/>
      <c r="AO930" s="72"/>
      <c r="AP930" s="72"/>
      <c r="AQ930" s="72"/>
      <c r="AR930" s="72"/>
      <c r="AS930" s="72"/>
      <c r="AT930" s="72"/>
      <c r="AU930" s="72"/>
      <c r="AV930" s="72"/>
      <c r="AW930" s="72"/>
      <c r="AX930" s="72"/>
      <c r="AY930" s="72"/>
      <c r="AZ930" s="72"/>
      <c r="BA930" s="72"/>
      <c r="BB930" s="72"/>
      <c r="BC930" s="72"/>
      <c r="BD930" s="72"/>
      <c r="BE930" s="72"/>
      <c r="BF930" s="72"/>
      <c r="BG930" s="72"/>
      <c r="BH930" s="72"/>
      <c r="BI930" s="72"/>
      <c r="BJ930" s="72"/>
      <c r="BK930" s="72"/>
      <c r="BL930" s="72"/>
      <c r="BM930" s="72"/>
      <c r="BN930" s="72"/>
      <c r="BO930" s="72"/>
      <c r="BP930" s="72"/>
      <c r="BQ930" s="72"/>
      <c r="BR930" s="72"/>
      <c r="BS930" s="72"/>
      <c r="BT930" s="72"/>
      <c r="BU930" s="72"/>
      <c r="BV930" s="72"/>
      <c r="BW930" s="72"/>
      <c r="BX930" s="72"/>
      <c r="BY930" s="72"/>
      <c r="BZ930" s="72"/>
      <c r="CA930" s="72"/>
      <c r="CB930" s="72"/>
      <c r="CC930" s="72"/>
      <c r="CD930" s="72"/>
      <c r="CE930" s="72"/>
      <c r="CF930" s="72"/>
      <c r="CG930" s="72"/>
      <c r="CH930" s="72"/>
    </row>
    <row r="931" spans="2:86" ht="25.15" hidden="1" customHeight="1">
      <c r="B931" s="223">
        <f t="shared" si="290"/>
        <v>46752</v>
      </c>
      <c r="C931" s="10">
        <f t="shared" si="291"/>
        <v>2028</v>
      </c>
      <c r="D931" s="251">
        <f t="shared" si="282"/>
        <v>5.0906504091170965E-2</v>
      </c>
      <c r="E931" s="251">
        <f t="shared" si="282"/>
        <v>6.7734502534383109E-2</v>
      </c>
      <c r="F931" s="251">
        <f t="shared" si="282"/>
        <v>3.5284527377438556E-2</v>
      </c>
      <c r="G931" s="252">
        <f t="shared" si="283"/>
        <v>5.1308511334330877E-2</v>
      </c>
      <c r="H931" s="253">
        <f t="shared" si="284"/>
        <v>0.36658012688664232</v>
      </c>
      <c r="I931" s="253">
        <f t="shared" si="284"/>
        <v>0.89966567281860021</v>
      </c>
      <c r="J931" s="253">
        <f t="shared" si="284"/>
        <v>0.3564626621477941</v>
      </c>
      <c r="K931" s="252">
        <f t="shared" si="285"/>
        <v>0.5409028206176788</v>
      </c>
      <c r="L931" s="254">
        <f t="shared" si="286"/>
        <v>6.2176558537875865E-3</v>
      </c>
      <c r="M931" s="254">
        <f t="shared" si="286"/>
        <v>4.9201130891667151E-3</v>
      </c>
      <c r="N931" s="254">
        <f t="shared" si="286"/>
        <v>4.4552087339752135E-3</v>
      </c>
      <c r="O931" s="252">
        <f t="shared" si="287"/>
        <v>5.1976592256431711E-3</v>
      </c>
      <c r="P931" s="255">
        <f t="shared" si="288"/>
        <v>1.1663804542093835E-2</v>
      </c>
      <c r="Q931" s="255">
        <f t="shared" si="288"/>
        <v>3.9132113621537637E-2</v>
      </c>
      <c r="R931" s="255">
        <f t="shared" si="288"/>
        <v>1.6783732447928013E-2</v>
      </c>
      <c r="S931" s="252">
        <f t="shared" si="289"/>
        <v>2.2526550203853163E-2</v>
      </c>
      <c r="T931" s="15"/>
      <c r="U931" s="72"/>
      <c r="V931" s="72"/>
      <c r="W931" s="72"/>
      <c r="X931" s="72"/>
      <c r="Y931" s="72"/>
      <c r="Z931" s="72"/>
      <c r="AA931" s="72"/>
      <c r="AB931" s="72"/>
      <c r="AC931" s="72"/>
      <c r="AD931" s="72"/>
      <c r="AE931" s="72"/>
      <c r="AF931" s="72"/>
      <c r="AG931" s="72"/>
      <c r="AH931" s="72"/>
      <c r="AI931" s="72"/>
      <c r="AJ931" s="72"/>
      <c r="AK931" s="72"/>
      <c r="AL931" s="72"/>
      <c r="AM931" s="72"/>
      <c r="AN931" s="72"/>
      <c r="AO931" s="72"/>
      <c r="AP931" s="72"/>
      <c r="AQ931" s="72"/>
      <c r="AR931" s="72"/>
      <c r="AS931" s="72"/>
      <c r="AT931" s="72"/>
      <c r="AU931" s="72"/>
      <c r="AV931" s="72"/>
      <c r="AW931" s="72"/>
      <c r="AX931" s="72"/>
      <c r="AY931" s="72"/>
      <c r="AZ931" s="72"/>
      <c r="BA931" s="72"/>
      <c r="BB931" s="72"/>
      <c r="BC931" s="72"/>
      <c r="BD931" s="72"/>
      <c r="BE931" s="72"/>
      <c r="BF931" s="72"/>
      <c r="BG931" s="72"/>
      <c r="BH931" s="72"/>
      <c r="BI931" s="72"/>
      <c r="BJ931" s="72"/>
      <c r="BK931" s="72"/>
      <c r="BL931" s="72"/>
      <c r="BM931" s="72"/>
      <c r="BN931" s="72"/>
      <c r="BO931" s="72"/>
      <c r="BP931" s="72"/>
      <c r="BQ931" s="72"/>
      <c r="BR931" s="72"/>
      <c r="BS931" s="72"/>
      <c r="BT931" s="72"/>
      <c r="BU931" s="72"/>
      <c r="BV931" s="72"/>
      <c r="BW931" s="72"/>
      <c r="BX931" s="72"/>
      <c r="BY931" s="72"/>
      <c r="BZ931" s="72"/>
      <c r="CA931" s="72"/>
      <c r="CB931" s="72"/>
      <c r="CC931" s="72"/>
      <c r="CD931" s="72"/>
      <c r="CE931" s="72"/>
      <c r="CF931" s="72"/>
      <c r="CG931" s="72"/>
      <c r="CH931" s="72"/>
    </row>
    <row r="932" spans="2:86" ht="25.15" hidden="1" customHeight="1">
      <c r="B932" s="223">
        <f t="shared" si="290"/>
        <v>47118</v>
      </c>
      <c r="C932" s="10">
        <f t="shared" si="291"/>
        <v>2029</v>
      </c>
      <c r="D932" s="251">
        <f t="shared" si="282"/>
        <v>5.2212359486051019E-2</v>
      </c>
      <c r="E932" s="251">
        <f t="shared" si="282"/>
        <v>6.947203032445938E-2</v>
      </c>
      <c r="F932" s="251">
        <f t="shared" si="282"/>
        <v>3.6189647288031916E-2</v>
      </c>
      <c r="G932" s="252">
        <f t="shared" si="283"/>
        <v>5.2624679032847434E-2</v>
      </c>
      <c r="H932" s="253">
        <f t="shared" si="284"/>
        <v>0.37598365291729269</v>
      </c>
      <c r="I932" s="253">
        <f t="shared" si="284"/>
        <v>0.92274392761948953</v>
      </c>
      <c r="J932" s="253">
        <f t="shared" si="284"/>
        <v>0.36560665462477376</v>
      </c>
      <c r="K932" s="252">
        <f t="shared" si="285"/>
        <v>0.55477807838718529</v>
      </c>
      <c r="L932" s="254">
        <f t="shared" si="286"/>
        <v>6.3771513757278613E-3</v>
      </c>
      <c r="M932" s="254">
        <f t="shared" si="286"/>
        <v>5.0463239994543579E-3</v>
      </c>
      <c r="N932" s="254">
        <f t="shared" si="286"/>
        <v>4.5694939017439287E-3</v>
      </c>
      <c r="O932" s="252">
        <f t="shared" si="287"/>
        <v>5.3309897589753829E-3</v>
      </c>
      <c r="P932" s="255">
        <f t="shared" si="288"/>
        <v>1.196300485761425E-2</v>
      </c>
      <c r="Q932" s="255">
        <f t="shared" si="288"/>
        <v>4.0135931946878242E-2</v>
      </c>
      <c r="R932" s="255">
        <f t="shared" si="288"/>
        <v>1.7214269330289796E-2</v>
      </c>
      <c r="S932" s="252">
        <f t="shared" si="289"/>
        <v>2.3104402044927429E-2</v>
      </c>
      <c r="T932" s="15"/>
      <c r="U932" s="72"/>
      <c r="V932" s="72"/>
      <c r="W932" s="72"/>
      <c r="X932" s="72"/>
      <c r="Y932" s="72"/>
      <c r="Z932" s="72"/>
      <c r="AA932" s="72"/>
      <c r="AB932" s="72"/>
      <c r="AC932" s="72"/>
      <c r="AD932" s="72"/>
      <c r="AE932" s="72"/>
      <c r="AF932" s="72"/>
      <c r="AG932" s="72"/>
      <c r="AH932" s="72"/>
      <c r="AI932" s="72"/>
      <c r="AJ932" s="72"/>
      <c r="AK932" s="72"/>
      <c r="AL932" s="72"/>
      <c r="AM932" s="72"/>
      <c r="AN932" s="72"/>
      <c r="AO932" s="72"/>
      <c r="AP932" s="72"/>
      <c r="AQ932" s="72"/>
      <c r="AR932" s="72"/>
      <c r="AS932" s="72"/>
      <c r="AT932" s="72"/>
      <c r="AU932" s="72"/>
      <c r="AV932" s="72"/>
      <c r="AW932" s="72"/>
      <c r="AX932" s="72"/>
      <c r="AY932" s="72"/>
      <c r="AZ932" s="72"/>
      <c r="BA932" s="72"/>
      <c r="BB932" s="72"/>
      <c r="BC932" s="72"/>
      <c r="BD932" s="72"/>
      <c r="BE932" s="72"/>
      <c r="BF932" s="72"/>
      <c r="BG932" s="72"/>
      <c r="BH932" s="72"/>
      <c r="BI932" s="72"/>
      <c r="BJ932" s="72"/>
      <c r="BK932" s="72"/>
      <c r="BL932" s="72"/>
      <c r="BM932" s="72"/>
      <c r="BN932" s="72"/>
      <c r="BO932" s="72"/>
      <c r="BP932" s="72"/>
      <c r="BQ932" s="72"/>
      <c r="BR932" s="72"/>
      <c r="BS932" s="72"/>
      <c r="BT932" s="72"/>
      <c r="BU932" s="72"/>
      <c r="BV932" s="72"/>
      <c r="BW932" s="72"/>
      <c r="BX932" s="72"/>
      <c r="BY932" s="72"/>
      <c r="BZ932" s="72"/>
      <c r="CA932" s="72"/>
      <c r="CB932" s="72"/>
      <c r="CC932" s="72"/>
      <c r="CD932" s="72"/>
      <c r="CE932" s="72"/>
      <c r="CF932" s="72"/>
      <c r="CG932" s="72"/>
      <c r="CH932" s="72"/>
    </row>
    <row r="933" spans="2:86" ht="25.15" hidden="1" customHeight="1">
      <c r="B933" s="223">
        <f t="shared" si="290"/>
        <v>47483</v>
      </c>
      <c r="C933" s="10">
        <f t="shared" si="291"/>
        <v>2030</v>
      </c>
      <c r="D933" s="251">
        <f t="shared" si="282"/>
        <v>5.3559323906669433E-2</v>
      </c>
      <c r="E933" s="251">
        <f t="shared" si="282"/>
        <v>7.1264256417979815E-2</v>
      </c>
      <c r="F933" s="251">
        <f t="shared" si="282"/>
        <v>3.7123260857147317E-2</v>
      </c>
      <c r="G933" s="252">
        <f t="shared" si="283"/>
        <v>5.3982280393932186E-2</v>
      </c>
      <c r="H933" s="253">
        <f t="shared" si="284"/>
        <v>0.38568320697305292</v>
      </c>
      <c r="I933" s="253">
        <f t="shared" si="284"/>
        <v>0.94654869821556276</v>
      </c>
      <c r="J933" s="253">
        <f t="shared" si="284"/>
        <v>0.37503850487188739</v>
      </c>
      <c r="K933" s="252">
        <f t="shared" si="285"/>
        <v>0.56909013668683439</v>
      </c>
      <c r="L933" s="254">
        <f t="shared" si="286"/>
        <v>6.5416679019403576E-3</v>
      </c>
      <c r="M933" s="254">
        <f t="shared" si="286"/>
        <v>5.1765080966506135E-3</v>
      </c>
      <c r="N933" s="254">
        <f t="shared" si="286"/>
        <v>4.6873768276731089E-3</v>
      </c>
      <c r="O933" s="252">
        <f t="shared" si="287"/>
        <v>5.4685176087546942E-3</v>
      </c>
      <c r="P933" s="255">
        <f t="shared" si="288"/>
        <v>1.2271624158973281E-2</v>
      </c>
      <c r="Q933" s="255">
        <f t="shared" si="288"/>
        <v>4.1171351009585987E-2</v>
      </c>
      <c r="R933" s="255">
        <f t="shared" si="288"/>
        <v>1.7658359743806501E-2</v>
      </c>
      <c r="S933" s="252">
        <f t="shared" si="289"/>
        <v>2.3700444970788589E-2</v>
      </c>
      <c r="T933" s="15"/>
      <c r="U933" s="72"/>
      <c r="V933" s="72"/>
      <c r="W933" s="72"/>
      <c r="X933" s="72"/>
      <c r="Y933" s="72"/>
      <c r="Z933" s="72"/>
      <c r="AA933" s="72"/>
      <c r="AB933" s="72"/>
      <c r="AC933" s="72"/>
      <c r="AD933" s="72"/>
      <c r="AE933" s="72"/>
      <c r="AF933" s="72"/>
      <c r="AG933" s="72"/>
      <c r="AH933" s="72"/>
      <c r="AI933" s="72"/>
      <c r="AJ933" s="72"/>
      <c r="AK933" s="72"/>
      <c r="AL933" s="72"/>
      <c r="AM933" s="72"/>
      <c r="AN933" s="72"/>
      <c r="AO933" s="72"/>
      <c r="AP933" s="72"/>
      <c r="AQ933" s="72"/>
      <c r="AR933" s="72"/>
      <c r="AS933" s="72"/>
      <c r="AT933" s="72"/>
      <c r="AU933" s="72"/>
      <c r="AV933" s="72"/>
      <c r="AW933" s="72"/>
      <c r="AX933" s="72"/>
      <c r="AY933" s="72"/>
      <c r="AZ933" s="72"/>
      <c r="BA933" s="72"/>
      <c r="BB933" s="72"/>
      <c r="BC933" s="72"/>
      <c r="BD933" s="72"/>
      <c r="BE933" s="72"/>
      <c r="BF933" s="72"/>
      <c r="BG933" s="72"/>
      <c r="BH933" s="72"/>
      <c r="BI933" s="72"/>
      <c r="BJ933" s="72"/>
      <c r="BK933" s="72"/>
      <c r="BL933" s="72"/>
      <c r="BM933" s="72"/>
      <c r="BN933" s="72"/>
      <c r="BO933" s="72"/>
      <c r="BP933" s="72"/>
      <c r="BQ933" s="72"/>
      <c r="BR933" s="72"/>
      <c r="BS933" s="72"/>
      <c r="BT933" s="72"/>
      <c r="BU933" s="72"/>
      <c r="BV933" s="72"/>
      <c r="BW933" s="72"/>
      <c r="BX933" s="72"/>
      <c r="BY933" s="72"/>
      <c r="BZ933" s="72"/>
      <c r="CA933" s="72"/>
      <c r="CB933" s="72"/>
      <c r="CC933" s="72"/>
      <c r="CD933" s="72"/>
      <c r="CE933" s="72"/>
      <c r="CF933" s="72"/>
      <c r="CG933" s="72"/>
      <c r="CH933" s="72"/>
    </row>
    <row r="934" spans="2:86" ht="25.15" hidden="1" customHeight="1">
      <c r="B934" s="223">
        <f t="shared" si="290"/>
        <v>47848</v>
      </c>
      <c r="C934" s="10">
        <f t="shared" si="291"/>
        <v>2031</v>
      </c>
      <c r="D934" s="251">
        <f t="shared" si="282"/>
        <v>5.4905613466106826E-2</v>
      </c>
      <c r="E934" s="251">
        <f t="shared" si="282"/>
        <v>7.3055584563640905E-2</v>
      </c>
      <c r="F934" s="251">
        <f t="shared" si="282"/>
        <v>3.8056406663680258E-2</v>
      </c>
      <c r="G934" s="252">
        <f t="shared" si="283"/>
        <v>5.5339201564475998E-2</v>
      </c>
      <c r="H934" s="253">
        <f t="shared" si="284"/>
        <v>0.39537790132175238</v>
      </c>
      <c r="I934" s="253">
        <f t="shared" si="284"/>
        <v>0.97034154205592316</v>
      </c>
      <c r="J934" s="253">
        <f t="shared" si="284"/>
        <v>0.38446562953790953</v>
      </c>
      <c r="K934" s="252">
        <f t="shared" si="285"/>
        <v>0.58339502430519508</v>
      </c>
      <c r="L934" s="254">
        <f t="shared" si="286"/>
        <v>6.706102001464014E-3</v>
      </c>
      <c r="M934" s="254">
        <f t="shared" si="286"/>
        <v>5.3066269685207636E-3</v>
      </c>
      <c r="N934" s="254">
        <f t="shared" si="286"/>
        <v>4.8052006914552888E-3</v>
      </c>
      <c r="O934" s="252">
        <f t="shared" si="287"/>
        <v>5.6059765538133549E-3</v>
      </c>
      <c r="P934" s="255">
        <f t="shared" si="288"/>
        <v>1.2580088834728985E-2</v>
      </c>
      <c r="Q934" s="255">
        <f t="shared" si="288"/>
        <v>4.2206251302739903E-2</v>
      </c>
      <c r="R934" s="255">
        <f t="shared" si="288"/>
        <v>1.8102227657473647E-2</v>
      </c>
      <c r="S934" s="252">
        <f t="shared" si="289"/>
        <v>2.4296189264980842E-2</v>
      </c>
      <c r="T934" s="15"/>
      <c r="U934" s="72"/>
      <c r="V934" s="72"/>
      <c r="W934" s="72"/>
      <c r="X934" s="72"/>
      <c r="Y934" s="72"/>
      <c r="Z934" s="72"/>
      <c r="AA934" s="72"/>
      <c r="AB934" s="72"/>
      <c r="AC934" s="72"/>
      <c r="AD934" s="72"/>
      <c r="AE934" s="72"/>
      <c r="AF934" s="72"/>
      <c r="AG934" s="72"/>
      <c r="AH934" s="72"/>
      <c r="AI934" s="72"/>
      <c r="AJ934" s="72"/>
      <c r="AK934" s="72"/>
      <c r="AL934" s="72"/>
      <c r="AM934" s="72"/>
      <c r="AN934" s="72"/>
      <c r="AO934" s="72"/>
      <c r="AP934" s="72"/>
      <c r="AQ934" s="72"/>
      <c r="AR934" s="72"/>
      <c r="AS934" s="72"/>
      <c r="AT934" s="72"/>
      <c r="AU934" s="72"/>
      <c r="AV934" s="72"/>
      <c r="AW934" s="72"/>
      <c r="AX934" s="72"/>
      <c r="AY934" s="72"/>
      <c r="AZ934" s="72"/>
      <c r="BA934" s="72"/>
      <c r="BB934" s="72"/>
      <c r="BC934" s="72"/>
      <c r="BD934" s="72"/>
      <c r="BE934" s="72"/>
      <c r="BF934" s="72"/>
      <c r="BG934" s="72"/>
      <c r="BH934" s="72"/>
      <c r="BI934" s="72"/>
      <c r="BJ934" s="72"/>
      <c r="BK934" s="72"/>
      <c r="BL934" s="72"/>
      <c r="BM934" s="72"/>
      <c r="BN934" s="72"/>
      <c r="BO934" s="72"/>
      <c r="BP934" s="72"/>
      <c r="BQ934" s="72"/>
      <c r="BR934" s="72"/>
      <c r="BS934" s="72"/>
      <c r="BT934" s="72"/>
      <c r="BU934" s="72"/>
      <c r="BV934" s="72"/>
      <c r="BW934" s="72"/>
      <c r="BX934" s="72"/>
      <c r="BY934" s="72"/>
      <c r="BZ934" s="72"/>
      <c r="CA934" s="72"/>
      <c r="CB934" s="72"/>
      <c r="CC934" s="72"/>
      <c r="CD934" s="72"/>
      <c r="CE934" s="72"/>
      <c r="CF934" s="72"/>
      <c r="CG934" s="72"/>
      <c r="CH934" s="72"/>
    </row>
    <row r="935" spans="2:86" ht="25.15" hidden="1" customHeight="1">
      <c r="B935" s="223">
        <f t="shared" si="290"/>
        <v>48213</v>
      </c>
      <c r="C935" s="10">
        <f t="shared" si="291"/>
        <v>2032</v>
      </c>
      <c r="D935" s="251">
        <f t="shared" si="282"/>
        <v>5.6294450763393213E-2</v>
      </c>
      <c r="E935" s="251">
        <f t="shared" si="282"/>
        <v>7.4903525315266908E-2</v>
      </c>
      <c r="F935" s="251">
        <f t="shared" si="282"/>
        <v>3.9019043334844031E-2</v>
      </c>
      <c r="G935" s="252">
        <f t="shared" si="283"/>
        <v>5.6739006471168051E-2</v>
      </c>
      <c r="H935" s="253">
        <f t="shared" si="284"/>
        <v>0.40537898392904237</v>
      </c>
      <c r="I935" s="253">
        <f t="shared" si="284"/>
        <v>0.99488632791002451</v>
      </c>
      <c r="J935" s="253">
        <f t="shared" si="284"/>
        <v>0.39419068626925008</v>
      </c>
      <c r="K935" s="252">
        <f t="shared" si="285"/>
        <v>0.59815199936943897</v>
      </c>
      <c r="L935" s="254">
        <f t="shared" si="286"/>
        <v>6.8757328277326149E-3</v>
      </c>
      <c r="M935" s="254">
        <f t="shared" si="286"/>
        <v>5.4408580788100061E-3</v>
      </c>
      <c r="N935" s="254">
        <f t="shared" si="286"/>
        <v>4.9267482258500937E-3</v>
      </c>
      <c r="O935" s="252">
        <f t="shared" si="287"/>
        <v>5.7477797107975716E-3</v>
      </c>
      <c r="P935" s="255">
        <f t="shared" si="288"/>
        <v>1.2898302137047025E-2</v>
      </c>
      <c r="Q935" s="255">
        <f t="shared" si="288"/>
        <v>4.3273858279284705E-2</v>
      </c>
      <c r="R935" s="255">
        <f t="shared" si="288"/>
        <v>1.8560123441666791E-2</v>
      </c>
      <c r="S935" s="252">
        <f t="shared" si="289"/>
        <v>2.4910761285999505E-2</v>
      </c>
      <c r="T935" s="15"/>
      <c r="U935" s="72"/>
      <c r="V935" s="72"/>
      <c r="W935" s="72"/>
      <c r="X935" s="72"/>
      <c r="Y935" s="72"/>
      <c r="Z935" s="72"/>
      <c r="AA935" s="72"/>
      <c r="AB935" s="72"/>
      <c r="AC935" s="72"/>
      <c r="AD935" s="72"/>
      <c r="AE935" s="72"/>
      <c r="AF935" s="72"/>
      <c r="AG935" s="72"/>
      <c r="AH935" s="72"/>
      <c r="AI935" s="72"/>
      <c r="AJ935" s="72"/>
      <c r="AK935" s="72"/>
      <c r="AL935" s="72"/>
      <c r="AM935" s="72"/>
      <c r="AN935" s="72"/>
      <c r="AO935" s="72"/>
      <c r="AP935" s="72"/>
      <c r="AQ935" s="72"/>
      <c r="AR935" s="72"/>
      <c r="AS935" s="72"/>
      <c r="AT935" s="72"/>
      <c r="AU935" s="72"/>
      <c r="AV935" s="72"/>
      <c r="AW935" s="72"/>
      <c r="AX935" s="72"/>
      <c r="AY935" s="72"/>
      <c r="AZ935" s="72"/>
      <c r="BA935" s="72"/>
      <c r="BB935" s="72"/>
      <c r="BC935" s="72"/>
      <c r="BD935" s="72"/>
      <c r="BE935" s="72"/>
      <c r="BF935" s="72"/>
      <c r="BG935" s="72"/>
      <c r="BH935" s="72"/>
      <c r="BI935" s="72"/>
      <c r="BJ935" s="72"/>
      <c r="BK935" s="72"/>
      <c r="BL935" s="72"/>
      <c r="BM935" s="72"/>
      <c r="BN935" s="72"/>
      <c r="BO935" s="72"/>
      <c r="BP935" s="72"/>
      <c r="BQ935" s="72"/>
      <c r="BR935" s="72"/>
      <c r="BS935" s="72"/>
      <c r="BT935" s="72"/>
      <c r="BU935" s="72"/>
      <c r="BV935" s="72"/>
      <c r="BW935" s="72"/>
      <c r="BX935" s="72"/>
      <c r="BY935" s="72"/>
      <c r="BZ935" s="72"/>
      <c r="CA935" s="72"/>
      <c r="CB935" s="72"/>
      <c r="CC935" s="72"/>
      <c r="CD935" s="72"/>
      <c r="CE935" s="72"/>
      <c r="CF935" s="72"/>
      <c r="CG935" s="72"/>
      <c r="CH935" s="72"/>
    </row>
    <row r="936" spans="2:86" ht="25.15" hidden="1" customHeight="1">
      <c r="B936" s="223">
        <f t="shared" si="290"/>
        <v>48579</v>
      </c>
      <c r="C936" s="10">
        <f t="shared" si="291"/>
        <v>2033</v>
      </c>
      <c r="D936" s="251">
        <f t="shared" si="282"/>
        <v>5.7681604728937803E-2</v>
      </c>
      <c r="E936" s="251">
        <f t="shared" si="282"/>
        <v>7.6749226281620536E-2</v>
      </c>
      <c r="F936" s="251">
        <f t="shared" si="282"/>
        <v>3.9980513248125092E-2</v>
      </c>
      <c r="G936" s="252">
        <f t="shared" si="283"/>
        <v>5.813711475289448E-2</v>
      </c>
      <c r="H936" s="253">
        <f t="shared" si="284"/>
        <v>0.41536794478539857</v>
      </c>
      <c r="I936" s="253">
        <f t="shared" si="284"/>
        <v>1.0194013644067283</v>
      </c>
      <c r="J936" s="253">
        <f t="shared" si="284"/>
        <v>0.40390395580512944</v>
      </c>
      <c r="K936" s="252">
        <f t="shared" si="285"/>
        <v>0.61289108833241879</v>
      </c>
      <c r="L936" s="254">
        <f t="shared" si="286"/>
        <v>7.0451580539969512E-3</v>
      </c>
      <c r="M936" s="254">
        <f t="shared" si="286"/>
        <v>5.5749264951039691E-3</v>
      </c>
      <c r="N936" s="254">
        <f t="shared" si="286"/>
        <v>5.0481484393001159E-3</v>
      </c>
      <c r="O936" s="252">
        <f t="shared" si="287"/>
        <v>5.8894109961336793E-3</v>
      </c>
      <c r="P936" s="255">
        <f t="shared" si="288"/>
        <v>1.3216129750880528E-2</v>
      </c>
      <c r="Q936" s="255">
        <f t="shared" si="288"/>
        <v>4.4340171269330937E-2</v>
      </c>
      <c r="R936" s="255">
        <f t="shared" si="288"/>
        <v>1.9017464236078571E-2</v>
      </c>
      <c r="S936" s="252">
        <f t="shared" si="289"/>
        <v>2.5524588418763344E-2</v>
      </c>
      <c r="T936" s="15"/>
      <c r="U936" s="72"/>
      <c r="V936" s="72"/>
      <c r="W936" s="72"/>
      <c r="X936" s="72"/>
      <c r="Y936" s="72"/>
      <c r="Z936" s="72"/>
      <c r="AA936" s="72"/>
      <c r="AB936" s="72"/>
      <c r="AC936" s="72"/>
      <c r="AD936" s="72"/>
      <c r="AE936" s="72"/>
      <c r="AF936" s="72"/>
      <c r="AG936" s="72"/>
      <c r="AH936" s="72"/>
      <c r="AI936" s="72"/>
      <c r="AJ936" s="72"/>
      <c r="AK936" s="72"/>
      <c r="AL936" s="72"/>
      <c r="AM936" s="72"/>
      <c r="AN936" s="72"/>
      <c r="AO936" s="72"/>
      <c r="AP936" s="72"/>
      <c r="AQ936" s="72"/>
      <c r="AR936" s="72"/>
      <c r="AS936" s="72"/>
      <c r="AT936" s="72"/>
      <c r="AU936" s="72"/>
      <c r="AV936" s="72"/>
      <c r="AW936" s="72"/>
      <c r="AX936" s="72"/>
      <c r="AY936" s="72"/>
      <c r="AZ936" s="72"/>
      <c r="BA936" s="72"/>
      <c r="BB936" s="72"/>
      <c r="BC936" s="72"/>
      <c r="BD936" s="72"/>
      <c r="BE936" s="72"/>
      <c r="BF936" s="72"/>
      <c r="BG936" s="72"/>
      <c r="BH936" s="72"/>
      <c r="BI936" s="72"/>
      <c r="BJ936" s="72"/>
      <c r="BK936" s="72"/>
      <c r="BL936" s="72"/>
      <c r="BM936" s="72"/>
      <c r="BN936" s="72"/>
      <c r="BO936" s="72"/>
      <c r="BP936" s="72"/>
      <c r="BQ936" s="72"/>
      <c r="BR936" s="72"/>
      <c r="BS936" s="72"/>
      <c r="BT936" s="72"/>
      <c r="BU936" s="72"/>
      <c r="BV936" s="72"/>
      <c r="BW936" s="72"/>
      <c r="BX936" s="72"/>
      <c r="BY936" s="72"/>
      <c r="BZ936" s="72"/>
      <c r="CA936" s="72"/>
      <c r="CB936" s="72"/>
      <c r="CC936" s="72"/>
      <c r="CD936" s="72"/>
      <c r="CE936" s="72"/>
      <c r="CF936" s="72"/>
      <c r="CG936" s="72"/>
      <c r="CH936" s="72"/>
    </row>
    <row r="937" spans="2:86" ht="25.15" hidden="1" customHeight="1">
      <c r="B937" s="223">
        <f t="shared" si="290"/>
        <v>48944</v>
      </c>
      <c r="C937" s="10">
        <f t="shared" si="291"/>
        <v>2034</v>
      </c>
      <c r="D937" s="251">
        <f t="shared" si="282"/>
        <v>5.9110901833621075E-2</v>
      </c>
      <c r="E937" s="251">
        <f t="shared" si="282"/>
        <v>7.8651001508341464E-2</v>
      </c>
      <c r="F937" s="251">
        <f t="shared" si="282"/>
        <v>4.0971193588899814E-2</v>
      </c>
      <c r="G937" s="252">
        <f t="shared" si="283"/>
        <v>5.9577698976954113E-2</v>
      </c>
      <c r="H937" s="253">
        <f t="shared" si="284"/>
        <v>0.4256603803660296</v>
      </c>
      <c r="I937" s="253">
        <f t="shared" si="284"/>
        <v>1.0446611924836984</v>
      </c>
      <c r="J937" s="253">
        <f t="shared" si="284"/>
        <v>0.41391232428439223</v>
      </c>
      <c r="K937" s="252">
        <f t="shared" si="285"/>
        <v>0.62807796571137342</v>
      </c>
      <c r="L937" s="254">
        <f t="shared" si="286"/>
        <v>7.2197305898328377E-3</v>
      </c>
      <c r="M937" s="254">
        <f t="shared" si="286"/>
        <v>5.7130680453558935E-3</v>
      </c>
      <c r="N937" s="254">
        <f t="shared" si="286"/>
        <v>5.173236913904972E-3</v>
      </c>
      <c r="O937" s="252">
        <f t="shared" si="287"/>
        <v>6.0353451830312335E-3</v>
      </c>
      <c r="P937" s="255">
        <f t="shared" si="288"/>
        <v>1.3543613288774811E-2</v>
      </c>
      <c r="Q937" s="255">
        <f t="shared" si="288"/>
        <v>4.5438879925482824E-2</v>
      </c>
      <c r="R937" s="255">
        <f t="shared" si="288"/>
        <v>1.948869950594977E-2</v>
      </c>
      <c r="S937" s="252">
        <f t="shared" si="289"/>
        <v>2.6157064240069135E-2</v>
      </c>
      <c r="T937" s="15"/>
      <c r="U937" s="72"/>
      <c r="V937" s="72"/>
      <c r="W937" s="72"/>
      <c r="X937" s="72"/>
      <c r="Y937" s="72"/>
      <c r="Z937" s="72"/>
      <c r="AA937" s="72"/>
      <c r="AB937" s="72"/>
      <c r="AC937" s="72"/>
      <c r="AD937" s="72"/>
      <c r="AE937" s="72"/>
      <c r="AF937" s="72"/>
      <c r="AG937" s="72"/>
      <c r="AH937" s="72"/>
      <c r="AI937" s="72"/>
      <c r="AJ937" s="72"/>
      <c r="AK937" s="72"/>
      <c r="AL937" s="72"/>
      <c r="AM937" s="72"/>
      <c r="AN937" s="72"/>
      <c r="AO937" s="72"/>
      <c r="AP937" s="72"/>
      <c r="AQ937" s="72"/>
      <c r="AR937" s="72"/>
      <c r="AS937" s="72"/>
      <c r="AT937" s="72"/>
      <c r="AU937" s="72"/>
      <c r="AV937" s="72"/>
      <c r="AW937" s="72"/>
      <c r="AX937" s="72"/>
      <c r="AY937" s="72"/>
      <c r="AZ937" s="72"/>
      <c r="BA937" s="72"/>
      <c r="BB937" s="72"/>
      <c r="BC937" s="72"/>
      <c r="BD937" s="72"/>
      <c r="BE937" s="72"/>
      <c r="BF937" s="72"/>
      <c r="BG937" s="72"/>
      <c r="BH937" s="72"/>
      <c r="BI937" s="72"/>
      <c r="BJ937" s="72"/>
      <c r="BK937" s="72"/>
      <c r="BL937" s="72"/>
      <c r="BM937" s="72"/>
      <c r="BN937" s="72"/>
      <c r="BO937" s="72"/>
      <c r="BP937" s="72"/>
      <c r="BQ937" s="72"/>
      <c r="BR937" s="72"/>
      <c r="BS937" s="72"/>
      <c r="BT937" s="72"/>
      <c r="BU937" s="72"/>
      <c r="BV937" s="72"/>
      <c r="BW937" s="72"/>
      <c r="BX937" s="72"/>
      <c r="BY937" s="72"/>
      <c r="BZ937" s="72"/>
      <c r="CA937" s="72"/>
      <c r="CB937" s="72"/>
      <c r="CC937" s="72"/>
      <c r="CD937" s="72"/>
      <c r="CE937" s="72"/>
      <c r="CF937" s="72"/>
      <c r="CG937" s="72"/>
      <c r="CH937" s="72"/>
    </row>
    <row r="938" spans="2:86" ht="25.15" hidden="1" customHeight="1">
      <c r="B938" s="223">
        <f t="shared" si="290"/>
        <v>49309</v>
      </c>
      <c r="C938" s="10">
        <f t="shared" si="291"/>
        <v>2035</v>
      </c>
      <c r="D938" s="251">
        <f t="shared" si="282"/>
        <v>6.0535557817693063E-2</v>
      </c>
      <c r="E938" s="251">
        <f t="shared" si="282"/>
        <v>8.0546601414218405E-2</v>
      </c>
      <c r="F938" s="251">
        <f t="shared" si="282"/>
        <v>4.1958657056895797E-2</v>
      </c>
      <c r="G938" s="252">
        <f t="shared" si="283"/>
        <v>6.1013605429602429E-2</v>
      </c>
      <c r="H938" s="253">
        <f t="shared" si="284"/>
        <v>0.43591939501915916</v>
      </c>
      <c r="I938" s="253">
        <f t="shared" si="284"/>
        <v>1.0698389984895811</v>
      </c>
      <c r="J938" s="253">
        <f t="shared" si="284"/>
        <v>0.42388819424037222</v>
      </c>
      <c r="K938" s="252">
        <f t="shared" si="285"/>
        <v>0.64321552924970415</v>
      </c>
      <c r="L938" s="254">
        <f t="shared" si="286"/>
        <v>7.3937362650827896E-3</v>
      </c>
      <c r="M938" s="254">
        <f t="shared" si="286"/>
        <v>5.8507610313491692E-3</v>
      </c>
      <c r="N938" s="254">
        <f t="shared" si="286"/>
        <v>5.2979192093495801E-3</v>
      </c>
      <c r="O938" s="252">
        <f t="shared" si="287"/>
        <v>6.1808055019271805E-3</v>
      </c>
      <c r="P938" s="255">
        <f t="shared" si="288"/>
        <v>1.3870033443421059E-2</v>
      </c>
      <c r="Q938" s="255">
        <f t="shared" si="288"/>
        <v>4.6534020926335344E-2</v>
      </c>
      <c r="R938" s="255">
        <f t="shared" si="288"/>
        <v>1.9958404611297022E-2</v>
      </c>
      <c r="S938" s="252">
        <f t="shared" si="289"/>
        <v>2.6787486327017811E-2</v>
      </c>
      <c r="T938" s="15"/>
      <c r="U938" s="72"/>
      <c r="V938" s="72"/>
      <c r="W938" s="72"/>
      <c r="X938" s="72"/>
      <c r="Y938" s="72"/>
      <c r="Z938" s="72"/>
      <c r="AA938" s="72"/>
      <c r="AB938" s="72"/>
      <c r="AC938" s="72"/>
      <c r="AD938" s="72"/>
      <c r="AE938" s="72"/>
      <c r="AF938" s="72"/>
      <c r="AG938" s="72"/>
      <c r="AH938" s="72"/>
      <c r="AI938" s="72"/>
      <c r="AJ938" s="72"/>
      <c r="AK938" s="72"/>
      <c r="AL938" s="72"/>
      <c r="AM938" s="72"/>
      <c r="AN938" s="72"/>
      <c r="AO938" s="72"/>
      <c r="AP938" s="72"/>
      <c r="AQ938" s="72"/>
      <c r="AR938" s="72"/>
      <c r="AS938" s="72"/>
      <c r="AT938" s="72"/>
      <c r="AU938" s="72"/>
      <c r="AV938" s="72"/>
      <c r="AW938" s="72"/>
      <c r="AX938" s="72"/>
      <c r="AY938" s="72"/>
      <c r="AZ938" s="72"/>
      <c r="BA938" s="72"/>
      <c r="BB938" s="72"/>
      <c r="BC938" s="72"/>
      <c r="BD938" s="72"/>
      <c r="BE938" s="72"/>
      <c r="BF938" s="72"/>
      <c r="BG938" s="72"/>
      <c r="BH938" s="72"/>
      <c r="BI938" s="72"/>
      <c r="BJ938" s="72"/>
      <c r="BK938" s="72"/>
      <c r="BL938" s="72"/>
      <c r="BM938" s="72"/>
      <c r="BN938" s="72"/>
      <c r="BO938" s="72"/>
      <c r="BP938" s="72"/>
      <c r="BQ938" s="72"/>
      <c r="BR938" s="72"/>
      <c r="BS938" s="72"/>
      <c r="BT938" s="72"/>
      <c r="BU938" s="72"/>
      <c r="BV938" s="72"/>
      <c r="BW938" s="72"/>
      <c r="BX938" s="72"/>
      <c r="BY938" s="72"/>
      <c r="BZ938" s="72"/>
      <c r="CA938" s="72"/>
      <c r="CB938" s="72"/>
      <c r="CC938" s="72"/>
      <c r="CD938" s="72"/>
      <c r="CE938" s="72"/>
      <c r="CF938" s="72"/>
      <c r="CG938" s="72"/>
      <c r="CH938" s="72"/>
    </row>
    <row r="939" spans="2:86" ht="25.15" hidden="1" customHeight="1">
      <c r="B939" s="223">
        <f t="shared" si="290"/>
        <v>49674</v>
      </c>
      <c r="C939" s="10">
        <f t="shared" si="291"/>
        <v>2036</v>
      </c>
      <c r="D939" s="251">
        <f t="shared" ref="D939:F954" si="292">D892*$G$868</f>
        <v>6.1952560520823818E-2</v>
      </c>
      <c r="E939" s="251">
        <f t="shared" si="292"/>
        <v>8.2432018118821462E-2</v>
      </c>
      <c r="F939" s="251">
        <f t="shared" si="292"/>
        <v>4.2940815851044721E-2</v>
      </c>
      <c r="G939" s="252">
        <f t="shared" si="283"/>
        <v>6.2441798163563329E-2</v>
      </c>
      <c r="H939" s="253">
        <f t="shared" ref="H939:J954" si="293">H892*$H$868</f>
        <v>0.44612329803677919</v>
      </c>
      <c r="I939" s="253">
        <f t="shared" si="293"/>
        <v>1.0948815488091779</v>
      </c>
      <c r="J939" s="253">
        <f t="shared" si="293"/>
        <v>0.43381047361991842</v>
      </c>
      <c r="K939" s="252">
        <f t="shared" si="285"/>
        <v>0.65827177348862509</v>
      </c>
      <c r="L939" s="254">
        <f t="shared" ref="L939:N954" si="294">L892*$G$868</f>
        <v>7.5668071783039125E-3</v>
      </c>
      <c r="M939" s="254">
        <f t="shared" si="294"/>
        <v>5.9877143278193427E-3</v>
      </c>
      <c r="N939" s="254">
        <f t="shared" si="294"/>
        <v>5.4219317089655101E-3</v>
      </c>
      <c r="O939" s="252">
        <f t="shared" si="287"/>
        <v>6.3254844050295881E-3</v>
      </c>
      <c r="P939" s="255">
        <f t="shared" ref="P939:R954" si="295">P892*$G$868</f>
        <v>1.4194700062353204E-2</v>
      </c>
      <c r="Q939" s="255">
        <f t="shared" si="295"/>
        <v>4.762327880744284E-2</v>
      </c>
      <c r="R939" s="255">
        <f t="shared" si="295"/>
        <v>2.0425586451258845E-2</v>
      </c>
      <c r="S939" s="252">
        <f t="shared" si="289"/>
        <v>2.7414521773684964E-2</v>
      </c>
      <c r="T939" s="15"/>
      <c r="U939" s="72"/>
      <c r="V939" s="72"/>
      <c r="W939" s="72"/>
      <c r="X939" s="72"/>
      <c r="Y939" s="72"/>
      <c r="Z939" s="72"/>
      <c r="AA939" s="72"/>
      <c r="AB939" s="72"/>
      <c r="AC939" s="72"/>
      <c r="AD939" s="72"/>
      <c r="AE939" s="72"/>
      <c r="AF939" s="72"/>
      <c r="AG939" s="72"/>
      <c r="AH939" s="72"/>
      <c r="AI939" s="72"/>
      <c r="AJ939" s="72"/>
      <c r="AK939" s="72"/>
      <c r="AL939" s="72"/>
      <c r="AM939" s="72"/>
      <c r="AN939" s="72"/>
      <c r="AO939" s="72"/>
      <c r="AP939" s="72"/>
      <c r="AQ939" s="72"/>
      <c r="AR939" s="72"/>
      <c r="AS939" s="72"/>
      <c r="AT939" s="72"/>
      <c r="AU939" s="72"/>
      <c r="AV939" s="72"/>
      <c r="AW939" s="72"/>
      <c r="AX939" s="72"/>
      <c r="AY939" s="72"/>
      <c r="AZ939" s="72"/>
      <c r="BA939" s="72"/>
      <c r="BB939" s="72"/>
      <c r="BC939" s="72"/>
      <c r="BD939" s="72"/>
      <c r="BE939" s="72"/>
      <c r="BF939" s="72"/>
      <c r="BG939" s="72"/>
      <c r="BH939" s="72"/>
      <c r="BI939" s="72"/>
      <c r="BJ939" s="72"/>
      <c r="BK939" s="72"/>
      <c r="BL939" s="72"/>
      <c r="BM939" s="72"/>
      <c r="BN939" s="72"/>
      <c r="BO939" s="72"/>
      <c r="BP939" s="72"/>
      <c r="BQ939" s="72"/>
      <c r="BR939" s="72"/>
      <c r="BS939" s="72"/>
      <c r="BT939" s="72"/>
      <c r="BU939" s="72"/>
      <c r="BV939" s="72"/>
      <c r="BW939" s="72"/>
      <c r="BX939" s="72"/>
      <c r="BY939" s="72"/>
      <c r="BZ939" s="72"/>
      <c r="CA939" s="72"/>
      <c r="CB939" s="72"/>
      <c r="CC939" s="72"/>
      <c r="CD939" s="72"/>
      <c r="CE939" s="72"/>
      <c r="CF939" s="72"/>
      <c r="CG939" s="72"/>
      <c r="CH939" s="72"/>
    </row>
    <row r="940" spans="2:86" ht="25.15" hidden="1" customHeight="1">
      <c r="B940" s="223">
        <f t="shared" si="290"/>
        <v>50040</v>
      </c>
      <c r="C940" s="10">
        <f t="shared" si="291"/>
        <v>2037</v>
      </c>
      <c r="D940" s="251">
        <f t="shared" si="292"/>
        <v>6.3359702360729367E-2</v>
      </c>
      <c r="E940" s="251">
        <f t="shared" si="292"/>
        <v>8.4304314286529625E-2</v>
      </c>
      <c r="F940" s="251">
        <f t="shared" si="292"/>
        <v>4.3916139842752458E-2</v>
      </c>
      <c r="G940" s="252">
        <f t="shared" si="283"/>
        <v>6.3860052163337136E-2</v>
      </c>
      <c r="H940" s="253">
        <f t="shared" si="293"/>
        <v>0.45625619251517935</v>
      </c>
      <c r="I940" s="253">
        <f t="shared" si="293"/>
        <v>1.1197498290564831</v>
      </c>
      <c r="J940" s="253">
        <f t="shared" si="293"/>
        <v>0.44366370426749829</v>
      </c>
      <c r="K940" s="252">
        <f t="shared" si="285"/>
        <v>0.67322324194638694</v>
      </c>
      <c r="L940" s="254">
        <f t="shared" si="294"/>
        <v>7.7386736981955358E-3</v>
      </c>
      <c r="M940" s="254">
        <f t="shared" si="294"/>
        <v>6.123714571961706E-3</v>
      </c>
      <c r="N940" s="254">
        <f t="shared" si="294"/>
        <v>5.5450812107238996E-3</v>
      </c>
      <c r="O940" s="252">
        <f t="shared" si="287"/>
        <v>6.4691564936270466E-3</v>
      </c>
      <c r="P940" s="255">
        <f t="shared" si="295"/>
        <v>1.4517107339707517E-2</v>
      </c>
      <c r="Q940" s="255">
        <f t="shared" si="295"/>
        <v>4.8704956587990997E-2</v>
      </c>
      <c r="R940" s="255">
        <f t="shared" si="295"/>
        <v>2.0889517192111982E-2</v>
      </c>
      <c r="S940" s="252">
        <f t="shared" si="289"/>
        <v>2.8037193706603496E-2</v>
      </c>
      <c r="T940" s="15"/>
      <c r="U940" s="72"/>
      <c r="V940" s="72"/>
      <c r="W940" s="72"/>
      <c r="X940" s="72"/>
      <c r="Y940" s="72"/>
      <c r="Z940" s="72"/>
      <c r="AA940" s="72"/>
      <c r="AB940" s="72"/>
      <c r="AC940" s="72"/>
      <c r="AD940" s="72"/>
      <c r="AE940" s="72"/>
      <c r="AF940" s="72"/>
      <c r="AG940" s="72"/>
      <c r="AH940" s="72"/>
      <c r="AI940" s="72"/>
      <c r="AJ940" s="72"/>
      <c r="AK940" s="72"/>
      <c r="AL940" s="72"/>
      <c r="AM940" s="72"/>
      <c r="AN940" s="72"/>
      <c r="AO940" s="72"/>
      <c r="AP940" s="72"/>
      <c r="AQ940" s="72"/>
      <c r="AR940" s="72"/>
      <c r="AS940" s="72"/>
      <c r="AT940" s="72"/>
      <c r="AU940" s="72"/>
      <c r="AV940" s="72"/>
      <c r="AW940" s="72"/>
      <c r="AX940" s="72"/>
      <c r="AY940" s="72"/>
      <c r="AZ940" s="72"/>
      <c r="BA940" s="72"/>
      <c r="BB940" s="72"/>
      <c r="BC940" s="72"/>
      <c r="BD940" s="72"/>
      <c r="BE940" s="72"/>
      <c r="BF940" s="72"/>
      <c r="BG940" s="72"/>
      <c r="BH940" s="72"/>
      <c r="BI940" s="72"/>
      <c r="BJ940" s="72"/>
      <c r="BK940" s="72"/>
      <c r="BL940" s="72"/>
      <c r="BM940" s="72"/>
      <c r="BN940" s="72"/>
      <c r="BO940" s="72"/>
      <c r="BP940" s="72"/>
      <c r="BQ940" s="72"/>
      <c r="BR940" s="72"/>
      <c r="BS940" s="72"/>
      <c r="BT940" s="72"/>
      <c r="BU940" s="72"/>
      <c r="BV940" s="72"/>
      <c r="BW940" s="72"/>
      <c r="BX940" s="72"/>
      <c r="BY940" s="72"/>
      <c r="BZ940" s="72"/>
      <c r="CA940" s="72"/>
      <c r="CB940" s="72"/>
      <c r="CC940" s="72"/>
      <c r="CD940" s="72"/>
      <c r="CE940" s="72"/>
      <c r="CF940" s="72"/>
      <c r="CG940" s="72"/>
      <c r="CH940" s="72"/>
    </row>
    <row r="941" spans="2:86" ht="25.15" hidden="1" customHeight="1">
      <c r="B941" s="223">
        <f t="shared" si="290"/>
        <v>50405</v>
      </c>
      <c r="C941" s="10">
        <f t="shared" si="291"/>
        <v>2038</v>
      </c>
      <c r="D941" s="251">
        <f t="shared" si="292"/>
        <v>6.4753961334633486E-2</v>
      </c>
      <c r="E941" s="251">
        <f t="shared" si="292"/>
        <v>8.6159468940881015E-2</v>
      </c>
      <c r="F941" s="251">
        <f t="shared" si="292"/>
        <v>4.4882534408913426E-2</v>
      </c>
      <c r="G941" s="252">
        <f t="shared" si="283"/>
        <v>6.5265321561475978E-2</v>
      </c>
      <c r="H941" s="253">
        <f t="shared" si="293"/>
        <v>0.46629631687043349</v>
      </c>
      <c r="I941" s="253">
        <f t="shared" si="293"/>
        <v>1.1443904316717068</v>
      </c>
      <c r="J941" s="253">
        <f t="shared" si="293"/>
        <v>0.45342672521018978</v>
      </c>
      <c r="K941" s="252">
        <f t="shared" si="285"/>
        <v>0.68803782458411</v>
      </c>
      <c r="L941" s="254">
        <f t="shared" si="294"/>
        <v>7.9089667211708521E-3</v>
      </c>
      <c r="M941" s="254">
        <f t="shared" si="294"/>
        <v>6.2584696872394711E-3</v>
      </c>
      <c r="N941" s="254">
        <f t="shared" si="294"/>
        <v>5.6671032365702648E-3</v>
      </c>
      <c r="O941" s="252">
        <f t="shared" si="287"/>
        <v>6.6115132149935293E-3</v>
      </c>
      <c r="P941" s="255">
        <f t="shared" si="295"/>
        <v>1.4836562867896072E-2</v>
      </c>
      <c r="Q941" s="255">
        <f t="shared" si="295"/>
        <v>4.9776731237590778E-2</v>
      </c>
      <c r="R941" s="255">
        <f t="shared" si="295"/>
        <v>2.1349200487967838E-2</v>
      </c>
      <c r="S941" s="252">
        <f t="shared" si="289"/>
        <v>2.86541648644849E-2</v>
      </c>
      <c r="T941" s="15"/>
      <c r="U941" s="72"/>
      <c r="V941" s="72"/>
      <c r="W941" s="72"/>
      <c r="X941" s="72"/>
      <c r="Y941" s="72"/>
      <c r="Z941" s="72"/>
      <c r="AA941" s="72"/>
      <c r="AB941" s="72"/>
      <c r="AC941" s="72"/>
      <c r="AD941" s="72"/>
      <c r="AE941" s="72"/>
      <c r="AF941" s="72"/>
      <c r="AG941" s="72"/>
      <c r="AH941" s="72"/>
      <c r="AI941" s="72"/>
      <c r="AJ941" s="72"/>
      <c r="AK941" s="72"/>
      <c r="AL941" s="72"/>
      <c r="AM941" s="72"/>
      <c r="AN941" s="72"/>
      <c r="AO941" s="72"/>
      <c r="AP941" s="72"/>
      <c r="AQ941" s="72"/>
      <c r="AR941" s="72"/>
      <c r="AS941" s="72"/>
      <c r="AT941" s="72"/>
      <c r="AU941" s="72"/>
      <c r="AV941" s="72"/>
      <c r="AW941" s="72"/>
      <c r="AX941" s="72"/>
      <c r="AY941" s="72"/>
      <c r="AZ941" s="72"/>
      <c r="BA941" s="72"/>
      <c r="BB941" s="72"/>
      <c r="BC941" s="72"/>
      <c r="BD941" s="72"/>
      <c r="BE941" s="72"/>
      <c r="BF941" s="72"/>
      <c r="BG941" s="72"/>
      <c r="BH941" s="72"/>
      <c r="BI941" s="72"/>
      <c r="BJ941" s="72"/>
      <c r="BK941" s="72"/>
      <c r="BL941" s="72"/>
      <c r="BM941" s="72"/>
      <c r="BN941" s="72"/>
      <c r="BO941" s="72"/>
      <c r="BP941" s="72"/>
      <c r="BQ941" s="72"/>
      <c r="BR941" s="72"/>
      <c r="BS941" s="72"/>
      <c r="BT941" s="72"/>
      <c r="BU941" s="72"/>
      <c r="BV941" s="72"/>
      <c r="BW941" s="72"/>
      <c r="BX941" s="72"/>
      <c r="BY941" s="72"/>
      <c r="BZ941" s="72"/>
      <c r="CA941" s="72"/>
      <c r="CB941" s="72"/>
      <c r="CC941" s="72"/>
      <c r="CD941" s="72"/>
      <c r="CE941" s="72"/>
      <c r="CF941" s="72"/>
      <c r="CG941" s="72"/>
      <c r="CH941" s="72"/>
    </row>
    <row r="942" spans="2:86" ht="25.15" hidden="1" customHeight="1">
      <c r="B942" s="223">
        <f t="shared" si="290"/>
        <v>50770</v>
      </c>
      <c r="C942" s="10">
        <f t="shared" si="291"/>
        <v>2039</v>
      </c>
      <c r="D942" s="251">
        <f t="shared" si="292"/>
        <v>6.6080221801792308E-2</v>
      </c>
      <c r="E942" s="251">
        <f t="shared" si="292"/>
        <v>8.7924147041996248E-2</v>
      </c>
      <c r="F942" s="251">
        <f t="shared" si="292"/>
        <v>4.5801797567885598E-2</v>
      </c>
      <c r="G942" s="252">
        <f t="shared" si="283"/>
        <v>6.6602055470558044E-2</v>
      </c>
      <c r="H942" s="253">
        <f t="shared" si="293"/>
        <v>0.47584678078492842</v>
      </c>
      <c r="I942" s="253">
        <f t="shared" si="293"/>
        <v>1.1678293033212355</v>
      </c>
      <c r="J942" s="253">
        <f t="shared" si="293"/>
        <v>0.46271360014424773</v>
      </c>
      <c r="K942" s="252">
        <f t="shared" si="285"/>
        <v>0.70212989475013721</v>
      </c>
      <c r="L942" s="254">
        <f t="shared" si="294"/>
        <v>8.0709544927630335E-3</v>
      </c>
      <c r="M942" s="254">
        <f t="shared" si="294"/>
        <v>6.3866527475499165E-3</v>
      </c>
      <c r="N942" s="254">
        <f t="shared" si="294"/>
        <v>5.7831742047559746E-3</v>
      </c>
      <c r="O942" s="252">
        <f t="shared" si="287"/>
        <v>6.7469271483563088E-3</v>
      </c>
      <c r="P942" s="255">
        <f t="shared" si="295"/>
        <v>1.5140438436195594E-2</v>
      </c>
      <c r="Q942" s="255">
        <f t="shared" si="295"/>
        <v>5.079623505579961E-2</v>
      </c>
      <c r="R942" s="255">
        <f t="shared" si="295"/>
        <v>2.1786464865761135E-2</v>
      </c>
      <c r="S942" s="252">
        <f t="shared" si="289"/>
        <v>2.9241046119252115E-2</v>
      </c>
      <c r="T942" s="15"/>
      <c r="U942" s="72"/>
      <c r="V942" s="72"/>
      <c r="W942" s="72"/>
      <c r="X942" s="72"/>
      <c r="Y942" s="72"/>
      <c r="Z942" s="72"/>
      <c r="AA942" s="72"/>
      <c r="AB942" s="72"/>
      <c r="AC942" s="72"/>
      <c r="AD942" s="72"/>
      <c r="AE942" s="72"/>
      <c r="AF942" s="72"/>
      <c r="AG942" s="72"/>
      <c r="AH942" s="72"/>
      <c r="AI942" s="72"/>
      <c r="AJ942" s="72"/>
      <c r="AK942" s="72"/>
      <c r="AL942" s="72"/>
      <c r="AM942" s="72"/>
      <c r="AN942" s="72"/>
      <c r="AO942" s="72"/>
      <c r="AP942" s="72"/>
      <c r="AQ942" s="72"/>
      <c r="AR942" s="72"/>
      <c r="AS942" s="72"/>
      <c r="AT942" s="72"/>
      <c r="AU942" s="72"/>
      <c r="AV942" s="72"/>
      <c r="AW942" s="72"/>
      <c r="AX942" s="72"/>
      <c r="AY942" s="72"/>
      <c r="AZ942" s="72"/>
      <c r="BA942" s="72"/>
      <c r="BB942" s="72"/>
      <c r="BC942" s="72"/>
      <c r="BD942" s="72"/>
      <c r="BE942" s="72"/>
      <c r="BF942" s="72"/>
      <c r="BG942" s="72"/>
      <c r="BH942" s="72"/>
      <c r="BI942" s="72"/>
      <c r="BJ942" s="72"/>
      <c r="BK942" s="72"/>
      <c r="BL942" s="72"/>
      <c r="BM942" s="72"/>
      <c r="BN942" s="72"/>
      <c r="BO942" s="72"/>
      <c r="BP942" s="72"/>
      <c r="BQ942" s="72"/>
      <c r="BR942" s="72"/>
      <c r="BS942" s="72"/>
      <c r="BT942" s="72"/>
      <c r="BU942" s="72"/>
      <c r="BV942" s="72"/>
      <c r="BW942" s="72"/>
      <c r="BX942" s="72"/>
      <c r="BY942" s="72"/>
      <c r="BZ942" s="72"/>
      <c r="CA942" s="72"/>
      <c r="CB942" s="72"/>
      <c r="CC942" s="72"/>
      <c r="CD942" s="72"/>
      <c r="CE942" s="72"/>
      <c r="CF942" s="72"/>
      <c r="CG942" s="72"/>
      <c r="CH942" s="72"/>
    </row>
    <row r="943" spans="2:86" ht="25.15" hidden="1" customHeight="1">
      <c r="B943" s="223">
        <f t="shared" si="290"/>
        <v>51135</v>
      </c>
      <c r="C943" s="10">
        <f t="shared" si="291"/>
        <v>2040</v>
      </c>
      <c r="D943" s="251">
        <f t="shared" si="292"/>
        <v>6.7438272922348622E-2</v>
      </c>
      <c r="E943" s="251">
        <f t="shared" si="292"/>
        <v>8.9731124730002457E-2</v>
      </c>
      <c r="F943" s="251">
        <f t="shared" si="292"/>
        <v>4.6743095596471725E-2</v>
      </c>
      <c r="G943" s="252">
        <f t="shared" si="283"/>
        <v>6.7970831082940927E-2</v>
      </c>
      <c r="H943" s="253">
        <f t="shared" si="293"/>
        <v>0.48562617068765057</v>
      </c>
      <c r="I943" s="253">
        <f t="shared" si="293"/>
        <v>1.1918300080820492</v>
      </c>
      <c r="J943" s="253">
        <f t="shared" si="293"/>
        <v>0.47222308280090997</v>
      </c>
      <c r="K943" s="252">
        <f t="shared" si="285"/>
        <v>0.71655975385686987</v>
      </c>
      <c r="L943" s="254">
        <f t="shared" si="294"/>
        <v>8.2368251344466029E-3</v>
      </c>
      <c r="M943" s="254">
        <f t="shared" si="294"/>
        <v>6.5179083741794706E-3</v>
      </c>
      <c r="N943" s="254">
        <f t="shared" si="294"/>
        <v>5.9020274106773895E-3</v>
      </c>
      <c r="O943" s="252">
        <f t="shared" si="287"/>
        <v>6.8855869731011543E-3</v>
      </c>
      <c r="P943" s="255">
        <f t="shared" si="295"/>
        <v>1.5451597945400384E-2</v>
      </c>
      <c r="Q943" s="255">
        <f t="shared" si="295"/>
        <v>5.1840176526584743E-2</v>
      </c>
      <c r="R943" s="255">
        <f t="shared" si="295"/>
        <v>2.2234210533332504E-2</v>
      </c>
      <c r="S943" s="252">
        <f t="shared" si="289"/>
        <v>2.9841995001772547E-2</v>
      </c>
      <c r="T943" s="15"/>
      <c r="U943" s="72"/>
      <c r="V943" s="72"/>
      <c r="W943" s="72"/>
      <c r="X943" s="72"/>
      <c r="Y943" s="72"/>
      <c r="Z943" s="72"/>
      <c r="AA943" s="72"/>
      <c r="AB943" s="72"/>
      <c r="AC943" s="72"/>
      <c r="AD943" s="72"/>
      <c r="AE943" s="72"/>
      <c r="AF943" s="72"/>
      <c r="AG943" s="72"/>
      <c r="AH943" s="72"/>
      <c r="AI943" s="72"/>
      <c r="AJ943" s="72"/>
      <c r="AK943" s="72"/>
      <c r="AL943" s="72"/>
      <c r="AM943" s="72"/>
      <c r="AN943" s="72"/>
      <c r="AO943" s="72"/>
      <c r="AP943" s="72"/>
      <c r="AQ943" s="72"/>
      <c r="AR943" s="72"/>
      <c r="AS943" s="72"/>
      <c r="AT943" s="72"/>
      <c r="AU943" s="72"/>
      <c r="AV943" s="72"/>
      <c r="AW943" s="72"/>
      <c r="AX943" s="72"/>
      <c r="AY943" s="72"/>
      <c r="AZ943" s="72"/>
      <c r="BA943" s="72"/>
      <c r="BB943" s="72"/>
      <c r="BC943" s="72"/>
      <c r="BD943" s="72"/>
      <c r="BE943" s="72"/>
      <c r="BF943" s="72"/>
      <c r="BG943" s="72"/>
      <c r="BH943" s="72"/>
      <c r="BI943" s="72"/>
      <c r="BJ943" s="72"/>
      <c r="BK943" s="72"/>
      <c r="BL943" s="72"/>
      <c r="BM943" s="72"/>
      <c r="BN943" s="72"/>
      <c r="BO943" s="72"/>
      <c r="BP943" s="72"/>
      <c r="BQ943" s="72"/>
      <c r="BR943" s="72"/>
      <c r="BS943" s="72"/>
      <c r="BT943" s="72"/>
      <c r="BU943" s="72"/>
      <c r="BV943" s="72"/>
      <c r="BW943" s="72"/>
      <c r="BX943" s="72"/>
      <c r="BY943" s="72"/>
      <c r="BZ943" s="72"/>
      <c r="CA943" s="72"/>
      <c r="CB943" s="72"/>
      <c r="CC943" s="72"/>
      <c r="CD943" s="72"/>
      <c r="CE943" s="72"/>
      <c r="CF943" s="72"/>
      <c r="CG943" s="72"/>
      <c r="CH943" s="72"/>
    </row>
    <row r="944" spans="2:86" ht="25.15" hidden="1" customHeight="1">
      <c r="B944" s="223">
        <f t="shared" si="290"/>
        <v>51501</v>
      </c>
      <c r="C944" s="10">
        <f t="shared" si="291"/>
        <v>2041</v>
      </c>
      <c r="D944" s="251">
        <f t="shared" si="292"/>
        <v>6.8774342098646205E-2</v>
      </c>
      <c r="E944" s="251">
        <f t="shared" si="292"/>
        <v>9.1508853973518448E-2</v>
      </c>
      <c r="F944" s="251">
        <f t="shared" si="292"/>
        <v>4.7669157408628267E-2</v>
      </c>
      <c r="G944" s="252">
        <f t="shared" si="283"/>
        <v>6.9317451160264304E-2</v>
      </c>
      <c r="H944" s="253">
        <f t="shared" si="293"/>
        <v>0.4952472675773395</v>
      </c>
      <c r="I944" s="253">
        <f t="shared" si="293"/>
        <v>1.2154422280897956</v>
      </c>
      <c r="J944" s="253">
        <f t="shared" si="293"/>
        <v>0.48157864126832495</v>
      </c>
      <c r="K944" s="252">
        <f t="shared" si="285"/>
        <v>0.7307560456451534</v>
      </c>
      <c r="L944" s="254">
        <f t="shared" si="294"/>
        <v>8.4000109293343068E-3</v>
      </c>
      <c r="M944" s="254">
        <f t="shared" si="294"/>
        <v>6.6470394461258173E-3</v>
      </c>
      <c r="N944" s="254">
        <f t="shared" si="294"/>
        <v>6.0189568123266476E-3</v>
      </c>
      <c r="O944" s="252">
        <f t="shared" si="287"/>
        <v>7.0220023959289236E-3</v>
      </c>
      <c r="P944" s="255">
        <f t="shared" si="295"/>
        <v>1.5757720905624523E-2</v>
      </c>
      <c r="Q944" s="255">
        <f t="shared" si="295"/>
        <v>5.2867220354215781E-2</v>
      </c>
      <c r="R944" s="255">
        <f t="shared" si="295"/>
        <v>2.2674708815177622E-2</v>
      </c>
      <c r="S944" s="252">
        <f t="shared" si="289"/>
        <v>3.0433216691672645E-2</v>
      </c>
      <c r="T944" s="15"/>
      <c r="U944" s="72"/>
      <c r="V944" s="72"/>
      <c r="W944" s="72"/>
      <c r="X944" s="72"/>
      <c r="Y944" s="72"/>
      <c r="Z944" s="72"/>
      <c r="AA944" s="72"/>
      <c r="AB944" s="72"/>
      <c r="AC944" s="72"/>
      <c r="AD944" s="72"/>
      <c r="AE944" s="72"/>
      <c r="AF944" s="72"/>
      <c r="AG944" s="72"/>
      <c r="AH944" s="72"/>
      <c r="AI944" s="72"/>
      <c r="AJ944" s="72"/>
      <c r="AK944" s="72"/>
      <c r="AL944" s="72"/>
      <c r="AM944" s="72"/>
      <c r="AN944" s="72"/>
      <c r="AO944" s="72"/>
      <c r="AP944" s="72"/>
      <c r="AQ944" s="72"/>
      <c r="AR944" s="72"/>
      <c r="AS944" s="72"/>
      <c r="AT944" s="72"/>
      <c r="AU944" s="72"/>
      <c r="AV944" s="72"/>
      <c r="AW944" s="72"/>
      <c r="AX944" s="72"/>
      <c r="AY944" s="72"/>
      <c r="AZ944" s="72"/>
      <c r="BA944" s="72"/>
      <c r="BB944" s="72"/>
      <c r="BC944" s="72"/>
      <c r="BD944" s="72"/>
      <c r="BE944" s="72"/>
      <c r="BF944" s="72"/>
      <c r="BG944" s="72"/>
      <c r="BH944" s="72"/>
      <c r="BI944" s="72"/>
      <c r="BJ944" s="72"/>
      <c r="BK944" s="72"/>
      <c r="BL944" s="72"/>
      <c r="BM944" s="72"/>
      <c r="BN944" s="72"/>
      <c r="BO944" s="72"/>
      <c r="BP944" s="72"/>
      <c r="BQ944" s="72"/>
      <c r="BR944" s="72"/>
      <c r="BS944" s="72"/>
      <c r="BT944" s="72"/>
      <c r="BU944" s="72"/>
      <c r="BV944" s="72"/>
      <c r="BW944" s="72"/>
      <c r="BX944" s="72"/>
      <c r="BY944" s="72"/>
      <c r="BZ944" s="72"/>
      <c r="CA944" s="72"/>
      <c r="CB944" s="72"/>
      <c r="CC944" s="72"/>
      <c r="CD944" s="72"/>
      <c r="CE944" s="72"/>
      <c r="CF944" s="72"/>
      <c r="CG944" s="72"/>
      <c r="CH944" s="72"/>
    </row>
    <row r="945" spans="2:86" ht="25.15" hidden="1" customHeight="1">
      <c r="B945" s="223">
        <f t="shared" si="290"/>
        <v>51866</v>
      </c>
      <c r="C945" s="10">
        <f t="shared" si="291"/>
        <v>2042</v>
      </c>
      <c r="D945" s="251">
        <f t="shared" si="292"/>
        <v>7.0085004340177476E-2</v>
      </c>
      <c r="E945" s="251">
        <f t="shared" si="292"/>
        <v>9.3252777593999733E-2</v>
      </c>
      <c r="F945" s="251">
        <f t="shared" si="292"/>
        <v>4.8577609060720908E-2</v>
      </c>
      <c r="G945" s="252">
        <f t="shared" si="283"/>
        <v>7.0638463664966025E-2</v>
      </c>
      <c r="H945" s="253">
        <f t="shared" si="293"/>
        <v>0.50468540793648853</v>
      </c>
      <c r="I945" s="253">
        <f t="shared" si="293"/>
        <v>1.2386054338218833</v>
      </c>
      <c r="J945" s="253">
        <f t="shared" si="293"/>
        <v>0.49075629273219484</v>
      </c>
      <c r="K945" s="252">
        <f t="shared" si="285"/>
        <v>0.74468237816352223</v>
      </c>
      <c r="L945" s="254">
        <f t="shared" si="294"/>
        <v>8.56009355342887E-3</v>
      </c>
      <c r="M945" s="254">
        <f t="shared" si="294"/>
        <v>6.7737149380921379E-3</v>
      </c>
      <c r="N945" s="254">
        <f t="shared" si="294"/>
        <v>6.1336626631802796E-3</v>
      </c>
      <c r="O945" s="252">
        <f t="shared" si="287"/>
        <v>7.1558237182337628E-3</v>
      </c>
      <c r="P945" s="255">
        <f t="shared" si="295"/>
        <v>1.6058022575889376E-2</v>
      </c>
      <c r="Q945" s="255">
        <f t="shared" si="295"/>
        <v>5.3874733729386962E-2</v>
      </c>
      <c r="R945" s="255">
        <f t="shared" si="295"/>
        <v>2.3106830501476598E-2</v>
      </c>
      <c r="S945" s="252">
        <f t="shared" si="289"/>
        <v>3.1013195602250982E-2</v>
      </c>
      <c r="T945" s="15"/>
      <c r="U945" s="72"/>
      <c r="V945" s="72"/>
      <c r="W945" s="72"/>
      <c r="X945" s="72"/>
      <c r="Y945" s="72"/>
      <c r="Z945" s="72"/>
      <c r="AA945" s="72"/>
      <c r="AB945" s="72"/>
      <c r="AC945" s="72"/>
      <c r="AD945" s="72"/>
      <c r="AE945" s="72"/>
      <c r="AF945" s="72"/>
      <c r="AG945" s="72"/>
      <c r="AH945" s="72"/>
      <c r="AI945" s="72"/>
      <c r="AJ945" s="72"/>
      <c r="AK945" s="72"/>
      <c r="AL945" s="72"/>
      <c r="AM945" s="72"/>
      <c r="AN945" s="72"/>
      <c r="AO945" s="72"/>
      <c r="AP945" s="72"/>
      <c r="AQ945" s="72"/>
      <c r="AR945" s="72"/>
      <c r="AS945" s="72"/>
      <c r="AT945" s="72"/>
      <c r="AU945" s="72"/>
      <c r="AV945" s="72"/>
      <c r="AW945" s="72"/>
      <c r="AX945" s="72"/>
      <c r="AY945" s="72"/>
      <c r="AZ945" s="72"/>
      <c r="BA945" s="72"/>
      <c r="BB945" s="72"/>
      <c r="BC945" s="72"/>
      <c r="BD945" s="72"/>
      <c r="BE945" s="72"/>
      <c r="BF945" s="72"/>
      <c r="BG945" s="72"/>
      <c r="BH945" s="72"/>
      <c r="BI945" s="72"/>
      <c r="BJ945" s="72"/>
      <c r="BK945" s="72"/>
      <c r="BL945" s="72"/>
      <c r="BM945" s="72"/>
      <c r="BN945" s="72"/>
      <c r="BO945" s="72"/>
      <c r="BP945" s="72"/>
      <c r="BQ945" s="72"/>
      <c r="BR945" s="72"/>
      <c r="BS945" s="72"/>
      <c r="BT945" s="72"/>
      <c r="BU945" s="72"/>
      <c r="BV945" s="72"/>
      <c r="BW945" s="72"/>
      <c r="BX945" s="72"/>
      <c r="BY945" s="72"/>
      <c r="BZ945" s="72"/>
      <c r="CA945" s="72"/>
      <c r="CB945" s="72"/>
      <c r="CC945" s="72"/>
      <c r="CD945" s="72"/>
      <c r="CE945" s="72"/>
      <c r="CF945" s="72"/>
      <c r="CG945" s="72"/>
      <c r="CH945" s="72"/>
    </row>
    <row r="946" spans="2:86" ht="25.15" hidden="1" customHeight="1">
      <c r="B946" s="223">
        <f t="shared" si="290"/>
        <v>52231</v>
      </c>
      <c r="C946" s="10">
        <f t="shared" si="291"/>
        <v>2043</v>
      </c>
      <c r="D946" s="251">
        <f t="shared" si="292"/>
        <v>7.1424082603944811E-2</v>
      </c>
      <c r="E946" s="251">
        <f t="shared" si="292"/>
        <v>9.5034510629299948E-2</v>
      </c>
      <c r="F946" s="251">
        <f t="shared" si="292"/>
        <v>4.9505756544072174E-2</v>
      </c>
      <c r="G946" s="252">
        <f t="shared" si="283"/>
        <v>7.1988116592438978E-2</v>
      </c>
      <c r="H946" s="253">
        <f t="shared" si="293"/>
        <v>0.51432817340637493</v>
      </c>
      <c r="I946" s="253">
        <f t="shared" si="293"/>
        <v>1.2622708331384698</v>
      </c>
      <c r="J946" s="253">
        <f t="shared" si="293"/>
        <v>0.50013292173566892</v>
      </c>
      <c r="K946" s="252">
        <f t="shared" si="285"/>
        <v>0.75891064276017117</v>
      </c>
      <c r="L946" s="254">
        <f t="shared" si="294"/>
        <v>8.7236468744442217E-3</v>
      </c>
      <c r="M946" s="254">
        <f t="shared" si="294"/>
        <v>6.9031368383110324E-3</v>
      </c>
      <c r="N946" s="254">
        <f t="shared" si="294"/>
        <v>6.2508554125690011E-3</v>
      </c>
      <c r="O946" s="252">
        <f t="shared" si="287"/>
        <v>7.2925463751080848E-3</v>
      </c>
      <c r="P946" s="255">
        <f t="shared" si="295"/>
        <v>1.6364834984519443E-2</v>
      </c>
      <c r="Q946" s="255">
        <f t="shared" si="295"/>
        <v>5.4904090659338912E-2</v>
      </c>
      <c r="R946" s="255">
        <f t="shared" si="295"/>
        <v>2.3548320871069759E-2</v>
      </c>
      <c r="S946" s="252">
        <f t="shared" si="289"/>
        <v>3.1605748838309369E-2</v>
      </c>
      <c r="T946" s="15"/>
      <c r="U946" s="72"/>
      <c r="V946" s="72"/>
      <c r="W946" s="72"/>
      <c r="X946" s="72"/>
      <c r="Y946" s="72"/>
      <c r="Z946" s="72"/>
      <c r="AA946" s="72"/>
      <c r="AB946" s="72"/>
      <c r="AC946" s="72"/>
      <c r="AD946" s="72"/>
      <c r="AE946" s="72"/>
      <c r="AF946" s="72"/>
      <c r="AG946" s="72"/>
      <c r="AH946" s="72"/>
      <c r="AI946" s="72"/>
      <c r="AJ946" s="72"/>
      <c r="AK946" s="72"/>
      <c r="AL946" s="72"/>
      <c r="AM946" s="72"/>
      <c r="AN946" s="72"/>
      <c r="AO946" s="72"/>
      <c r="AP946" s="72"/>
      <c r="AQ946" s="72"/>
      <c r="AR946" s="72"/>
      <c r="AS946" s="72"/>
      <c r="AT946" s="72"/>
      <c r="AU946" s="72"/>
      <c r="AV946" s="72"/>
      <c r="AW946" s="72"/>
      <c r="AX946" s="72"/>
      <c r="AY946" s="72"/>
      <c r="AZ946" s="72"/>
      <c r="BA946" s="72"/>
      <c r="BB946" s="72"/>
      <c r="BC946" s="72"/>
      <c r="BD946" s="72"/>
      <c r="BE946" s="72"/>
      <c r="BF946" s="72"/>
      <c r="BG946" s="72"/>
      <c r="BH946" s="72"/>
      <c r="BI946" s="72"/>
      <c r="BJ946" s="72"/>
      <c r="BK946" s="72"/>
      <c r="BL946" s="72"/>
      <c r="BM946" s="72"/>
      <c r="BN946" s="72"/>
      <c r="BO946" s="72"/>
      <c r="BP946" s="72"/>
      <c r="BQ946" s="72"/>
      <c r="BR946" s="72"/>
      <c r="BS946" s="72"/>
      <c r="BT946" s="72"/>
      <c r="BU946" s="72"/>
      <c r="BV946" s="72"/>
      <c r="BW946" s="72"/>
      <c r="BX946" s="72"/>
      <c r="BY946" s="72"/>
      <c r="BZ946" s="72"/>
      <c r="CA946" s="72"/>
      <c r="CB946" s="72"/>
      <c r="CC946" s="72"/>
      <c r="CD946" s="72"/>
      <c r="CE946" s="72"/>
      <c r="CF946" s="72"/>
      <c r="CG946" s="72"/>
      <c r="CH946" s="72"/>
    </row>
    <row r="947" spans="2:86" ht="25.15" hidden="1" customHeight="1">
      <c r="B947" s="223">
        <f t="shared" si="290"/>
        <v>52596</v>
      </c>
      <c r="C947" s="10">
        <f t="shared" si="291"/>
        <v>2044</v>
      </c>
      <c r="D947" s="251">
        <f t="shared" si="292"/>
        <v>7.2734285833003648E-2</v>
      </c>
      <c r="E947" s="251">
        <f t="shared" si="292"/>
        <v>9.6777823503040067E-2</v>
      </c>
      <c r="F947" s="251">
        <f t="shared" si="292"/>
        <v>5.0413890043535019E-2</v>
      </c>
      <c r="G947" s="252">
        <f t="shared" si="283"/>
        <v>7.3308666459859576E-2</v>
      </c>
      <c r="H947" s="253">
        <f t="shared" si="293"/>
        <v>0.52376300839515144</v>
      </c>
      <c r="I947" s="253">
        <f t="shared" si="293"/>
        <v>1.2854259267879815</v>
      </c>
      <c r="J947" s="253">
        <f t="shared" si="293"/>
        <v>0.50930735905606528</v>
      </c>
      <c r="K947" s="252">
        <f t="shared" si="285"/>
        <v>0.77283209807973263</v>
      </c>
      <c r="L947" s="254">
        <f t="shared" si="294"/>
        <v>8.8836734353374882E-3</v>
      </c>
      <c r="M947" s="254">
        <f t="shared" si="294"/>
        <v>7.0297679667266823E-3</v>
      </c>
      <c r="N947" s="254">
        <f t="shared" si="294"/>
        <v>6.3655210918097385E-3</v>
      </c>
      <c r="O947" s="252">
        <f t="shared" si="287"/>
        <v>7.4263208312913033E-3</v>
      </c>
      <c r="P947" s="255">
        <f t="shared" si="295"/>
        <v>1.6665031484887908E-2</v>
      </c>
      <c r="Q947" s="255">
        <f t="shared" si="295"/>
        <v>5.5911251189062428E-2</v>
      </c>
      <c r="R947" s="255">
        <f t="shared" si="295"/>
        <v>2.3980291222236511E-2</v>
      </c>
      <c r="S947" s="252">
        <f t="shared" si="289"/>
        <v>3.2185524632062278E-2</v>
      </c>
      <c r="T947" s="15"/>
      <c r="U947" s="72"/>
      <c r="V947" s="72"/>
      <c r="W947" s="72"/>
      <c r="X947" s="72"/>
      <c r="Y947" s="72"/>
      <c r="Z947" s="72"/>
      <c r="AA947" s="72"/>
      <c r="AB947" s="72"/>
      <c r="AC947" s="72"/>
      <c r="AD947" s="72"/>
      <c r="AE947" s="72"/>
      <c r="AF947" s="72"/>
      <c r="AG947" s="72"/>
      <c r="AH947" s="72"/>
      <c r="AI947" s="72"/>
      <c r="AJ947" s="72"/>
      <c r="AK947" s="72"/>
      <c r="AL947" s="72"/>
      <c r="AM947" s="72"/>
      <c r="AN947" s="72"/>
      <c r="AO947" s="72"/>
      <c r="AP947" s="72"/>
      <c r="AQ947" s="72"/>
      <c r="AR947" s="72"/>
      <c r="AS947" s="72"/>
      <c r="AT947" s="72"/>
      <c r="AU947" s="72"/>
      <c r="AV947" s="72"/>
      <c r="AW947" s="72"/>
      <c r="AX947" s="72"/>
      <c r="AY947" s="72"/>
      <c r="AZ947" s="72"/>
      <c r="BA947" s="72"/>
      <c r="BB947" s="72"/>
      <c r="BC947" s="72"/>
      <c r="BD947" s="72"/>
      <c r="BE947" s="72"/>
      <c r="BF947" s="72"/>
      <c r="BG947" s="72"/>
      <c r="BH947" s="72"/>
      <c r="BI947" s="72"/>
      <c r="BJ947" s="72"/>
      <c r="BK947" s="72"/>
      <c r="BL947" s="72"/>
      <c r="BM947" s="72"/>
      <c r="BN947" s="72"/>
      <c r="BO947" s="72"/>
      <c r="BP947" s="72"/>
      <c r="BQ947" s="72"/>
      <c r="BR947" s="72"/>
      <c r="BS947" s="72"/>
      <c r="BT947" s="72"/>
      <c r="BU947" s="72"/>
      <c r="BV947" s="72"/>
      <c r="BW947" s="72"/>
      <c r="BX947" s="72"/>
      <c r="BY947" s="72"/>
      <c r="BZ947" s="72"/>
      <c r="CA947" s="72"/>
      <c r="CB947" s="72"/>
      <c r="CC947" s="72"/>
      <c r="CD947" s="72"/>
      <c r="CE947" s="72"/>
      <c r="CF947" s="72"/>
      <c r="CG947" s="72"/>
      <c r="CH947" s="72"/>
    </row>
    <row r="948" spans="2:86" ht="25.15" hidden="1" customHeight="1">
      <c r="B948" s="223">
        <f t="shared" si="290"/>
        <v>52962</v>
      </c>
      <c r="C948" s="10">
        <f t="shared" si="291"/>
        <v>2045</v>
      </c>
      <c r="D948" s="251">
        <f t="shared" si="292"/>
        <v>7.4071562753295114E-2</v>
      </c>
      <c r="E948" s="251">
        <f t="shared" si="292"/>
        <v>9.8557159730576549E-2</v>
      </c>
      <c r="F948" s="251">
        <f t="shared" si="292"/>
        <v>5.1340788972220733E-2</v>
      </c>
      <c r="G948" s="252">
        <f t="shared" si="283"/>
        <v>7.465650381869747E-2</v>
      </c>
      <c r="H948" s="253">
        <f t="shared" si="293"/>
        <v>0.53339280230606445</v>
      </c>
      <c r="I948" s="253">
        <f t="shared" si="293"/>
        <v>1.309059491137325</v>
      </c>
      <c r="J948" s="253">
        <f t="shared" si="293"/>
        <v>0.51867137451040046</v>
      </c>
      <c r="K948" s="252">
        <f t="shared" si="285"/>
        <v>0.78704122265126319</v>
      </c>
      <c r="L948" s="254">
        <f t="shared" si="294"/>
        <v>9.0470067425450322E-3</v>
      </c>
      <c r="M948" s="254">
        <f t="shared" si="294"/>
        <v>7.1590157671174333E-3</v>
      </c>
      <c r="N948" s="254">
        <f t="shared" si="294"/>
        <v>6.4825561921646128E-3</v>
      </c>
      <c r="O948" s="252">
        <f t="shared" si="287"/>
        <v>7.5628595672756925E-3</v>
      </c>
      <c r="P948" s="255">
        <f t="shared" si="295"/>
        <v>1.6971431165938449E-2</v>
      </c>
      <c r="Q948" s="255">
        <f t="shared" si="295"/>
        <v>5.6939223416237653E-2</v>
      </c>
      <c r="R948" s="255">
        <f t="shared" si="295"/>
        <v>2.442118769390866E-2</v>
      </c>
      <c r="S948" s="252">
        <f t="shared" si="289"/>
        <v>3.2777280758694925E-2</v>
      </c>
      <c r="T948" s="15"/>
      <c r="U948" s="72"/>
      <c r="V948" s="72"/>
      <c r="W948" s="72"/>
      <c r="X948" s="72"/>
      <c r="Y948" s="72"/>
      <c r="Z948" s="72"/>
      <c r="AA948" s="72"/>
      <c r="AB948" s="72"/>
      <c r="AC948" s="72"/>
      <c r="AD948" s="72"/>
      <c r="AE948" s="72"/>
      <c r="AF948" s="72"/>
      <c r="AG948" s="72"/>
      <c r="AH948" s="72"/>
      <c r="AI948" s="72"/>
      <c r="AJ948" s="72"/>
      <c r="AK948" s="72"/>
      <c r="AL948" s="72"/>
      <c r="AM948" s="72"/>
      <c r="AN948" s="72"/>
      <c r="AO948" s="72"/>
      <c r="AP948" s="72"/>
      <c r="AQ948" s="72"/>
      <c r="AR948" s="72"/>
      <c r="AS948" s="72"/>
      <c r="AT948" s="72"/>
      <c r="AU948" s="72"/>
      <c r="AV948" s="72"/>
      <c r="AW948" s="72"/>
      <c r="AX948" s="72"/>
      <c r="AY948" s="72"/>
      <c r="AZ948" s="72"/>
      <c r="BA948" s="72"/>
      <c r="BB948" s="72"/>
      <c r="BC948" s="72"/>
      <c r="BD948" s="72"/>
      <c r="BE948" s="72"/>
      <c r="BF948" s="72"/>
      <c r="BG948" s="72"/>
      <c r="BH948" s="72"/>
      <c r="BI948" s="72"/>
      <c r="BJ948" s="72"/>
      <c r="BK948" s="72"/>
      <c r="BL948" s="72"/>
      <c r="BM948" s="72"/>
      <c r="BN948" s="72"/>
      <c r="BO948" s="72"/>
      <c r="BP948" s="72"/>
      <c r="BQ948" s="72"/>
      <c r="BR948" s="72"/>
      <c r="BS948" s="72"/>
      <c r="BT948" s="72"/>
      <c r="BU948" s="72"/>
      <c r="BV948" s="72"/>
      <c r="BW948" s="72"/>
      <c r="BX948" s="72"/>
      <c r="BY948" s="72"/>
      <c r="BZ948" s="72"/>
      <c r="CA948" s="72"/>
      <c r="CB948" s="72"/>
      <c r="CC948" s="72"/>
      <c r="CD948" s="72"/>
      <c r="CE948" s="72"/>
      <c r="CF948" s="72"/>
      <c r="CG948" s="72"/>
      <c r="CH948" s="72"/>
    </row>
    <row r="949" spans="2:86" ht="25.15" hidden="1" customHeight="1">
      <c r="B949" s="223">
        <f t="shared" si="290"/>
        <v>53327</v>
      </c>
      <c r="C949" s="10">
        <f t="shared" si="291"/>
        <v>2046</v>
      </c>
      <c r="D949" s="251">
        <f t="shared" si="292"/>
        <v>7.5376709224369315E-2</v>
      </c>
      <c r="E949" s="251">
        <f t="shared" si="292"/>
        <v>0.10029374425019688</v>
      </c>
      <c r="F949" s="251">
        <f t="shared" si="292"/>
        <v>5.2245417510603735E-2</v>
      </c>
      <c r="G949" s="252">
        <f t="shared" si="283"/>
        <v>7.5971956995056641E-2</v>
      </c>
      <c r="H949" s="253">
        <f t="shared" si="293"/>
        <v>0.54279122334309282</v>
      </c>
      <c r="I949" s="253">
        <f t="shared" si="293"/>
        <v>1.3321252171970612</v>
      </c>
      <c r="J949" s="253">
        <f t="shared" si="293"/>
        <v>0.52781040288953829</v>
      </c>
      <c r="K949" s="252">
        <f t="shared" si="285"/>
        <v>0.80090894780989741</v>
      </c>
      <c r="L949" s="254">
        <f t="shared" si="294"/>
        <v>9.2064156774306644E-3</v>
      </c>
      <c r="M949" s="254">
        <f t="shared" si="294"/>
        <v>7.2851581599266387E-3</v>
      </c>
      <c r="N949" s="254">
        <f t="shared" si="294"/>
        <v>6.5967793167113868E-3</v>
      </c>
      <c r="O949" s="252">
        <f t="shared" si="287"/>
        <v>7.6961177180228969E-3</v>
      </c>
      <c r="P949" s="255">
        <f t="shared" si="295"/>
        <v>1.7270469051355791E-2</v>
      </c>
      <c r="Q949" s="255">
        <f t="shared" si="295"/>
        <v>5.7942496787894739E-2</v>
      </c>
      <c r="R949" s="255">
        <f t="shared" si="295"/>
        <v>2.4851490846068462E-2</v>
      </c>
      <c r="S949" s="252">
        <f t="shared" si="289"/>
        <v>3.3354818895106331E-2</v>
      </c>
      <c r="T949" s="15"/>
      <c r="U949" s="72"/>
      <c r="V949" s="72"/>
      <c r="W949" s="72"/>
      <c r="X949" s="72"/>
      <c r="Y949" s="72"/>
      <c r="Z949" s="72"/>
      <c r="AA949" s="72"/>
      <c r="AB949" s="72"/>
      <c r="AC949" s="72"/>
      <c r="AD949" s="72"/>
      <c r="AE949" s="72"/>
      <c r="AF949" s="72"/>
      <c r="AG949" s="72"/>
      <c r="AH949" s="72"/>
      <c r="AI949" s="72"/>
      <c r="AJ949" s="72"/>
      <c r="AK949" s="72"/>
      <c r="AL949" s="72"/>
      <c r="AM949" s="72"/>
      <c r="AN949" s="72"/>
      <c r="AO949" s="72"/>
      <c r="AP949" s="72"/>
      <c r="AQ949" s="72"/>
      <c r="AR949" s="72"/>
      <c r="AS949" s="72"/>
      <c r="AT949" s="72"/>
      <c r="AU949" s="72"/>
      <c r="AV949" s="72"/>
      <c r="AW949" s="72"/>
      <c r="AX949" s="72"/>
      <c r="AY949" s="72"/>
      <c r="AZ949" s="72"/>
      <c r="BA949" s="72"/>
      <c r="BB949" s="72"/>
      <c r="BC949" s="72"/>
      <c r="BD949" s="72"/>
      <c r="BE949" s="72"/>
      <c r="BF949" s="72"/>
      <c r="BG949" s="72"/>
      <c r="BH949" s="72"/>
      <c r="BI949" s="72"/>
      <c r="BJ949" s="72"/>
      <c r="BK949" s="72"/>
      <c r="BL949" s="72"/>
      <c r="BM949" s="72"/>
      <c r="BN949" s="72"/>
      <c r="BO949" s="72"/>
      <c r="BP949" s="72"/>
      <c r="BQ949" s="72"/>
      <c r="BR949" s="72"/>
      <c r="BS949" s="72"/>
      <c r="BT949" s="72"/>
      <c r="BU949" s="72"/>
      <c r="BV949" s="72"/>
      <c r="BW949" s="72"/>
      <c r="BX949" s="72"/>
      <c r="BY949" s="72"/>
      <c r="BZ949" s="72"/>
      <c r="CA949" s="72"/>
      <c r="CB949" s="72"/>
      <c r="CC949" s="72"/>
      <c r="CD949" s="72"/>
      <c r="CE949" s="72"/>
      <c r="CF949" s="72"/>
      <c r="CG949" s="72"/>
      <c r="CH949" s="72"/>
    </row>
    <row r="950" spans="2:86" ht="25.15" hidden="1" customHeight="1">
      <c r="B950" s="223">
        <f t="shared" si="290"/>
        <v>53692</v>
      </c>
      <c r="C950" s="10">
        <f t="shared" si="291"/>
        <v>2047</v>
      </c>
      <c r="D950" s="251">
        <f t="shared" si="292"/>
        <v>7.6646883099105209E-2</v>
      </c>
      <c r="E950" s="251">
        <f t="shared" si="292"/>
        <v>0.10198379539539677</v>
      </c>
      <c r="F950" s="251">
        <f t="shared" si="292"/>
        <v>5.312580569787663E-2</v>
      </c>
      <c r="G950" s="252">
        <f t="shared" si="283"/>
        <v>7.7252161397459537E-2</v>
      </c>
      <c r="H950" s="253">
        <f t="shared" si="293"/>
        <v>0.55193780507133094</v>
      </c>
      <c r="I950" s="253">
        <f t="shared" si="293"/>
        <v>1.3545728759788214</v>
      </c>
      <c r="J950" s="253">
        <f t="shared" si="293"/>
        <v>0.53670454262398259</v>
      </c>
      <c r="K950" s="252">
        <f t="shared" si="285"/>
        <v>0.81440507455804489</v>
      </c>
      <c r="L950" s="254">
        <f t="shared" si="294"/>
        <v>9.3615531037492296E-3</v>
      </c>
      <c r="M950" s="254">
        <f t="shared" si="294"/>
        <v>7.407920451664711E-3</v>
      </c>
      <c r="N950" s="254">
        <f t="shared" si="294"/>
        <v>6.7079417279085046E-3</v>
      </c>
      <c r="O950" s="252">
        <f t="shared" si="287"/>
        <v>7.8258050944408145E-3</v>
      </c>
      <c r="P950" s="255">
        <f t="shared" si="295"/>
        <v>1.7561493942455375E-2</v>
      </c>
      <c r="Q950" s="255">
        <f t="shared" si="295"/>
        <v>5.8918886529689921E-2</v>
      </c>
      <c r="R950" s="255">
        <f t="shared" si="295"/>
        <v>2.527026363073534E-2</v>
      </c>
      <c r="S950" s="252">
        <f t="shared" si="289"/>
        <v>3.3916881367626876E-2</v>
      </c>
      <c r="T950" s="15"/>
      <c r="U950" s="72"/>
      <c r="V950" s="72"/>
      <c r="W950" s="72"/>
      <c r="X950" s="72"/>
      <c r="Y950" s="72"/>
      <c r="Z950" s="72"/>
      <c r="AA950" s="72"/>
      <c r="AB950" s="72"/>
      <c r="AC950" s="72"/>
      <c r="AD950" s="72"/>
      <c r="AE950" s="72"/>
      <c r="AF950" s="72"/>
      <c r="AG950" s="72"/>
      <c r="AH950" s="72"/>
      <c r="AI950" s="72"/>
      <c r="AJ950" s="72"/>
      <c r="AK950" s="72"/>
      <c r="AL950" s="72"/>
      <c r="AM950" s="72"/>
      <c r="AN950" s="72"/>
      <c r="AO950" s="72"/>
      <c r="AP950" s="72"/>
      <c r="AQ950" s="72"/>
      <c r="AR950" s="72"/>
      <c r="AS950" s="72"/>
      <c r="AT950" s="72"/>
      <c r="AU950" s="72"/>
      <c r="AV950" s="72"/>
      <c r="AW950" s="72"/>
      <c r="AX950" s="72"/>
      <c r="AY950" s="72"/>
      <c r="AZ950" s="72"/>
      <c r="BA950" s="72"/>
      <c r="BB950" s="72"/>
      <c r="BC950" s="72"/>
      <c r="BD950" s="72"/>
      <c r="BE950" s="72"/>
      <c r="BF950" s="72"/>
      <c r="BG950" s="72"/>
      <c r="BH950" s="72"/>
      <c r="BI950" s="72"/>
      <c r="BJ950" s="72"/>
      <c r="BK950" s="72"/>
      <c r="BL950" s="72"/>
      <c r="BM950" s="72"/>
      <c r="BN950" s="72"/>
      <c r="BO950" s="72"/>
      <c r="BP950" s="72"/>
      <c r="BQ950" s="72"/>
      <c r="BR950" s="72"/>
      <c r="BS950" s="72"/>
      <c r="BT950" s="72"/>
      <c r="BU950" s="72"/>
      <c r="BV950" s="72"/>
      <c r="BW950" s="72"/>
      <c r="BX950" s="72"/>
      <c r="BY950" s="72"/>
      <c r="BZ950" s="72"/>
      <c r="CA950" s="72"/>
      <c r="CB950" s="72"/>
      <c r="CC950" s="72"/>
      <c r="CD950" s="72"/>
      <c r="CE950" s="72"/>
      <c r="CF950" s="72"/>
      <c r="CG950" s="72"/>
      <c r="CH950" s="72"/>
    </row>
    <row r="951" spans="2:86" ht="25.15" hidden="1" customHeight="1">
      <c r="B951" s="223">
        <f t="shared" si="290"/>
        <v>54057</v>
      </c>
      <c r="C951" s="10">
        <f t="shared" si="291"/>
        <v>2048</v>
      </c>
      <c r="D951" s="251">
        <f t="shared" si="292"/>
        <v>7.7941163872905811E-2</v>
      </c>
      <c r="E951" s="251">
        <f t="shared" si="292"/>
        <v>0.10370592237933171</v>
      </c>
      <c r="F951" s="251">
        <f t="shared" si="292"/>
        <v>5.4022902959072777E-2</v>
      </c>
      <c r="G951" s="252">
        <f t="shared" si="283"/>
        <v>7.8556663070436766E-2</v>
      </c>
      <c r="H951" s="253">
        <f t="shared" si="293"/>
        <v>0.56125798171196284</v>
      </c>
      <c r="I951" s="253">
        <f t="shared" si="293"/>
        <v>1.3774465736323094</v>
      </c>
      <c r="J951" s="253">
        <f t="shared" si="293"/>
        <v>0.54576748612073878</v>
      </c>
      <c r="K951" s="252">
        <f t="shared" si="285"/>
        <v>0.82815734715500378</v>
      </c>
      <c r="L951" s="254">
        <f t="shared" si="294"/>
        <v>9.5196349161489491E-3</v>
      </c>
      <c r="M951" s="254">
        <f t="shared" si="294"/>
        <v>7.533012674945814E-3</v>
      </c>
      <c r="N951" s="254">
        <f t="shared" si="294"/>
        <v>6.8212139140583442E-3</v>
      </c>
      <c r="O951" s="252">
        <f t="shared" si="287"/>
        <v>7.9579538350510372E-3</v>
      </c>
      <c r="P951" s="255">
        <f t="shared" si="295"/>
        <v>1.7858042256618994E-2</v>
      </c>
      <c r="Q951" s="255">
        <f t="shared" si="295"/>
        <v>5.9913807379250304E-2</v>
      </c>
      <c r="R951" s="255">
        <f t="shared" si="295"/>
        <v>2.569698439280264E-2</v>
      </c>
      <c r="S951" s="252">
        <f t="shared" si="289"/>
        <v>3.448961134289065E-2</v>
      </c>
      <c r="T951" s="15"/>
      <c r="U951" s="72"/>
      <c r="V951" s="72"/>
      <c r="W951" s="72"/>
      <c r="X951" s="72"/>
      <c r="Y951" s="72"/>
      <c r="Z951" s="72"/>
      <c r="AA951" s="72"/>
      <c r="AB951" s="72"/>
      <c r="AC951" s="72"/>
      <c r="AD951" s="72"/>
      <c r="AE951" s="72"/>
      <c r="AF951" s="72"/>
      <c r="AG951" s="72"/>
      <c r="AH951" s="72"/>
      <c r="AI951" s="72"/>
      <c r="AJ951" s="72"/>
      <c r="AK951" s="72"/>
      <c r="AL951" s="72"/>
      <c r="AM951" s="72"/>
      <c r="AN951" s="72"/>
      <c r="AO951" s="72"/>
      <c r="AP951" s="72"/>
      <c r="AQ951" s="72"/>
      <c r="AR951" s="72"/>
      <c r="AS951" s="72"/>
      <c r="AT951" s="72"/>
      <c r="AU951" s="72"/>
      <c r="AV951" s="72"/>
      <c r="AW951" s="72"/>
      <c r="AX951" s="72"/>
      <c r="AY951" s="72"/>
      <c r="AZ951" s="72"/>
      <c r="BA951" s="72"/>
      <c r="BB951" s="72"/>
      <c r="BC951" s="72"/>
      <c r="BD951" s="72"/>
      <c r="BE951" s="72"/>
      <c r="BF951" s="72"/>
      <c r="BG951" s="72"/>
      <c r="BH951" s="72"/>
      <c r="BI951" s="72"/>
      <c r="BJ951" s="72"/>
      <c r="BK951" s="72"/>
      <c r="BL951" s="72"/>
      <c r="BM951" s="72"/>
      <c r="BN951" s="72"/>
      <c r="BO951" s="72"/>
      <c r="BP951" s="72"/>
      <c r="BQ951" s="72"/>
      <c r="BR951" s="72"/>
      <c r="BS951" s="72"/>
      <c r="BT951" s="72"/>
      <c r="BU951" s="72"/>
      <c r="BV951" s="72"/>
      <c r="BW951" s="72"/>
      <c r="BX951" s="72"/>
      <c r="BY951" s="72"/>
      <c r="BZ951" s="72"/>
      <c r="CA951" s="72"/>
      <c r="CB951" s="72"/>
      <c r="CC951" s="72"/>
      <c r="CD951" s="72"/>
      <c r="CE951" s="72"/>
      <c r="CF951" s="72"/>
      <c r="CG951" s="72"/>
      <c r="CH951" s="72"/>
    </row>
    <row r="952" spans="2:86" ht="25.15" hidden="1" customHeight="1">
      <c r="B952" s="223">
        <f t="shared" si="290"/>
        <v>54423</v>
      </c>
      <c r="C952" s="10">
        <f t="shared" si="291"/>
        <v>2049</v>
      </c>
      <c r="D952" s="251">
        <f t="shared" si="292"/>
        <v>7.9259401450459746E-2</v>
      </c>
      <c r="E952" s="251">
        <f t="shared" si="292"/>
        <v>0.10545992549016861</v>
      </c>
      <c r="F952" s="251">
        <f t="shared" si="292"/>
        <v>5.4936605259507047E-2</v>
      </c>
      <c r="G952" s="252">
        <f t="shared" si="283"/>
        <v>7.988531073337847E-2</v>
      </c>
      <c r="H952" s="253">
        <f t="shared" si="293"/>
        <v>0.57075067242160193</v>
      </c>
      <c r="I952" s="253">
        <f t="shared" si="293"/>
        <v>1.400743657537753</v>
      </c>
      <c r="J952" s="253">
        <f t="shared" si="293"/>
        <v>0.55499818236726484</v>
      </c>
      <c r="K952" s="252">
        <f t="shared" si="285"/>
        <v>0.84216417077553984</v>
      </c>
      <c r="L952" s="254">
        <f t="shared" si="294"/>
        <v>9.6806427821788301E-3</v>
      </c>
      <c r="M952" s="254">
        <f t="shared" si="294"/>
        <v>7.6604203230596704E-3</v>
      </c>
      <c r="N952" s="254">
        <f t="shared" si="294"/>
        <v>6.9365827391981386E-3</v>
      </c>
      <c r="O952" s="252">
        <f t="shared" si="287"/>
        <v>8.092548614812213E-3</v>
      </c>
      <c r="P952" s="255">
        <f t="shared" si="295"/>
        <v>1.8160079603695416E-2</v>
      </c>
      <c r="Q952" s="255">
        <f t="shared" si="295"/>
        <v>6.0927143957472882E-2</v>
      </c>
      <c r="R952" s="255">
        <f t="shared" si="295"/>
        <v>2.6131603646264732E-2</v>
      </c>
      <c r="S952" s="252">
        <f t="shared" si="289"/>
        <v>3.5072942402477679E-2</v>
      </c>
      <c r="T952" s="15"/>
      <c r="U952" s="72"/>
      <c r="V952" s="72"/>
      <c r="W952" s="72"/>
      <c r="X952" s="72"/>
      <c r="Y952" s="72"/>
      <c r="Z952" s="72"/>
      <c r="AA952" s="72"/>
      <c r="AB952" s="72"/>
      <c r="AC952" s="72"/>
      <c r="AD952" s="72"/>
      <c r="AE952" s="72"/>
      <c r="AF952" s="72"/>
      <c r="AG952" s="72"/>
      <c r="AH952" s="72"/>
      <c r="AI952" s="72"/>
      <c r="AJ952" s="72"/>
      <c r="AK952" s="72"/>
      <c r="AL952" s="72"/>
      <c r="AM952" s="72"/>
      <c r="AN952" s="72"/>
      <c r="AO952" s="72"/>
      <c r="AP952" s="72"/>
      <c r="AQ952" s="72"/>
      <c r="AR952" s="72"/>
      <c r="AS952" s="72"/>
      <c r="AT952" s="72"/>
      <c r="AU952" s="72"/>
      <c r="AV952" s="72"/>
      <c r="AW952" s="72"/>
      <c r="AX952" s="72"/>
      <c r="AY952" s="72"/>
      <c r="AZ952" s="72"/>
      <c r="BA952" s="72"/>
      <c r="BB952" s="72"/>
      <c r="BC952" s="72"/>
      <c r="BD952" s="72"/>
      <c r="BE952" s="72"/>
      <c r="BF952" s="72"/>
      <c r="BG952" s="72"/>
      <c r="BH952" s="72"/>
      <c r="BI952" s="72"/>
      <c r="BJ952" s="72"/>
      <c r="BK952" s="72"/>
      <c r="BL952" s="72"/>
      <c r="BM952" s="72"/>
      <c r="BN952" s="72"/>
      <c r="BO952" s="72"/>
      <c r="BP952" s="72"/>
      <c r="BQ952" s="72"/>
      <c r="BR952" s="72"/>
      <c r="BS952" s="72"/>
      <c r="BT952" s="72"/>
      <c r="BU952" s="72"/>
      <c r="BV952" s="72"/>
      <c r="BW952" s="72"/>
      <c r="BX952" s="72"/>
      <c r="BY952" s="72"/>
      <c r="BZ952" s="72"/>
      <c r="CA952" s="72"/>
      <c r="CB952" s="72"/>
      <c r="CC952" s="72"/>
      <c r="CD952" s="72"/>
      <c r="CE952" s="72"/>
      <c r="CF952" s="72"/>
      <c r="CG952" s="72"/>
      <c r="CH952" s="72"/>
    </row>
    <row r="953" spans="2:86" ht="25.15" hidden="1" customHeight="1">
      <c r="B953" s="223">
        <f t="shared" si="290"/>
        <v>54788</v>
      </c>
      <c r="C953" s="10">
        <f t="shared" si="291"/>
        <v>2050</v>
      </c>
      <c r="D953" s="251">
        <f t="shared" si="292"/>
        <v>8.0601875625827574E-2</v>
      </c>
      <c r="E953" s="251">
        <f t="shared" si="292"/>
        <v>0.10724617701258592</v>
      </c>
      <c r="F953" s="251">
        <f t="shared" si="292"/>
        <v>5.5867106531199875E-2</v>
      </c>
      <c r="G953" s="252">
        <f t="shared" si="283"/>
        <v>8.1238386389871117E-2</v>
      </c>
      <c r="H953" s="253">
        <f t="shared" si="293"/>
        <v>0.58041789201041927</v>
      </c>
      <c r="I953" s="253">
        <f t="shared" si="293"/>
        <v>1.4244690724682465</v>
      </c>
      <c r="J953" s="253">
        <f t="shared" si="293"/>
        <v>0.5643985905657779</v>
      </c>
      <c r="K953" s="252">
        <f t="shared" si="285"/>
        <v>0.85642851834814782</v>
      </c>
      <c r="L953" s="254">
        <f t="shared" si="294"/>
        <v>9.8446108755306221E-3</v>
      </c>
      <c r="M953" s="254">
        <f t="shared" si="294"/>
        <v>7.7901704380993154E-3</v>
      </c>
      <c r="N953" s="254">
        <f t="shared" si="294"/>
        <v>7.054072690197785E-3</v>
      </c>
      <c r="O953" s="252">
        <f t="shared" si="287"/>
        <v>8.2296180012759075E-3</v>
      </c>
      <c r="P953" s="255">
        <f t="shared" si="295"/>
        <v>1.8467670090684184E-2</v>
      </c>
      <c r="Q953" s="255">
        <f t="shared" si="295"/>
        <v>6.1959111343612545E-2</v>
      </c>
      <c r="R953" s="255">
        <f t="shared" si="295"/>
        <v>2.6574213638443204E-2</v>
      </c>
      <c r="S953" s="252">
        <f t="shared" si="289"/>
        <v>3.5666998357579978E-2</v>
      </c>
      <c r="T953" s="15"/>
      <c r="U953" s="72"/>
      <c r="V953" s="72"/>
      <c r="W953" s="72"/>
      <c r="X953" s="72"/>
      <c r="Y953" s="72"/>
      <c r="Z953" s="72"/>
      <c r="AA953" s="72"/>
      <c r="AB953" s="72"/>
      <c r="AC953" s="72"/>
      <c r="AD953" s="72"/>
      <c r="AE953" s="72"/>
      <c r="AF953" s="72"/>
      <c r="AG953" s="72"/>
      <c r="AH953" s="72"/>
      <c r="AI953" s="72"/>
      <c r="AJ953" s="72"/>
      <c r="AK953" s="72"/>
      <c r="AL953" s="72"/>
      <c r="AM953" s="72"/>
      <c r="AN953" s="72"/>
      <c r="AO953" s="72"/>
      <c r="AP953" s="72"/>
      <c r="AQ953" s="72"/>
      <c r="AR953" s="72"/>
      <c r="AS953" s="72"/>
      <c r="AT953" s="72"/>
      <c r="AU953" s="72"/>
      <c r="AV953" s="72"/>
      <c r="AW953" s="72"/>
      <c r="AX953" s="72"/>
      <c r="AY953" s="72"/>
      <c r="AZ953" s="72"/>
      <c r="BA953" s="72"/>
      <c r="BB953" s="72"/>
      <c r="BC953" s="72"/>
      <c r="BD953" s="72"/>
      <c r="BE953" s="72"/>
      <c r="BF953" s="72"/>
      <c r="BG953" s="72"/>
      <c r="BH953" s="72"/>
      <c r="BI953" s="72"/>
      <c r="BJ953" s="72"/>
      <c r="BK953" s="72"/>
      <c r="BL953" s="72"/>
      <c r="BM953" s="72"/>
      <c r="BN953" s="72"/>
      <c r="BO953" s="72"/>
      <c r="BP953" s="72"/>
      <c r="BQ953" s="72"/>
      <c r="BR953" s="72"/>
      <c r="BS953" s="72"/>
      <c r="BT953" s="72"/>
      <c r="BU953" s="72"/>
      <c r="BV953" s="72"/>
      <c r="BW953" s="72"/>
      <c r="BX953" s="72"/>
      <c r="BY953" s="72"/>
      <c r="BZ953" s="72"/>
      <c r="CA953" s="72"/>
      <c r="CB953" s="72"/>
      <c r="CC953" s="72"/>
      <c r="CD953" s="72"/>
      <c r="CE953" s="72"/>
      <c r="CF953" s="72"/>
      <c r="CG953" s="72"/>
      <c r="CH953" s="72"/>
    </row>
    <row r="954" spans="2:86" ht="25.15" hidden="1" customHeight="1">
      <c r="B954" s="223">
        <f t="shared" si="290"/>
        <v>55153</v>
      </c>
      <c r="C954" s="10">
        <f t="shared" si="291"/>
        <v>2051</v>
      </c>
      <c r="D954" s="251">
        <f t="shared" si="292"/>
        <v>8.1903682976790973E-2</v>
      </c>
      <c r="E954" s="251">
        <f t="shared" si="292"/>
        <v>0.10897831860995798</v>
      </c>
      <c r="F954" s="251">
        <f t="shared" si="292"/>
        <v>5.6769420644794358E-2</v>
      </c>
      <c r="G954" s="252">
        <f t="shared" si="283"/>
        <v>8.2550474077181094E-2</v>
      </c>
      <c r="H954" s="253">
        <f t="shared" si="293"/>
        <v>0.58979226788670136</v>
      </c>
      <c r="I954" s="253">
        <f t="shared" si="293"/>
        <v>1.447475786584524</v>
      </c>
      <c r="J954" s="253">
        <f t="shared" si="293"/>
        <v>0.57351423742097929</v>
      </c>
      <c r="K954" s="252">
        <f t="shared" si="285"/>
        <v>0.87026076396406815</v>
      </c>
      <c r="L954" s="254">
        <f t="shared" si="294"/>
        <v>1.0003611974520352E-2</v>
      </c>
      <c r="M954" s="254">
        <f t="shared" si="294"/>
        <v>7.9159901049846593E-3</v>
      </c>
      <c r="N954" s="254">
        <f t="shared" si="294"/>
        <v>7.1680035833814552E-3</v>
      </c>
      <c r="O954" s="252">
        <f t="shared" si="287"/>
        <v>8.3625352209621556E-3</v>
      </c>
      <c r="P954" s="255">
        <f t="shared" si="295"/>
        <v>1.8765942909927561E-2</v>
      </c>
      <c r="Q954" s="255">
        <f t="shared" si="295"/>
        <v>6.2959817915016814E-2</v>
      </c>
      <c r="R954" s="255">
        <f t="shared" si="295"/>
        <v>2.7003415892013494E-2</v>
      </c>
      <c r="S954" s="252">
        <f t="shared" si="289"/>
        <v>3.6243058905652624E-2</v>
      </c>
      <c r="T954" s="15"/>
      <c r="U954" s="72"/>
      <c r="V954" s="72"/>
      <c r="W954" s="72"/>
      <c r="X954" s="72"/>
      <c r="Y954" s="72"/>
      <c r="Z954" s="72"/>
      <c r="AA954" s="72"/>
      <c r="AB954" s="72"/>
      <c r="AC954" s="72"/>
      <c r="AD954" s="72"/>
      <c r="AE954" s="72"/>
      <c r="AF954" s="72"/>
      <c r="AG954" s="72"/>
      <c r="AH954" s="72"/>
      <c r="AI954" s="72"/>
      <c r="AJ954" s="72"/>
      <c r="AK954" s="72"/>
      <c r="AL954" s="72"/>
      <c r="AM954" s="72"/>
      <c r="AN954" s="72"/>
      <c r="AO954" s="72"/>
      <c r="AP954" s="72"/>
      <c r="AQ954" s="72"/>
      <c r="AR954" s="72"/>
      <c r="AS954" s="72"/>
      <c r="AT954" s="72"/>
      <c r="AU954" s="72"/>
      <c r="AV954" s="72"/>
      <c r="AW954" s="72"/>
      <c r="AX954" s="72"/>
      <c r="AY954" s="72"/>
      <c r="AZ954" s="72"/>
      <c r="BA954" s="72"/>
      <c r="BB954" s="72"/>
      <c r="BC954" s="72"/>
      <c r="BD954" s="72"/>
      <c r="BE954" s="72"/>
      <c r="BF954" s="72"/>
      <c r="BG954" s="72"/>
      <c r="BH954" s="72"/>
      <c r="BI954" s="72"/>
      <c r="BJ954" s="72"/>
      <c r="BK954" s="72"/>
      <c r="BL954" s="72"/>
      <c r="BM954" s="72"/>
      <c r="BN954" s="72"/>
      <c r="BO954" s="72"/>
      <c r="BP954" s="72"/>
      <c r="BQ954" s="72"/>
      <c r="BR954" s="72"/>
      <c r="BS954" s="72"/>
      <c r="BT954" s="72"/>
      <c r="BU954" s="72"/>
      <c r="BV954" s="72"/>
      <c r="BW954" s="72"/>
      <c r="BX954" s="72"/>
      <c r="BY954" s="72"/>
      <c r="BZ954" s="72"/>
      <c r="CA954" s="72"/>
      <c r="CB954" s="72"/>
      <c r="CC954" s="72"/>
      <c r="CD954" s="72"/>
      <c r="CE954" s="72"/>
      <c r="CF954" s="72"/>
      <c r="CG954" s="72"/>
      <c r="CH954" s="72"/>
    </row>
    <row r="955" spans="2:86" ht="25.15" hidden="1" customHeight="1">
      <c r="B955" s="223">
        <f t="shared" si="290"/>
        <v>55518</v>
      </c>
      <c r="C955" s="10">
        <f t="shared" si="291"/>
        <v>2052</v>
      </c>
      <c r="D955" s="251">
        <f t="shared" ref="D955:F964" si="296">D908*$G$868</f>
        <v>8.3215576638222502E-2</v>
      </c>
      <c r="E955" s="251">
        <f t="shared" si="296"/>
        <v>0.11072388071683395</v>
      </c>
      <c r="F955" s="251">
        <f t="shared" si="296"/>
        <v>5.7678725823758652E-2</v>
      </c>
      <c r="G955" s="252">
        <f t="shared" si="283"/>
        <v>8.3872727726271704E-2</v>
      </c>
      <c r="H955" s="253">
        <f t="shared" ref="H955:J964" si="297">H908*$H$868</f>
        <v>0.59923927575838809</v>
      </c>
      <c r="I955" s="253">
        <f t="shared" si="297"/>
        <v>1.4706607550801889</v>
      </c>
      <c r="J955" s="253">
        <f t="shared" si="297"/>
        <v>0.58270051165759107</v>
      </c>
      <c r="K955" s="252">
        <f t="shared" si="285"/>
        <v>0.88420018083205598</v>
      </c>
      <c r="L955" s="254">
        <f t="shared" ref="L955:N964" si="298">L908*$G$868</f>
        <v>1.0163845002679934E-2</v>
      </c>
      <c r="M955" s="254">
        <f t="shared" si="298"/>
        <v>8.0427846136714859E-3</v>
      </c>
      <c r="N955" s="254">
        <f t="shared" si="298"/>
        <v>7.2828172049962635E-3</v>
      </c>
      <c r="O955" s="252">
        <f t="shared" si="287"/>
        <v>8.4964822737825605E-3</v>
      </c>
      <c r="P955" s="255">
        <f t="shared" ref="P955:R964" si="299">P908*$G$868</f>
        <v>1.9066526725691934E-2</v>
      </c>
      <c r="Q955" s="255">
        <f t="shared" si="299"/>
        <v>6.3968277889533437E-2</v>
      </c>
      <c r="R955" s="255">
        <f t="shared" si="299"/>
        <v>2.7435943574019808E-2</v>
      </c>
      <c r="S955" s="252">
        <f t="shared" si="289"/>
        <v>3.6823582729748394E-2</v>
      </c>
      <c r="T955" s="15"/>
      <c r="U955" s="72"/>
      <c r="V955" s="72"/>
      <c r="W955" s="72"/>
      <c r="X955" s="72"/>
      <c r="Y955" s="72"/>
      <c r="Z955" s="72"/>
      <c r="AA955" s="72"/>
      <c r="AB955" s="72"/>
      <c r="AC955" s="72"/>
      <c r="AD955" s="72"/>
      <c r="AE955" s="72"/>
      <c r="AF955" s="72"/>
      <c r="AG955" s="72"/>
      <c r="AH955" s="72"/>
      <c r="AI955" s="72"/>
      <c r="AJ955" s="72"/>
      <c r="AK955" s="72"/>
      <c r="AL955" s="72"/>
      <c r="AM955" s="72"/>
      <c r="AN955" s="72"/>
      <c r="AO955" s="72"/>
      <c r="AP955" s="72"/>
      <c r="AQ955" s="72"/>
      <c r="AR955" s="72"/>
      <c r="AS955" s="72"/>
      <c r="AT955" s="72"/>
      <c r="AU955" s="72"/>
      <c r="AV955" s="72"/>
      <c r="AW955" s="72"/>
      <c r="AX955" s="72"/>
      <c r="AY955" s="72"/>
      <c r="AZ955" s="72"/>
      <c r="BA955" s="72"/>
      <c r="BB955" s="72"/>
      <c r="BC955" s="72"/>
      <c r="BD955" s="72"/>
      <c r="BE955" s="72"/>
      <c r="BF955" s="72"/>
      <c r="BG955" s="72"/>
      <c r="BH955" s="72"/>
      <c r="BI955" s="72"/>
      <c r="BJ955" s="72"/>
      <c r="BK955" s="72"/>
      <c r="BL955" s="72"/>
      <c r="BM955" s="72"/>
      <c r="BN955" s="72"/>
      <c r="BO955" s="72"/>
      <c r="BP955" s="72"/>
      <c r="BQ955" s="72"/>
      <c r="BR955" s="72"/>
      <c r="BS955" s="72"/>
      <c r="BT955" s="72"/>
      <c r="BU955" s="72"/>
      <c r="BV955" s="72"/>
      <c r="BW955" s="72"/>
      <c r="BX955" s="72"/>
      <c r="BY955" s="72"/>
      <c r="BZ955" s="72"/>
      <c r="CA955" s="72"/>
      <c r="CB955" s="72"/>
      <c r="CC955" s="72"/>
      <c r="CD955" s="72"/>
      <c r="CE955" s="72"/>
      <c r="CF955" s="72"/>
      <c r="CG955" s="72"/>
      <c r="CH955" s="72"/>
    </row>
    <row r="956" spans="2:86" ht="25.15" hidden="1" customHeight="1">
      <c r="B956" s="223">
        <f t="shared" si="290"/>
        <v>55884</v>
      </c>
      <c r="C956" s="10">
        <f t="shared" si="291"/>
        <v>2053</v>
      </c>
      <c r="D956" s="251">
        <f t="shared" si="296"/>
        <v>8.4548483579110448E-2</v>
      </c>
      <c r="E956" s="251">
        <f t="shared" si="296"/>
        <v>0.11249740239500654</v>
      </c>
      <c r="F956" s="251">
        <f t="shared" si="296"/>
        <v>5.860259581418481E-2</v>
      </c>
      <c r="G956" s="252">
        <f t="shared" si="283"/>
        <v>8.5216160596100599E-2</v>
      </c>
      <c r="H956" s="253">
        <f t="shared" si="297"/>
        <v>0.60883760124237163</v>
      </c>
      <c r="I956" s="253">
        <f t="shared" si="297"/>
        <v>1.4942170892105175</v>
      </c>
      <c r="J956" s="253">
        <f t="shared" si="297"/>
        <v>0.59203392720098136</v>
      </c>
      <c r="K956" s="252">
        <f t="shared" si="285"/>
        <v>0.8983628725512901</v>
      </c>
      <c r="L956" s="254">
        <f t="shared" si="298"/>
        <v>1.0326644566144821E-2</v>
      </c>
      <c r="M956" s="254">
        <f t="shared" si="298"/>
        <v>8.1716100555984938E-3</v>
      </c>
      <c r="N956" s="254">
        <f t="shared" si="298"/>
        <v>7.3994698557849512E-3</v>
      </c>
      <c r="O956" s="252">
        <f t="shared" si="287"/>
        <v>8.6325748258427558E-3</v>
      </c>
      <c r="P956" s="255">
        <f t="shared" si="299"/>
        <v>1.9371925147934288E-2</v>
      </c>
      <c r="Q956" s="255">
        <f t="shared" si="299"/>
        <v>6.4992890889168015E-2</v>
      </c>
      <c r="R956" s="255">
        <f t="shared" si="299"/>
        <v>2.7875399275668154E-2</v>
      </c>
      <c r="S956" s="252">
        <f t="shared" si="289"/>
        <v>3.7413405104256815E-2</v>
      </c>
      <c r="T956" s="15"/>
      <c r="U956" s="72"/>
      <c r="V956" s="72"/>
      <c r="W956" s="72"/>
      <c r="X956" s="72"/>
      <c r="Y956" s="72"/>
      <c r="Z956" s="72"/>
      <c r="AA956" s="72"/>
      <c r="AB956" s="72"/>
      <c r="AC956" s="72"/>
      <c r="AD956" s="72"/>
      <c r="AE956" s="72"/>
      <c r="AF956" s="72"/>
      <c r="AG956" s="72"/>
      <c r="AH956" s="72"/>
      <c r="AI956" s="72"/>
      <c r="AJ956" s="72"/>
      <c r="AK956" s="72"/>
      <c r="AL956" s="72"/>
      <c r="AM956" s="72"/>
      <c r="AN956" s="72"/>
      <c r="AO956" s="72"/>
      <c r="AP956" s="72"/>
      <c r="AQ956" s="72"/>
      <c r="AR956" s="72"/>
      <c r="AS956" s="72"/>
      <c r="AT956" s="72"/>
      <c r="AU956" s="72"/>
      <c r="AV956" s="72"/>
      <c r="AW956" s="72"/>
      <c r="AX956" s="72"/>
      <c r="AY956" s="72"/>
      <c r="AZ956" s="72"/>
      <c r="BA956" s="72"/>
      <c r="BB956" s="72"/>
      <c r="BC956" s="72"/>
      <c r="BD956" s="72"/>
      <c r="BE956" s="72"/>
      <c r="BF956" s="72"/>
      <c r="BG956" s="72"/>
      <c r="BH956" s="72"/>
      <c r="BI956" s="72"/>
      <c r="BJ956" s="72"/>
      <c r="BK956" s="72"/>
      <c r="BL956" s="72"/>
      <c r="BM956" s="72"/>
      <c r="BN956" s="72"/>
      <c r="BO956" s="72"/>
      <c r="BP956" s="72"/>
      <c r="BQ956" s="72"/>
      <c r="BR956" s="72"/>
      <c r="BS956" s="72"/>
      <c r="BT956" s="72"/>
      <c r="BU956" s="72"/>
      <c r="BV956" s="72"/>
      <c r="BW956" s="72"/>
      <c r="BX956" s="72"/>
      <c r="BY956" s="72"/>
      <c r="BZ956" s="72"/>
      <c r="CA956" s="72"/>
      <c r="CB956" s="72"/>
      <c r="CC956" s="72"/>
      <c r="CD956" s="72"/>
      <c r="CE956" s="72"/>
      <c r="CF956" s="72"/>
      <c r="CG956" s="72"/>
      <c r="CH956" s="72"/>
    </row>
    <row r="957" spans="2:86" ht="25.15" hidden="1" customHeight="1">
      <c r="B957" s="223">
        <f t="shared" si="290"/>
        <v>56249</v>
      </c>
      <c r="C957" s="10">
        <f t="shared" si="291"/>
        <v>2054</v>
      </c>
      <c r="D957" s="251">
        <f t="shared" si="296"/>
        <v>8.5902740380022755E-2</v>
      </c>
      <c r="E957" s="251">
        <f t="shared" si="296"/>
        <v>0.11429933148739353</v>
      </c>
      <c r="F957" s="251">
        <f t="shared" si="296"/>
        <v>5.9541263908192851E-2</v>
      </c>
      <c r="G957" s="252">
        <f t="shared" si="283"/>
        <v>8.6581111925203055E-2</v>
      </c>
      <c r="H957" s="253">
        <f t="shared" si="297"/>
        <v>0.61858966807112936</v>
      </c>
      <c r="I957" s="253">
        <f t="shared" si="297"/>
        <v>1.5181507373309988</v>
      </c>
      <c r="J957" s="253">
        <f t="shared" si="297"/>
        <v>0.60151684088958168</v>
      </c>
      <c r="K957" s="252">
        <f t="shared" si="285"/>
        <v>0.91275241543057006</v>
      </c>
      <c r="L957" s="254">
        <f t="shared" si="298"/>
        <v>1.049205177443875E-2</v>
      </c>
      <c r="M957" s="254">
        <f t="shared" si="298"/>
        <v>8.3024989612740501E-3</v>
      </c>
      <c r="N957" s="254">
        <f t="shared" si="298"/>
        <v>7.5179909924291818E-3</v>
      </c>
      <c r="O957" s="252">
        <f t="shared" si="287"/>
        <v>8.7708472427139948E-3</v>
      </c>
      <c r="P957" s="255">
        <f t="shared" si="299"/>
        <v>1.9682215294697322E-2</v>
      </c>
      <c r="Q957" s="255">
        <f t="shared" si="299"/>
        <v>6.6033915645280286E-2</v>
      </c>
      <c r="R957" s="255">
        <f t="shared" si="299"/>
        <v>2.8321893966633212E-2</v>
      </c>
      <c r="S957" s="252">
        <f t="shared" si="289"/>
        <v>3.8012674968870279E-2</v>
      </c>
      <c r="T957" s="15"/>
      <c r="U957" s="72"/>
      <c r="V957" s="72"/>
      <c r="W957" s="72"/>
      <c r="X957" s="72"/>
      <c r="Y957" s="72"/>
      <c r="Z957" s="72"/>
      <c r="AA957" s="72"/>
      <c r="AB957" s="72"/>
      <c r="AC957" s="72"/>
      <c r="AD957" s="72"/>
      <c r="AE957" s="72"/>
      <c r="AF957" s="72"/>
      <c r="AG957" s="72"/>
      <c r="AH957" s="72"/>
      <c r="AI957" s="72"/>
      <c r="AJ957" s="72"/>
      <c r="AK957" s="72"/>
      <c r="AL957" s="72"/>
      <c r="AM957" s="72"/>
      <c r="AN957" s="72"/>
      <c r="AO957" s="72"/>
      <c r="AP957" s="72"/>
      <c r="AQ957" s="72"/>
      <c r="AR957" s="72"/>
      <c r="AS957" s="72"/>
      <c r="AT957" s="72"/>
      <c r="AU957" s="72"/>
      <c r="AV957" s="72"/>
      <c r="AW957" s="72"/>
      <c r="AX957" s="72"/>
      <c r="AY957" s="72"/>
      <c r="AZ957" s="72"/>
      <c r="BA957" s="72"/>
      <c r="BB957" s="72"/>
      <c r="BC957" s="72"/>
      <c r="BD957" s="72"/>
      <c r="BE957" s="72"/>
      <c r="BF957" s="72"/>
      <c r="BG957" s="72"/>
      <c r="BH957" s="72"/>
      <c r="BI957" s="72"/>
      <c r="BJ957" s="72"/>
      <c r="BK957" s="72"/>
      <c r="BL957" s="72"/>
      <c r="BM957" s="72"/>
      <c r="BN957" s="72"/>
      <c r="BO957" s="72"/>
      <c r="BP957" s="72"/>
      <c r="BQ957" s="72"/>
      <c r="BR957" s="72"/>
      <c r="BS957" s="72"/>
      <c r="BT957" s="72"/>
      <c r="BU957" s="72"/>
      <c r="BV957" s="72"/>
      <c r="BW957" s="72"/>
      <c r="BX957" s="72"/>
      <c r="BY957" s="72"/>
      <c r="BZ957" s="72"/>
      <c r="CA957" s="72"/>
      <c r="CB957" s="72"/>
      <c r="CC957" s="72"/>
      <c r="CD957" s="72"/>
      <c r="CE957" s="72"/>
      <c r="CF957" s="72"/>
      <c r="CG957" s="72"/>
      <c r="CH957" s="72"/>
    </row>
    <row r="958" spans="2:86" ht="25.15" hidden="1" customHeight="1">
      <c r="B958" s="223">
        <f t="shared" si="290"/>
        <v>56614</v>
      </c>
      <c r="C958" s="10">
        <f t="shared" si="291"/>
        <v>2055</v>
      </c>
      <c r="D958" s="251">
        <f t="shared" si="296"/>
        <v>8.7278689012712254E-2</v>
      </c>
      <c r="E958" s="251">
        <f t="shared" si="296"/>
        <v>0.1161301230102444</v>
      </c>
      <c r="F958" s="251">
        <f t="shared" si="296"/>
        <v>6.0494967134663326E-2</v>
      </c>
      <c r="G958" s="252">
        <f t="shared" si="283"/>
        <v>8.7967926385873321E-2</v>
      </c>
      <c r="H958" s="253">
        <f t="shared" si="297"/>
        <v>0.62849793879931515</v>
      </c>
      <c r="I958" s="253">
        <f t="shared" si="297"/>
        <v>1.5424677430750084</v>
      </c>
      <c r="J958" s="253">
        <f t="shared" si="297"/>
        <v>0.61115164731252336</v>
      </c>
      <c r="K958" s="252">
        <f t="shared" si="285"/>
        <v>0.92737244306228239</v>
      </c>
      <c r="L958" s="254">
        <f t="shared" si="298"/>
        <v>1.0660108395557951E-2</v>
      </c>
      <c r="M958" s="254">
        <f t="shared" si="298"/>
        <v>8.4354843822645048E-3</v>
      </c>
      <c r="N958" s="254">
        <f t="shared" si="298"/>
        <v>7.6384105434335256E-3</v>
      </c>
      <c r="O958" s="252">
        <f t="shared" si="287"/>
        <v>8.9113344404186598E-3</v>
      </c>
      <c r="P958" s="255">
        <f t="shared" si="299"/>
        <v>1.9997475519263303E-2</v>
      </c>
      <c r="Q958" s="255">
        <f t="shared" si="299"/>
        <v>6.7091615033464044E-2</v>
      </c>
      <c r="R958" s="255">
        <f t="shared" si="299"/>
        <v>2.8775540394048338E-2</v>
      </c>
      <c r="S958" s="252">
        <f t="shared" si="289"/>
        <v>3.8621543648925227E-2</v>
      </c>
      <c r="T958" s="15"/>
      <c r="U958" s="72"/>
      <c r="V958" s="72"/>
      <c r="W958" s="72"/>
      <c r="X958" s="72"/>
      <c r="Y958" s="72"/>
      <c r="Z958" s="72"/>
      <c r="AA958" s="72"/>
      <c r="AB958" s="72"/>
      <c r="AC958" s="72"/>
      <c r="AD958" s="72"/>
      <c r="AE958" s="72"/>
      <c r="AF958" s="72"/>
      <c r="AG958" s="72"/>
      <c r="AH958" s="72"/>
      <c r="AI958" s="72"/>
      <c r="AJ958" s="72"/>
      <c r="AK958" s="72"/>
      <c r="AL958" s="72"/>
      <c r="AM958" s="72"/>
      <c r="AN958" s="72"/>
      <c r="AO958" s="72"/>
      <c r="AP958" s="72"/>
      <c r="AQ958" s="72"/>
      <c r="AR958" s="72"/>
      <c r="AS958" s="72"/>
      <c r="AT958" s="72"/>
      <c r="AU958" s="72"/>
      <c r="AV958" s="72"/>
      <c r="AW958" s="72"/>
      <c r="AX958" s="72"/>
      <c r="AY958" s="72"/>
      <c r="AZ958" s="72"/>
      <c r="BA958" s="72"/>
      <c r="BB958" s="72"/>
      <c r="BC958" s="72"/>
      <c r="BD958" s="72"/>
      <c r="BE958" s="72"/>
      <c r="BF958" s="72"/>
      <c r="BG958" s="72"/>
      <c r="BH958" s="72"/>
      <c r="BI958" s="72"/>
      <c r="BJ958" s="72"/>
      <c r="BK958" s="72"/>
      <c r="BL958" s="72"/>
      <c r="BM958" s="72"/>
      <c r="BN958" s="72"/>
      <c r="BO958" s="72"/>
      <c r="BP958" s="72"/>
      <c r="BQ958" s="72"/>
      <c r="BR958" s="72"/>
      <c r="BS958" s="72"/>
      <c r="BT958" s="72"/>
      <c r="BU958" s="72"/>
      <c r="BV958" s="72"/>
      <c r="BW958" s="72"/>
      <c r="BX958" s="72"/>
      <c r="BY958" s="72"/>
      <c r="BZ958" s="72"/>
      <c r="CA958" s="72"/>
      <c r="CB958" s="72"/>
      <c r="CC958" s="72"/>
      <c r="CD958" s="72"/>
      <c r="CE958" s="72"/>
      <c r="CF958" s="72"/>
      <c r="CG958" s="72"/>
      <c r="CH958" s="72"/>
    </row>
    <row r="959" spans="2:86" ht="25.15" hidden="1" customHeight="1">
      <c r="B959" s="223">
        <f t="shared" si="290"/>
        <v>56979</v>
      </c>
      <c r="C959" s="10">
        <f t="shared" si="291"/>
        <v>2056</v>
      </c>
      <c r="D959" s="251">
        <f t="shared" si="296"/>
        <v>8.8676676926470396E-2</v>
      </c>
      <c r="E959" s="251">
        <f t="shared" si="296"/>
        <v>0.11799023926803927</v>
      </c>
      <c r="F959" s="251">
        <f t="shared" si="296"/>
        <v>6.1463946319091009E-2</v>
      </c>
      <c r="G959" s="252">
        <f t="shared" si="283"/>
        <v>8.9376954171200229E-2</v>
      </c>
      <c r="H959" s="253">
        <f t="shared" si="297"/>
        <v>0.63856491542559535</v>
      </c>
      <c r="I959" s="253">
        <f t="shared" si="297"/>
        <v>1.5671742468799243</v>
      </c>
      <c r="J959" s="253">
        <f t="shared" si="297"/>
        <v>0.62094077941431103</v>
      </c>
      <c r="K959" s="252">
        <f t="shared" si="285"/>
        <v>0.94222664723994354</v>
      </c>
      <c r="L959" s="254">
        <f t="shared" si="298"/>
        <v>1.0830856866518268E-2</v>
      </c>
      <c r="M959" s="254">
        <f t="shared" si="298"/>
        <v>8.5705998995402478E-3</v>
      </c>
      <c r="N959" s="254">
        <f t="shared" si="298"/>
        <v>7.7607589166828941E-3</v>
      </c>
      <c r="O959" s="252">
        <f t="shared" si="287"/>
        <v>9.0540718942471368E-3</v>
      </c>
      <c r="P959" s="255">
        <f t="shared" si="299"/>
        <v>2.0317785429939578E-2</v>
      </c>
      <c r="Q959" s="255">
        <f t="shared" si="299"/>
        <v>6.8166256139927453E-2</v>
      </c>
      <c r="R959" s="255">
        <f t="shared" si="299"/>
        <v>2.9236453110976057E-2</v>
      </c>
      <c r="S959" s="252">
        <f t="shared" si="289"/>
        <v>3.9240164893614364E-2</v>
      </c>
      <c r="T959" s="15"/>
      <c r="U959" s="72"/>
      <c r="V959" s="72"/>
      <c r="W959" s="72"/>
      <c r="X959" s="72"/>
      <c r="Y959" s="72"/>
      <c r="Z959" s="72"/>
      <c r="AA959" s="72"/>
      <c r="AB959" s="72"/>
      <c r="AC959" s="72"/>
      <c r="AD959" s="72"/>
      <c r="AE959" s="72"/>
      <c r="AF959" s="72"/>
      <c r="AG959" s="72"/>
      <c r="AH959" s="72"/>
      <c r="AI959" s="72"/>
      <c r="AJ959" s="72"/>
      <c r="AK959" s="72"/>
      <c r="AL959" s="72"/>
      <c r="AM959" s="72"/>
      <c r="AN959" s="72"/>
      <c r="AO959" s="72"/>
      <c r="AP959" s="72"/>
      <c r="AQ959" s="72"/>
      <c r="AR959" s="72"/>
      <c r="AS959" s="72"/>
      <c r="AT959" s="72"/>
      <c r="AU959" s="72"/>
      <c r="AV959" s="72"/>
      <c r="AW959" s="72"/>
      <c r="AX959" s="72"/>
      <c r="AY959" s="72"/>
      <c r="AZ959" s="72"/>
      <c r="BA959" s="72"/>
      <c r="BB959" s="72"/>
      <c r="BC959" s="72"/>
      <c r="BD959" s="72"/>
      <c r="BE959" s="72"/>
      <c r="BF959" s="72"/>
      <c r="BG959" s="72"/>
      <c r="BH959" s="72"/>
      <c r="BI959" s="72"/>
      <c r="BJ959" s="72"/>
      <c r="BK959" s="72"/>
      <c r="BL959" s="72"/>
      <c r="BM959" s="72"/>
      <c r="BN959" s="72"/>
      <c r="BO959" s="72"/>
      <c r="BP959" s="72"/>
      <c r="BQ959" s="72"/>
      <c r="BR959" s="72"/>
      <c r="BS959" s="72"/>
      <c r="BT959" s="72"/>
      <c r="BU959" s="72"/>
      <c r="BV959" s="72"/>
      <c r="BW959" s="72"/>
      <c r="BX959" s="72"/>
      <c r="BY959" s="72"/>
      <c r="BZ959" s="72"/>
      <c r="CA959" s="72"/>
      <c r="CB959" s="72"/>
      <c r="CC959" s="72"/>
      <c r="CD959" s="72"/>
      <c r="CE959" s="72"/>
      <c r="CF959" s="72"/>
      <c r="CG959" s="72"/>
      <c r="CH959" s="72"/>
    </row>
    <row r="960" spans="2:86" ht="25.15" hidden="1" customHeight="1">
      <c r="B960" s="223">
        <f t="shared" si="290"/>
        <v>57345</v>
      </c>
      <c r="C960" s="10">
        <f t="shared" si="291"/>
        <v>2057</v>
      </c>
      <c r="D960" s="251">
        <f t="shared" si="296"/>
        <v>9.009705713586362E-2</v>
      </c>
      <c r="E960" s="251">
        <f t="shared" si="296"/>
        <v>0.11988014997022825</v>
      </c>
      <c r="F960" s="251">
        <f t="shared" si="296"/>
        <v>6.2448446144397193E-2</v>
      </c>
      <c r="G960" s="252">
        <f t="shared" si="283"/>
        <v>9.080855108349635E-2</v>
      </c>
      <c r="H960" s="253">
        <f t="shared" si="297"/>
        <v>0.64879314002444266</v>
      </c>
      <c r="I960" s="253">
        <f t="shared" si="297"/>
        <v>1.5922764875376871</v>
      </c>
      <c r="J960" s="253">
        <f t="shared" si="297"/>
        <v>0.63088670910917999</v>
      </c>
      <c r="K960" s="252">
        <f t="shared" si="285"/>
        <v>0.95731877889043659</v>
      </c>
      <c r="L960" s="254">
        <f t="shared" si="298"/>
        <v>1.1004340304071179E-2</v>
      </c>
      <c r="M960" s="254">
        <f t="shared" si="298"/>
        <v>8.7078796319554411E-3</v>
      </c>
      <c r="N960" s="254">
        <f t="shared" si="298"/>
        <v>7.8850670071210199E-3</v>
      </c>
      <c r="O960" s="252">
        <f t="shared" si="287"/>
        <v>9.1990956477158801E-3</v>
      </c>
      <c r="P960" s="255">
        <f t="shared" si="299"/>
        <v>2.064322591016093E-2</v>
      </c>
      <c r="Q960" s="255">
        <f t="shared" si="299"/>
        <v>6.925811032893664E-2</v>
      </c>
      <c r="R960" s="255">
        <f t="shared" si="299"/>
        <v>2.9704748505334558E-2</v>
      </c>
      <c r="S960" s="252">
        <f t="shared" si="289"/>
        <v>3.9868694914810709E-2</v>
      </c>
      <c r="T960" s="15"/>
      <c r="U960" s="72"/>
      <c r="V960" s="72"/>
      <c r="W960" s="72"/>
      <c r="X960" s="72"/>
      <c r="Y960" s="72"/>
      <c r="Z960" s="72"/>
      <c r="AA960" s="72"/>
      <c r="AB960" s="72"/>
      <c r="AC960" s="72"/>
      <c r="AD960" s="72"/>
      <c r="AE960" s="72"/>
      <c r="AF960" s="72"/>
      <c r="AG960" s="72"/>
      <c r="AH960" s="72"/>
      <c r="AI960" s="72"/>
      <c r="AJ960" s="72"/>
      <c r="AK960" s="72"/>
      <c r="AL960" s="72"/>
      <c r="AM960" s="72"/>
      <c r="AN960" s="72"/>
      <c r="AO960" s="72"/>
      <c r="AP960" s="72"/>
      <c r="AQ960" s="72"/>
      <c r="AR960" s="72"/>
      <c r="AS960" s="72"/>
      <c r="AT960" s="72"/>
      <c r="AU960" s="72"/>
      <c r="AV960" s="72"/>
      <c r="AW960" s="72"/>
      <c r="AX960" s="72"/>
      <c r="AY960" s="72"/>
      <c r="AZ960" s="72"/>
      <c r="BA960" s="72"/>
      <c r="BB960" s="72"/>
      <c r="BC960" s="72"/>
      <c r="BD960" s="72"/>
      <c r="BE960" s="72"/>
      <c r="BF960" s="72"/>
      <c r="BG960" s="72"/>
      <c r="BH960" s="72"/>
      <c r="BI960" s="72"/>
      <c r="BJ960" s="72"/>
      <c r="BK960" s="72"/>
      <c r="BL960" s="72"/>
      <c r="BM960" s="72"/>
      <c r="BN960" s="72"/>
      <c r="BO960" s="72"/>
      <c r="BP960" s="72"/>
      <c r="BQ960" s="72"/>
      <c r="BR960" s="72"/>
      <c r="BS960" s="72"/>
      <c r="BT960" s="72"/>
      <c r="BU960" s="72"/>
      <c r="BV960" s="72"/>
      <c r="BW960" s="72"/>
      <c r="BX960" s="72"/>
      <c r="BY960" s="72"/>
      <c r="BZ960" s="72"/>
      <c r="CA960" s="72"/>
      <c r="CB960" s="72"/>
      <c r="CC960" s="72"/>
      <c r="CD960" s="72"/>
      <c r="CE960" s="72"/>
      <c r="CF960" s="72"/>
      <c r="CG960" s="72"/>
      <c r="CH960" s="72"/>
    </row>
    <row r="961" spans="2:86" ht="25.15" hidden="1" customHeight="1">
      <c r="B961" s="223">
        <f t="shared" si="290"/>
        <v>57710</v>
      </c>
      <c r="C961" s="10">
        <f t="shared" si="291"/>
        <v>2058</v>
      </c>
      <c r="D961" s="251">
        <f t="shared" si="296"/>
        <v>9.1540188309875259E-2</v>
      </c>
      <c r="E961" s="251">
        <f t="shared" si="296"/>
        <v>0.12180033234984079</v>
      </c>
      <c r="F961" s="251">
        <f t="shared" si="296"/>
        <v>6.3448715212716125E-2</v>
      </c>
      <c r="G961" s="252">
        <f t="shared" si="283"/>
        <v>9.2263078624144054E-2</v>
      </c>
      <c r="H961" s="253">
        <f t="shared" si="297"/>
        <v>0.65918519538805209</v>
      </c>
      <c r="I961" s="253">
        <f t="shared" si="297"/>
        <v>1.6177808037701951</v>
      </c>
      <c r="J961" s="253">
        <f t="shared" si="297"/>
        <v>0.64099194790529457</v>
      </c>
      <c r="K961" s="252">
        <f t="shared" si="285"/>
        <v>0.97265264902118054</v>
      </c>
      <c r="L961" s="254">
        <f t="shared" si="298"/>
        <v>1.1180602515591477E-2</v>
      </c>
      <c r="M961" s="254">
        <f t="shared" si="298"/>
        <v>8.8473582448635839E-3</v>
      </c>
      <c r="N961" s="254">
        <f t="shared" si="298"/>
        <v>8.0113662045519386E-3</v>
      </c>
      <c r="O961" s="252">
        <f t="shared" si="287"/>
        <v>9.3464423216690004E-3</v>
      </c>
      <c r="P961" s="255">
        <f t="shared" si="299"/>
        <v>2.0973879138913944E-2</v>
      </c>
      <c r="Q961" s="255">
        <f t="shared" si="299"/>
        <v>7.0367453311339576E-2</v>
      </c>
      <c r="R961" s="255">
        <f t="shared" si="299"/>
        <v>3.0180544829287524E-2</v>
      </c>
      <c r="S961" s="252">
        <f t="shared" si="289"/>
        <v>4.0507292426513686E-2</v>
      </c>
      <c r="T961" s="15"/>
      <c r="U961" s="72"/>
      <c r="V961" s="72"/>
      <c r="W961" s="72"/>
      <c r="X961" s="72"/>
      <c r="Y961" s="72"/>
      <c r="Z961" s="72"/>
      <c r="AA961" s="72"/>
      <c r="AB961" s="72"/>
      <c r="AC961" s="72"/>
      <c r="AD961" s="72"/>
      <c r="AE961" s="72"/>
      <c r="AF961" s="72"/>
      <c r="AG961" s="72"/>
      <c r="AH961" s="72"/>
      <c r="AI961" s="72"/>
      <c r="AJ961" s="72"/>
      <c r="AK961" s="72"/>
      <c r="AL961" s="72"/>
      <c r="AM961" s="72"/>
      <c r="AN961" s="72"/>
      <c r="AO961" s="72"/>
      <c r="AP961" s="72"/>
      <c r="AQ961" s="72"/>
      <c r="AR961" s="72"/>
      <c r="AS961" s="72"/>
      <c r="AT961" s="72"/>
      <c r="AU961" s="72"/>
      <c r="AV961" s="72"/>
      <c r="AW961" s="72"/>
      <c r="AX961" s="72"/>
      <c r="AY961" s="72"/>
      <c r="AZ961" s="72"/>
      <c r="BA961" s="72"/>
      <c r="BB961" s="72"/>
      <c r="BC961" s="72"/>
      <c r="BD961" s="72"/>
      <c r="BE961" s="72"/>
      <c r="BF961" s="72"/>
      <c r="BG961" s="72"/>
      <c r="BH961" s="72"/>
      <c r="BI961" s="72"/>
      <c r="BJ961" s="72"/>
      <c r="BK961" s="72"/>
      <c r="BL961" s="72"/>
      <c r="BM961" s="72"/>
      <c r="BN961" s="72"/>
      <c r="BO961" s="72"/>
      <c r="BP961" s="72"/>
      <c r="BQ961" s="72"/>
      <c r="BR961" s="72"/>
      <c r="BS961" s="72"/>
      <c r="BT961" s="72"/>
      <c r="BU961" s="72"/>
      <c r="BV961" s="72"/>
      <c r="BW961" s="72"/>
      <c r="BX961" s="72"/>
      <c r="BY961" s="72"/>
      <c r="BZ961" s="72"/>
      <c r="CA961" s="72"/>
      <c r="CB961" s="72"/>
      <c r="CC961" s="72"/>
      <c r="CD961" s="72"/>
      <c r="CE961" s="72"/>
      <c r="CF961" s="72"/>
      <c r="CG961" s="72"/>
      <c r="CH961" s="72"/>
    </row>
    <row r="962" spans="2:86" ht="25.15" hidden="1" customHeight="1">
      <c r="B962" s="223">
        <f t="shared" si="290"/>
        <v>58075</v>
      </c>
      <c r="C962" s="10">
        <f t="shared" si="291"/>
        <v>2059</v>
      </c>
      <c r="D962" s="251">
        <f t="shared" si="296"/>
        <v>9.3006434862475409E-2</v>
      </c>
      <c r="E962" s="251">
        <f t="shared" si="296"/>
        <v>0.12375127128399459</v>
      </c>
      <c r="F962" s="251">
        <f t="shared" si="296"/>
        <v>6.4465006108171019E-2</v>
      </c>
      <c r="G962" s="252">
        <f t="shared" si="283"/>
        <v>9.3740904084880339E-2</v>
      </c>
      <c r="H962" s="253">
        <f t="shared" si="297"/>
        <v>0.66974370567853736</v>
      </c>
      <c r="I962" s="253">
        <f t="shared" si="297"/>
        <v>1.6436936358299348</v>
      </c>
      <c r="J962" s="253">
        <f t="shared" si="297"/>
        <v>0.6512590475389447</v>
      </c>
      <c r="K962" s="252">
        <f t="shared" si="285"/>
        <v>0.98823212968247232</v>
      </c>
      <c r="L962" s="254">
        <f t="shared" si="298"/>
        <v>1.135968801013934E-2</v>
      </c>
      <c r="M962" s="254">
        <f t="shared" si="298"/>
        <v>8.9890709588710798E-3</v>
      </c>
      <c r="N962" s="254">
        <f t="shared" si="298"/>
        <v>8.1396884015664077E-3</v>
      </c>
      <c r="O962" s="252">
        <f t="shared" si="287"/>
        <v>9.4961491235256105E-3</v>
      </c>
      <c r="P962" s="255">
        <f t="shared" si="299"/>
        <v>2.1309828611488574E-2</v>
      </c>
      <c r="Q962" s="255">
        <f t="shared" si="299"/>
        <v>7.1494565214187525E-2</v>
      </c>
      <c r="R962" s="255">
        <f t="shared" si="299"/>
        <v>3.0663962229104724E-2</v>
      </c>
      <c r="S962" s="252">
        <f t="shared" si="289"/>
        <v>4.115611868492694E-2</v>
      </c>
      <c r="T962" s="15"/>
      <c r="U962" s="72"/>
      <c r="V962" s="72"/>
      <c r="W962" s="72"/>
      <c r="X962" s="72"/>
      <c r="Y962" s="72"/>
      <c r="Z962" s="72"/>
      <c r="AA962" s="72"/>
      <c r="AB962" s="72"/>
      <c r="AC962" s="72"/>
      <c r="AD962" s="72"/>
      <c r="AE962" s="72"/>
      <c r="AF962" s="72"/>
      <c r="AG962" s="72"/>
      <c r="AH962" s="72"/>
      <c r="AI962" s="72"/>
      <c r="AJ962" s="72"/>
      <c r="AK962" s="72"/>
      <c r="AL962" s="72"/>
      <c r="AM962" s="72"/>
      <c r="AN962" s="72"/>
      <c r="AO962" s="72"/>
      <c r="AP962" s="72"/>
      <c r="AQ962" s="72"/>
      <c r="AR962" s="72"/>
      <c r="AS962" s="72"/>
      <c r="AT962" s="72"/>
      <c r="AU962" s="72"/>
      <c r="AV962" s="72"/>
      <c r="AW962" s="72"/>
      <c r="AX962" s="72"/>
      <c r="AY962" s="72"/>
      <c r="AZ962" s="72"/>
      <c r="BA962" s="72"/>
      <c r="BB962" s="72"/>
      <c r="BC962" s="72"/>
      <c r="BD962" s="72"/>
      <c r="BE962" s="72"/>
      <c r="BF962" s="72"/>
      <c r="BG962" s="72"/>
      <c r="BH962" s="72"/>
      <c r="BI962" s="72"/>
      <c r="BJ962" s="72"/>
      <c r="BK962" s="72"/>
      <c r="BL962" s="72"/>
      <c r="BM962" s="72"/>
      <c r="BN962" s="72"/>
      <c r="BO962" s="72"/>
      <c r="BP962" s="72"/>
      <c r="BQ962" s="72"/>
      <c r="BR962" s="72"/>
      <c r="BS962" s="72"/>
      <c r="BT962" s="72"/>
      <c r="BU962" s="72"/>
      <c r="BV962" s="72"/>
      <c r="BW962" s="72"/>
      <c r="BX962" s="72"/>
      <c r="BY962" s="72"/>
      <c r="BZ962" s="72"/>
      <c r="CA962" s="72"/>
      <c r="CB962" s="72"/>
      <c r="CC962" s="72"/>
      <c r="CD962" s="72"/>
      <c r="CE962" s="72"/>
      <c r="CF962" s="72"/>
      <c r="CG962" s="72"/>
      <c r="CH962" s="72"/>
    </row>
    <row r="963" spans="2:86" ht="25.15" hidden="1" customHeight="1">
      <c r="B963" s="223">
        <f t="shared" si="290"/>
        <v>58440</v>
      </c>
      <c r="C963" s="10">
        <f t="shared" si="291"/>
        <v>2060</v>
      </c>
      <c r="D963" s="251">
        <f t="shared" si="296"/>
        <v>9.4570940325500438E-2</v>
      </c>
      <c r="E963" s="251">
        <f t="shared" si="296"/>
        <v>0.12583295025885674</v>
      </c>
      <c r="F963" s="251">
        <f t="shared" si="296"/>
        <v>6.5549402627393658E-2</v>
      </c>
      <c r="G963" s="252">
        <f t="shared" si="283"/>
        <v>9.5317764403916941E-2</v>
      </c>
      <c r="H963" s="253">
        <f t="shared" si="297"/>
        <v>0.68100978299791937</v>
      </c>
      <c r="I963" s="253">
        <f t="shared" si="297"/>
        <v>1.6713429880129087</v>
      </c>
      <c r="J963" s="253">
        <f t="shared" si="297"/>
        <v>0.66221418563477386</v>
      </c>
      <c r="K963" s="252">
        <f t="shared" si="285"/>
        <v>1.0048556522152008</v>
      </c>
      <c r="L963" s="254">
        <f t="shared" si="298"/>
        <v>1.1550774723401729E-2</v>
      </c>
      <c r="M963" s="254">
        <f t="shared" si="298"/>
        <v>9.1402803955457426E-3</v>
      </c>
      <c r="N963" s="254">
        <f t="shared" si="298"/>
        <v>8.2766099703847611E-3</v>
      </c>
      <c r="O963" s="252">
        <f t="shared" si="287"/>
        <v>9.6558883631107442E-3</v>
      </c>
      <c r="P963" s="255">
        <f t="shared" si="299"/>
        <v>2.1668291370846013E-2</v>
      </c>
      <c r="Q963" s="255">
        <f t="shared" si="299"/>
        <v>7.269720928950972E-2</v>
      </c>
      <c r="R963" s="255">
        <f t="shared" si="299"/>
        <v>3.1179775317697622E-2</v>
      </c>
      <c r="S963" s="252">
        <f t="shared" si="289"/>
        <v>4.1848425326017784E-2</v>
      </c>
      <c r="T963" s="15"/>
      <c r="U963" s="72"/>
      <c r="V963" s="72"/>
      <c r="W963" s="72"/>
      <c r="X963" s="72"/>
      <c r="Y963" s="72"/>
      <c r="Z963" s="72"/>
      <c r="AA963" s="72"/>
      <c r="AB963" s="72"/>
      <c r="AC963" s="72"/>
      <c r="AD963" s="72"/>
      <c r="AE963" s="72"/>
      <c r="AF963" s="72"/>
      <c r="AG963" s="72"/>
      <c r="AH963" s="72"/>
      <c r="AI963" s="72"/>
      <c r="AJ963" s="72"/>
      <c r="AK963" s="72"/>
      <c r="AL963" s="72"/>
      <c r="AM963" s="72"/>
      <c r="AN963" s="72"/>
      <c r="AO963" s="72"/>
      <c r="AP963" s="72"/>
      <c r="AQ963" s="72"/>
      <c r="AR963" s="72"/>
      <c r="AS963" s="72"/>
      <c r="AT963" s="72"/>
      <c r="AU963" s="72"/>
      <c r="AV963" s="72"/>
      <c r="AW963" s="72"/>
      <c r="AX963" s="72"/>
      <c r="AY963" s="72"/>
      <c r="AZ963" s="72"/>
      <c r="BA963" s="72"/>
      <c r="BB963" s="72"/>
      <c r="BC963" s="72"/>
      <c r="BD963" s="72"/>
      <c r="BE963" s="72"/>
      <c r="BF963" s="72"/>
      <c r="BG963" s="72"/>
      <c r="BH963" s="72"/>
      <c r="BI963" s="72"/>
      <c r="BJ963" s="72"/>
      <c r="BK963" s="72"/>
      <c r="BL963" s="72"/>
      <c r="BM963" s="72"/>
      <c r="BN963" s="72"/>
      <c r="BO963" s="72"/>
      <c r="BP963" s="72"/>
      <c r="BQ963" s="72"/>
      <c r="BR963" s="72"/>
      <c r="BS963" s="72"/>
      <c r="BT963" s="72"/>
      <c r="BU963" s="72"/>
      <c r="BV963" s="72"/>
      <c r="BW963" s="72"/>
      <c r="BX963" s="72"/>
      <c r="BY963" s="72"/>
      <c r="BZ963" s="72"/>
      <c r="CA963" s="72"/>
      <c r="CB963" s="72"/>
      <c r="CC963" s="72"/>
      <c r="CD963" s="72"/>
      <c r="CE963" s="72"/>
      <c r="CF963" s="72"/>
      <c r="CG963" s="72"/>
      <c r="CH963" s="72"/>
    </row>
    <row r="964" spans="2:86" ht="25.15" hidden="1" customHeight="1">
      <c r="B964" s="223">
        <f t="shared" si="290"/>
        <v>58806</v>
      </c>
      <c r="C964" s="10">
        <f t="shared" si="291"/>
        <v>2061</v>
      </c>
      <c r="D964" s="251">
        <f t="shared" si="296"/>
        <v>9.6161763078801726E-2</v>
      </c>
      <c r="E964" s="251">
        <f t="shared" si="296"/>
        <v>0.12794964614554066</v>
      </c>
      <c r="F964" s="251">
        <f t="shared" si="296"/>
        <v>6.6652040296069207E-2</v>
      </c>
      <c r="G964" s="252">
        <f t="shared" si="283"/>
        <v>9.6921149840137208E-2</v>
      </c>
      <c r="H964" s="253">
        <f t="shared" si="297"/>
        <v>0.69246537236062489</v>
      </c>
      <c r="I964" s="253">
        <f t="shared" si="297"/>
        <v>1.6994574430955187</v>
      </c>
      <c r="J964" s="253">
        <f t="shared" si="297"/>
        <v>0.6733536053174034</v>
      </c>
      <c r="K964" s="252">
        <f t="shared" si="285"/>
        <v>1.0217588069245156</v>
      </c>
      <c r="L964" s="254">
        <f t="shared" si="298"/>
        <v>1.1745075797124796E-2</v>
      </c>
      <c r="M964" s="254">
        <f t="shared" si="298"/>
        <v>9.2940333980509621E-3</v>
      </c>
      <c r="N964" s="254">
        <f t="shared" si="298"/>
        <v>8.4158347620149464E-3</v>
      </c>
      <c r="O964" s="252">
        <f t="shared" si="287"/>
        <v>9.818314652396902E-3</v>
      </c>
      <c r="P964" s="255">
        <f t="shared" si="299"/>
        <v>2.2032784002718565E-2</v>
      </c>
      <c r="Q964" s="255">
        <f t="shared" si="299"/>
        <v>7.3920083612649692E-2</v>
      </c>
      <c r="R964" s="255">
        <f t="shared" si="299"/>
        <v>3.1704265143509797E-2</v>
      </c>
      <c r="S964" s="252">
        <f t="shared" si="289"/>
        <v>4.2552377586292683E-2</v>
      </c>
      <c r="T964" s="15"/>
      <c r="U964" s="72"/>
      <c r="V964" s="72"/>
      <c r="W964" s="72"/>
      <c r="X964" s="72"/>
      <c r="Y964" s="72"/>
      <c r="Z964" s="72"/>
      <c r="AA964" s="72"/>
      <c r="AB964" s="72"/>
      <c r="AC964" s="72"/>
      <c r="AD964" s="72"/>
      <c r="AE964" s="72"/>
      <c r="AF964" s="72"/>
      <c r="AG964" s="72"/>
      <c r="AH964" s="72"/>
      <c r="AI964" s="72"/>
      <c r="AJ964" s="72"/>
      <c r="AK964" s="72"/>
      <c r="AL964" s="72"/>
      <c r="AM964" s="72"/>
      <c r="AN964" s="72"/>
      <c r="AO964" s="72"/>
      <c r="AP964" s="72"/>
      <c r="AQ964" s="72"/>
      <c r="AR964" s="72"/>
      <c r="AS964" s="72"/>
      <c r="AT964" s="72"/>
      <c r="AU964" s="72"/>
      <c r="AV964" s="72"/>
      <c r="AW964" s="72"/>
      <c r="AX964" s="72"/>
      <c r="AY964" s="72"/>
      <c r="AZ964" s="72"/>
      <c r="BA964" s="72"/>
      <c r="BB964" s="72"/>
      <c r="BC964" s="72"/>
      <c r="BD964" s="72"/>
      <c r="BE964" s="72"/>
      <c r="BF964" s="72"/>
      <c r="BG964" s="72"/>
      <c r="BH964" s="72"/>
      <c r="BI964" s="72"/>
      <c r="BJ964" s="72"/>
      <c r="BK964" s="72"/>
      <c r="BL964" s="72"/>
      <c r="BM964" s="72"/>
      <c r="BN964" s="72"/>
      <c r="BO964" s="72"/>
      <c r="BP964" s="72"/>
      <c r="BQ964" s="72"/>
      <c r="BR964" s="72"/>
      <c r="BS964" s="72"/>
      <c r="BT964" s="72"/>
      <c r="BU964" s="72"/>
      <c r="BV964" s="72"/>
      <c r="BW964" s="72"/>
      <c r="BX964" s="72"/>
      <c r="BY964" s="72"/>
      <c r="BZ964" s="72"/>
      <c r="CA964" s="72"/>
      <c r="CB964" s="72"/>
      <c r="CC964" s="72"/>
      <c r="CD964" s="72"/>
      <c r="CE964" s="72"/>
      <c r="CF964" s="72"/>
      <c r="CG964" s="72"/>
      <c r="CH964" s="72"/>
    </row>
    <row r="965" spans="2:86" ht="25.15" hidden="1" customHeight="1">
      <c r="B965" s="91" t="s">
        <v>436</v>
      </c>
      <c r="C965" s="256"/>
      <c r="D965" s="72"/>
      <c r="E965" s="72"/>
      <c r="F965" s="72"/>
      <c r="G965" s="2"/>
      <c r="H965" s="72"/>
      <c r="I965" s="72"/>
      <c r="J965" s="72"/>
      <c r="K965" s="2"/>
      <c r="L965" s="72"/>
      <c r="M965" s="72"/>
      <c r="N965" s="72"/>
      <c r="O965" s="72"/>
      <c r="P965" s="72"/>
      <c r="Q965" s="72"/>
      <c r="R965" s="15"/>
      <c r="S965" s="15"/>
      <c r="T965" s="15"/>
      <c r="U965" s="72"/>
      <c r="V965" s="72"/>
      <c r="W965" s="72"/>
      <c r="X965" s="72"/>
      <c r="Y965" s="72"/>
      <c r="Z965" s="72"/>
      <c r="AA965" s="72"/>
      <c r="AB965" s="72"/>
      <c r="AC965" s="72"/>
      <c r="AD965" s="72"/>
      <c r="AE965" s="72"/>
      <c r="AF965" s="72"/>
      <c r="AG965" s="72"/>
      <c r="AH965" s="72"/>
      <c r="AI965" s="72"/>
      <c r="AJ965" s="72"/>
      <c r="AK965" s="72"/>
      <c r="AL965" s="72"/>
      <c r="AM965" s="72"/>
      <c r="AN965" s="72"/>
      <c r="AO965" s="72"/>
      <c r="AP965" s="72"/>
      <c r="AQ965" s="72"/>
      <c r="AR965" s="72"/>
      <c r="AS965" s="72"/>
      <c r="AT965" s="72"/>
      <c r="AU965" s="72"/>
      <c r="AV965" s="72"/>
      <c r="AW965" s="72"/>
      <c r="AX965" s="72"/>
      <c r="AY965" s="72"/>
      <c r="AZ965" s="72"/>
      <c r="BA965" s="72"/>
      <c r="BB965" s="72"/>
      <c r="BC965" s="72"/>
      <c r="BD965" s="72"/>
      <c r="BE965" s="72"/>
      <c r="BF965" s="72"/>
      <c r="BG965" s="72"/>
      <c r="BH965" s="72"/>
      <c r="BI965" s="72"/>
      <c r="BJ965" s="72"/>
      <c r="BK965" s="72"/>
      <c r="BL965" s="72"/>
      <c r="BM965" s="72"/>
      <c r="BN965" s="72"/>
      <c r="BO965" s="72"/>
      <c r="BP965" s="72"/>
      <c r="BQ965" s="72"/>
      <c r="BR965" s="72"/>
      <c r="BS965" s="72"/>
      <c r="BT965" s="72"/>
      <c r="BU965" s="72"/>
      <c r="BV965" s="72"/>
      <c r="BW965" s="72"/>
      <c r="BX965" s="72"/>
      <c r="BY965" s="72"/>
      <c r="BZ965" s="72"/>
      <c r="CA965" s="72"/>
      <c r="CB965" s="72"/>
      <c r="CC965" s="72"/>
      <c r="CD965" s="72"/>
      <c r="CE965" s="72"/>
      <c r="CF965" s="72"/>
      <c r="CG965" s="72"/>
      <c r="CH965" s="72"/>
    </row>
    <row r="966" spans="2:86" ht="25.15" hidden="1" customHeight="1">
      <c r="B966" s="2"/>
      <c r="C966" s="256"/>
      <c r="D966" s="72"/>
      <c r="E966" s="72"/>
      <c r="F966" s="72"/>
      <c r="G966" s="2"/>
      <c r="H966" s="72"/>
      <c r="I966" s="72"/>
      <c r="J966" s="72"/>
      <c r="K966" s="2"/>
      <c r="L966" s="72"/>
      <c r="M966" s="72"/>
      <c r="N966" s="72"/>
      <c r="O966" s="72"/>
      <c r="P966" s="72"/>
      <c r="Q966" s="72"/>
      <c r="R966" s="15"/>
      <c r="S966" s="15"/>
      <c r="T966" s="15"/>
      <c r="U966" s="72"/>
      <c r="V966" s="72"/>
      <c r="W966" s="72"/>
      <c r="X966" s="72"/>
      <c r="Y966" s="72"/>
      <c r="Z966" s="72"/>
      <c r="AA966" s="72"/>
      <c r="AB966" s="72"/>
      <c r="AC966" s="72"/>
      <c r="AD966" s="72"/>
      <c r="AE966" s="72"/>
      <c r="AF966" s="72"/>
      <c r="AG966" s="72"/>
      <c r="AH966" s="72"/>
      <c r="AI966" s="72"/>
      <c r="AJ966" s="72"/>
      <c r="AK966" s="72"/>
      <c r="AL966" s="72"/>
      <c r="AM966" s="72"/>
      <c r="AN966" s="72"/>
      <c r="AO966" s="72"/>
      <c r="AP966" s="72"/>
      <c r="AQ966" s="72"/>
      <c r="AR966" s="72"/>
      <c r="AS966" s="72"/>
      <c r="AT966" s="72"/>
      <c r="AU966" s="72"/>
      <c r="AV966" s="72"/>
      <c r="AW966" s="72"/>
      <c r="AX966" s="72"/>
      <c r="AY966" s="72"/>
      <c r="AZ966" s="72"/>
      <c r="BA966" s="72"/>
      <c r="BB966" s="72"/>
      <c r="BC966" s="72"/>
      <c r="BD966" s="72"/>
      <c r="BE966" s="72"/>
      <c r="BF966" s="72"/>
      <c r="BG966" s="72"/>
      <c r="BH966" s="72"/>
      <c r="BI966" s="72"/>
      <c r="BJ966" s="72"/>
      <c r="BK966" s="72"/>
      <c r="BL966" s="72"/>
      <c r="BM966" s="72"/>
      <c r="BN966" s="72"/>
      <c r="BO966" s="72"/>
      <c r="BP966" s="72"/>
      <c r="BQ966" s="72"/>
      <c r="BR966" s="72"/>
      <c r="BS966" s="72"/>
      <c r="BT966" s="72"/>
      <c r="BU966" s="72"/>
      <c r="BV966" s="72"/>
      <c r="BW966" s="72"/>
      <c r="BX966" s="72"/>
      <c r="BY966" s="72"/>
      <c r="BZ966" s="72"/>
      <c r="CA966" s="72"/>
      <c r="CB966" s="72"/>
      <c r="CC966" s="72"/>
      <c r="CD966" s="72"/>
      <c r="CE966" s="72"/>
      <c r="CF966" s="72"/>
      <c r="CG966" s="72"/>
      <c r="CH966" s="72"/>
    </row>
    <row r="967" spans="2:86" ht="25.15" hidden="1" customHeight="1">
      <c r="B967" s="446" t="s">
        <v>306</v>
      </c>
      <c r="C967" s="446"/>
      <c r="D967" s="446"/>
      <c r="E967" s="446"/>
      <c r="F967" s="446"/>
      <c r="G967" s="446"/>
      <c r="H967" s="446"/>
      <c r="I967" s="446"/>
      <c r="J967" s="446"/>
      <c r="K967" s="446"/>
      <c r="L967" s="446"/>
      <c r="M967" s="446"/>
      <c r="N967" s="446"/>
      <c r="O967" s="446"/>
      <c r="P967" s="446"/>
      <c r="Q967" s="446"/>
      <c r="R967" s="446"/>
      <c r="S967" s="446"/>
      <c r="T967" s="15"/>
      <c r="U967" s="2"/>
      <c r="V967" s="2"/>
      <c r="W967" s="2"/>
      <c r="X967" s="2"/>
      <c r="Y967" s="2"/>
      <c r="Z967" s="72"/>
      <c r="AA967" s="72"/>
      <c r="AB967" s="72"/>
      <c r="AC967" s="72"/>
      <c r="AD967" s="72"/>
      <c r="AE967" s="72"/>
      <c r="AF967" s="72"/>
      <c r="AG967" s="72"/>
      <c r="AH967" s="72"/>
      <c r="AI967" s="72"/>
      <c r="AJ967" s="72"/>
      <c r="AK967" s="72"/>
      <c r="AL967" s="72"/>
      <c r="AM967" s="72"/>
      <c r="AN967" s="72"/>
      <c r="AO967" s="72"/>
      <c r="AP967" s="72"/>
      <c r="AQ967" s="72"/>
      <c r="AR967" s="72"/>
      <c r="AS967" s="72"/>
      <c r="AT967" s="72"/>
      <c r="AU967" s="72"/>
      <c r="AV967" s="72"/>
      <c r="AW967" s="72"/>
      <c r="AX967" s="72"/>
      <c r="AY967" s="72"/>
      <c r="AZ967" s="72"/>
      <c r="BA967" s="72"/>
      <c r="BB967" s="72"/>
      <c r="BC967" s="72"/>
      <c r="BD967" s="72"/>
      <c r="BE967" s="72"/>
      <c r="BF967" s="72"/>
      <c r="BG967" s="72"/>
      <c r="BH967" s="72"/>
      <c r="BI967" s="72"/>
      <c r="BJ967" s="72"/>
      <c r="BK967" s="72"/>
      <c r="BL967" s="72"/>
      <c r="BM967" s="72"/>
      <c r="BN967" s="72"/>
      <c r="BO967" s="72"/>
      <c r="BP967" s="72"/>
      <c r="BQ967" s="72"/>
      <c r="BR967" s="72"/>
      <c r="BS967" s="72"/>
      <c r="BT967" s="72"/>
      <c r="BU967" s="72"/>
      <c r="BV967" s="72"/>
      <c r="BW967" s="72"/>
      <c r="BX967" s="72"/>
      <c r="BY967" s="72"/>
      <c r="BZ967" s="72"/>
      <c r="CA967" s="72"/>
      <c r="CB967" s="72"/>
      <c r="CC967" s="72"/>
      <c r="CD967" s="72"/>
      <c r="CE967" s="72"/>
      <c r="CF967" s="72"/>
      <c r="CG967" s="72"/>
      <c r="CH967" s="72"/>
    </row>
    <row r="968" spans="2:86" ht="25.15" hidden="1" customHeight="1">
      <c r="B968" s="2"/>
      <c r="C968" s="257"/>
      <c r="D968" s="72"/>
      <c r="E968" s="72"/>
      <c r="F968" s="72"/>
      <c r="G968" s="2"/>
      <c r="H968" s="72"/>
      <c r="I968" s="72"/>
      <c r="J968" s="72"/>
      <c r="K968" s="2"/>
      <c r="L968" s="72"/>
      <c r="M968" s="72"/>
      <c r="N968" s="72"/>
      <c r="O968" s="72"/>
      <c r="P968" s="72"/>
      <c r="Q968" s="72"/>
      <c r="R968" s="72"/>
      <c r="S968" s="15"/>
      <c r="T968" s="15"/>
      <c r="U968" s="2"/>
      <c r="V968" s="2"/>
      <c r="W968" s="2"/>
      <c r="X968" s="2"/>
      <c r="Y968" s="2"/>
      <c r="Z968" s="72"/>
      <c r="AA968" s="72"/>
      <c r="AB968" s="72"/>
      <c r="AC968" s="72"/>
      <c r="AD968" s="72"/>
      <c r="AE968" s="72"/>
      <c r="AF968" s="72"/>
      <c r="AG968" s="72"/>
      <c r="AH968" s="72"/>
      <c r="AI968" s="72"/>
      <c r="AJ968" s="72"/>
      <c r="AK968" s="72"/>
      <c r="AL968" s="72"/>
      <c r="AM968" s="72"/>
      <c r="AN968" s="72"/>
      <c r="AO968" s="72"/>
      <c r="AP968" s="72"/>
      <c r="AQ968" s="72"/>
      <c r="AR968" s="72"/>
      <c r="AS968" s="72"/>
      <c r="AT968" s="72"/>
      <c r="AU968" s="72"/>
      <c r="AV968" s="72"/>
      <c r="AW968" s="72"/>
      <c r="AX968" s="72"/>
      <c r="AY968" s="72"/>
      <c r="AZ968" s="72"/>
      <c r="BA968" s="72"/>
      <c r="BB968" s="72"/>
      <c r="BC968" s="72"/>
      <c r="BD968" s="72"/>
      <c r="BE968" s="72"/>
      <c r="BF968" s="72"/>
      <c r="BG968" s="72"/>
      <c r="BH968" s="72"/>
      <c r="BI968" s="72"/>
      <c r="BJ968" s="72"/>
      <c r="BK968" s="72"/>
      <c r="BL968" s="72"/>
      <c r="BM968" s="72"/>
      <c r="BN968" s="72"/>
      <c r="BO968" s="72"/>
      <c r="BP968" s="72"/>
      <c r="BQ968" s="72"/>
      <c r="BR968" s="72"/>
      <c r="BS968" s="72"/>
      <c r="BT968" s="72"/>
      <c r="BU968" s="72"/>
      <c r="BV968" s="72"/>
      <c r="BW968" s="72"/>
      <c r="BX968" s="72"/>
      <c r="BY968" s="72"/>
      <c r="BZ968" s="72"/>
      <c r="CA968" s="72"/>
      <c r="CB968" s="72"/>
      <c r="CC968" s="72"/>
      <c r="CD968" s="72"/>
      <c r="CE968" s="72"/>
      <c r="CF968" s="72"/>
      <c r="CG968" s="72"/>
      <c r="CH968" s="72"/>
    </row>
    <row r="969" spans="2:86" ht="25.15" hidden="1" customHeight="1">
      <c r="B969" s="2"/>
      <c r="C969" s="2"/>
      <c r="D969" s="447" t="s">
        <v>304</v>
      </c>
      <c r="E969" s="448"/>
      <c r="F969" s="448"/>
      <c r="G969" s="449"/>
      <c r="H969" s="450" t="s">
        <v>305</v>
      </c>
      <c r="I969" s="451"/>
      <c r="J969" s="452"/>
      <c r="K969" s="258"/>
      <c r="L969" s="453" t="s">
        <v>298</v>
      </c>
      <c r="M969" s="454"/>
      <c r="N969" s="454"/>
      <c r="O969" s="455"/>
      <c r="P969" s="456" t="s">
        <v>299</v>
      </c>
      <c r="Q969" s="457"/>
      <c r="R969" s="457"/>
      <c r="S969" s="458"/>
      <c r="T969" s="15"/>
      <c r="U969" s="72"/>
      <c r="V969" s="72"/>
      <c r="W969" s="72"/>
      <c r="X969" s="72"/>
      <c r="Y969" s="72"/>
      <c r="Z969" s="72"/>
      <c r="AA969" s="72"/>
      <c r="AB969" s="72"/>
      <c r="AC969" s="72"/>
      <c r="AD969" s="72"/>
      <c r="AE969" s="72"/>
      <c r="AF969" s="72"/>
      <c r="AG969" s="72"/>
      <c r="AH969" s="72"/>
      <c r="AI969" s="72"/>
      <c r="AJ969" s="72"/>
      <c r="AK969" s="72"/>
      <c r="AL969" s="72"/>
      <c r="AM969" s="72"/>
      <c r="AN969" s="72"/>
      <c r="AO969" s="72"/>
      <c r="AP969" s="72"/>
      <c r="AQ969" s="72"/>
      <c r="AR969" s="72"/>
      <c r="AS969" s="72"/>
      <c r="AT969" s="72"/>
      <c r="AU969" s="72"/>
      <c r="AV969" s="72"/>
      <c r="AW969" s="72"/>
      <c r="AX969" s="72"/>
      <c r="AY969" s="72"/>
      <c r="AZ969" s="72"/>
      <c r="BA969" s="72"/>
      <c r="BB969" s="72"/>
      <c r="BC969" s="72"/>
      <c r="BD969" s="72"/>
      <c r="BE969" s="72"/>
      <c r="BF969" s="72"/>
      <c r="BG969" s="72"/>
      <c r="BH969" s="72"/>
      <c r="BI969" s="72"/>
      <c r="BJ969" s="72"/>
      <c r="BK969" s="72"/>
      <c r="BL969" s="72"/>
      <c r="BM969" s="72"/>
      <c r="BN969" s="72"/>
      <c r="BO969" s="72"/>
      <c r="BP969" s="72"/>
      <c r="BQ969" s="72"/>
      <c r="BR969" s="72"/>
      <c r="BS969" s="72"/>
      <c r="BT969" s="72"/>
      <c r="BU969" s="72"/>
      <c r="BV969" s="72"/>
      <c r="BW969" s="72"/>
      <c r="BX969" s="72"/>
      <c r="BY969" s="72"/>
      <c r="BZ969" s="72"/>
      <c r="CA969" s="72"/>
      <c r="CB969" s="72"/>
      <c r="CC969" s="72"/>
      <c r="CD969" s="72"/>
      <c r="CE969" s="72"/>
      <c r="CF969" s="72"/>
      <c r="CG969" s="72"/>
      <c r="CH969" s="72"/>
    </row>
    <row r="970" spans="2:86" ht="25.15" hidden="1" customHeight="1">
      <c r="B970" s="224" t="s">
        <v>207</v>
      </c>
      <c r="C970" s="244" t="s">
        <v>17</v>
      </c>
      <c r="D970" s="245" t="s">
        <v>281</v>
      </c>
      <c r="E970" s="245" t="s">
        <v>282</v>
      </c>
      <c r="F970" s="245" t="s">
        <v>283</v>
      </c>
      <c r="G970" s="244" t="s">
        <v>303</v>
      </c>
      <c r="H970" s="246" t="s">
        <v>281</v>
      </c>
      <c r="I970" s="246" t="s">
        <v>282</v>
      </c>
      <c r="J970" s="246" t="s">
        <v>283</v>
      </c>
      <c r="K970" s="244" t="s">
        <v>303</v>
      </c>
      <c r="L970" s="247" t="s">
        <v>281</v>
      </c>
      <c r="M970" s="247" t="s">
        <v>282</v>
      </c>
      <c r="N970" s="247" t="s">
        <v>283</v>
      </c>
      <c r="O970" s="244" t="s">
        <v>303</v>
      </c>
      <c r="P970" s="248" t="s">
        <v>281</v>
      </c>
      <c r="Q970" s="248" t="s">
        <v>282</v>
      </c>
      <c r="R970" s="248" t="s">
        <v>283</v>
      </c>
      <c r="S970" s="244" t="s">
        <v>303</v>
      </c>
      <c r="T970" s="15"/>
      <c r="U970" s="72"/>
      <c r="V970" s="72"/>
      <c r="W970" s="72"/>
      <c r="X970" s="72"/>
      <c r="Y970" s="72"/>
      <c r="Z970" s="72"/>
      <c r="AA970" s="72"/>
      <c r="AB970" s="72"/>
      <c r="AC970" s="72"/>
      <c r="AD970" s="72"/>
      <c r="AE970" s="72"/>
      <c r="AF970" s="72"/>
      <c r="AG970" s="72"/>
      <c r="AH970" s="72"/>
      <c r="AI970" s="72"/>
      <c r="AJ970" s="72"/>
      <c r="AK970" s="72"/>
      <c r="AL970" s="72"/>
      <c r="AM970" s="72"/>
      <c r="AN970" s="72"/>
      <c r="AO970" s="72"/>
      <c r="AP970" s="72"/>
      <c r="AQ970" s="72"/>
      <c r="AR970" s="72"/>
      <c r="AS970" s="72"/>
      <c r="AT970" s="72"/>
      <c r="AU970" s="72"/>
      <c r="AV970" s="72"/>
      <c r="AW970" s="72"/>
      <c r="AX970" s="72"/>
      <c r="AY970" s="72"/>
      <c r="AZ970" s="72"/>
      <c r="BA970" s="72"/>
      <c r="BB970" s="72"/>
      <c r="BC970" s="72"/>
      <c r="BD970" s="72"/>
      <c r="BE970" s="72"/>
      <c r="BF970" s="72"/>
      <c r="BG970" s="72"/>
      <c r="BH970" s="72"/>
      <c r="BI970" s="72"/>
      <c r="BJ970" s="72"/>
      <c r="BK970" s="72"/>
      <c r="BL970" s="72"/>
      <c r="BM970" s="72"/>
      <c r="BN970" s="72"/>
      <c r="BO970" s="72"/>
      <c r="BP970" s="72"/>
      <c r="BQ970" s="72"/>
      <c r="BR970" s="72"/>
      <c r="BS970" s="72"/>
      <c r="BT970" s="72"/>
      <c r="BU970" s="72"/>
      <c r="BV970" s="72"/>
      <c r="BW970" s="72"/>
      <c r="BX970" s="72"/>
      <c r="BY970" s="72"/>
      <c r="BZ970" s="72"/>
      <c r="CA970" s="72"/>
      <c r="CB970" s="72"/>
      <c r="CC970" s="72"/>
      <c r="CD970" s="72"/>
      <c r="CE970" s="72"/>
      <c r="CF970" s="72"/>
      <c r="CG970" s="72"/>
      <c r="CH970" s="72"/>
    </row>
    <row r="971" spans="2:86" ht="25.15" hidden="1" customHeight="1">
      <c r="B971" s="222">
        <v>43830</v>
      </c>
      <c r="C971" s="10">
        <v>2020</v>
      </c>
      <c r="D971" s="251">
        <f t="shared" ref="D971:F986" si="300">AVERAGE(D876,D923)</f>
        <v>3.1427050479653759E-2</v>
      </c>
      <c r="E971" s="251">
        <f t="shared" si="300"/>
        <v>4.1815788932390796E-2</v>
      </c>
      <c r="F971" s="251">
        <f t="shared" si="300"/>
        <v>2.1782847650577683E-2</v>
      </c>
      <c r="G971" s="252">
        <f t="shared" ref="G971:G1012" si="301">AVERAGE(D971:F971)</f>
        <v>3.1675229020874079E-2</v>
      </c>
      <c r="H971" s="253">
        <f t="shared" ref="H971:J986" si="302">AVERAGE(H876,H923)</f>
        <v>0.22466004512275731</v>
      </c>
      <c r="I971" s="253">
        <f t="shared" si="302"/>
        <v>0.5513635787281066</v>
      </c>
      <c r="J971" s="253">
        <f t="shared" si="302"/>
        <v>0.21845951782177675</v>
      </c>
      <c r="K971" s="252">
        <f t="shared" ref="K971:K1012" si="303">AVERAGE(H971:J971)</f>
        <v>0.33149438055754687</v>
      </c>
      <c r="L971" s="254">
        <f t="shared" ref="L971:N986" si="304">AVERAGE(L876,L923)</f>
        <v>3.8384600920963077E-3</v>
      </c>
      <c r="M971" s="254">
        <f t="shared" si="304"/>
        <v>3.0374241008952934E-3</v>
      </c>
      <c r="N971" s="254">
        <f t="shared" si="304"/>
        <v>2.7504161261844903E-3</v>
      </c>
      <c r="O971" s="252">
        <f t="shared" ref="O971:O1012" si="305">AVERAGE(L971:N971)</f>
        <v>3.208766773058697E-3</v>
      </c>
      <c r="P971" s="255">
        <f t="shared" ref="P971:R986" si="306">AVERAGE(P876,P923)</f>
        <v>7.2006314453003737E-3</v>
      </c>
      <c r="Q971" s="255">
        <f t="shared" si="306"/>
        <v>2.4158148985384813E-2</v>
      </c>
      <c r="R971" s="255">
        <f t="shared" si="306"/>
        <v>1.0361410909957135E-2</v>
      </c>
      <c r="S971" s="252">
        <f t="shared" ref="S971:S1012" si="307">AVERAGE(P971:R971)</f>
        <v>1.3906730446880775E-2</v>
      </c>
      <c r="T971" s="15"/>
      <c r="U971" s="72"/>
      <c r="V971" s="72"/>
      <c r="W971" s="72"/>
      <c r="X971" s="72"/>
      <c r="Y971" s="72"/>
      <c r="Z971" s="72"/>
      <c r="AA971" s="72"/>
      <c r="AB971" s="72"/>
      <c r="AC971" s="72"/>
      <c r="AD971" s="72"/>
      <c r="AE971" s="72"/>
      <c r="AF971" s="72"/>
      <c r="AG971" s="72"/>
      <c r="AH971" s="72"/>
      <c r="AI971" s="72"/>
      <c r="AJ971" s="72"/>
      <c r="AK971" s="72"/>
      <c r="AL971" s="72"/>
      <c r="AM971" s="72"/>
      <c r="AN971" s="72"/>
      <c r="AO971" s="72"/>
      <c r="AP971" s="72"/>
      <c r="AQ971" s="72"/>
      <c r="AR971" s="72"/>
      <c r="AS971" s="72"/>
      <c r="AT971" s="72"/>
      <c r="AU971" s="72"/>
      <c r="AV971" s="72"/>
      <c r="AW971" s="72"/>
      <c r="AX971" s="72"/>
      <c r="AY971" s="72"/>
      <c r="AZ971" s="72"/>
      <c r="BA971" s="72"/>
      <c r="BB971" s="72"/>
      <c r="BC971" s="72"/>
      <c r="BD971" s="72"/>
      <c r="BE971" s="72"/>
      <c r="BF971" s="72"/>
      <c r="BG971" s="72"/>
      <c r="BH971" s="72"/>
      <c r="BI971" s="72"/>
      <c r="BJ971" s="72"/>
      <c r="BK971" s="72"/>
      <c r="BL971" s="72"/>
      <c r="BM971" s="72"/>
      <c r="BN971" s="72"/>
      <c r="BO971" s="72"/>
      <c r="BP971" s="72"/>
      <c r="BQ971" s="72"/>
      <c r="BR971" s="72"/>
      <c r="BS971" s="72"/>
      <c r="BT971" s="72"/>
      <c r="BU971" s="72"/>
      <c r="BV971" s="72"/>
      <c r="BW971" s="72"/>
      <c r="BX971" s="72"/>
      <c r="BY971" s="72"/>
      <c r="BZ971" s="72"/>
      <c r="CA971" s="72"/>
      <c r="CB971" s="72"/>
      <c r="CC971" s="72"/>
      <c r="CD971" s="72"/>
      <c r="CE971" s="72"/>
      <c r="CF971" s="72"/>
      <c r="CG971" s="72"/>
      <c r="CH971" s="72"/>
    </row>
    <row r="972" spans="2:86" ht="25.15" hidden="1" customHeight="1">
      <c r="B972" s="223">
        <f t="shared" ref="B972:B1012" si="308">DATE(YEAR(B971+1),12,31)</f>
        <v>44196</v>
      </c>
      <c r="C972" s="10">
        <f t="shared" ref="C972:C1012" si="309">C971+1</f>
        <v>2021</v>
      </c>
      <c r="D972" s="251">
        <f t="shared" si="300"/>
        <v>3.1971627820509579E-2</v>
      </c>
      <c r="E972" s="251">
        <f t="shared" si="300"/>
        <v>4.2540385443836648E-2</v>
      </c>
      <c r="F972" s="251">
        <f t="shared" si="300"/>
        <v>2.2160307357065215E-2</v>
      </c>
      <c r="G972" s="252">
        <f t="shared" si="301"/>
        <v>3.2224106873803816E-2</v>
      </c>
      <c r="H972" s="253">
        <f t="shared" si="302"/>
        <v>0.22855302165419183</v>
      </c>
      <c r="I972" s="253">
        <f t="shared" si="302"/>
        <v>0.56091777191409764</v>
      </c>
      <c r="J972" s="253">
        <f t="shared" si="302"/>
        <v>0.22224504975952733</v>
      </c>
      <c r="K972" s="252">
        <f t="shared" si="303"/>
        <v>0.33723861444260561</v>
      </c>
      <c r="L972" s="254">
        <f t="shared" si="304"/>
        <v>3.9049740779152544E-3</v>
      </c>
      <c r="M972" s="254">
        <f t="shared" si="304"/>
        <v>3.0900574952059637E-3</v>
      </c>
      <c r="N972" s="254">
        <f t="shared" si="304"/>
        <v>2.7980761603710975E-3</v>
      </c>
      <c r="O972" s="252">
        <f t="shared" si="305"/>
        <v>3.264369244497438E-3</v>
      </c>
      <c r="P972" s="255">
        <f t="shared" si="306"/>
        <v>7.3254061430564734E-3</v>
      </c>
      <c r="Q972" s="255">
        <f t="shared" si="306"/>
        <v>2.4576768624634034E-2</v>
      </c>
      <c r="R972" s="255">
        <f t="shared" si="306"/>
        <v>1.0540956540703236E-2</v>
      </c>
      <c r="S972" s="252">
        <f t="shared" si="307"/>
        <v>1.4147710436131248E-2</v>
      </c>
      <c r="T972" s="15"/>
      <c r="U972" s="72"/>
      <c r="V972" s="72"/>
      <c r="W972" s="72"/>
      <c r="X972" s="72"/>
      <c r="Y972" s="72"/>
      <c r="Z972" s="72"/>
      <c r="AA972" s="72"/>
      <c r="AB972" s="72"/>
      <c r="AC972" s="72"/>
      <c r="AD972" s="72"/>
      <c r="AE972" s="72"/>
      <c r="AF972" s="72"/>
      <c r="AG972" s="72"/>
      <c r="AH972" s="72"/>
      <c r="AI972" s="72"/>
      <c r="AJ972" s="72"/>
      <c r="AK972" s="72"/>
      <c r="AL972" s="72"/>
      <c r="AM972" s="72"/>
      <c r="AN972" s="72"/>
      <c r="AO972" s="72"/>
      <c r="AP972" s="72"/>
      <c r="AQ972" s="72"/>
      <c r="AR972" s="72"/>
      <c r="AS972" s="72"/>
      <c r="AT972" s="72"/>
      <c r="AU972" s="72"/>
      <c r="AV972" s="72"/>
      <c r="AW972" s="72"/>
      <c r="AX972" s="72"/>
      <c r="AY972" s="72"/>
      <c r="AZ972" s="72"/>
      <c r="BA972" s="72"/>
      <c r="BB972" s="72"/>
      <c r="BC972" s="72"/>
      <c r="BD972" s="72"/>
      <c r="BE972" s="72"/>
      <c r="BF972" s="72"/>
      <c r="BG972" s="72"/>
      <c r="BH972" s="72"/>
      <c r="BI972" s="72"/>
      <c r="BJ972" s="72"/>
      <c r="BK972" s="72"/>
      <c r="BL972" s="72"/>
      <c r="BM972" s="72"/>
      <c r="BN972" s="72"/>
      <c r="BO972" s="72"/>
      <c r="BP972" s="72"/>
      <c r="BQ972" s="72"/>
      <c r="BR972" s="72"/>
      <c r="BS972" s="72"/>
      <c r="BT972" s="72"/>
      <c r="BU972" s="72"/>
      <c r="BV972" s="72"/>
      <c r="BW972" s="72"/>
      <c r="BX972" s="72"/>
      <c r="BY972" s="72"/>
      <c r="BZ972" s="72"/>
      <c r="CA972" s="72"/>
      <c r="CB972" s="72"/>
      <c r="CC972" s="72"/>
      <c r="CD972" s="72"/>
      <c r="CE972" s="72"/>
      <c r="CF972" s="72"/>
      <c r="CG972" s="72"/>
      <c r="CH972" s="72"/>
    </row>
    <row r="973" spans="2:86" ht="25.15" hidden="1" customHeight="1">
      <c r="B973" s="223">
        <f t="shared" si="308"/>
        <v>44561</v>
      </c>
      <c r="C973" s="10">
        <f t="shared" si="309"/>
        <v>2022</v>
      </c>
      <c r="D973" s="251">
        <f t="shared" si="300"/>
        <v>3.546587273800695E-2</v>
      </c>
      <c r="E973" s="251">
        <f t="shared" si="300"/>
        <v>4.7189711604519319E-2</v>
      </c>
      <c r="F973" s="251">
        <f t="shared" si="300"/>
        <v>2.4582252895381899E-2</v>
      </c>
      <c r="G973" s="252">
        <f t="shared" si="301"/>
        <v>3.5745945745969392E-2</v>
      </c>
      <c r="H973" s="253">
        <f t="shared" si="302"/>
        <v>0.25353205114800814</v>
      </c>
      <c r="I973" s="253">
        <f t="shared" si="302"/>
        <v>0.62222162809083781</v>
      </c>
      <c r="J973" s="253">
        <f t="shared" si="302"/>
        <v>0.24653466803986426</v>
      </c>
      <c r="K973" s="252">
        <f t="shared" si="303"/>
        <v>0.37409611575957008</v>
      </c>
      <c r="L973" s="254">
        <f t="shared" si="304"/>
        <v>4.3317567209923517E-3</v>
      </c>
      <c r="M973" s="254">
        <f t="shared" si="304"/>
        <v>3.4277762300171958E-3</v>
      </c>
      <c r="N973" s="254">
        <f t="shared" si="304"/>
        <v>3.1038836549733984E-3</v>
      </c>
      <c r="O973" s="252">
        <f t="shared" si="305"/>
        <v>3.6211388686609816E-3</v>
      </c>
      <c r="P973" s="255">
        <f t="shared" si="306"/>
        <v>8.1260148367295216E-3</v>
      </c>
      <c r="Q973" s="255">
        <f t="shared" si="306"/>
        <v>2.7262814181565186E-2</v>
      </c>
      <c r="R973" s="255">
        <f t="shared" si="306"/>
        <v>1.1692999346427537E-2</v>
      </c>
      <c r="S973" s="252">
        <f t="shared" si="307"/>
        <v>1.5693942788240749E-2</v>
      </c>
      <c r="T973" s="15"/>
      <c r="U973" s="72"/>
      <c r="V973" s="72"/>
      <c r="W973" s="72"/>
      <c r="X973" s="72"/>
      <c r="Y973" s="72"/>
      <c r="Z973" s="72"/>
      <c r="AA973" s="72"/>
      <c r="AB973" s="72"/>
      <c r="AC973" s="72"/>
      <c r="AD973" s="72"/>
      <c r="AE973" s="72"/>
      <c r="AF973" s="72"/>
      <c r="AG973" s="72"/>
      <c r="AH973" s="72"/>
      <c r="AI973" s="72"/>
      <c r="AJ973" s="72"/>
      <c r="AK973" s="72"/>
      <c r="AL973" s="72"/>
      <c r="AM973" s="72"/>
      <c r="AN973" s="72"/>
      <c r="AO973" s="72"/>
      <c r="AP973" s="72"/>
      <c r="AQ973" s="72"/>
      <c r="AR973" s="72"/>
      <c r="AS973" s="72"/>
      <c r="AT973" s="72"/>
      <c r="AU973" s="72"/>
      <c r="AV973" s="72"/>
      <c r="AW973" s="72"/>
      <c r="AX973" s="72"/>
      <c r="AY973" s="72"/>
      <c r="AZ973" s="72"/>
      <c r="BA973" s="72"/>
      <c r="BB973" s="72"/>
      <c r="BC973" s="72"/>
      <c r="BD973" s="72"/>
      <c r="BE973" s="72"/>
      <c r="BF973" s="72"/>
      <c r="BG973" s="72"/>
      <c r="BH973" s="72"/>
      <c r="BI973" s="72"/>
      <c r="BJ973" s="72"/>
      <c r="BK973" s="72"/>
      <c r="BL973" s="72"/>
      <c r="BM973" s="72"/>
      <c r="BN973" s="72"/>
      <c r="BO973" s="72"/>
      <c r="BP973" s="72"/>
      <c r="BQ973" s="72"/>
      <c r="BR973" s="72"/>
      <c r="BS973" s="72"/>
      <c r="BT973" s="72"/>
      <c r="BU973" s="72"/>
      <c r="BV973" s="72"/>
      <c r="BW973" s="72"/>
      <c r="BX973" s="72"/>
      <c r="BY973" s="72"/>
      <c r="BZ973" s="72"/>
      <c r="CA973" s="72"/>
      <c r="CB973" s="72"/>
      <c r="CC973" s="72"/>
      <c r="CD973" s="72"/>
      <c r="CE973" s="72"/>
      <c r="CF973" s="72"/>
      <c r="CG973" s="72"/>
      <c r="CH973" s="72"/>
    </row>
    <row r="974" spans="2:86" ht="25.15" hidden="1" customHeight="1">
      <c r="B974" s="223">
        <f t="shared" si="308"/>
        <v>44926</v>
      </c>
      <c r="C974" s="10">
        <f t="shared" si="309"/>
        <v>2023</v>
      </c>
      <c r="D974" s="251">
        <f t="shared" si="300"/>
        <v>4.2234532976181932E-2</v>
      </c>
      <c r="E974" s="251">
        <f t="shared" si="300"/>
        <v>5.6195865970097868E-2</v>
      </c>
      <c r="F974" s="251">
        <f t="shared" si="300"/>
        <v>2.9273774769575704E-2</v>
      </c>
      <c r="G974" s="252">
        <f t="shared" si="301"/>
        <v>4.2568057905285173E-2</v>
      </c>
      <c r="H974" s="253">
        <f t="shared" si="302"/>
        <v>0.3019186318585807</v>
      </c>
      <c r="I974" s="253">
        <f t="shared" si="302"/>
        <v>0.74097259819956418</v>
      </c>
      <c r="J974" s="253">
        <f t="shared" si="302"/>
        <v>0.29358579849477134</v>
      </c>
      <c r="K974" s="252">
        <f t="shared" si="303"/>
        <v>0.44549234285097211</v>
      </c>
      <c r="L974" s="254">
        <f t="shared" si="304"/>
        <v>5.1584722989628119E-3</v>
      </c>
      <c r="M974" s="254">
        <f t="shared" si="304"/>
        <v>4.0819671714011066E-3</v>
      </c>
      <c r="N974" s="254">
        <f t="shared" si="304"/>
        <v>3.6962597127836228E-3</v>
      </c>
      <c r="O974" s="252">
        <f t="shared" si="305"/>
        <v>4.31223306104918E-3</v>
      </c>
      <c r="P974" s="255">
        <f t="shared" si="306"/>
        <v>9.6768644077101368E-3</v>
      </c>
      <c r="Q974" s="255">
        <f t="shared" si="306"/>
        <v>3.2465921058271459E-2</v>
      </c>
      <c r="R974" s="255">
        <f t="shared" si="306"/>
        <v>1.392460775279148E-2</v>
      </c>
      <c r="S974" s="252">
        <f t="shared" si="307"/>
        <v>1.8689131072924359E-2</v>
      </c>
      <c r="T974" s="15"/>
      <c r="U974" s="72"/>
      <c r="V974" s="72"/>
      <c r="W974" s="72"/>
      <c r="X974" s="72"/>
      <c r="Y974" s="72"/>
      <c r="Z974" s="72"/>
      <c r="AA974" s="72"/>
      <c r="AB974" s="72"/>
      <c r="AC974" s="72"/>
      <c r="AD974" s="72"/>
      <c r="AE974" s="72"/>
      <c r="AF974" s="72"/>
      <c r="AG974" s="72"/>
      <c r="AH974" s="72"/>
      <c r="AI974" s="72"/>
      <c r="AJ974" s="72"/>
      <c r="AK974" s="72"/>
      <c r="AL974" s="72"/>
      <c r="AM974" s="72"/>
      <c r="AN974" s="72"/>
      <c r="AO974" s="72"/>
      <c r="AP974" s="72"/>
      <c r="AQ974" s="72"/>
      <c r="AR974" s="72"/>
      <c r="AS974" s="72"/>
      <c r="AT974" s="72"/>
      <c r="AU974" s="72"/>
      <c r="AV974" s="72"/>
      <c r="AW974" s="72"/>
      <c r="AX974" s="72"/>
      <c r="AY974" s="72"/>
      <c r="AZ974" s="72"/>
      <c r="BA974" s="72"/>
      <c r="BB974" s="72"/>
      <c r="BC974" s="72"/>
      <c r="BD974" s="72"/>
      <c r="BE974" s="72"/>
      <c r="BF974" s="72"/>
      <c r="BG974" s="72"/>
      <c r="BH974" s="72"/>
      <c r="BI974" s="72"/>
      <c r="BJ974" s="72"/>
      <c r="BK974" s="72"/>
      <c r="BL974" s="72"/>
      <c r="BM974" s="72"/>
      <c r="BN974" s="72"/>
      <c r="BO974" s="72"/>
      <c r="BP974" s="72"/>
      <c r="BQ974" s="72"/>
      <c r="BR974" s="72"/>
      <c r="BS974" s="72"/>
      <c r="BT974" s="72"/>
      <c r="BU974" s="72"/>
      <c r="BV974" s="72"/>
      <c r="BW974" s="72"/>
      <c r="BX974" s="72"/>
      <c r="BY974" s="72"/>
      <c r="BZ974" s="72"/>
      <c r="CA974" s="72"/>
      <c r="CB974" s="72"/>
      <c r="CC974" s="72"/>
      <c r="CD974" s="72"/>
      <c r="CE974" s="72"/>
      <c r="CF974" s="72"/>
      <c r="CG974" s="72"/>
      <c r="CH974" s="72"/>
    </row>
    <row r="975" spans="2:86" ht="25.15" hidden="1" customHeight="1">
      <c r="B975" s="223">
        <f t="shared" si="308"/>
        <v>45291</v>
      </c>
      <c r="C975" s="10">
        <f t="shared" si="309"/>
        <v>2024</v>
      </c>
      <c r="D975" s="251">
        <f t="shared" si="300"/>
        <v>4.2609498543190294E-2</v>
      </c>
      <c r="E975" s="251">
        <f t="shared" si="300"/>
        <v>5.6694782692081919E-2</v>
      </c>
      <c r="F975" s="251">
        <f t="shared" si="300"/>
        <v>2.9533672459485981E-2</v>
      </c>
      <c r="G975" s="252">
        <f t="shared" si="301"/>
        <v>4.2945984564919402E-2</v>
      </c>
      <c r="H975" s="253">
        <f t="shared" si="302"/>
        <v>0.30459911825224073</v>
      </c>
      <c r="I975" s="253">
        <f t="shared" si="302"/>
        <v>0.74755108245978441</v>
      </c>
      <c r="J975" s="253">
        <f t="shared" si="302"/>
        <v>0.29619230453712009</v>
      </c>
      <c r="K975" s="252">
        <f t="shared" si="303"/>
        <v>0.44944750174971509</v>
      </c>
      <c r="L975" s="254">
        <f t="shared" si="304"/>
        <v>5.2042701178132856E-3</v>
      </c>
      <c r="M975" s="254">
        <f t="shared" si="304"/>
        <v>4.1182075895394368E-3</v>
      </c>
      <c r="N975" s="254">
        <f t="shared" si="304"/>
        <v>3.7290757526767526E-3</v>
      </c>
      <c r="O975" s="252">
        <f t="shared" si="305"/>
        <v>4.3505178200098247E-3</v>
      </c>
      <c r="P975" s="255">
        <f t="shared" si="306"/>
        <v>9.7627773015864887E-3</v>
      </c>
      <c r="Q975" s="255">
        <f t="shared" si="306"/>
        <v>3.2754159180969036E-2</v>
      </c>
      <c r="R975" s="255">
        <f t="shared" si="306"/>
        <v>1.4048232854656324E-2</v>
      </c>
      <c r="S975" s="252">
        <f t="shared" si="307"/>
        <v>1.8855056445737286E-2</v>
      </c>
      <c r="T975" s="15"/>
      <c r="U975" s="72"/>
      <c r="V975" s="72"/>
      <c r="W975" s="72"/>
      <c r="X975" s="72"/>
      <c r="Y975" s="72"/>
      <c r="Z975" s="72"/>
      <c r="AA975" s="72"/>
      <c r="AB975" s="72"/>
      <c r="AC975" s="72"/>
      <c r="AD975" s="72"/>
      <c r="AE975" s="72"/>
      <c r="AF975" s="72"/>
      <c r="AG975" s="72"/>
      <c r="AH975" s="72"/>
      <c r="AI975" s="72"/>
      <c r="AJ975" s="72"/>
      <c r="AK975" s="72"/>
      <c r="AL975" s="72"/>
      <c r="AM975" s="72"/>
      <c r="AN975" s="72"/>
      <c r="AO975" s="72"/>
      <c r="AP975" s="72"/>
      <c r="AQ975" s="72"/>
      <c r="AR975" s="72"/>
      <c r="AS975" s="72"/>
      <c r="AT975" s="72"/>
      <c r="AU975" s="72"/>
      <c r="AV975" s="72"/>
      <c r="AW975" s="72"/>
      <c r="AX975" s="72"/>
      <c r="AY975" s="72"/>
      <c r="AZ975" s="72"/>
      <c r="BA975" s="72"/>
      <c r="BB975" s="72"/>
      <c r="BC975" s="72"/>
      <c r="BD975" s="72"/>
      <c r="BE975" s="72"/>
      <c r="BF975" s="72"/>
      <c r="BG975" s="72"/>
      <c r="BH975" s="72"/>
      <c r="BI975" s="72"/>
      <c r="BJ975" s="72"/>
      <c r="BK975" s="72"/>
      <c r="BL975" s="72"/>
      <c r="BM975" s="72"/>
      <c r="BN975" s="72"/>
      <c r="BO975" s="72"/>
      <c r="BP975" s="72"/>
      <c r="BQ975" s="72"/>
      <c r="BR975" s="72"/>
      <c r="BS975" s="72"/>
      <c r="BT975" s="72"/>
      <c r="BU975" s="72"/>
      <c r="BV975" s="72"/>
      <c r="BW975" s="72"/>
      <c r="BX975" s="72"/>
      <c r="BY975" s="72"/>
      <c r="BZ975" s="72"/>
      <c r="CA975" s="72"/>
      <c r="CB975" s="72"/>
      <c r="CC975" s="72"/>
      <c r="CD975" s="72"/>
      <c r="CE975" s="72"/>
      <c r="CF975" s="72"/>
      <c r="CG975" s="72"/>
      <c r="CH975" s="72"/>
    </row>
    <row r="976" spans="2:86" ht="25.15" hidden="1" customHeight="1">
      <c r="B976" s="223">
        <f t="shared" si="308"/>
        <v>45657</v>
      </c>
      <c r="C976" s="10">
        <f t="shared" si="309"/>
        <v>2025</v>
      </c>
      <c r="D976" s="251">
        <f t="shared" si="300"/>
        <v>4.3642925646396671E-2</v>
      </c>
      <c r="E976" s="251">
        <f t="shared" si="300"/>
        <v>5.8069826451045761E-2</v>
      </c>
      <c r="F976" s="251">
        <f t="shared" si="300"/>
        <v>3.0249965741978274E-2</v>
      </c>
      <c r="G976" s="252">
        <f t="shared" si="301"/>
        <v>4.3987572613140236E-2</v>
      </c>
      <c r="H976" s="253">
        <f t="shared" si="302"/>
        <v>0.31198669602660856</v>
      </c>
      <c r="I976" s="253">
        <f t="shared" si="302"/>
        <v>0.76568177106345636</v>
      </c>
      <c r="J976" s="253">
        <f t="shared" si="302"/>
        <v>0.30337598812258992</v>
      </c>
      <c r="K976" s="252">
        <f t="shared" si="303"/>
        <v>0.46034815173755161</v>
      </c>
      <c r="L976" s="254">
        <f t="shared" si="304"/>
        <v>5.3304915936821864E-3</v>
      </c>
      <c r="M976" s="254">
        <f t="shared" si="304"/>
        <v>4.2180883082797993E-3</v>
      </c>
      <c r="N976" s="254">
        <f t="shared" si="304"/>
        <v>3.8195186840531831E-3</v>
      </c>
      <c r="O976" s="252">
        <f t="shared" si="305"/>
        <v>4.4560328620050563E-3</v>
      </c>
      <c r="P976" s="255">
        <f t="shared" si="306"/>
        <v>9.9995582779174065E-3</v>
      </c>
      <c r="Q976" s="255">
        <f t="shared" si="306"/>
        <v>3.3548560359054687E-2</v>
      </c>
      <c r="R976" s="255">
        <f t="shared" si="306"/>
        <v>1.4388950888909655E-2</v>
      </c>
      <c r="S976" s="252">
        <f t="shared" si="307"/>
        <v>1.9312356508627251E-2</v>
      </c>
      <c r="T976" s="15"/>
      <c r="U976" s="72"/>
      <c r="V976" s="72"/>
      <c r="W976" s="72"/>
      <c r="X976" s="72"/>
      <c r="Y976" s="72"/>
      <c r="Z976" s="72"/>
      <c r="AA976" s="72"/>
      <c r="AB976" s="72"/>
      <c r="AC976" s="72"/>
      <c r="AD976" s="72"/>
      <c r="AE976" s="72"/>
      <c r="AF976" s="72"/>
      <c r="AG976" s="72"/>
      <c r="AH976" s="72"/>
      <c r="AI976" s="72"/>
      <c r="AJ976" s="72"/>
      <c r="AK976" s="72"/>
      <c r="AL976" s="72"/>
      <c r="AM976" s="72"/>
      <c r="AN976" s="72"/>
      <c r="AO976" s="72"/>
      <c r="AP976" s="72"/>
      <c r="AQ976" s="72"/>
      <c r="AR976" s="72"/>
      <c r="AS976" s="72"/>
      <c r="AT976" s="72"/>
      <c r="AU976" s="72"/>
      <c r="AV976" s="72"/>
      <c r="AW976" s="72"/>
      <c r="AX976" s="72"/>
      <c r="AY976" s="72"/>
      <c r="AZ976" s="72"/>
      <c r="BA976" s="72"/>
      <c r="BB976" s="72"/>
      <c r="BC976" s="72"/>
      <c r="BD976" s="72"/>
      <c r="BE976" s="72"/>
      <c r="BF976" s="72"/>
      <c r="BG976" s="72"/>
      <c r="BH976" s="72"/>
      <c r="BI976" s="72"/>
      <c r="BJ976" s="72"/>
      <c r="BK976" s="72"/>
      <c r="BL976" s="72"/>
      <c r="BM976" s="72"/>
      <c r="BN976" s="72"/>
      <c r="BO976" s="72"/>
      <c r="BP976" s="72"/>
      <c r="BQ976" s="72"/>
      <c r="BR976" s="72"/>
      <c r="BS976" s="72"/>
      <c r="BT976" s="72"/>
      <c r="BU976" s="72"/>
      <c r="BV976" s="72"/>
      <c r="BW976" s="72"/>
      <c r="BX976" s="72"/>
      <c r="BY976" s="72"/>
      <c r="BZ976" s="72"/>
      <c r="CA976" s="72"/>
      <c r="CB976" s="72"/>
      <c r="CC976" s="72"/>
      <c r="CD976" s="72"/>
      <c r="CE976" s="72"/>
      <c r="CF976" s="72"/>
      <c r="CG976" s="72"/>
      <c r="CH976" s="72"/>
    </row>
    <row r="977" spans="2:86" ht="25.15" hidden="1" customHeight="1">
      <c r="B977" s="223">
        <f t="shared" si="308"/>
        <v>46022</v>
      </c>
      <c r="C977" s="10">
        <f t="shared" si="309"/>
        <v>2026</v>
      </c>
      <c r="D977" s="251">
        <f t="shared" si="300"/>
        <v>4.4847871404225692E-2</v>
      </c>
      <c r="E977" s="251">
        <f t="shared" si="300"/>
        <v>5.9673087231658255E-2</v>
      </c>
      <c r="F977" s="251">
        <f t="shared" si="300"/>
        <v>3.1085142746164276E-2</v>
      </c>
      <c r="G977" s="252">
        <f t="shared" si="301"/>
        <v>4.5202033794016078E-2</v>
      </c>
      <c r="H977" s="253">
        <f t="shared" si="302"/>
        <v>0.32060039550501168</v>
      </c>
      <c r="I977" s="253">
        <f t="shared" si="302"/>
        <v>0.78682162335853501</v>
      </c>
      <c r="J977" s="253">
        <f t="shared" si="302"/>
        <v>0.31175195294395108</v>
      </c>
      <c r="K977" s="252">
        <f t="shared" si="303"/>
        <v>0.47305799060249926</v>
      </c>
      <c r="L977" s="254">
        <f t="shared" si="304"/>
        <v>5.4776621405192754E-3</v>
      </c>
      <c r="M977" s="254">
        <f t="shared" si="304"/>
        <v>4.3345463031995227E-3</v>
      </c>
      <c r="N977" s="254">
        <f t="shared" si="304"/>
        <v>3.924972495114966E-3</v>
      </c>
      <c r="O977" s="252">
        <f t="shared" si="305"/>
        <v>4.5790603129445872E-3</v>
      </c>
      <c r="P977" s="255">
        <f t="shared" si="306"/>
        <v>1.0275637966634048E-2</v>
      </c>
      <c r="Q977" s="255">
        <f t="shared" si="306"/>
        <v>3.447480888357933E-2</v>
      </c>
      <c r="R977" s="255">
        <f t="shared" si="306"/>
        <v>1.478621814531856E-2</v>
      </c>
      <c r="S977" s="252">
        <f t="shared" si="307"/>
        <v>1.9845554998510647E-2</v>
      </c>
      <c r="T977" s="15"/>
      <c r="U977" s="72"/>
      <c r="V977" s="72"/>
      <c r="W977" s="72"/>
      <c r="X977" s="72"/>
      <c r="Y977" s="72"/>
      <c r="Z977" s="72"/>
      <c r="AA977" s="72"/>
      <c r="AB977" s="72"/>
      <c r="AC977" s="72"/>
      <c r="AD977" s="72"/>
      <c r="AE977" s="72"/>
      <c r="AF977" s="72"/>
      <c r="AG977" s="72"/>
      <c r="AH977" s="72"/>
      <c r="AI977" s="72"/>
      <c r="AJ977" s="72"/>
      <c r="AK977" s="72"/>
      <c r="AL977" s="72"/>
      <c r="AM977" s="72"/>
      <c r="AN977" s="72"/>
      <c r="AO977" s="72"/>
      <c r="AP977" s="72"/>
      <c r="AQ977" s="72"/>
      <c r="AR977" s="72"/>
      <c r="AS977" s="72"/>
      <c r="AT977" s="72"/>
      <c r="AU977" s="72"/>
      <c r="AV977" s="72"/>
      <c r="AW977" s="72"/>
      <c r="AX977" s="72"/>
      <c r="AY977" s="72"/>
      <c r="AZ977" s="72"/>
      <c r="BA977" s="72"/>
      <c r="BB977" s="72"/>
      <c r="BC977" s="72"/>
      <c r="BD977" s="72"/>
      <c r="BE977" s="72"/>
      <c r="BF977" s="72"/>
      <c r="BG977" s="72"/>
      <c r="BH977" s="72"/>
      <c r="BI977" s="72"/>
      <c r="BJ977" s="72"/>
      <c r="BK977" s="72"/>
      <c r="BL977" s="72"/>
      <c r="BM977" s="72"/>
      <c r="BN977" s="72"/>
      <c r="BO977" s="72"/>
      <c r="BP977" s="72"/>
      <c r="BQ977" s="72"/>
      <c r="BR977" s="72"/>
      <c r="BS977" s="72"/>
      <c r="BT977" s="72"/>
      <c r="BU977" s="72"/>
      <c r="BV977" s="72"/>
      <c r="BW977" s="72"/>
      <c r="BX977" s="72"/>
      <c r="BY977" s="72"/>
      <c r="BZ977" s="72"/>
      <c r="CA977" s="72"/>
      <c r="CB977" s="72"/>
      <c r="CC977" s="72"/>
      <c r="CD977" s="72"/>
      <c r="CE977" s="72"/>
      <c r="CF977" s="72"/>
      <c r="CG977" s="72"/>
      <c r="CH977" s="72"/>
    </row>
    <row r="978" spans="2:86" ht="25.15" hidden="1" customHeight="1">
      <c r="B978" s="223">
        <f t="shared" si="308"/>
        <v>46387</v>
      </c>
      <c r="C978" s="10">
        <f t="shared" si="309"/>
        <v>2027</v>
      </c>
      <c r="D978" s="251">
        <f t="shared" si="300"/>
        <v>4.6020854245145029E-2</v>
      </c>
      <c r="E978" s="251">
        <f t="shared" si="300"/>
        <v>6.1233819217275366E-2</v>
      </c>
      <c r="F978" s="251">
        <f t="shared" si="300"/>
        <v>3.1898165480735874E-2</v>
      </c>
      <c r="G978" s="252">
        <f t="shared" si="301"/>
        <v>4.6384279647718761E-2</v>
      </c>
      <c r="H978" s="253">
        <f t="shared" si="302"/>
        <v>0.32898560423275292</v>
      </c>
      <c r="I978" s="253">
        <f t="shared" si="302"/>
        <v>0.80740071070797159</v>
      </c>
      <c r="J978" s="253">
        <f t="shared" si="302"/>
        <v>0.31990573326789068</v>
      </c>
      <c r="K978" s="252">
        <f t="shared" si="303"/>
        <v>0.4854306827362051</v>
      </c>
      <c r="L978" s="254">
        <f t="shared" si="304"/>
        <v>5.6209287772180511E-3</v>
      </c>
      <c r="M978" s="254">
        <f t="shared" si="304"/>
        <v>4.4479150825334803E-3</v>
      </c>
      <c r="N978" s="254">
        <f t="shared" si="304"/>
        <v>4.0276289923733052E-3</v>
      </c>
      <c r="O978" s="252">
        <f t="shared" si="305"/>
        <v>4.6988242840416122E-3</v>
      </c>
      <c r="P978" s="255">
        <f t="shared" si="306"/>
        <v>1.0544394245069713E-2</v>
      </c>
      <c r="Q978" s="255">
        <f t="shared" si="306"/>
        <v>3.5376487335605084E-2</v>
      </c>
      <c r="R978" s="255">
        <f t="shared" si="306"/>
        <v>1.5172947317149771E-2</v>
      </c>
      <c r="S978" s="252">
        <f t="shared" si="307"/>
        <v>2.036460963260819E-2</v>
      </c>
      <c r="T978" s="15"/>
      <c r="U978" s="72"/>
      <c r="V978" s="72"/>
      <c r="W978" s="72"/>
      <c r="X978" s="72"/>
      <c r="Y978" s="72"/>
      <c r="Z978" s="72"/>
      <c r="AA978" s="72"/>
      <c r="AB978" s="72"/>
      <c r="AC978" s="72"/>
      <c r="AD978" s="72"/>
      <c r="AE978" s="72"/>
      <c r="AF978" s="72"/>
      <c r="AG978" s="72"/>
      <c r="AH978" s="72"/>
      <c r="AI978" s="72"/>
      <c r="AJ978" s="72"/>
      <c r="AK978" s="72"/>
      <c r="AL978" s="72"/>
      <c r="AM978" s="72"/>
      <c r="AN978" s="72"/>
      <c r="AO978" s="72"/>
      <c r="AP978" s="72"/>
      <c r="AQ978" s="72"/>
      <c r="AR978" s="72"/>
      <c r="AS978" s="72"/>
      <c r="AT978" s="72"/>
      <c r="AU978" s="72"/>
      <c r="AV978" s="72"/>
      <c r="AW978" s="72"/>
      <c r="AX978" s="72"/>
      <c r="AY978" s="72"/>
      <c r="AZ978" s="72"/>
      <c r="BA978" s="72"/>
      <c r="BB978" s="72"/>
      <c r="BC978" s="72"/>
      <c r="BD978" s="72"/>
      <c r="BE978" s="72"/>
      <c r="BF978" s="72"/>
      <c r="BG978" s="72"/>
      <c r="BH978" s="72"/>
      <c r="BI978" s="72"/>
      <c r="BJ978" s="72"/>
      <c r="BK978" s="72"/>
      <c r="BL978" s="72"/>
      <c r="BM978" s="72"/>
      <c r="BN978" s="72"/>
      <c r="BO978" s="72"/>
      <c r="BP978" s="72"/>
      <c r="BQ978" s="72"/>
      <c r="BR978" s="72"/>
      <c r="BS978" s="72"/>
      <c r="BT978" s="72"/>
      <c r="BU978" s="72"/>
      <c r="BV978" s="72"/>
      <c r="BW978" s="72"/>
      <c r="BX978" s="72"/>
      <c r="BY978" s="72"/>
      <c r="BZ978" s="72"/>
      <c r="CA978" s="72"/>
      <c r="CB978" s="72"/>
      <c r="CC978" s="72"/>
      <c r="CD978" s="72"/>
      <c r="CE978" s="72"/>
      <c r="CF978" s="72"/>
      <c r="CG978" s="72"/>
      <c r="CH978" s="72"/>
    </row>
    <row r="979" spans="2:86" ht="25.15" hidden="1" customHeight="1">
      <c r="B979" s="223">
        <f t="shared" si="308"/>
        <v>46752</v>
      </c>
      <c r="C979" s="10">
        <f t="shared" si="309"/>
        <v>2028</v>
      </c>
      <c r="D979" s="251">
        <f t="shared" si="300"/>
        <v>4.7231435614000866E-2</v>
      </c>
      <c r="E979" s="251">
        <f t="shared" si="300"/>
        <v>6.2844578554628175E-2</v>
      </c>
      <c r="F979" s="251">
        <f t="shared" si="300"/>
        <v>3.2737248663024542E-2</v>
      </c>
      <c r="G979" s="252">
        <f t="shared" si="301"/>
        <v>4.7604420943884528E-2</v>
      </c>
      <c r="H979" s="253">
        <f t="shared" si="302"/>
        <v>0.33763959055348636</v>
      </c>
      <c r="I979" s="253">
        <f t="shared" si="302"/>
        <v>0.82863943549081598</v>
      </c>
      <c r="J979" s="253">
        <f t="shared" si="302"/>
        <v>0.32832087303086299</v>
      </c>
      <c r="K979" s="252">
        <f t="shared" si="303"/>
        <v>0.49819996635838848</v>
      </c>
      <c r="L979" s="254">
        <f t="shared" si="304"/>
        <v>5.7687876504392849E-3</v>
      </c>
      <c r="M979" s="254">
        <f t="shared" si="304"/>
        <v>4.5649177592001341E-3</v>
      </c>
      <c r="N979" s="254">
        <f t="shared" si="304"/>
        <v>4.1335760178860936E-3</v>
      </c>
      <c r="O979" s="252">
        <f t="shared" si="305"/>
        <v>4.8224271425085039E-3</v>
      </c>
      <c r="P979" s="255">
        <f t="shared" si="306"/>
        <v>1.082176517675551E-2</v>
      </c>
      <c r="Q979" s="255">
        <f t="shared" si="306"/>
        <v>3.6307067985758182E-2</v>
      </c>
      <c r="R979" s="255">
        <f t="shared" si="306"/>
        <v>1.5572072618799521E-2</v>
      </c>
      <c r="S979" s="252">
        <f t="shared" si="307"/>
        <v>2.0900301927104403E-2</v>
      </c>
      <c r="T979" s="15"/>
      <c r="U979" s="72"/>
      <c r="V979" s="72"/>
      <c r="W979" s="72"/>
      <c r="X979" s="72"/>
      <c r="Y979" s="72"/>
      <c r="Z979" s="72"/>
      <c r="AA979" s="72"/>
      <c r="AB979" s="72"/>
      <c r="AC979" s="72"/>
      <c r="AD979" s="72"/>
      <c r="AE979" s="72"/>
      <c r="AF979" s="72"/>
      <c r="AG979" s="72"/>
      <c r="AH979" s="72"/>
      <c r="AI979" s="72"/>
      <c r="AJ979" s="72"/>
      <c r="AK979" s="72"/>
      <c r="AL979" s="72"/>
      <c r="AM979" s="72"/>
      <c r="AN979" s="72"/>
      <c r="AO979" s="72"/>
      <c r="AP979" s="72"/>
      <c r="AQ979" s="72"/>
      <c r="AR979" s="72"/>
      <c r="AS979" s="72"/>
      <c r="AT979" s="72"/>
      <c r="AU979" s="72"/>
      <c r="AV979" s="72"/>
      <c r="AW979" s="72"/>
      <c r="AX979" s="72"/>
      <c r="AY979" s="72"/>
      <c r="AZ979" s="72"/>
      <c r="BA979" s="72"/>
      <c r="BB979" s="72"/>
      <c r="BC979" s="72"/>
      <c r="BD979" s="72"/>
      <c r="BE979" s="72"/>
      <c r="BF979" s="72"/>
      <c r="BG979" s="72"/>
      <c r="BH979" s="72"/>
      <c r="BI979" s="72"/>
      <c r="BJ979" s="72"/>
      <c r="BK979" s="72"/>
      <c r="BL979" s="72"/>
      <c r="BM979" s="72"/>
      <c r="BN979" s="72"/>
      <c r="BO979" s="72"/>
      <c r="BP979" s="72"/>
      <c r="BQ979" s="72"/>
      <c r="BR979" s="72"/>
      <c r="BS979" s="72"/>
      <c r="BT979" s="72"/>
      <c r="BU979" s="72"/>
      <c r="BV979" s="72"/>
      <c r="BW979" s="72"/>
      <c r="BX979" s="72"/>
      <c r="BY979" s="72"/>
      <c r="BZ979" s="72"/>
      <c r="CA979" s="72"/>
      <c r="CB979" s="72"/>
      <c r="CC979" s="72"/>
      <c r="CD979" s="72"/>
      <c r="CE979" s="72"/>
      <c r="CF979" s="72"/>
      <c r="CG979" s="72"/>
      <c r="CH979" s="72"/>
    </row>
    <row r="980" spans="2:86" ht="25.15" hidden="1" customHeight="1">
      <c r="B980" s="223">
        <f t="shared" si="308"/>
        <v>47118</v>
      </c>
      <c r="C980" s="10">
        <f t="shared" si="309"/>
        <v>2029</v>
      </c>
      <c r="D980" s="251">
        <f t="shared" si="300"/>
        <v>4.844301802582808E-2</v>
      </c>
      <c r="E980" s="251">
        <f t="shared" si="300"/>
        <v>6.4456669846490386E-2</v>
      </c>
      <c r="F980" s="251">
        <f t="shared" si="300"/>
        <v>3.3577025692371858E-2</v>
      </c>
      <c r="G980" s="252">
        <f t="shared" si="301"/>
        <v>4.882557118823011E-2</v>
      </c>
      <c r="H980" s="253">
        <f t="shared" si="302"/>
        <v>0.34630073295013797</v>
      </c>
      <c r="I980" s="253">
        <f t="shared" si="302"/>
        <v>0.84989572280742465</v>
      </c>
      <c r="J980" s="253">
        <f t="shared" si="302"/>
        <v>0.3367429713649232</v>
      </c>
      <c r="K980" s="252">
        <f t="shared" si="303"/>
        <v>0.51097980904082863</v>
      </c>
      <c r="L980" s="254">
        <f t="shared" si="304"/>
        <v>5.9167687897795935E-3</v>
      </c>
      <c r="M980" s="254">
        <f t="shared" si="304"/>
        <v>4.6820171866595248E-3</v>
      </c>
      <c r="N980" s="254">
        <f t="shared" si="304"/>
        <v>4.2396106521527897E-3</v>
      </c>
      <c r="O980" s="252">
        <f t="shared" si="305"/>
        <v>4.9461322095306357E-3</v>
      </c>
      <c r="P980" s="255">
        <f t="shared" si="306"/>
        <v>1.1099365469497713E-2</v>
      </c>
      <c r="Q980" s="255">
        <f t="shared" si="306"/>
        <v>3.7238418143226606E-2</v>
      </c>
      <c r="R980" s="255">
        <f t="shared" si="306"/>
        <v>1.597152796152556E-2</v>
      </c>
      <c r="S980" s="252">
        <f t="shared" si="307"/>
        <v>2.1436437191416625E-2</v>
      </c>
      <c r="T980" s="15"/>
      <c r="U980" s="72"/>
      <c r="V980" s="72"/>
      <c r="W980" s="72"/>
      <c r="X980" s="72"/>
      <c r="Y980" s="72"/>
      <c r="Z980" s="72"/>
      <c r="AA980" s="72"/>
      <c r="AB980" s="72"/>
      <c r="AC980" s="72"/>
      <c r="AD980" s="72"/>
      <c r="AE980" s="72"/>
      <c r="AF980" s="72"/>
      <c r="AG980" s="72"/>
      <c r="AH980" s="72"/>
      <c r="AI980" s="72"/>
      <c r="AJ980" s="72"/>
      <c r="AK980" s="72"/>
      <c r="AL980" s="72"/>
      <c r="AM980" s="72"/>
      <c r="AN980" s="72"/>
      <c r="AO980" s="72"/>
      <c r="AP980" s="72"/>
      <c r="AQ980" s="72"/>
      <c r="AR980" s="72"/>
      <c r="AS980" s="72"/>
      <c r="AT980" s="72"/>
      <c r="AU980" s="72"/>
      <c r="AV980" s="72"/>
      <c r="AW980" s="72"/>
      <c r="AX980" s="72"/>
      <c r="AY980" s="72"/>
      <c r="AZ980" s="72"/>
      <c r="BA980" s="72"/>
      <c r="BB980" s="72"/>
      <c r="BC980" s="72"/>
      <c r="BD980" s="72"/>
      <c r="BE980" s="72"/>
      <c r="BF980" s="72"/>
      <c r="BG980" s="72"/>
      <c r="BH980" s="72"/>
      <c r="BI980" s="72"/>
      <c r="BJ980" s="72"/>
      <c r="BK980" s="72"/>
      <c r="BL980" s="72"/>
      <c r="BM980" s="72"/>
      <c r="BN980" s="72"/>
      <c r="BO980" s="72"/>
      <c r="BP980" s="72"/>
      <c r="BQ980" s="72"/>
      <c r="BR980" s="72"/>
      <c r="BS980" s="72"/>
      <c r="BT980" s="72"/>
      <c r="BU980" s="72"/>
      <c r="BV980" s="72"/>
      <c r="BW980" s="72"/>
      <c r="BX980" s="72"/>
      <c r="BY980" s="72"/>
      <c r="BZ980" s="72"/>
      <c r="CA980" s="72"/>
      <c r="CB980" s="72"/>
      <c r="CC980" s="72"/>
      <c r="CD980" s="72"/>
      <c r="CE980" s="72"/>
      <c r="CF980" s="72"/>
      <c r="CG980" s="72"/>
      <c r="CH980" s="72"/>
    </row>
    <row r="981" spans="2:86" ht="25.15" hidden="1" customHeight="1">
      <c r="B981" s="223">
        <f t="shared" si="308"/>
        <v>47483</v>
      </c>
      <c r="C981" s="10">
        <f t="shared" si="309"/>
        <v>2030</v>
      </c>
      <c r="D981" s="251">
        <f t="shared" si="300"/>
        <v>4.9692741699503454E-2</v>
      </c>
      <c r="E981" s="251">
        <f t="shared" si="300"/>
        <v>6.6119510633794107E-2</v>
      </c>
      <c r="F981" s="251">
        <f t="shared" si="300"/>
        <v>3.444323935141743E-2</v>
      </c>
      <c r="G981" s="252">
        <f t="shared" si="301"/>
        <v>5.0085163894904999E-2</v>
      </c>
      <c r="H981" s="253">
        <f t="shared" si="302"/>
        <v>0.35523453273833822</v>
      </c>
      <c r="I981" s="253">
        <f t="shared" si="302"/>
        <v>0.87182116940907095</v>
      </c>
      <c r="J981" s="253">
        <f t="shared" si="302"/>
        <v>0.34543020185568574</v>
      </c>
      <c r="K981" s="252">
        <f t="shared" si="303"/>
        <v>0.52416196800103165</v>
      </c>
      <c r="L981" s="254">
        <f t="shared" si="304"/>
        <v>6.0694084544740748E-3</v>
      </c>
      <c r="M981" s="254">
        <f t="shared" si="304"/>
        <v>4.8028029666785099E-3</v>
      </c>
      <c r="N981" s="254">
        <f t="shared" si="304"/>
        <v>4.348983313375852E-3</v>
      </c>
      <c r="O981" s="252">
        <f t="shared" si="305"/>
        <v>5.0737315781761456E-3</v>
      </c>
      <c r="P981" s="255">
        <f t="shared" si="306"/>
        <v>1.1385704767817455E-2</v>
      </c>
      <c r="Q981" s="255">
        <f t="shared" si="306"/>
        <v>3.8199087701407321E-2</v>
      </c>
      <c r="R981" s="255">
        <f t="shared" si="306"/>
        <v>1.6383558371927422E-2</v>
      </c>
      <c r="S981" s="252">
        <f t="shared" si="307"/>
        <v>2.1989450280384067E-2</v>
      </c>
      <c r="T981" s="15"/>
      <c r="U981" s="72"/>
      <c r="V981" s="72"/>
      <c r="W981" s="72"/>
      <c r="X981" s="72"/>
      <c r="Y981" s="72"/>
      <c r="Z981" s="72"/>
      <c r="AA981" s="72"/>
      <c r="AB981" s="72"/>
      <c r="AC981" s="72"/>
      <c r="AD981" s="72"/>
      <c r="AE981" s="72"/>
      <c r="AF981" s="72"/>
      <c r="AG981" s="72"/>
      <c r="AH981" s="72"/>
      <c r="AI981" s="72"/>
      <c r="AJ981" s="72"/>
      <c r="AK981" s="72"/>
      <c r="AL981" s="72"/>
      <c r="AM981" s="72"/>
      <c r="AN981" s="72"/>
      <c r="AO981" s="72"/>
      <c r="AP981" s="72"/>
      <c r="AQ981" s="72"/>
      <c r="AR981" s="72"/>
      <c r="AS981" s="72"/>
      <c r="AT981" s="72"/>
      <c r="AU981" s="72"/>
      <c r="AV981" s="72"/>
      <c r="AW981" s="72"/>
      <c r="AX981" s="72"/>
      <c r="AY981" s="72"/>
      <c r="AZ981" s="72"/>
      <c r="BA981" s="72"/>
      <c r="BB981" s="72"/>
      <c r="BC981" s="72"/>
      <c r="BD981" s="72"/>
      <c r="BE981" s="72"/>
      <c r="BF981" s="72"/>
      <c r="BG981" s="72"/>
      <c r="BH981" s="72"/>
      <c r="BI981" s="72"/>
      <c r="BJ981" s="72"/>
      <c r="BK981" s="72"/>
      <c r="BL981" s="72"/>
      <c r="BM981" s="72"/>
      <c r="BN981" s="72"/>
      <c r="BO981" s="72"/>
      <c r="BP981" s="72"/>
      <c r="BQ981" s="72"/>
      <c r="BR981" s="72"/>
      <c r="BS981" s="72"/>
      <c r="BT981" s="72"/>
      <c r="BU981" s="72"/>
      <c r="BV981" s="72"/>
      <c r="BW981" s="72"/>
      <c r="BX981" s="72"/>
      <c r="BY981" s="72"/>
      <c r="BZ981" s="72"/>
      <c r="CA981" s="72"/>
      <c r="CB981" s="72"/>
      <c r="CC981" s="72"/>
      <c r="CD981" s="72"/>
      <c r="CE981" s="72"/>
      <c r="CF981" s="72"/>
      <c r="CG981" s="72"/>
      <c r="CH981" s="72"/>
    </row>
    <row r="982" spans="2:86" ht="25.15" hidden="1" customHeight="1">
      <c r="B982" s="223">
        <f t="shared" si="308"/>
        <v>47848</v>
      </c>
      <c r="C982" s="10">
        <f t="shared" si="309"/>
        <v>2031</v>
      </c>
      <c r="D982" s="251">
        <f t="shared" si="300"/>
        <v>5.0941839231922643E-2</v>
      </c>
      <c r="E982" s="251">
        <f t="shared" si="300"/>
        <v>6.7781518298351329E-2</v>
      </c>
      <c r="F982" s="251">
        <f t="shared" si="300"/>
        <v>3.5309019016837029E-2</v>
      </c>
      <c r="G982" s="252">
        <f t="shared" si="301"/>
        <v>5.1344125515703665E-2</v>
      </c>
      <c r="H982" s="253">
        <f t="shared" si="302"/>
        <v>0.36416385648056138</v>
      </c>
      <c r="I982" s="253">
        <f t="shared" si="302"/>
        <v>0.89373563084098184</v>
      </c>
      <c r="J982" s="253">
        <f t="shared" si="302"/>
        <v>0.35411307983754825</v>
      </c>
      <c r="K982" s="252">
        <f t="shared" si="303"/>
        <v>0.53733752238636379</v>
      </c>
      <c r="L982" s="254">
        <f t="shared" si="304"/>
        <v>6.2219716430695531E-3</v>
      </c>
      <c r="M982" s="254">
        <f t="shared" si="304"/>
        <v>4.9235282301516182E-3</v>
      </c>
      <c r="N982" s="254">
        <f t="shared" si="304"/>
        <v>4.458301176296752E-3</v>
      </c>
      <c r="O982" s="252">
        <f t="shared" si="305"/>
        <v>5.2012670165059753E-3</v>
      </c>
      <c r="P982" s="255">
        <f t="shared" si="306"/>
        <v>1.1671900603344807E-2</v>
      </c>
      <c r="Q982" s="255">
        <f t="shared" si="306"/>
        <v>3.915927594131216E-2</v>
      </c>
      <c r="R982" s="255">
        <f t="shared" si="306"/>
        <v>1.6795382345303089E-2</v>
      </c>
      <c r="S982" s="252">
        <f t="shared" si="307"/>
        <v>2.254218629665335E-2</v>
      </c>
      <c r="T982" s="15"/>
      <c r="U982" s="72"/>
      <c r="V982" s="72"/>
      <c r="W982" s="72"/>
      <c r="X982" s="72"/>
      <c r="Y982" s="72"/>
      <c r="Z982" s="72"/>
      <c r="AA982" s="72"/>
      <c r="AB982" s="72"/>
      <c r="AC982" s="72"/>
      <c r="AD982" s="72"/>
      <c r="AE982" s="72"/>
      <c r="AF982" s="72"/>
      <c r="AG982" s="72"/>
      <c r="AH982" s="72"/>
      <c r="AI982" s="72"/>
      <c r="AJ982" s="72"/>
      <c r="AK982" s="72"/>
      <c r="AL982" s="72"/>
      <c r="AM982" s="72"/>
      <c r="AN982" s="72"/>
      <c r="AO982" s="72"/>
      <c r="AP982" s="72"/>
      <c r="AQ982" s="72"/>
      <c r="AR982" s="72"/>
      <c r="AS982" s="72"/>
      <c r="AT982" s="72"/>
      <c r="AU982" s="72"/>
      <c r="AV982" s="72"/>
      <c r="AW982" s="72"/>
      <c r="AX982" s="72"/>
      <c r="AY982" s="72"/>
      <c r="AZ982" s="72"/>
      <c r="BA982" s="72"/>
      <c r="BB982" s="72"/>
      <c r="BC982" s="72"/>
      <c r="BD982" s="72"/>
      <c r="BE982" s="72"/>
      <c r="BF982" s="72"/>
      <c r="BG982" s="72"/>
      <c r="BH982" s="72"/>
      <c r="BI982" s="72"/>
      <c r="BJ982" s="72"/>
      <c r="BK982" s="72"/>
      <c r="BL982" s="72"/>
      <c r="BM982" s="72"/>
      <c r="BN982" s="72"/>
      <c r="BO982" s="72"/>
      <c r="BP982" s="72"/>
      <c r="BQ982" s="72"/>
      <c r="BR982" s="72"/>
      <c r="BS982" s="72"/>
      <c r="BT982" s="72"/>
      <c r="BU982" s="72"/>
      <c r="BV982" s="72"/>
      <c r="BW982" s="72"/>
      <c r="BX982" s="72"/>
      <c r="BY982" s="72"/>
      <c r="BZ982" s="72"/>
      <c r="CA982" s="72"/>
      <c r="CB982" s="72"/>
      <c r="CC982" s="72"/>
      <c r="CD982" s="72"/>
      <c r="CE982" s="72"/>
      <c r="CF982" s="72"/>
      <c r="CG982" s="72"/>
      <c r="CH982" s="72"/>
    </row>
    <row r="983" spans="2:86" ht="25.15" hidden="1" customHeight="1">
      <c r="B983" s="223">
        <f t="shared" si="308"/>
        <v>48213</v>
      </c>
      <c r="C983" s="10">
        <f t="shared" si="309"/>
        <v>2032</v>
      </c>
      <c r="D983" s="251">
        <f t="shared" si="300"/>
        <v>5.2230412874057344E-2</v>
      </c>
      <c r="E983" s="251">
        <f t="shared" si="300"/>
        <v>6.9496051562560474E-2</v>
      </c>
      <c r="F983" s="251">
        <f t="shared" si="300"/>
        <v>3.6202160527248339E-2</v>
      </c>
      <c r="G983" s="252">
        <f t="shared" si="301"/>
        <v>5.264287498795539E-2</v>
      </c>
      <c r="H983" s="253">
        <f t="shared" si="302"/>
        <v>0.37337537993464431</v>
      </c>
      <c r="I983" s="253">
        <f t="shared" si="302"/>
        <v>0.91634267044344364</v>
      </c>
      <c r="J983" s="253">
        <f t="shared" si="302"/>
        <v>0.36307036893220401</v>
      </c>
      <c r="K983" s="252">
        <f t="shared" si="303"/>
        <v>0.55092947310343066</v>
      </c>
      <c r="L983" s="254">
        <f t="shared" si="304"/>
        <v>6.3793563936449665E-3</v>
      </c>
      <c r="M983" s="254">
        <f t="shared" si="304"/>
        <v>5.04806885921677E-3</v>
      </c>
      <c r="N983" s="254">
        <f t="shared" si="304"/>
        <v>4.5710738886897929E-3</v>
      </c>
      <c r="O983" s="252">
        <f t="shared" si="305"/>
        <v>5.3328330471838431E-3</v>
      </c>
      <c r="P983" s="255">
        <f t="shared" si="306"/>
        <v>1.1967141287581064E-2</v>
      </c>
      <c r="Q983" s="255">
        <f t="shared" si="306"/>
        <v>4.0149809686929924E-2</v>
      </c>
      <c r="R983" s="255">
        <f t="shared" si="306"/>
        <v>1.7220221481974267E-2</v>
      </c>
      <c r="S983" s="252">
        <f t="shared" si="307"/>
        <v>2.3112390818828418E-2</v>
      </c>
      <c r="T983" s="15"/>
      <c r="U983" s="72"/>
      <c r="V983" s="72"/>
      <c r="W983" s="72"/>
      <c r="X983" s="72"/>
      <c r="Y983" s="72"/>
      <c r="Z983" s="72"/>
      <c r="AA983" s="72"/>
      <c r="AB983" s="72"/>
      <c r="AC983" s="72"/>
      <c r="AD983" s="72"/>
      <c r="AE983" s="72"/>
      <c r="AF983" s="72"/>
      <c r="AG983" s="72"/>
      <c r="AH983" s="72"/>
      <c r="AI983" s="72"/>
      <c r="AJ983" s="72"/>
      <c r="AK983" s="72"/>
      <c r="AL983" s="72"/>
      <c r="AM983" s="72"/>
      <c r="AN983" s="72"/>
      <c r="AO983" s="72"/>
      <c r="AP983" s="72"/>
      <c r="AQ983" s="72"/>
      <c r="AR983" s="72"/>
      <c r="AS983" s="72"/>
      <c r="AT983" s="72"/>
      <c r="AU983" s="72"/>
      <c r="AV983" s="72"/>
      <c r="AW983" s="72"/>
      <c r="AX983" s="72"/>
      <c r="AY983" s="72"/>
      <c r="AZ983" s="72"/>
      <c r="BA983" s="72"/>
      <c r="BB983" s="72"/>
      <c r="BC983" s="72"/>
      <c r="BD983" s="72"/>
      <c r="BE983" s="72"/>
      <c r="BF983" s="72"/>
      <c r="BG983" s="72"/>
      <c r="BH983" s="72"/>
      <c r="BI983" s="72"/>
      <c r="BJ983" s="72"/>
      <c r="BK983" s="72"/>
      <c r="BL983" s="72"/>
      <c r="BM983" s="72"/>
      <c r="BN983" s="72"/>
      <c r="BO983" s="72"/>
      <c r="BP983" s="72"/>
      <c r="BQ983" s="72"/>
      <c r="BR983" s="72"/>
      <c r="BS983" s="72"/>
      <c r="BT983" s="72"/>
      <c r="BU983" s="72"/>
      <c r="BV983" s="72"/>
      <c r="BW983" s="72"/>
      <c r="BX983" s="72"/>
      <c r="BY983" s="72"/>
      <c r="BZ983" s="72"/>
      <c r="CA983" s="72"/>
      <c r="CB983" s="72"/>
      <c r="CC983" s="72"/>
      <c r="CD983" s="72"/>
      <c r="CE983" s="72"/>
      <c r="CF983" s="72"/>
      <c r="CG983" s="72"/>
      <c r="CH983" s="72"/>
    </row>
    <row r="984" spans="2:86" ht="25.15" hidden="1" customHeight="1">
      <c r="B984" s="223">
        <f t="shared" si="308"/>
        <v>48579</v>
      </c>
      <c r="C984" s="10">
        <f t="shared" si="309"/>
        <v>2033</v>
      </c>
      <c r="D984" s="251">
        <f t="shared" si="300"/>
        <v>5.3517424708399514E-2</v>
      </c>
      <c r="E984" s="251">
        <f t="shared" si="300"/>
        <v>7.120850673722548E-2</v>
      </c>
      <c r="F984" s="251">
        <f t="shared" si="300"/>
        <v>3.709421951096098E-2</v>
      </c>
      <c r="G984" s="252">
        <f t="shared" si="301"/>
        <v>5.3940050318861989E-2</v>
      </c>
      <c r="H984" s="253">
        <f t="shared" si="302"/>
        <v>0.38257573861813027</v>
      </c>
      <c r="I984" s="253">
        <f t="shared" si="302"/>
        <v>0.93892230932198661</v>
      </c>
      <c r="J984" s="253">
        <f t="shared" si="302"/>
        <v>0.37201680139946136</v>
      </c>
      <c r="K984" s="252">
        <f t="shared" si="303"/>
        <v>0.56450494977985943</v>
      </c>
      <c r="L984" s="254">
        <f t="shared" si="304"/>
        <v>6.5365503869971708E-3</v>
      </c>
      <c r="M984" s="254">
        <f t="shared" si="304"/>
        <v>5.1724585395750734E-3</v>
      </c>
      <c r="N984" s="254">
        <f t="shared" si="304"/>
        <v>4.6837099156073272E-3</v>
      </c>
      <c r="O984" s="252">
        <f t="shared" si="305"/>
        <v>5.4642396140598569E-3</v>
      </c>
      <c r="P984" s="255">
        <f t="shared" si="306"/>
        <v>1.226202412715386E-2</v>
      </c>
      <c r="Q984" s="255">
        <f t="shared" si="306"/>
        <v>4.1139142862186728E-2</v>
      </c>
      <c r="R984" s="255">
        <f t="shared" si="306"/>
        <v>1.7644545694971293E-2</v>
      </c>
      <c r="S984" s="252">
        <f t="shared" si="307"/>
        <v>2.3681904228103959E-2</v>
      </c>
      <c r="T984" s="15"/>
      <c r="U984" s="72"/>
      <c r="V984" s="72"/>
      <c r="W984" s="72"/>
      <c r="X984" s="72"/>
      <c r="Y984" s="72"/>
      <c r="Z984" s="72"/>
      <c r="AA984" s="72"/>
      <c r="AB984" s="72"/>
      <c r="AC984" s="72"/>
      <c r="AD984" s="72"/>
      <c r="AE984" s="72"/>
      <c r="AF984" s="72"/>
      <c r="AG984" s="72"/>
      <c r="AH984" s="72"/>
      <c r="AI984" s="72"/>
      <c r="AJ984" s="72"/>
      <c r="AK984" s="72"/>
      <c r="AL984" s="72"/>
      <c r="AM984" s="72"/>
      <c r="AN984" s="72"/>
      <c r="AO984" s="72"/>
      <c r="AP984" s="72"/>
      <c r="AQ984" s="72"/>
      <c r="AR984" s="72"/>
      <c r="AS984" s="72"/>
      <c r="AT984" s="72"/>
      <c r="AU984" s="72"/>
      <c r="AV984" s="72"/>
      <c r="AW984" s="72"/>
      <c r="AX984" s="72"/>
      <c r="AY984" s="72"/>
      <c r="AZ984" s="72"/>
      <c r="BA984" s="72"/>
      <c r="BB984" s="72"/>
      <c r="BC984" s="72"/>
      <c r="BD984" s="72"/>
      <c r="BE984" s="72"/>
      <c r="BF984" s="72"/>
      <c r="BG984" s="72"/>
      <c r="BH984" s="72"/>
      <c r="BI984" s="72"/>
      <c r="BJ984" s="72"/>
      <c r="BK984" s="72"/>
      <c r="BL984" s="72"/>
      <c r="BM984" s="72"/>
      <c r="BN984" s="72"/>
      <c r="BO984" s="72"/>
      <c r="BP984" s="72"/>
      <c r="BQ984" s="72"/>
      <c r="BR984" s="72"/>
      <c r="BS984" s="72"/>
      <c r="BT984" s="72"/>
      <c r="BU984" s="72"/>
      <c r="BV984" s="72"/>
      <c r="BW984" s="72"/>
      <c r="BX984" s="72"/>
      <c r="BY984" s="72"/>
      <c r="BZ984" s="72"/>
      <c r="CA984" s="72"/>
      <c r="CB984" s="72"/>
      <c r="CC984" s="72"/>
      <c r="CD984" s="72"/>
      <c r="CE984" s="72"/>
      <c r="CF984" s="72"/>
      <c r="CG984" s="72"/>
      <c r="CH984" s="72"/>
    </row>
    <row r="985" spans="2:86" ht="25.15" hidden="1" customHeight="1">
      <c r="B985" s="223">
        <f t="shared" si="308"/>
        <v>48944</v>
      </c>
      <c r="C985" s="10">
        <f t="shared" si="309"/>
        <v>2034</v>
      </c>
      <c r="D985" s="251">
        <f t="shared" si="300"/>
        <v>5.4843537262744685E-2</v>
      </c>
      <c r="E985" s="251">
        <f t="shared" si="300"/>
        <v>7.2972988030466548E-2</v>
      </c>
      <c r="F985" s="251">
        <f t="shared" si="300"/>
        <v>3.8013380147989939E-2</v>
      </c>
      <c r="G985" s="252">
        <f t="shared" si="301"/>
        <v>5.5276635147067064E-2</v>
      </c>
      <c r="H985" s="253">
        <f t="shared" si="302"/>
        <v>0.39205561349502727</v>
      </c>
      <c r="I985" s="253">
        <f t="shared" si="302"/>
        <v>0.9621879404455117</v>
      </c>
      <c r="J985" s="253">
        <f t="shared" si="302"/>
        <v>0.38123503552509808</v>
      </c>
      <c r="K985" s="252">
        <f t="shared" si="303"/>
        <v>0.57849286315521242</v>
      </c>
      <c r="L985" s="254">
        <f t="shared" si="304"/>
        <v>6.6985200927058685E-3</v>
      </c>
      <c r="M985" s="254">
        <f t="shared" si="304"/>
        <v>5.3006273041136236E-3</v>
      </c>
      <c r="N985" s="254">
        <f t="shared" si="304"/>
        <v>4.7997679388369664E-3</v>
      </c>
      <c r="O985" s="252">
        <f t="shared" si="305"/>
        <v>5.5996384452188198E-3</v>
      </c>
      <c r="P985" s="255">
        <f t="shared" si="306"/>
        <v>1.2565865805360586E-2</v>
      </c>
      <c r="Q985" s="255">
        <f t="shared" si="306"/>
        <v>4.2158532978990748E-2</v>
      </c>
      <c r="R985" s="255">
        <f t="shared" si="306"/>
        <v>1.8081761306322379E-2</v>
      </c>
      <c r="S985" s="252">
        <f t="shared" si="307"/>
        <v>2.426872003022457E-2</v>
      </c>
      <c r="T985" s="15"/>
      <c r="U985" s="72"/>
      <c r="V985" s="72"/>
      <c r="W985" s="72"/>
      <c r="X985" s="72"/>
      <c r="Y985" s="72"/>
      <c r="Z985" s="72"/>
      <c r="AA985" s="72"/>
      <c r="AB985" s="72"/>
      <c r="AC985" s="72"/>
      <c r="AD985" s="72"/>
      <c r="AE985" s="72"/>
      <c r="AF985" s="72"/>
      <c r="AG985" s="72"/>
      <c r="AH985" s="72"/>
      <c r="AI985" s="72"/>
      <c r="AJ985" s="72"/>
      <c r="AK985" s="72"/>
      <c r="AL985" s="72"/>
      <c r="AM985" s="72"/>
      <c r="AN985" s="72"/>
      <c r="AO985" s="72"/>
      <c r="AP985" s="72"/>
      <c r="AQ985" s="72"/>
      <c r="AR985" s="72"/>
      <c r="AS985" s="72"/>
      <c r="AT985" s="72"/>
      <c r="AU985" s="72"/>
      <c r="AV985" s="72"/>
      <c r="AW985" s="72"/>
      <c r="AX985" s="72"/>
      <c r="AY985" s="72"/>
      <c r="AZ985" s="72"/>
      <c r="BA985" s="72"/>
      <c r="BB985" s="72"/>
      <c r="BC985" s="72"/>
      <c r="BD985" s="72"/>
      <c r="BE985" s="72"/>
      <c r="BF985" s="72"/>
      <c r="BG985" s="72"/>
      <c r="BH985" s="72"/>
      <c r="BI985" s="72"/>
      <c r="BJ985" s="72"/>
      <c r="BK985" s="72"/>
      <c r="BL985" s="72"/>
      <c r="BM985" s="72"/>
      <c r="BN985" s="72"/>
      <c r="BO985" s="72"/>
      <c r="BP985" s="72"/>
      <c r="BQ985" s="72"/>
      <c r="BR985" s="72"/>
      <c r="BS985" s="72"/>
      <c r="BT985" s="72"/>
      <c r="BU985" s="72"/>
      <c r="BV985" s="72"/>
      <c r="BW985" s="72"/>
      <c r="BX985" s="72"/>
      <c r="BY985" s="72"/>
      <c r="BZ985" s="72"/>
      <c r="CA985" s="72"/>
      <c r="CB985" s="72"/>
      <c r="CC985" s="72"/>
      <c r="CD985" s="72"/>
      <c r="CE985" s="72"/>
      <c r="CF985" s="72"/>
      <c r="CG985" s="72"/>
      <c r="CH985" s="72"/>
    </row>
    <row r="986" spans="2:86" ht="25.15" hidden="1" customHeight="1">
      <c r="B986" s="223">
        <f t="shared" si="308"/>
        <v>49309</v>
      </c>
      <c r="C986" s="10">
        <f t="shared" si="309"/>
        <v>2035</v>
      </c>
      <c r="D986" s="251">
        <f t="shared" si="300"/>
        <v>5.6165343750640355E-2</v>
      </c>
      <c r="E986" s="251">
        <f t="shared" si="300"/>
        <v>7.4731739814796222E-2</v>
      </c>
      <c r="F986" s="251">
        <f t="shared" si="300"/>
        <v>3.8929556146371239E-2</v>
      </c>
      <c r="G986" s="252">
        <f t="shared" si="301"/>
        <v>5.6608879903935948E-2</v>
      </c>
      <c r="H986" s="253">
        <f t="shared" si="302"/>
        <v>0.40150470593869925</v>
      </c>
      <c r="I986" s="253">
        <f t="shared" si="302"/>
        <v>0.98537802492461413</v>
      </c>
      <c r="J986" s="253">
        <f t="shared" si="302"/>
        <v>0.3904233368003428</v>
      </c>
      <c r="K986" s="252">
        <f t="shared" si="303"/>
        <v>0.59243535588788543</v>
      </c>
      <c r="L986" s="254">
        <f t="shared" si="304"/>
        <v>6.8599638609190584E-3</v>
      </c>
      <c r="M986" s="254">
        <f t="shared" si="304"/>
        <v>5.4283798873747645E-3</v>
      </c>
      <c r="N986" s="254">
        <f t="shared" si="304"/>
        <v>4.9154491060008137E-3</v>
      </c>
      <c r="O986" s="252">
        <f t="shared" si="305"/>
        <v>5.7345976180982125E-3</v>
      </c>
      <c r="P986" s="255">
        <f t="shared" si="306"/>
        <v>1.2868720868628631E-2</v>
      </c>
      <c r="Q986" s="255">
        <f t="shared" si="306"/>
        <v>4.3174612998498299E-2</v>
      </c>
      <c r="R986" s="255">
        <f t="shared" si="306"/>
        <v>1.8517557219572371E-2</v>
      </c>
      <c r="S986" s="252">
        <f t="shared" si="307"/>
        <v>2.4853630362233103E-2</v>
      </c>
      <c r="T986" s="15"/>
      <c r="U986" s="72"/>
      <c r="V986" s="72"/>
      <c r="W986" s="72"/>
      <c r="X986" s="72"/>
      <c r="Y986" s="72"/>
      <c r="Z986" s="72"/>
      <c r="AA986" s="72"/>
      <c r="AB986" s="72"/>
      <c r="AC986" s="72"/>
      <c r="AD986" s="72"/>
      <c r="AE986" s="72"/>
      <c r="AF986" s="72"/>
      <c r="AG986" s="72"/>
      <c r="AH986" s="72"/>
      <c r="AI986" s="72"/>
      <c r="AJ986" s="72"/>
      <c r="AK986" s="72"/>
      <c r="AL986" s="72"/>
      <c r="AM986" s="72"/>
      <c r="AN986" s="72"/>
      <c r="AO986" s="72"/>
      <c r="AP986" s="72"/>
      <c r="AQ986" s="72"/>
      <c r="AR986" s="72"/>
      <c r="AS986" s="72"/>
      <c r="AT986" s="72"/>
      <c r="AU986" s="72"/>
      <c r="AV986" s="72"/>
      <c r="AW986" s="72"/>
      <c r="AX986" s="72"/>
      <c r="AY986" s="72"/>
      <c r="AZ986" s="72"/>
      <c r="BA986" s="72"/>
      <c r="BB986" s="72"/>
      <c r="BC986" s="72"/>
      <c r="BD986" s="72"/>
      <c r="BE986" s="72"/>
      <c r="BF986" s="72"/>
      <c r="BG986" s="72"/>
      <c r="BH986" s="72"/>
      <c r="BI986" s="72"/>
      <c r="BJ986" s="72"/>
      <c r="BK986" s="72"/>
      <c r="BL986" s="72"/>
      <c r="BM986" s="72"/>
      <c r="BN986" s="72"/>
      <c r="BO986" s="72"/>
      <c r="BP986" s="72"/>
      <c r="BQ986" s="72"/>
      <c r="BR986" s="72"/>
      <c r="BS986" s="72"/>
      <c r="BT986" s="72"/>
      <c r="BU986" s="72"/>
      <c r="BV986" s="72"/>
      <c r="BW986" s="72"/>
      <c r="BX986" s="72"/>
      <c r="BY986" s="72"/>
      <c r="BZ986" s="72"/>
      <c r="CA986" s="72"/>
      <c r="CB986" s="72"/>
      <c r="CC986" s="72"/>
      <c r="CD986" s="72"/>
      <c r="CE986" s="72"/>
      <c r="CF986" s="72"/>
      <c r="CG986" s="72"/>
      <c r="CH986" s="72"/>
    </row>
    <row r="987" spans="2:86" ht="25.15" hidden="1" customHeight="1">
      <c r="B987" s="223">
        <f t="shared" si="308"/>
        <v>49674</v>
      </c>
      <c r="C987" s="10">
        <f t="shared" si="309"/>
        <v>2036</v>
      </c>
      <c r="D987" s="251">
        <f t="shared" ref="D987:F1002" si="310">AVERAGE(D892,D939)</f>
        <v>5.7480049467181459E-2</v>
      </c>
      <c r="E987" s="251">
        <f t="shared" si="310"/>
        <v>7.6481043548746117E-2</v>
      </c>
      <c r="F987" s="251">
        <f t="shared" si="310"/>
        <v>3.9840810428643098E-2</v>
      </c>
      <c r="G987" s="252">
        <f t="shared" si="301"/>
        <v>5.7933967814856886E-2</v>
      </c>
      <c r="H987" s="253">
        <f t="shared" ref="H987:J1002" si="311">AVERAGE(H892,H939)</f>
        <v>0.41090303766545455</v>
      </c>
      <c r="I987" s="253">
        <f t="shared" si="311"/>
        <v>1.008443531797927</v>
      </c>
      <c r="J987" s="253">
        <f t="shared" si="311"/>
        <v>0.39956227833413538</v>
      </c>
      <c r="K987" s="252">
        <f t="shared" si="303"/>
        <v>0.60630294926583905</v>
      </c>
      <c r="L987" s="254">
        <f t="shared" ref="L987:N1002" si="312">AVERAGE(L892,L939)</f>
        <v>7.0205403499236842E-3</v>
      </c>
      <c r="M987" s="254">
        <f t="shared" si="312"/>
        <v>5.5554461811585885E-3</v>
      </c>
      <c r="N987" s="254">
        <f t="shared" si="312"/>
        <v>5.0305088315802989E-3</v>
      </c>
      <c r="O987" s="252">
        <f t="shared" si="305"/>
        <v>5.8688317875541908E-3</v>
      </c>
      <c r="P987" s="255">
        <f t="shared" ref="P987:R1002" si="313">AVERAGE(P892,P939)</f>
        <v>1.3169948988333052E-2</v>
      </c>
      <c r="Q987" s="255">
        <f t="shared" si="313"/>
        <v>4.4185234615461672E-2</v>
      </c>
      <c r="R987" s="255">
        <f t="shared" si="313"/>
        <v>1.8951012028307006E-2</v>
      </c>
      <c r="S987" s="252">
        <f t="shared" si="307"/>
        <v>2.543539854403391E-2</v>
      </c>
      <c r="T987" s="15"/>
      <c r="U987" s="72"/>
      <c r="V987" s="72"/>
      <c r="W987" s="72"/>
      <c r="X987" s="72"/>
      <c r="Y987" s="72"/>
      <c r="Z987" s="72"/>
      <c r="AA987" s="72"/>
      <c r="AB987" s="72"/>
      <c r="AC987" s="72"/>
      <c r="AD987" s="72"/>
      <c r="AE987" s="72"/>
      <c r="AF987" s="72"/>
      <c r="AG987" s="72"/>
      <c r="AH987" s="72"/>
      <c r="AI987" s="72"/>
      <c r="AJ987" s="72"/>
      <c r="AK987" s="72"/>
      <c r="AL987" s="72"/>
      <c r="AM987" s="72"/>
      <c r="AN987" s="72"/>
      <c r="AO987" s="72"/>
      <c r="AP987" s="72"/>
      <c r="AQ987" s="72"/>
      <c r="AR987" s="72"/>
      <c r="AS987" s="72"/>
      <c r="AT987" s="72"/>
      <c r="AU987" s="72"/>
      <c r="AV987" s="72"/>
      <c r="AW987" s="72"/>
      <c r="AX987" s="72"/>
      <c r="AY987" s="72"/>
      <c r="AZ987" s="72"/>
      <c r="BA987" s="72"/>
      <c r="BB987" s="72"/>
      <c r="BC987" s="72"/>
      <c r="BD987" s="72"/>
      <c r="BE987" s="72"/>
      <c r="BF987" s="72"/>
      <c r="BG987" s="72"/>
      <c r="BH987" s="72"/>
      <c r="BI987" s="72"/>
      <c r="BJ987" s="72"/>
      <c r="BK987" s="72"/>
      <c r="BL987" s="72"/>
      <c r="BM987" s="72"/>
      <c r="BN987" s="72"/>
      <c r="BO987" s="72"/>
      <c r="BP987" s="72"/>
      <c r="BQ987" s="72"/>
      <c r="BR987" s="72"/>
      <c r="BS987" s="72"/>
      <c r="BT987" s="72"/>
      <c r="BU987" s="72"/>
      <c r="BV987" s="72"/>
      <c r="BW987" s="72"/>
      <c r="BX987" s="72"/>
      <c r="BY987" s="72"/>
      <c r="BZ987" s="72"/>
      <c r="CA987" s="72"/>
      <c r="CB987" s="72"/>
      <c r="CC987" s="72"/>
      <c r="CD987" s="72"/>
      <c r="CE987" s="72"/>
      <c r="CF987" s="72"/>
      <c r="CG987" s="72"/>
      <c r="CH987" s="72"/>
    </row>
    <row r="988" spans="2:86" ht="25.15" hidden="1" customHeight="1">
      <c r="B988" s="223">
        <f t="shared" si="308"/>
        <v>50040</v>
      </c>
      <c r="C988" s="10">
        <f t="shared" si="309"/>
        <v>2037</v>
      </c>
      <c r="D988" s="251">
        <f t="shared" si="310"/>
        <v>5.878560620099757E-2</v>
      </c>
      <c r="E988" s="251">
        <f t="shared" si="310"/>
        <v>7.8218173950336312E-2</v>
      </c>
      <c r="F988" s="251">
        <f t="shared" si="310"/>
        <v>4.0745723330040381E-2</v>
      </c>
      <c r="G988" s="252">
        <f t="shared" si="301"/>
        <v>5.9249834493791419E-2</v>
      </c>
      <c r="H988" s="253">
        <f t="shared" si="311"/>
        <v>0.42023596679029673</v>
      </c>
      <c r="I988" s="253">
        <f t="shared" si="311"/>
        <v>1.0313485267625502</v>
      </c>
      <c r="J988" s="253">
        <f t="shared" si="311"/>
        <v>0.40863762235164314</v>
      </c>
      <c r="K988" s="252">
        <f t="shared" si="303"/>
        <v>0.62007403863483013</v>
      </c>
      <c r="L988" s="254">
        <f t="shared" si="312"/>
        <v>7.1799993937803498E-3</v>
      </c>
      <c r="M988" s="254">
        <f t="shared" si="312"/>
        <v>5.6816282258575187E-3</v>
      </c>
      <c r="N988" s="254">
        <f t="shared" si="312"/>
        <v>5.144767861286613E-3</v>
      </c>
      <c r="O988" s="252">
        <f t="shared" si="305"/>
        <v>6.0021318269748271E-3</v>
      </c>
      <c r="P988" s="255">
        <f t="shared" si="313"/>
        <v>1.3469080874006707E-2</v>
      </c>
      <c r="Q988" s="255">
        <f t="shared" si="313"/>
        <v>4.5188823358376679E-2</v>
      </c>
      <c r="R988" s="255">
        <f t="shared" si="313"/>
        <v>1.9381450442948818E-2</v>
      </c>
      <c r="S988" s="252">
        <f t="shared" si="307"/>
        <v>2.6013118225110737E-2</v>
      </c>
      <c r="T988" s="15"/>
      <c r="U988" s="72"/>
      <c r="V988" s="72"/>
      <c r="W988" s="72"/>
      <c r="X988" s="72"/>
      <c r="Y988" s="72"/>
      <c r="Z988" s="72"/>
      <c r="AA988" s="72"/>
      <c r="AB988" s="72"/>
      <c r="AC988" s="72"/>
      <c r="AD988" s="72"/>
      <c r="AE988" s="72"/>
      <c r="AF988" s="72"/>
      <c r="AG988" s="72"/>
      <c r="AH988" s="72"/>
      <c r="AI988" s="72"/>
      <c r="AJ988" s="72"/>
      <c r="AK988" s="72"/>
      <c r="AL988" s="72"/>
      <c r="AM988" s="72"/>
      <c r="AN988" s="72"/>
      <c r="AO988" s="72"/>
      <c r="AP988" s="72"/>
      <c r="AQ988" s="72"/>
      <c r="AR988" s="72"/>
      <c r="AS988" s="72"/>
      <c r="AT988" s="72"/>
      <c r="AU988" s="72"/>
      <c r="AV988" s="72"/>
      <c r="AW988" s="72"/>
      <c r="AX988" s="72"/>
      <c r="AY988" s="72"/>
      <c r="AZ988" s="72"/>
      <c r="BA988" s="72"/>
      <c r="BB988" s="72"/>
      <c r="BC988" s="72"/>
      <c r="BD988" s="72"/>
      <c r="BE988" s="72"/>
      <c r="BF988" s="72"/>
      <c r="BG988" s="72"/>
      <c r="BH988" s="72"/>
      <c r="BI988" s="72"/>
      <c r="BJ988" s="72"/>
      <c r="BK988" s="72"/>
      <c r="BL988" s="72"/>
      <c r="BM988" s="72"/>
      <c r="BN988" s="72"/>
      <c r="BO988" s="72"/>
      <c r="BP988" s="72"/>
      <c r="BQ988" s="72"/>
      <c r="BR988" s="72"/>
      <c r="BS988" s="72"/>
      <c r="BT988" s="72"/>
      <c r="BU988" s="72"/>
      <c r="BV988" s="72"/>
      <c r="BW988" s="72"/>
      <c r="BX988" s="72"/>
      <c r="BY988" s="72"/>
      <c r="BZ988" s="72"/>
      <c r="CA988" s="72"/>
      <c r="CB988" s="72"/>
      <c r="CC988" s="72"/>
      <c r="CD988" s="72"/>
      <c r="CE988" s="72"/>
      <c r="CF988" s="72"/>
      <c r="CG988" s="72"/>
      <c r="CH988" s="72"/>
    </row>
    <row r="989" spans="2:86" ht="25.15" hidden="1" customHeight="1">
      <c r="B989" s="223">
        <f t="shared" si="308"/>
        <v>50405</v>
      </c>
      <c r="C989" s="10">
        <f t="shared" si="309"/>
        <v>2038</v>
      </c>
      <c r="D989" s="251">
        <f t="shared" si="310"/>
        <v>6.0079210115288287E-2</v>
      </c>
      <c r="E989" s="251">
        <f t="shared" si="310"/>
        <v>7.9939400327501908E-2</v>
      </c>
      <c r="F989" s="251">
        <f t="shared" si="310"/>
        <v>4.1642351443564062E-2</v>
      </c>
      <c r="G989" s="252">
        <f t="shared" si="301"/>
        <v>6.0553653962118086E-2</v>
      </c>
      <c r="H989" s="253">
        <f t="shared" si="311"/>
        <v>0.42948344974908348</v>
      </c>
      <c r="I989" s="253">
        <f t="shared" si="311"/>
        <v>1.0540438186449932</v>
      </c>
      <c r="J989" s="253">
        <f t="shared" si="311"/>
        <v>0.41762987848306954</v>
      </c>
      <c r="K989" s="252">
        <f t="shared" si="303"/>
        <v>0.63371904895904885</v>
      </c>
      <c r="L989" s="254">
        <f t="shared" si="312"/>
        <v>7.3379985354178759E-3</v>
      </c>
      <c r="M989" s="254">
        <f t="shared" si="312"/>
        <v>5.8066550306740544E-3</v>
      </c>
      <c r="N989" s="254">
        <f t="shared" si="312"/>
        <v>5.2579808104007541E-3</v>
      </c>
      <c r="O989" s="252">
        <f t="shared" si="305"/>
        <v>6.1342114588308948E-3</v>
      </c>
      <c r="P989" s="255">
        <f t="shared" si="313"/>
        <v>1.3765474104705714E-2</v>
      </c>
      <c r="Q989" s="255">
        <f t="shared" si="313"/>
        <v>4.6183223902256682E-2</v>
      </c>
      <c r="R989" s="255">
        <f t="shared" si="313"/>
        <v>1.9807948046323104E-2</v>
      </c>
      <c r="S989" s="252">
        <f t="shared" si="307"/>
        <v>2.65855486844285E-2</v>
      </c>
      <c r="T989" s="15"/>
      <c r="U989" s="72"/>
      <c r="V989" s="72"/>
      <c r="W989" s="72"/>
      <c r="X989" s="72"/>
      <c r="Y989" s="72"/>
      <c r="Z989" s="72"/>
      <c r="AA989" s="72"/>
      <c r="AB989" s="72"/>
      <c r="AC989" s="72"/>
      <c r="AD989" s="72"/>
      <c r="AE989" s="72"/>
      <c r="AF989" s="72"/>
      <c r="AG989" s="72"/>
      <c r="AH989" s="72"/>
      <c r="AI989" s="72"/>
      <c r="AJ989" s="72"/>
      <c r="AK989" s="72"/>
      <c r="AL989" s="72"/>
      <c r="AM989" s="72"/>
      <c r="AN989" s="72"/>
      <c r="AO989" s="72"/>
      <c r="AP989" s="72"/>
      <c r="AQ989" s="72"/>
      <c r="AR989" s="72"/>
      <c r="AS989" s="72"/>
      <c r="AT989" s="72"/>
      <c r="AU989" s="72"/>
      <c r="AV989" s="72"/>
      <c r="AW989" s="72"/>
      <c r="AX989" s="72"/>
      <c r="AY989" s="72"/>
      <c r="AZ989" s="72"/>
      <c r="BA989" s="72"/>
      <c r="BB989" s="72"/>
      <c r="BC989" s="72"/>
      <c r="BD989" s="72"/>
      <c r="BE989" s="72"/>
      <c r="BF989" s="72"/>
      <c r="BG989" s="72"/>
      <c r="BH989" s="72"/>
      <c r="BI989" s="72"/>
      <c r="BJ989" s="72"/>
      <c r="BK989" s="72"/>
      <c r="BL989" s="72"/>
      <c r="BM989" s="72"/>
      <c r="BN989" s="72"/>
      <c r="BO989" s="72"/>
      <c r="BP989" s="72"/>
      <c r="BQ989" s="72"/>
      <c r="BR989" s="72"/>
      <c r="BS989" s="72"/>
      <c r="BT989" s="72"/>
      <c r="BU989" s="72"/>
      <c r="BV989" s="72"/>
      <c r="BW989" s="72"/>
      <c r="BX989" s="72"/>
      <c r="BY989" s="72"/>
      <c r="BZ989" s="72"/>
      <c r="CA989" s="72"/>
      <c r="CB989" s="72"/>
      <c r="CC989" s="72"/>
      <c r="CD989" s="72"/>
      <c r="CE989" s="72"/>
      <c r="CF989" s="72"/>
      <c r="CG989" s="72"/>
      <c r="CH989" s="72"/>
    </row>
    <row r="990" spans="2:86" ht="25.15" hidden="1" customHeight="1">
      <c r="B990" s="223">
        <f t="shared" si="308"/>
        <v>50770</v>
      </c>
      <c r="C990" s="10">
        <f t="shared" si="309"/>
        <v>2039</v>
      </c>
      <c r="D990" s="251">
        <f t="shared" si="310"/>
        <v>6.1309724505940993E-2</v>
      </c>
      <c r="E990" s="251">
        <f t="shared" si="310"/>
        <v>8.1576681881210422E-2</v>
      </c>
      <c r="F990" s="251">
        <f t="shared" si="310"/>
        <v>4.2495250684642522E-2</v>
      </c>
      <c r="G990" s="252">
        <f t="shared" si="301"/>
        <v>6.1793885690597981E-2</v>
      </c>
      <c r="H990" s="253">
        <f t="shared" si="311"/>
        <v>0.43827992967032881</v>
      </c>
      <c r="I990" s="253">
        <f t="shared" si="311"/>
        <v>1.0756322530590325</v>
      </c>
      <c r="J990" s="253">
        <f t="shared" si="311"/>
        <v>0.42618357908022819</v>
      </c>
      <c r="K990" s="252">
        <f t="shared" si="303"/>
        <v>0.64669858726986318</v>
      </c>
      <c r="L990" s="254">
        <f t="shared" si="312"/>
        <v>7.4882920026437772E-3</v>
      </c>
      <c r="M990" s="254">
        <f t="shared" si="312"/>
        <v>5.9255842336893606E-3</v>
      </c>
      <c r="N990" s="254">
        <f t="shared" si="312"/>
        <v>5.3656723236639656E-3</v>
      </c>
      <c r="O990" s="252">
        <f t="shared" si="305"/>
        <v>6.2598495199990348E-3</v>
      </c>
      <c r="P990" s="255">
        <f t="shared" si="313"/>
        <v>1.4047412131978266E-2</v>
      </c>
      <c r="Q990" s="255">
        <f t="shared" si="313"/>
        <v>4.712912717743975E-2</v>
      </c>
      <c r="R990" s="255">
        <f t="shared" si="313"/>
        <v>2.0213645209676775E-2</v>
      </c>
      <c r="S990" s="252">
        <f t="shared" si="307"/>
        <v>2.713006150636493E-2</v>
      </c>
      <c r="T990" s="15"/>
      <c r="U990" s="72"/>
      <c r="V990" s="72"/>
      <c r="W990" s="72"/>
      <c r="X990" s="72"/>
      <c r="Y990" s="72"/>
      <c r="Z990" s="72"/>
      <c r="AA990" s="72"/>
      <c r="AB990" s="72"/>
      <c r="AC990" s="72"/>
      <c r="AD990" s="72"/>
      <c r="AE990" s="72"/>
      <c r="AF990" s="72"/>
      <c r="AG990" s="72"/>
      <c r="AH990" s="72"/>
      <c r="AI990" s="72"/>
      <c r="AJ990" s="72"/>
      <c r="AK990" s="72"/>
      <c r="AL990" s="72"/>
      <c r="AM990" s="72"/>
      <c r="AN990" s="72"/>
      <c r="AO990" s="72"/>
      <c r="AP990" s="72"/>
      <c r="AQ990" s="72"/>
      <c r="AR990" s="72"/>
      <c r="AS990" s="72"/>
      <c r="AT990" s="72"/>
      <c r="AU990" s="72"/>
      <c r="AV990" s="72"/>
      <c r="AW990" s="72"/>
      <c r="AX990" s="72"/>
      <c r="AY990" s="72"/>
      <c r="AZ990" s="72"/>
      <c r="BA990" s="72"/>
      <c r="BB990" s="72"/>
      <c r="BC990" s="72"/>
      <c r="BD990" s="72"/>
      <c r="BE990" s="72"/>
      <c r="BF990" s="72"/>
      <c r="BG990" s="72"/>
      <c r="BH990" s="72"/>
      <c r="BI990" s="72"/>
      <c r="BJ990" s="72"/>
      <c r="BK990" s="72"/>
      <c r="BL990" s="72"/>
      <c r="BM990" s="72"/>
      <c r="BN990" s="72"/>
      <c r="BO990" s="72"/>
      <c r="BP990" s="72"/>
      <c r="BQ990" s="72"/>
      <c r="BR990" s="72"/>
      <c r="BS990" s="72"/>
      <c r="BT990" s="72"/>
      <c r="BU990" s="72"/>
      <c r="BV990" s="72"/>
      <c r="BW990" s="72"/>
      <c r="BX990" s="72"/>
      <c r="BY990" s="72"/>
      <c r="BZ990" s="72"/>
      <c r="CA990" s="72"/>
      <c r="CB990" s="72"/>
      <c r="CC990" s="72"/>
      <c r="CD990" s="72"/>
      <c r="CE990" s="72"/>
      <c r="CF990" s="72"/>
      <c r="CG990" s="72"/>
      <c r="CH990" s="72"/>
    </row>
    <row r="991" spans="2:86" ht="25.15" hidden="1" customHeight="1">
      <c r="B991" s="223">
        <f t="shared" si="308"/>
        <v>51135</v>
      </c>
      <c r="C991" s="10">
        <f t="shared" si="309"/>
        <v>2040</v>
      </c>
      <c r="D991" s="251">
        <f t="shared" si="310"/>
        <v>6.2569734502820773E-2</v>
      </c>
      <c r="E991" s="251">
        <f t="shared" si="310"/>
        <v>8.3253209308317783E-2</v>
      </c>
      <c r="F991" s="251">
        <f t="shared" si="310"/>
        <v>4.3368594042715744E-2</v>
      </c>
      <c r="G991" s="252">
        <f t="shared" si="301"/>
        <v>6.3063845951284767E-2</v>
      </c>
      <c r="H991" s="253">
        <f t="shared" si="311"/>
        <v>0.44728726247546763</v>
      </c>
      <c r="I991" s="253">
        <f t="shared" si="311"/>
        <v>1.0977381653387295</v>
      </c>
      <c r="J991" s="253">
        <f t="shared" si="311"/>
        <v>0.43494231310610132</v>
      </c>
      <c r="K991" s="252">
        <f t="shared" si="303"/>
        <v>0.65998924697343275</v>
      </c>
      <c r="L991" s="254">
        <f t="shared" si="312"/>
        <v>7.6421880258100835E-3</v>
      </c>
      <c r="M991" s="254">
        <f t="shared" si="312"/>
        <v>6.0473641867387073E-3</v>
      </c>
      <c r="N991" s="254">
        <f t="shared" si="312"/>
        <v>5.4759452179279529E-3</v>
      </c>
      <c r="O991" s="252">
        <f t="shared" si="305"/>
        <v>6.3884991434922482E-3</v>
      </c>
      <c r="P991" s="255">
        <f t="shared" si="313"/>
        <v>1.4336108254154902E-2</v>
      </c>
      <c r="Q991" s="255">
        <f t="shared" si="313"/>
        <v>4.8097703889638785E-2</v>
      </c>
      <c r="R991" s="255">
        <f t="shared" si="313"/>
        <v>2.0629066992156095E-2</v>
      </c>
      <c r="S991" s="252">
        <f t="shared" si="307"/>
        <v>2.7687626378649927E-2</v>
      </c>
      <c r="T991" s="15"/>
      <c r="U991" s="72"/>
      <c r="V991" s="72"/>
      <c r="W991" s="72"/>
      <c r="X991" s="72"/>
      <c r="Y991" s="72"/>
      <c r="Z991" s="72"/>
      <c r="AA991" s="72"/>
      <c r="AB991" s="72"/>
      <c r="AC991" s="72"/>
      <c r="AD991" s="72"/>
      <c r="AE991" s="72"/>
      <c r="AF991" s="72"/>
      <c r="AG991" s="72"/>
      <c r="AH991" s="72"/>
      <c r="AI991" s="72"/>
      <c r="AJ991" s="72"/>
      <c r="AK991" s="72"/>
      <c r="AL991" s="72"/>
      <c r="AM991" s="72"/>
      <c r="AN991" s="72"/>
      <c r="AO991" s="72"/>
      <c r="AP991" s="72"/>
      <c r="AQ991" s="72"/>
      <c r="AR991" s="72"/>
      <c r="AS991" s="72"/>
      <c r="AT991" s="72"/>
      <c r="AU991" s="72"/>
      <c r="AV991" s="72"/>
      <c r="AW991" s="72"/>
      <c r="AX991" s="72"/>
      <c r="AY991" s="72"/>
      <c r="AZ991" s="72"/>
      <c r="BA991" s="72"/>
      <c r="BB991" s="72"/>
      <c r="BC991" s="72"/>
      <c r="BD991" s="72"/>
      <c r="BE991" s="72"/>
      <c r="BF991" s="72"/>
      <c r="BG991" s="72"/>
      <c r="BH991" s="72"/>
      <c r="BI991" s="72"/>
      <c r="BJ991" s="72"/>
      <c r="BK991" s="72"/>
      <c r="BL991" s="72"/>
      <c r="BM991" s="72"/>
      <c r="BN991" s="72"/>
      <c r="BO991" s="72"/>
      <c r="BP991" s="72"/>
      <c r="BQ991" s="72"/>
      <c r="BR991" s="72"/>
      <c r="BS991" s="72"/>
      <c r="BT991" s="72"/>
      <c r="BU991" s="72"/>
      <c r="BV991" s="72"/>
      <c r="BW991" s="72"/>
      <c r="BX991" s="72"/>
      <c r="BY991" s="72"/>
      <c r="BZ991" s="72"/>
      <c r="CA991" s="72"/>
      <c r="CB991" s="72"/>
      <c r="CC991" s="72"/>
      <c r="CD991" s="72"/>
      <c r="CE991" s="72"/>
      <c r="CF991" s="72"/>
      <c r="CG991" s="72"/>
      <c r="CH991" s="72"/>
    </row>
    <row r="992" spans="2:86" ht="25.15" hidden="1" customHeight="1">
      <c r="B992" s="223">
        <f t="shared" si="308"/>
        <v>51501</v>
      </c>
      <c r="C992" s="10">
        <f t="shared" si="309"/>
        <v>2041</v>
      </c>
      <c r="D992" s="251">
        <f t="shared" si="310"/>
        <v>6.3809349487246619E-2</v>
      </c>
      <c r="E992" s="251">
        <f t="shared" si="310"/>
        <v>8.4902599809654811E-2</v>
      </c>
      <c r="F992" s="251">
        <f t="shared" si="310"/>
        <v>4.422780112511767E-2</v>
      </c>
      <c r="G992" s="252">
        <f t="shared" si="301"/>
        <v>6.4313250140673031E-2</v>
      </c>
      <c r="H992" s="253">
        <f t="shared" si="311"/>
        <v>0.45614879908439165</v>
      </c>
      <c r="I992" s="253">
        <f t="shared" si="311"/>
        <v>1.1194862627142854</v>
      </c>
      <c r="J992" s="253">
        <f t="shared" si="311"/>
        <v>0.44355927485240454</v>
      </c>
      <c r="K992" s="252">
        <f t="shared" si="303"/>
        <v>0.67306477888369376</v>
      </c>
      <c r="L992" s="254">
        <f t="shared" si="312"/>
        <v>7.7935930280187285E-3</v>
      </c>
      <c r="M992" s="254">
        <f t="shared" si="312"/>
        <v>6.1671729620472156E-3</v>
      </c>
      <c r="N992" s="254">
        <f t="shared" si="312"/>
        <v>5.5844331921854192E-3</v>
      </c>
      <c r="O992" s="252">
        <f t="shared" si="305"/>
        <v>6.5150663940837872E-3</v>
      </c>
      <c r="P992" s="255">
        <f t="shared" si="313"/>
        <v>1.4620131428480506E-2</v>
      </c>
      <c r="Q992" s="255">
        <f t="shared" si="313"/>
        <v>4.9050602842013041E-2</v>
      </c>
      <c r="R992" s="255">
        <f t="shared" si="313"/>
        <v>2.1037764595900094E-2</v>
      </c>
      <c r="S992" s="252">
        <f t="shared" si="307"/>
        <v>2.8236166288797881E-2</v>
      </c>
      <c r="T992" s="15"/>
      <c r="U992" s="72"/>
      <c r="V992" s="72"/>
      <c r="W992" s="72"/>
      <c r="X992" s="72"/>
      <c r="Y992" s="72"/>
      <c r="Z992" s="72"/>
      <c r="AA992" s="72"/>
      <c r="AB992" s="72"/>
      <c r="AC992" s="72"/>
      <c r="AD992" s="72"/>
      <c r="AE992" s="72"/>
      <c r="AF992" s="72"/>
      <c r="AG992" s="72"/>
      <c r="AH992" s="72"/>
      <c r="AI992" s="72"/>
      <c r="AJ992" s="72"/>
      <c r="AK992" s="72"/>
      <c r="AL992" s="72"/>
      <c r="AM992" s="72"/>
      <c r="AN992" s="72"/>
      <c r="AO992" s="72"/>
      <c r="AP992" s="72"/>
      <c r="AQ992" s="72"/>
      <c r="AR992" s="72"/>
      <c r="AS992" s="72"/>
      <c r="AT992" s="72"/>
      <c r="AU992" s="72"/>
      <c r="AV992" s="72"/>
      <c r="AW992" s="72"/>
      <c r="AX992" s="72"/>
      <c r="AY992" s="72"/>
      <c r="AZ992" s="72"/>
      <c r="BA992" s="72"/>
      <c r="BB992" s="72"/>
      <c r="BC992" s="72"/>
      <c r="BD992" s="72"/>
      <c r="BE992" s="72"/>
      <c r="BF992" s="72"/>
      <c r="BG992" s="72"/>
      <c r="BH992" s="72"/>
      <c r="BI992" s="72"/>
      <c r="BJ992" s="72"/>
      <c r="BK992" s="72"/>
      <c r="BL992" s="72"/>
      <c r="BM992" s="72"/>
      <c r="BN992" s="72"/>
      <c r="BO992" s="72"/>
      <c r="BP992" s="72"/>
      <c r="BQ992" s="72"/>
      <c r="BR992" s="72"/>
      <c r="BS992" s="72"/>
      <c r="BT992" s="72"/>
      <c r="BU992" s="72"/>
      <c r="BV992" s="72"/>
      <c r="BW992" s="72"/>
      <c r="BX992" s="72"/>
      <c r="BY992" s="72"/>
      <c r="BZ992" s="72"/>
      <c r="CA992" s="72"/>
      <c r="CB992" s="72"/>
      <c r="CC992" s="72"/>
      <c r="CD992" s="72"/>
      <c r="CE992" s="72"/>
      <c r="CF992" s="72"/>
      <c r="CG992" s="72"/>
      <c r="CH992" s="72"/>
    </row>
    <row r="993" spans="2:86" ht="25.15" hidden="1" customHeight="1">
      <c r="B993" s="223">
        <f t="shared" si="308"/>
        <v>51866</v>
      </c>
      <c r="C993" s="10">
        <f t="shared" si="309"/>
        <v>2042</v>
      </c>
      <c r="D993" s="251">
        <f t="shared" si="310"/>
        <v>6.5025391727383919E-2</v>
      </c>
      <c r="E993" s="251">
        <f t="shared" si="310"/>
        <v>8.6520625200850021E-2</v>
      </c>
      <c r="F993" s="251">
        <f t="shared" si="310"/>
        <v>4.5070669369171534E-2</v>
      </c>
      <c r="G993" s="252">
        <f t="shared" si="301"/>
        <v>6.5538895432468491E-2</v>
      </c>
      <c r="H993" s="253">
        <f t="shared" si="311"/>
        <v>0.46484182309939737</v>
      </c>
      <c r="I993" s="253">
        <f t="shared" si="311"/>
        <v>1.1408207943096293</v>
      </c>
      <c r="J993" s="253">
        <f t="shared" si="311"/>
        <v>0.4520123748849163</v>
      </c>
      <c r="K993" s="252">
        <f t="shared" si="303"/>
        <v>0.68589166409798097</v>
      </c>
      <c r="L993" s="254">
        <f t="shared" si="312"/>
        <v>7.9421188851332026E-3</v>
      </c>
      <c r="M993" s="254">
        <f t="shared" si="312"/>
        <v>6.2847034318662346E-3</v>
      </c>
      <c r="N993" s="254">
        <f t="shared" si="312"/>
        <v>5.6908581393677994E-3</v>
      </c>
      <c r="O993" s="252">
        <f t="shared" si="305"/>
        <v>6.6392268187890789E-3</v>
      </c>
      <c r="P993" s="255">
        <f t="shared" si="313"/>
        <v>1.4898753566400037E-2</v>
      </c>
      <c r="Q993" s="255">
        <f t="shared" si="313"/>
        <v>4.998538129437774E-2</v>
      </c>
      <c r="R993" s="255">
        <f t="shared" si="313"/>
        <v>2.1438690331583903E-2</v>
      </c>
      <c r="S993" s="252">
        <f t="shared" si="307"/>
        <v>2.8774275064120558E-2</v>
      </c>
      <c r="T993" s="15"/>
      <c r="U993" s="72"/>
      <c r="V993" s="72"/>
      <c r="W993" s="72"/>
      <c r="X993" s="72"/>
      <c r="Y993" s="72"/>
      <c r="Z993" s="72"/>
      <c r="AA993" s="72"/>
      <c r="AB993" s="72"/>
      <c r="AC993" s="72"/>
      <c r="AD993" s="72"/>
      <c r="AE993" s="72"/>
      <c r="AF993" s="72"/>
      <c r="AG993" s="72"/>
      <c r="AH993" s="72"/>
      <c r="AI993" s="72"/>
      <c r="AJ993" s="72"/>
      <c r="AK993" s="72"/>
      <c r="AL993" s="72"/>
      <c r="AM993" s="72"/>
      <c r="AN993" s="72"/>
      <c r="AO993" s="72"/>
      <c r="AP993" s="72"/>
      <c r="AQ993" s="72"/>
      <c r="AR993" s="72"/>
      <c r="AS993" s="72"/>
      <c r="AT993" s="72"/>
      <c r="AU993" s="72"/>
      <c r="AV993" s="72"/>
      <c r="AW993" s="72"/>
      <c r="AX993" s="72"/>
      <c r="AY993" s="72"/>
      <c r="AZ993" s="72"/>
      <c r="BA993" s="72"/>
      <c r="BB993" s="72"/>
      <c r="BC993" s="72"/>
      <c r="BD993" s="72"/>
      <c r="BE993" s="72"/>
      <c r="BF993" s="72"/>
      <c r="BG993" s="72"/>
      <c r="BH993" s="72"/>
      <c r="BI993" s="72"/>
      <c r="BJ993" s="72"/>
      <c r="BK993" s="72"/>
      <c r="BL993" s="72"/>
      <c r="BM993" s="72"/>
      <c r="BN993" s="72"/>
      <c r="BO993" s="72"/>
      <c r="BP993" s="72"/>
      <c r="BQ993" s="72"/>
      <c r="BR993" s="72"/>
      <c r="BS993" s="72"/>
      <c r="BT993" s="72"/>
      <c r="BU993" s="72"/>
      <c r="BV993" s="72"/>
      <c r="BW993" s="72"/>
      <c r="BX993" s="72"/>
      <c r="BY993" s="72"/>
      <c r="BZ993" s="72"/>
      <c r="CA993" s="72"/>
      <c r="CB993" s="72"/>
      <c r="CC993" s="72"/>
      <c r="CD993" s="72"/>
      <c r="CE993" s="72"/>
      <c r="CF993" s="72"/>
      <c r="CG993" s="72"/>
      <c r="CH993" s="72"/>
    </row>
    <row r="994" spans="2:86" ht="25.15" hidden="1" customHeight="1">
      <c r="B994" s="223">
        <f t="shared" si="308"/>
        <v>52231</v>
      </c>
      <c r="C994" s="10">
        <f t="shared" si="309"/>
        <v>2043</v>
      </c>
      <c r="D994" s="251">
        <f t="shared" si="310"/>
        <v>6.6267798565692107E-2</v>
      </c>
      <c r="E994" s="251">
        <f t="shared" si="310"/>
        <v>8.8173730450179372E-2</v>
      </c>
      <c r="F994" s="251">
        <f t="shared" si="310"/>
        <v>4.5931811552922579E-2</v>
      </c>
      <c r="G994" s="252">
        <f t="shared" si="301"/>
        <v>6.6791113522931364E-2</v>
      </c>
      <c r="H994" s="253">
        <f t="shared" si="311"/>
        <v>0.47372331761113479</v>
      </c>
      <c r="I994" s="253">
        <f t="shared" si="311"/>
        <v>1.1626178726275378</v>
      </c>
      <c r="J994" s="253">
        <f t="shared" si="311"/>
        <v>0.46064874370390563</v>
      </c>
      <c r="K994" s="252">
        <f t="shared" si="303"/>
        <v>0.69899664464752609</v>
      </c>
      <c r="L994" s="254">
        <f t="shared" si="312"/>
        <v>8.0938648808346128E-3</v>
      </c>
      <c r="M994" s="254">
        <f t="shared" si="312"/>
        <v>6.4047820398233377E-3</v>
      </c>
      <c r="N994" s="254">
        <f t="shared" si="312"/>
        <v>5.7995904496295284E-3</v>
      </c>
      <c r="O994" s="252">
        <f t="shared" si="305"/>
        <v>6.7660791234291596E-3</v>
      </c>
      <c r="P994" s="255">
        <f t="shared" si="313"/>
        <v>1.5183416416118308E-2</v>
      </c>
      <c r="Q994" s="255">
        <f t="shared" si="313"/>
        <v>5.0940426360402677E-2</v>
      </c>
      <c r="R994" s="255">
        <f t="shared" si="313"/>
        <v>2.1848308401767932E-2</v>
      </c>
      <c r="S994" s="252">
        <f t="shared" si="307"/>
        <v>2.9324050392762976E-2</v>
      </c>
      <c r="T994" s="15"/>
      <c r="U994" s="72"/>
      <c r="V994" s="72"/>
      <c r="W994" s="72"/>
      <c r="X994" s="72"/>
      <c r="Y994" s="72"/>
      <c r="Z994" s="72"/>
      <c r="AA994" s="72"/>
      <c r="AB994" s="72"/>
      <c r="AC994" s="72"/>
      <c r="AD994" s="72"/>
      <c r="AE994" s="72"/>
      <c r="AF994" s="72"/>
      <c r="AG994" s="72"/>
      <c r="AH994" s="72"/>
      <c r="AI994" s="72"/>
      <c r="AJ994" s="72"/>
      <c r="AK994" s="72"/>
      <c r="AL994" s="72"/>
      <c r="AM994" s="72"/>
      <c r="AN994" s="72"/>
      <c r="AO994" s="72"/>
      <c r="AP994" s="72"/>
      <c r="AQ994" s="72"/>
      <c r="AR994" s="72"/>
      <c r="AS994" s="72"/>
      <c r="AT994" s="72"/>
      <c r="AU994" s="72"/>
      <c r="AV994" s="72"/>
      <c r="AW994" s="72"/>
      <c r="AX994" s="72"/>
      <c r="AY994" s="72"/>
      <c r="AZ994" s="72"/>
      <c r="BA994" s="72"/>
      <c r="BB994" s="72"/>
      <c r="BC994" s="72"/>
      <c r="BD994" s="72"/>
      <c r="BE994" s="72"/>
      <c r="BF994" s="72"/>
      <c r="BG994" s="72"/>
      <c r="BH994" s="72"/>
      <c r="BI994" s="72"/>
      <c r="BJ994" s="72"/>
      <c r="BK994" s="72"/>
      <c r="BL994" s="72"/>
      <c r="BM994" s="72"/>
      <c r="BN994" s="72"/>
      <c r="BO994" s="72"/>
      <c r="BP994" s="72"/>
      <c r="BQ994" s="72"/>
      <c r="BR994" s="72"/>
      <c r="BS994" s="72"/>
      <c r="BT994" s="72"/>
      <c r="BU994" s="72"/>
      <c r="BV994" s="72"/>
      <c r="BW994" s="72"/>
      <c r="BX994" s="72"/>
      <c r="BY994" s="72"/>
      <c r="BZ994" s="72"/>
      <c r="CA994" s="72"/>
      <c r="CB994" s="72"/>
      <c r="CC994" s="72"/>
      <c r="CD994" s="72"/>
      <c r="CE994" s="72"/>
      <c r="CF994" s="72"/>
      <c r="CG994" s="72"/>
      <c r="CH994" s="72"/>
    </row>
    <row r="995" spans="2:86" ht="25.15" hidden="1" customHeight="1">
      <c r="B995" s="223">
        <f t="shared" si="308"/>
        <v>52596</v>
      </c>
      <c r="C995" s="10">
        <f t="shared" si="309"/>
        <v>2044</v>
      </c>
      <c r="D995" s="251">
        <f t="shared" si="310"/>
        <v>6.748341493062103E-2</v>
      </c>
      <c r="E995" s="251">
        <f t="shared" si="310"/>
        <v>8.9791189185975673E-2</v>
      </c>
      <c r="F995" s="251">
        <f t="shared" si="310"/>
        <v>4.6774384612584631E-2</v>
      </c>
      <c r="G995" s="252">
        <f t="shared" si="301"/>
        <v>6.801632957639378E-2</v>
      </c>
      <c r="H995" s="253">
        <f t="shared" si="311"/>
        <v>0.48241329720606052</v>
      </c>
      <c r="I995" s="253">
        <f t="shared" si="311"/>
        <v>1.1839449325678777</v>
      </c>
      <c r="J995" s="253">
        <f t="shared" si="311"/>
        <v>0.46909888334111277</v>
      </c>
      <c r="K995" s="252">
        <f t="shared" si="303"/>
        <v>0.71181903770501709</v>
      </c>
      <c r="L995" s="254">
        <f t="shared" si="312"/>
        <v>8.2423387220911994E-3</v>
      </c>
      <c r="M995" s="254">
        <f t="shared" si="312"/>
        <v>6.522271348807911E-3</v>
      </c>
      <c r="N995" s="254">
        <f t="shared" si="312"/>
        <v>5.9059781252887144E-3</v>
      </c>
      <c r="O995" s="252">
        <f t="shared" si="305"/>
        <v>6.8901960653959425E-3</v>
      </c>
      <c r="P995" s="255">
        <f t="shared" si="313"/>
        <v>1.5461940976620601E-2</v>
      </c>
      <c r="Q995" s="255">
        <f t="shared" si="313"/>
        <v>5.187487744011942E-2</v>
      </c>
      <c r="R995" s="255">
        <f t="shared" si="313"/>
        <v>2.2249093727583075E-2</v>
      </c>
      <c r="S995" s="252">
        <f t="shared" si="307"/>
        <v>2.9861970714774366E-2</v>
      </c>
      <c r="T995" s="15"/>
      <c r="U995" s="72"/>
      <c r="V995" s="72"/>
      <c r="W995" s="72"/>
      <c r="X995" s="72"/>
      <c r="Y995" s="72"/>
      <c r="Z995" s="72"/>
      <c r="AA995" s="72"/>
      <c r="AB995" s="72"/>
      <c r="AC995" s="72"/>
      <c r="AD995" s="72"/>
      <c r="AE995" s="72"/>
      <c r="AF995" s="72"/>
      <c r="AG995" s="72"/>
      <c r="AH995" s="72"/>
      <c r="AI995" s="72"/>
      <c r="AJ995" s="72"/>
      <c r="AK995" s="72"/>
      <c r="AL995" s="72"/>
      <c r="AM995" s="72"/>
      <c r="AN995" s="72"/>
      <c r="AO995" s="72"/>
      <c r="AP995" s="72"/>
      <c r="AQ995" s="72"/>
      <c r="AR995" s="72"/>
      <c r="AS995" s="72"/>
      <c r="AT995" s="72"/>
      <c r="AU995" s="72"/>
      <c r="AV995" s="72"/>
      <c r="AW995" s="72"/>
      <c r="AX995" s="72"/>
      <c r="AY995" s="72"/>
      <c r="AZ995" s="72"/>
      <c r="BA995" s="72"/>
      <c r="BB995" s="72"/>
      <c r="BC995" s="72"/>
      <c r="BD995" s="72"/>
      <c r="BE995" s="72"/>
      <c r="BF995" s="72"/>
      <c r="BG995" s="72"/>
      <c r="BH995" s="72"/>
      <c r="BI995" s="72"/>
      <c r="BJ995" s="72"/>
      <c r="BK995" s="72"/>
      <c r="BL995" s="72"/>
      <c r="BM995" s="72"/>
      <c r="BN995" s="72"/>
      <c r="BO995" s="72"/>
      <c r="BP995" s="72"/>
      <c r="BQ995" s="72"/>
      <c r="BR995" s="72"/>
      <c r="BS995" s="72"/>
      <c r="BT995" s="72"/>
      <c r="BU995" s="72"/>
      <c r="BV995" s="72"/>
      <c r="BW995" s="72"/>
      <c r="BX995" s="72"/>
      <c r="BY995" s="72"/>
      <c r="BZ995" s="72"/>
      <c r="CA995" s="72"/>
      <c r="CB995" s="72"/>
      <c r="CC995" s="72"/>
      <c r="CD995" s="72"/>
      <c r="CE995" s="72"/>
      <c r="CF995" s="72"/>
      <c r="CG995" s="72"/>
      <c r="CH995" s="72"/>
    </row>
    <row r="996" spans="2:86" ht="25.15" hidden="1" customHeight="1">
      <c r="B996" s="223">
        <f t="shared" si="308"/>
        <v>52962</v>
      </c>
      <c r="C996" s="10">
        <f t="shared" si="309"/>
        <v>2045</v>
      </c>
      <c r="D996" s="251">
        <f t="shared" si="310"/>
        <v>6.8724150468966322E-2</v>
      </c>
      <c r="E996" s="251">
        <f t="shared" si="310"/>
        <v>9.1442070659117816E-2</v>
      </c>
      <c r="F996" s="251">
        <f t="shared" si="310"/>
        <v>4.7634368377969499E-2</v>
      </c>
      <c r="G996" s="252">
        <f t="shared" si="301"/>
        <v>6.926686316868455E-2</v>
      </c>
      <c r="H996" s="253">
        <f t="shared" si="311"/>
        <v>0.49128284422926988</v>
      </c>
      <c r="I996" s="253">
        <f t="shared" si="311"/>
        <v>1.2057126892054311</v>
      </c>
      <c r="J996" s="253">
        <f t="shared" si="311"/>
        <v>0.47772363441747412</v>
      </c>
      <c r="K996" s="252">
        <f t="shared" si="303"/>
        <v>0.72490638928405826</v>
      </c>
      <c r="L996" s="254">
        <f t="shared" si="312"/>
        <v>8.3938805873345623E-3</v>
      </c>
      <c r="M996" s="254">
        <f t="shared" si="312"/>
        <v>6.6421884256410418E-3</v>
      </c>
      <c r="N996" s="254">
        <f t="shared" si="312"/>
        <v>6.014564167596579E-3</v>
      </c>
      <c r="O996" s="252">
        <f t="shared" si="305"/>
        <v>7.0168777268573941E-3</v>
      </c>
      <c r="P996" s="255">
        <f t="shared" si="313"/>
        <v>1.5746220894600649E-2</v>
      </c>
      <c r="Q996" s="255">
        <f t="shared" si="313"/>
        <v>5.2828637768541353E-2</v>
      </c>
      <c r="R996" s="255">
        <f t="shared" si="313"/>
        <v>2.2658160774829694E-2</v>
      </c>
      <c r="S996" s="252">
        <f t="shared" si="307"/>
        <v>3.0411006479323901E-2</v>
      </c>
      <c r="T996" s="15"/>
      <c r="U996" s="72"/>
      <c r="V996" s="72"/>
      <c r="W996" s="72"/>
      <c r="X996" s="72"/>
      <c r="Y996" s="72"/>
      <c r="Z996" s="72"/>
      <c r="AA996" s="72"/>
      <c r="AB996" s="72"/>
      <c r="AC996" s="72"/>
      <c r="AD996" s="72"/>
      <c r="AE996" s="72"/>
      <c r="AF996" s="72"/>
      <c r="AG996" s="72"/>
      <c r="AH996" s="72"/>
      <c r="AI996" s="72"/>
      <c r="AJ996" s="72"/>
      <c r="AK996" s="72"/>
      <c r="AL996" s="72"/>
      <c r="AM996" s="72"/>
      <c r="AN996" s="72"/>
      <c r="AO996" s="72"/>
      <c r="AP996" s="72"/>
      <c r="AQ996" s="72"/>
      <c r="AR996" s="72"/>
      <c r="AS996" s="72"/>
      <c r="AT996" s="72"/>
      <c r="AU996" s="72"/>
      <c r="AV996" s="72"/>
      <c r="AW996" s="72"/>
      <c r="AX996" s="72"/>
      <c r="AY996" s="72"/>
      <c r="AZ996" s="72"/>
      <c r="BA996" s="72"/>
      <c r="BB996" s="72"/>
      <c r="BC996" s="72"/>
      <c r="BD996" s="72"/>
      <c r="BE996" s="72"/>
      <c r="BF996" s="72"/>
      <c r="BG996" s="72"/>
      <c r="BH996" s="72"/>
      <c r="BI996" s="72"/>
      <c r="BJ996" s="72"/>
      <c r="BK996" s="72"/>
      <c r="BL996" s="72"/>
      <c r="BM996" s="72"/>
      <c r="BN996" s="72"/>
      <c r="BO996" s="72"/>
      <c r="BP996" s="72"/>
      <c r="BQ996" s="72"/>
      <c r="BR996" s="72"/>
      <c r="BS996" s="72"/>
      <c r="BT996" s="72"/>
      <c r="BU996" s="72"/>
      <c r="BV996" s="72"/>
      <c r="BW996" s="72"/>
      <c r="BX996" s="72"/>
      <c r="BY996" s="72"/>
      <c r="BZ996" s="72"/>
      <c r="CA996" s="72"/>
      <c r="CB996" s="72"/>
      <c r="CC996" s="72"/>
      <c r="CD996" s="72"/>
      <c r="CE996" s="72"/>
      <c r="CF996" s="72"/>
      <c r="CG996" s="72"/>
      <c r="CH996" s="72"/>
    </row>
    <row r="997" spans="2:86" ht="25.15" hidden="1" customHeight="1">
      <c r="B997" s="223">
        <f t="shared" si="308"/>
        <v>53327</v>
      </c>
      <c r="C997" s="10">
        <f t="shared" si="309"/>
        <v>2046</v>
      </c>
      <c r="D997" s="251">
        <f t="shared" si="310"/>
        <v>6.9935075135979019E-2</v>
      </c>
      <c r="E997" s="251">
        <f t="shared" si="310"/>
        <v>9.3053286777589089E-2</v>
      </c>
      <c r="F997" s="251">
        <f t="shared" si="310"/>
        <v>4.8473689508501325E-2</v>
      </c>
      <c r="G997" s="252">
        <f t="shared" si="301"/>
        <v>7.0487350474023144E-2</v>
      </c>
      <c r="H997" s="253">
        <f t="shared" si="311"/>
        <v>0.49993928465811177</v>
      </c>
      <c r="I997" s="253">
        <f t="shared" si="311"/>
        <v>1.2269574368920302</v>
      </c>
      <c r="J997" s="253">
        <f t="shared" si="311"/>
        <v>0.4861411605561537</v>
      </c>
      <c r="K997" s="252">
        <f t="shared" si="303"/>
        <v>0.73767929403543187</v>
      </c>
      <c r="L997" s="254">
        <f t="shared" si="312"/>
        <v>8.5417813905573278E-3</v>
      </c>
      <c r="M997" s="254">
        <f t="shared" si="312"/>
        <v>6.7592242820709719E-3</v>
      </c>
      <c r="N997" s="254">
        <f t="shared" si="312"/>
        <v>6.1205412376974635E-3</v>
      </c>
      <c r="O997" s="252">
        <f t="shared" si="305"/>
        <v>7.1405156367752541E-3</v>
      </c>
      <c r="P997" s="255">
        <f t="shared" si="313"/>
        <v>1.6023670483477165E-2</v>
      </c>
      <c r="Q997" s="255">
        <f t="shared" si="313"/>
        <v>5.3759482313902339E-2</v>
      </c>
      <c r="R997" s="255">
        <f t="shared" si="313"/>
        <v>2.3057399260924483E-2</v>
      </c>
      <c r="S997" s="252">
        <f t="shared" si="307"/>
        <v>3.094685068610133E-2</v>
      </c>
      <c r="T997" s="15"/>
      <c r="U997" s="72"/>
      <c r="V997" s="72"/>
      <c r="W997" s="72"/>
      <c r="X997" s="72"/>
      <c r="Y997" s="72"/>
      <c r="Z997" s="72"/>
      <c r="AA997" s="72"/>
      <c r="AB997" s="72"/>
      <c r="AC997" s="72"/>
      <c r="AD997" s="72"/>
      <c r="AE997" s="72"/>
      <c r="AF997" s="72"/>
      <c r="AG997" s="72"/>
      <c r="AH997" s="72"/>
      <c r="AI997" s="72"/>
      <c r="AJ997" s="72"/>
      <c r="AK997" s="72"/>
      <c r="AL997" s="72"/>
      <c r="AM997" s="72"/>
      <c r="AN997" s="72"/>
      <c r="AO997" s="72"/>
      <c r="AP997" s="72"/>
      <c r="AQ997" s="72"/>
      <c r="AR997" s="72"/>
      <c r="AS997" s="72"/>
      <c r="AT997" s="72"/>
      <c r="AU997" s="72"/>
      <c r="AV997" s="72"/>
      <c r="AW997" s="72"/>
      <c r="AX997" s="72"/>
      <c r="AY997" s="72"/>
      <c r="AZ997" s="72"/>
      <c r="BA997" s="72"/>
      <c r="BB997" s="72"/>
      <c r="BC997" s="72"/>
      <c r="BD997" s="72"/>
      <c r="BE997" s="72"/>
      <c r="BF997" s="72"/>
      <c r="BG997" s="72"/>
      <c r="BH997" s="72"/>
      <c r="BI997" s="72"/>
      <c r="BJ997" s="72"/>
      <c r="BK997" s="72"/>
      <c r="BL997" s="72"/>
      <c r="BM997" s="72"/>
      <c r="BN997" s="72"/>
      <c r="BO997" s="72"/>
      <c r="BP997" s="72"/>
      <c r="BQ997" s="72"/>
      <c r="BR997" s="72"/>
      <c r="BS997" s="72"/>
      <c r="BT997" s="72"/>
      <c r="BU997" s="72"/>
      <c r="BV997" s="72"/>
      <c r="BW997" s="72"/>
      <c r="BX997" s="72"/>
      <c r="BY997" s="72"/>
      <c r="BZ997" s="72"/>
      <c r="CA997" s="72"/>
      <c r="CB997" s="72"/>
      <c r="CC997" s="72"/>
      <c r="CD997" s="72"/>
      <c r="CE997" s="72"/>
      <c r="CF997" s="72"/>
      <c r="CG997" s="72"/>
      <c r="CH997" s="72"/>
    </row>
    <row r="998" spans="2:86" ht="25.15" hidden="1" customHeight="1">
      <c r="B998" s="223">
        <f t="shared" si="308"/>
        <v>53692</v>
      </c>
      <c r="C998" s="10">
        <f t="shared" si="309"/>
        <v>2047</v>
      </c>
      <c r="D998" s="251">
        <f t="shared" si="310"/>
        <v>7.1113551966282107E-2</v>
      </c>
      <c r="E998" s="251">
        <f t="shared" si="310"/>
        <v>9.4621328882894873E-2</v>
      </c>
      <c r="F998" s="251">
        <f t="shared" si="310"/>
        <v>4.9290520259794628E-2</v>
      </c>
      <c r="G998" s="252">
        <f t="shared" si="301"/>
        <v>7.1675133702990543E-2</v>
      </c>
      <c r="H998" s="253">
        <f t="shared" si="311"/>
        <v>0.5083637678288575</v>
      </c>
      <c r="I998" s="253">
        <f t="shared" si="311"/>
        <v>1.2476329120857566</v>
      </c>
      <c r="J998" s="253">
        <f t="shared" si="311"/>
        <v>0.49433313136419454</v>
      </c>
      <c r="K998" s="252">
        <f t="shared" si="303"/>
        <v>0.75010993709293616</v>
      </c>
      <c r="L998" s="254">
        <f t="shared" si="312"/>
        <v>8.6857190561523603E-3</v>
      </c>
      <c r="M998" s="254">
        <f t="shared" si="312"/>
        <v>6.8731240554215367E-3</v>
      </c>
      <c r="N998" s="254">
        <f t="shared" si="312"/>
        <v>6.2236785550381047E-3</v>
      </c>
      <c r="O998" s="252">
        <f t="shared" si="305"/>
        <v>7.2608405555373333E-3</v>
      </c>
      <c r="P998" s="255">
        <f t="shared" si="313"/>
        <v>1.6293685556235334E-2</v>
      </c>
      <c r="Q998" s="255">
        <f t="shared" si="313"/>
        <v>5.4665384026209629E-2</v>
      </c>
      <c r="R998" s="255">
        <f t="shared" si="313"/>
        <v>2.3445939785735732E-2</v>
      </c>
      <c r="S998" s="252">
        <f t="shared" si="307"/>
        <v>3.1468336456060231E-2</v>
      </c>
      <c r="T998" s="15"/>
      <c r="U998" s="72"/>
      <c r="V998" s="72"/>
      <c r="W998" s="72"/>
      <c r="X998" s="72"/>
      <c r="Y998" s="72"/>
      <c r="Z998" s="72"/>
      <c r="AA998" s="72"/>
      <c r="AB998" s="72"/>
      <c r="AC998" s="72"/>
      <c r="AD998" s="72"/>
      <c r="AE998" s="72"/>
      <c r="AF998" s="72"/>
      <c r="AG998" s="72"/>
      <c r="AH998" s="72"/>
      <c r="AI998" s="72"/>
      <c r="AJ998" s="72"/>
      <c r="AK998" s="72"/>
      <c r="AL998" s="72"/>
      <c r="AM998" s="72"/>
      <c r="AN998" s="72"/>
      <c r="AO998" s="72"/>
      <c r="AP998" s="72"/>
      <c r="AQ998" s="72"/>
      <c r="AR998" s="72"/>
      <c r="AS998" s="72"/>
      <c r="AT998" s="72"/>
      <c r="AU998" s="72"/>
      <c r="AV998" s="72"/>
      <c r="AW998" s="72"/>
      <c r="AX998" s="72"/>
      <c r="AY998" s="72"/>
      <c r="AZ998" s="72"/>
      <c r="BA998" s="72"/>
      <c r="BB998" s="72"/>
      <c r="BC998" s="72"/>
      <c r="BD998" s="72"/>
      <c r="BE998" s="72"/>
      <c r="BF998" s="72"/>
      <c r="BG998" s="72"/>
      <c r="BH998" s="72"/>
      <c r="BI998" s="72"/>
      <c r="BJ998" s="72"/>
      <c r="BK998" s="72"/>
      <c r="BL998" s="72"/>
      <c r="BM998" s="72"/>
      <c r="BN998" s="72"/>
      <c r="BO998" s="72"/>
      <c r="BP998" s="72"/>
      <c r="BQ998" s="72"/>
      <c r="BR998" s="72"/>
      <c r="BS998" s="72"/>
      <c r="BT998" s="72"/>
      <c r="BU998" s="72"/>
      <c r="BV998" s="72"/>
      <c r="BW998" s="72"/>
      <c r="BX998" s="72"/>
      <c r="BY998" s="72"/>
      <c r="BZ998" s="72"/>
      <c r="CA998" s="72"/>
      <c r="CB998" s="72"/>
      <c r="CC998" s="72"/>
      <c r="CD998" s="72"/>
      <c r="CE998" s="72"/>
      <c r="CF998" s="72"/>
      <c r="CG998" s="72"/>
      <c r="CH998" s="72"/>
    </row>
    <row r="999" spans="2:86" ht="25.15" hidden="1" customHeight="1">
      <c r="B999" s="223">
        <f t="shared" si="308"/>
        <v>54057</v>
      </c>
      <c r="C999" s="10">
        <f t="shared" si="309"/>
        <v>2048</v>
      </c>
      <c r="D999" s="251">
        <f t="shared" si="310"/>
        <v>7.2314395358016897E-2</v>
      </c>
      <c r="E999" s="251">
        <f t="shared" si="310"/>
        <v>9.6219131191518995E-2</v>
      </c>
      <c r="F999" s="251">
        <f t="shared" si="310"/>
        <v>5.0122853814968595E-2</v>
      </c>
      <c r="G999" s="252">
        <f t="shared" si="301"/>
        <v>7.2885460121501502E-2</v>
      </c>
      <c r="H999" s="253">
        <f t="shared" si="311"/>
        <v>0.51694814105049214</v>
      </c>
      <c r="I999" s="253">
        <f t="shared" si="311"/>
        <v>1.2687007915034427</v>
      </c>
      <c r="J999" s="253">
        <f t="shared" si="311"/>
        <v>0.50268057932173305</v>
      </c>
      <c r="K999" s="252">
        <f t="shared" si="303"/>
        <v>0.76277650395855601</v>
      </c>
      <c r="L999" s="254">
        <f t="shared" si="312"/>
        <v>8.8323885451970195E-3</v>
      </c>
      <c r="M999" s="254">
        <f t="shared" si="312"/>
        <v>6.989185556701063E-3</v>
      </c>
      <c r="N999" s="254">
        <f t="shared" si="312"/>
        <v>6.3287733373749884E-3</v>
      </c>
      <c r="O999" s="252">
        <f t="shared" si="305"/>
        <v>7.3834491464243564E-3</v>
      </c>
      <c r="P999" s="255">
        <f t="shared" si="313"/>
        <v>1.6568825302264147E-2</v>
      </c>
      <c r="Q999" s="255">
        <f t="shared" si="313"/>
        <v>5.5588479039037048E-2</v>
      </c>
      <c r="R999" s="255">
        <f t="shared" si="313"/>
        <v>2.3841854503482664E-2</v>
      </c>
      <c r="S999" s="252">
        <f t="shared" si="307"/>
        <v>3.1999719614927952E-2</v>
      </c>
      <c r="T999" s="15"/>
      <c r="U999" s="72"/>
      <c r="V999" s="72"/>
      <c r="W999" s="72"/>
      <c r="X999" s="72"/>
      <c r="Y999" s="72"/>
      <c r="Z999" s="72"/>
      <c r="AA999" s="72"/>
      <c r="AB999" s="72"/>
      <c r="AC999" s="72"/>
      <c r="AD999" s="72"/>
      <c r="AE999" s="72"/>
      <c r="AF999" s="72"/>
      <c r="AG999" s="72"/>
      <c r="AH999" s="72"/>
      <c r="AI999" s="72"/>
      <c r="AJ999" s="72"/>
      <c r="AK999" s="72"/>
      <c r="AL999" s="72"/>
      <c r="AM999" s="72"/>
      <c r="AN999" s="72"/>
      <c r="AO999" s="72"/>
      <c r="AP999" s="72"/>
      <c r="AQ999" s="72"/>
      <c r="AR999" s="72"/>
      <c r="AS999" s="72"/>
      <c r="AT999" s="72"/>
      <c r="AU999" s="72"/>
      <c r="AV999" s="72"/>
      <c r="AW999" s="72"/>
      <c r="AX999" s="72"/>
      <c r="AY999" s="72"/>
      <c r="AZ999" s="72"/>
      <c r="BA999" s="72"/>
      <c r="BB999" s="72"/>
      <c r="BC999" s="72"/>
      <c r="BD999" s="72"/>
      <c r="BE999" s="72"/>
      <c r="BF999" s="72"/>
      <c r="BG999" s="72"/>
      <c r="BH999" s="72"/>
      <c r="BI999" s="72"/>
      <c r="BJ999" s="72"/>
      <c r="BK999" s="72"/>
      <c r="BL999" s="72"/>
      <c r="BM999" s="72"/>
      <c r="BN999" s="72"/>
      <c r="BO999" s="72"/>
      <c r="BP999" s="72"/>
      <c r="BQ999" s="72"/>
      <c r="BR999" s="72"/>
      <c r="BS999" s="72"/>
      <c r="BT999" s="72"/>
      <c r="BU999" s="72"/>
      <c r="BV999" s="72"/>
      <c r="BW999" s="72"/>
      <c r="BX999" s="72"/>
      <c r="BY999" s="72"/>
      <c r="BZ999" s="72"/>
      <c r="CA999" s="72"/>
      <c r="CB999" s="72"/>
      <c r="CC999" s="72"/>
      <c r="CD999" s="72"/>
      <c r="CE999" s="72"/>
      <c r="CF999" s="72"/>
      <c r="CG999" s="72"/>
      <c r="CH999" s="72"/>
    </row>
    <row r="1000" spans="2:86" ht="25.15" hidden="1" customHeight="1">
      <c r="B1000" s="223">
        <f t="shared" si="308"/>
        <v>54423</v>
      </c>
      <c r="C1000" s="10">
        <f t="shared" si="309"/>
        <v>2049</v>
      </c>
      <c r="D1000" s="251">
        <f t="shared" si="310"/>
        <v>7.3537466051629766E-2</v>
      </c>
      <c r="E1000" s="251">
        <f t="shared" si="310"/>
        <v>9.7846508409327571E-2</v>
      </c>
      <c r="F1000" s="251">
        <f t="shared" si="310"/>
        <v>5.0970593649863491E-2</v>
      </c>
      <c r="G1000" s="252">
        <f t="shared" si="301"/>
        <v>7.4118189370273604E-2</v>
      </c>
      <c r="H1000" s="253">
        <f t="shared" si="311"/>
        <v>0.52569140880937015</v>
      </c>
      <c r="I1000" s="253">
        <f t="shared" si="311"/>
        <v>1.2901586319426672</v>
      </c>
      <c r="J1000" s="253">
        <f t="shared" si="311"/>
        <v>0.51118253639090183</v>
      </c>
      <c r="K1000" s="252">
        <f t="shared" si="303"/>
        <v>0.77567752571431303</v>
      </c>
      <c r="L1000" s="254">
        <f t="shared" si="312"/>
        <v>8.981772848706028E-3</v>
      </c>
      <c r="M1000" s="254">
        <f t="shared" si="312"/>
        <v>7.1073953264751489E-3</v>
      </c>
      <c r="N1000" s="254">
        <f t="shared" si="312"/>
        <v>6.4358133970635143E-3</v>
      </c>
      <c r="O1000" s="252">
        <f t="shared" si="305"/>
        <v>7.5083271907482292E-3</v>
      </c>
      <c r="P1000" s="255">
        <f t="shared" si="313"/>
        <v>1.6849057814123821E-2</v>
      </c>
      <c r="Q1000" s="255">
        <f t="shared" si="313"/>
        <v>5.6528660302789011E-2</v>
      </c>
      <c r="R1000" s="255">
        <f t="shared" si="313"/>
        <v>2.4245097500678776E-2</v>
      </c>
      <c r="S1000" s="252">
        <f t="shared" si="307"/>
        <v>3.2540938539197206E-2</v>
      </c>
      <c r="T1000" s="15"/>
      <c r="U1000" s="72"/>
      <c r="V1000" s="72"/>
      <c r="W1000" s="72"/>
      <c r="X1000" s="72"/>
      <c r="Y1000" s="72"/>
      <c r="Z1000" s="72"/>
      <c r="AA1000" s="72"/>
      <c r="AB1000" s="72"/>
      <c r="AC1000" s="72"/>
      <c r="AD1000" s="72"/>
      <c r="AE1000" s="72"/>
      <c r="AF1000" s="72"/>
      <c r="AG1000" s="72"/>
      <c r="AH1000" s="72"/>
      <c r="AI1000" s="72"/>
      <c r="AJ1000" s="72"/>
      <c r="AK1000" s="72"/>
      <c r="AL1000" s="72"/>
      <c r="AM1000" s="72"/>
      <c r="AN1000" s="72"/>
      <c r="AO1000" s="72"/>
      <c r="AP1000" s="72"/>
      <c r="AQ1000" s="72"/>
      <c r="AR1000" s="72"/>
      <c r="AS1000" s="72"/>
      <c r="AT1000" s="72"/>
      <c r="AU1000" s="72"/>
      <c r="AV1000" s="72"/>
      <c r="AW1000" s="72"/>
      <c r="AX1000" s="72"/>
      <c r="AY1000" s="72"/>
      <c r="AZ1000" s="72"/>
      <c r="BA1000" s="72"/>
      <c r="BB1000" s="72"/>
      <c r="BC1000" s="72"/>
      <c r="BD1000" s="72"/>
      <c r="BE1000" s="72"/>
      <c r="BF1000" s="72"/>
      <c r="BG1000" s="72"/>
      <c r="BH1000" s="72"/>
      <c r="BI1000" s="72"/>
      <c r="BJ1000" s="72"/>
      <c r="BK1000" s="72"/>
      <c r="BL1000" s="72"/>
      <c r="BM1000" s="72"/>
      <c r="BN1000" s="72"/>
      <c r="BO1000" s="72"/>
      <c r="BP1000" s="72"/>
      <c r="BQ1000" s="72"/>
      <c r="BR1000" s="72"/>
      <c r="BS1000" s="72"/>
      <c r="BT1000" s="72"/>
      <c r="BU1000" s="72"/>
      <c r="BV1000" s="72"/>
      <c r="BW1000" s="72"/>
      <c r="BX1000" s="72"/>
      <c r="BY1000" s="72"/>
      <c r="BZ1000" s="72"/>
      <c r="CA1000" s="72"/>
      <c r="CB1000" s="72"/>
      <c r="CC1000" s="72"/>
      <c r="CD1000" s="72"/>
      <c r="CE1000" s="72"/>
      <c r="CF1000" s="72"/>
      <c r="CG1000" s="72"/>
      <c r="CH1000" s="72"/>
    </row>
    <row r="1001" spans="2:86" ht="25.15" hidden="1" customHeight="1">
      <c r="B1001" s="223">
        <f t="shared" si="308"/>
        <v>54788</v>
      </c>
      <c r="C1001" s="10">
        <f t="shared" si="309"/>
        <v>2050</v>
      </c>
      <c r="D1001" s="251">
        <f t="shared" si="310"/>
        <v>7.4783023642144841E-2</v>
      </c>
      <c r="E1001" s="251">
        <f t="shared" si="310"/>
        <v>9.950380594483238E-2</v>
      </c>
      <c r="F1001" s="251">
        <f t="shared" si="310"/>
        <v>5.1833919696059778E-2</v>
      </c>
      <c r="G1001" s="252">
        <f t="shared" si="301"/>
        <v>7.5373583094345664E-2</v>
      </c>
      <c r="H1001" s="253">
        <f t="shared" si="311"/>
        <v>0.53459542685170192</v>
      </c>
      <c r="I1001" s="253">
        <f t="shared" si="311"/>
        <v>1.3120109877997006</v>
      </c>
      <c r="J1001" s="253">
        <f t="shared" si="311"/>
        <v>0.51984080710005864</v>
      </c>
      <c r="K1001" s="252">
        <f t="shared" si="303"/>
        <v>0.78881574058382042</v>
      </c>
      <c r="L1001" s="254">
        <f t="shared" si="312"/>
        <v>9.1339036732864323E-3</v>
      </c>
      <c r="M1001" s="254">
        <f t="shared" si="312"/>
        <v>7.2277784546001672E-3</v>
      </c>
      <c r="N1001" s="254">
        <f t="shared" si="312"/>
        <v>6.5448214532048965E-3</v>
      </c>
      <c r="O1001" s="252">
        <f t="shared" si="305"/>
        <v>7.6355011936971653E-3</v>
      </c>
      <c r="P1001" s="255">
        <f t="shared" si="313"/>
        <v>1.7134442570768481E-2</v>
      </c>
      <c r="Q1001" s="255">
        <f t="shared" si="313"/>
        <v>5.7486127369608432E-2</v>
      </c>
      <c r="R1001" s="255">
        <f t="shared" si="313"/>
        <v>2.4655754365079656E-2</v>
      </c>
      <c r="S1001" s="252">
        <f t="shared" si="307"/>
        <v>3.3092108101818861E-2</v>
      </c>
      <c r="T1001" s="15"/>
      <c r="U1001" s="72"/>
      <c r="V1001" s="72"/>
      <c r="W1001" s="72"/>
      <c r="X1001" s="72"/>
      <c r="Y1001" s="72"/>
      <c r="Z1001" s="72"/>
      <c r="AA1001" s="72"/>
      <c r="AB1001" s="72"/>
      <c r="AC1001" s="72"/>
      <c r="AD1001" s="72"/>
      <c r="AE1001" s="72"/>
      <c r="AF1001" s="72"/>
      <c r="AG1001" s="72"/>
      <c r="AH1001" s="72"/>
      <c r="AI1001" s="72"/>
      <c r="AJ1001" s="72"/>
      <c r="AK1001" s="72"/>
      <c r="AL1001" s="72"/>
      <c r="AM1001" s="72"/>
      <c r="AN1001" s="72"/>
      <c r="AO1001" s="72"/>
      <c r="AP1001" s="72"/>
      <c r="AQ1001" s="72"/>
      <c r="AR1001" s="72"/>
      <c r="AS1001" s="72"/>
      <c r="AT1001" s="72"/>
      <c r="AU1001" s="72"/>
      <c r="AV1001" s="72"/>
      <c r="AW1001" s="72"/>
      <c r="AX1001" s="72"/>
      <c r="AY1001" s="72"/>
      <c r="AZ1001" s="72"/>
      <c r="BA1001" s="72"/>
      <c r="BB1001" s="72"/>
      <c r="BC1001" s="72"/>
      <c r="BD1001" s="72"/>
      <c r="BE1001" s="72"/>
      <c r="BF1001" s="72"/>
      <c r="BG1001" s="72"/>
      <c r="BH1001" s="72"/>
      <c r="BI1001" s="72"/>
      <c r="BJ1001" s="72"/>
      <c r="BK1001" s="72"/>
      <c r="BL1001" s="72"/>
      <c r="BM1001" s="72"/>
      <c r="BN1001" s="72"/>
      <c r="BO1001" s="72"/>
      <c r="BP1001" s="72"/>
      <c r="BQ1001" s="72"/>
      <c r="BR1001" s="72"/>
      <c r="BS1001" s="72"/>
      <c r="BT1001" s="72"/>
      <c r="BU1001" s="72"/>
      <c r="BV1001" s="72"/>
      <c r="BW1001" s="72"/>
      <c r="BX1001" s="72"/>
      <c r="BY1001" s="72"/>
      <c r="BZ1001" s="72"/>
      <c r="CA1001" s="72"/>
      <c r="CB1001" s="72"/>
      <c r="CC1001" s="72"/>
      <c r="CD1001" s="72"/>
      <c r="CE1001" s="72"/>
      <c r="CF1001" s="72"/>
      <c r="CG1001" s="72"/>
      <c r="CH1001" s="72"/>
    </row>
    <row r="1002" spans="2:86" ht="25.15" hidden="1" customHeight="1">
      <c r="B1002" s="223">
        <f t="shared" si="308"/>
        <v>55153</v>
      </c>
      <c r="C1002" s="10">
        <f t="shared" si="309"/>
        <v>2051</v>
      </c>
      <c r="D1002" s="251">
        <f t="shared" si="310"/>
        <v>7.5990850248519967E-2</v>
      </c>
      <c r="E1002" s="251">
        <f t="shared" si="310"/>
        <v>0.1011108998867792</v>
      </c>
      <c r="F1002" s="251">
        <f t="shared" si="310"/>
        <v>5.2671093485945564E-2</v>
      </c>
      <c r="G1002" s="252">
        <f t="shared" si="301"/>
        <v>7.6590947873748247E-2</v>
      </c>
      <c r="H1002" s="253">
        <f t="shared" si="311"/>
        <v>0.54322972042196183</v>
      </c>
      <c r="I1002" s="253">
        <f t="shared" si="311"/>
        <v>1.3332013823804827</v>
      </c>
      <c r="J1002" s="253">
        <f t="shared" si="311"/>
        <v>0.5282367976245862</v>
      </c>
      <c r="K1002" s="252">
        <f t="shared" si="303"/>
        <v>0.8015559668090102</v>
      </c>
      <c r="L1002" s="254">
        <f t="shared" si="312"/>
        <v>9.2814260833116637E-3</v>
      </c>
      <c r="M1002" s="254">
        <f t="shared" si="312"/>
        <v>7.3445148835018098E-3</v>
      </c>
      <c r="N1002" s="254">
        <f t="shared" si="312"/>
        <v>6.6505273888592641E-3</v>
      </c>
      <c r="O1002" s="252">
        <f t="shared" si="305"/>
        <v>7.7588227852242462E-3</v>
      </c>
      <c r="P1002" s="255">
        <f t="shared" si="313"/>
        <v>1.7411182325521024E-2</v>
      </c>
      <c r="Q1002" s="255">
        <f t="shared" si="313"/>
        <v>5.8414590418478171E-2</v>
      </c>
      <c r="R1002" s="255">
        <f t="shared" si="313"/>
        <v>2.5053971429221077E-2</v>
      </c>
      <c r="S1002" s="252">
        <f t="shared" si="307"/>
        <v>3.3626581391073419E-2</v>
      </c>
      <c r="T1002" s="15"/>
      <c r="U1002" s="72"/>
      <c r="V1002" s="72"/>
      <c r="W1002" s="72"/>
      <c r="X1002" s="72"/>
      <c r="Y1002" s="72"/>
      <c r="Z1002" s="72"/>
      <c r="AA1002" s="72"/>
      <c r="AB1002" s="72"/>
      <c r="AC1002" s="72"/>
      <c r="AD1002" s="72"/>
      <c r="AE1002" s="72"/>
      <c r="AF1002" s="72"/>
      <c r="AG1002" s="72"/>
      <c r="AH1002" s="72"/>
      <c r="AI1002" s="72"/>
      <c r="AJ1002" s="72"/>
      <c r="AK1002" s="72"/>
      <c r="AL1002" s="72"/>
      <c r="AM1002" s="72"/>
      <c r="AN1002" s="72"/>
      <c r="AO1002" s="72"/>
      <c r="AP1002" s="72"/>
      <c r="AQ1002" s="72"/>
      <c r="AR1002" s="72"/>
      <c r="AS1002" s="72"/>
      <c r="AT1002" s="72"/>
      <c r="AU1002" s="72"/>
      <c r="AV1002" s="72"/>
      <c r="AW1002" s="72"/>
      <c r="AX1002" s="72"/>
      <c r="AY1002" s="72"/>
      <c r="AZ1002" s="72"/>
      <c r="BA1002" s="72"/>
      <c r="BB1002" s="72"/>
      <c r="BC1002" s="72"/>
      <c r="BD1002" s="72"/>
      <c r="BE1002" s="72"/>
      <c r="BF1002" s="72"/>
      <c r="BG1002" s="72"/>
      <c r="BH1002" s="72"/>
      <c r="BI1002" s="72"/>
      <c r="BJ1002" s="72"/>
      <c r="BK1002" s="72"/>
      <c r="BL1002" s="72"/>
      <c r="BM1002" s="72"/>
      <c r="BN1002" s="72"/>
      <c r="BO1002" s="72"/>
      <c r="BP1002" s="72"/>
      <c r="BQ1002" s="72"/>
      <c r="BR1002" s="72"/>
      <c r="BS1002" s="72"/>
      <c r="BT1002" s="72"/>
      <c r="BU1002" s="72"/>
      <c r="BV1002" s="72"/>
      <c r="BW1002" s="72"/>
      <c r="BX1002" s="72"/>
      <c r="BY1002" s="72"/>
      <c r="BZ1002" s="72"/>
      <c r="CA1002" s="72"/>
      <c r="CB1002" s="72"/>
      <c r="CC1002" s="72"/>
      <c r="CD1002" s="72"/>
      <c r="CE1002" s="72"/>
      <c r="CF1002" s="72"/>
      <c r="CG1002" s="72"/>
      <c r="CH1002" s="72"/>
    </row>
    <row r="1003" spans="2:86" ht="25.15" hidden="1" customHeight="1">
      <c r="B1003" s="223">
        <f t="shared" si="308"/>
        <v>55518</v>
      </c>
      <c r="C1003" s="10">
        <f t="shared" si="309"/>
        <v>2052</v>
      </c>
      <c r="D1003" s="251">
        <f t="shared" ref="D1003:F1012" si="314">AVERAGE(D908,D955)</f>
        <v>7.7208035009259907E-2</v>
      </c>
      <c r="E1003" s="251">
        <f t="shared" si="314"/>
        <v>0.10273044547791813</v>
      </c>
      <c r="F1003" s="251">
        <f t="shared" si="314"/>
        <v>5.3514753638620995E-2</v>
      </c>
      <c r="G1003" s="252">
        <f t="shared" si="301"/>
        <v>7.7817744708599673E-2</v>
      </c>
      <c r="H1003" s="253">
        <f t="shared" ref="H1003:J1012" si="315">AVERAGE(H908,H955)</f>
        <v>0.55193091188272581</v>
      </c>
      <c r="I1003" s="253">
        <f t="shared" si="315"/>
        <v>1.3545559586264897</v>
      </c>
      <c r="J1003" s="253">
        <f t="shared" si="315"/>
        <v>0.53669783968462337</v>
      </c>
      <c r="K1003" s="252">
        <f t="shared" si="303"/>
        <v>0.81439490339794629</v>
      </c>
      <c r="L1003" s="254">
        <f t="shared" ref="L1003:N1012" si="316">AVERAGE(L908,L955)</f>
        <v>9.430091486443682E-3</v>
      </c>
      <c r="M1003" s="254">
        <f t="shared" si="316"/>
        <v>7.4621557779251495E-3</v>
      </c>
      <c r="N1003" s="254">
        <f t="shared" si="316"/>
        <v>6.7570523265607051E-3</v>
      </c>
      <c r="O1003" s="252">
        <f t="shared" si="305"/>
        <v>7.8830998636431789E-3</v>
      </c>
      <c r="P1003" s="255">
        <f t="shared" ref="P1003:R1012" si="317">AVERAGE(P908,P955)</f>
        <v>1.769006624014733E-2</v>
      </c>
      <c r="Q1003" s="255">
        <f t="shared" si="317"/>
        <v>5.9350247132802417E-2</v>
      </c>
      <c r="R1003" s="255">
        <f t="shared" si="317"/>
        <v>2.5455273850761694E-2</v>
      </c>
      <c r="S1003" s="252">
        <f t="shared" si="307"/>
        <v>3.416519574123715E-2</v>
      </c>
      <c r="T1003" s="15"/>
      <c r="U1003" s="72"/>
      <c r="V1003" s="72"/>
      <c r="W1003" s="72"/>
      <c r="X1003" s="72"/>
      <c r="Y1003" s="72"/>
      <c r="Z1003" s="72"/>
      <c r="AA1003" s="72"/>
      <c r="AB1003" s="72"/>
      <c r="AC1003" s="72"/>
      <c r="AD1003" s="72"/>
      <c r="AE1003" s="72"/>
      <c r="AF1003" s="72"/>
      <c r="AG1003" s="72"/>
      <c r="AH1003" s="72"/>
      <c r="AI1003" s="72"/>
      <c r="AJ1003" s="72"/>
      <c r="AK1003" s="72"/>
      <c r="AL1003" s="72"/>
      <c r="AM1003" s="72"/>
      <c r="AN1003" s="72"/>
      <c r="AO1003" s="72"/>
      <c r="AP1003" s="72"/>
      <c r="AQ1003" s="72"/>
      <c r="AR1003" s="72"/>
      <c r="AS1003" s="72"/>
      <c r="AT1003" s="72"/>
      <c r="AU1003" s="72"/>
      <c r="AV1003" s="72"/>
      <c r="AW1003" s="72"/>
      <c r="AX1003" s="72"/>
      <c r="AY1003" s="72"/>
      <c r="AZ1003" s="72"/>
      <c r="BA1003" s="72"/>
      <c r="BB1003" s="72"/>
      <c r="BC1003" s="72"/>
      <c r="BD1003" s="72"/>
      <c r="BE1003" s="72"/>
      <c r="BF1003" s="72"/>
      <c r="BG1003" s="72"/>
      <c r="BH1003" s="72"/>
      <c r="BI1003" s="72"/>
      <c r="BJ1003" s="72"/>
      <c r="BK1003" s="72"/>
      <c r="BL1003" s="72"/>
      <c r="BM1003" s="72"/>
      <c r="BN1003" s="72"/>
      <c r="BO1003" s="72"/>
      <c r="BP1003" s="72"/>
      <c r="BQ1003" s="72"/>
      <c r="BR1003" s="72"/>
      <c r="BS1003" s="72"/>
      <c r="BT1003" s="72"/>
      <c r="BU1003" s="72"/>
      <c r="BV1003" s="72"/>
      <c r="BW1003" s="72"/>
      <c r="BX1003" s="72"/>
      <c r="BY1003" s="72"/>
      <c r="BZ1003" s="72"/>
      <c r="CA1003" s="72"/>
      <c r="CB1003" s="72"/>
      <c r="CC1003" s="72"/>
      <c r="CD1003" s="72"/>
      <c r="CE1003" s="72"/>
      <c r="CF1003" s="72"/>
      <c r="CG1003" s="72"/>
      <c r="CH1003" s="72"/>
    </row>
    <row r="1004" spans="2:86" ht="25.15" hidden="1" customHeight="1">
      <c r="B1004" s="223">
        <f t="shared" si="308"/>
        <v>55884</v>
      </c>
      <c r="C1004" s="10">
        <f t="shared" si="309"/>
        <v>2053</v>
      </c>
      <c r="D1004" s="251">
        <f t="shared" si="314"/>
        <v>7.84447160479982E-2</v>
      </c>
      <c r="E1004" s="251">
        <f t="shared" si="314"/>
        <v>0.10437593216862906</v>
      </c>
      <c r="F1004" s="251">
        <f t="shared" si="314"/>
        <v>5.437192713241211E-2</v>
      </c>
      <c r="G1004" s="252">
        <f t="shared" si="301"/>
        <v>7.9064191783013119E-2</v>
      </c>
      <c r="H1004" s="253">
        <f t="shared" si="315"/>
        <v>0.5607714748285002</v>
      </c>
      <c r="I1004" s="253">
        <f t="shared" si="315"/>
        <v>1.376252582167582</v>
      </c>
      <c r="J1004" s="253">
        <f t="shared" si="315"/>
        <v>0.54529440663248285</v>
      </c>
      <c r="K1004" s="252">
        <f t="shared" si="303"/>
        <v>0.82743948787618837</v>
      </c>
      <c r="L1004" s="254">
        <f t="shared" si="316"/>
        <v>9.5811381402466662E-3</v>
      </c>
      <c r="M1004" s="254">
        <f t="shared" si="316"/>
        <v>7.5816809874135757E-3</v>
      </c>
      <c r="N1004" s="254">
        <f t="shared" si="316"/>
        <v>6.8652835292978024E-3</v>
      </c>
      <c r="O1004" s="252">
        <f t="shared" si="305"/>
        <v>8.0093675523193481E-3</v>
      </c>
      <c r="P1004" s="255">
        <f t="shared" si="317"/>
        <v>1.7973417182709086E-2</v>
      </c>
      <c r="Q1004" s="255">
        <f t="shared" si="317"/>
        <v>6.0300890744762838E-2</v>
      </c>
      <c r="R1004" s="255">
        <f t="shared" si="317"/>
        <v>2.5863004140793715E-2</v>
      </c>
      <c r="S1004" s="252">
        <f t="shared" si="307"/>
        <v>3.4712437356088546E-2</v>
      </c>
      <c r="T1004" s="15"/>
      <c r="U1004" s="72"/>
      <c r="V1004" s="72"/>
      <c r="W1004" s="72"/>
      <c r="X1004" s="72"/>
      <c r="Y1004" s="72"/>
      <c r="Z1004" s="72"/>
      <c r="AA1004" s="72"/>
      <c r="AB1004" s="72"/>
      <c r="AC1004" s="72"/>
      <c r="AD1004" s="72"/>
      <c r="AE1004" s="72"/>
      <c r="AF1004" s="72"/>
      <c r="AG1004" s="72"/>
      <c r="AH1004" s="72"/>
      <c r="AI1004" s="72"/>
      <c r="AJ1004" s="72"/>
      <c r="AK1004" s="72"/>
      <c r="AL1004" s="72"/>
      <c r="AM1004" s="72"/>
      <c r="AN1004" s="72"/>
      <c r="AO1004" s="72"/>
      <c r="AP1004" s="72"/>
      <c r="AQ1004" s="72"/>
      <c r="AR1004" s="72"/>
      <c r="AS1004" s="72"/>
      <c r="AT1004" s="72"/>
      <c r="AU1004" s="72"/>
      <c r="AV1004" s="72"/>
      <c r="AW1004" s="72"/>
      <c r="AX1004" s="72"/>
      <c r="AY1004" s="72"/>
      <c r="AZ1004" s="72"/>
      <c r="BA1004" s="72"/>
      <c r="BB1004" s="72"/>
      <c r="BC1004" s="72"/>
      <c r="BD1004" s="72"/>
      <c r="BE1004" s="72"/>
      <c r="BF1004" s="72"/>
      <c r="BG1004" s="72"/>
      <c r="BH1004" s="72"/>
      <c r="BI1004" s="72"/>
      <c r="BJ1004" s="72"/>
      <c r="BK1004" s="72"/>
      <c r="BL1004" s="72"/>
      <c r="BM1004" s="72"/>
      <c r="BN1004" s="72"/>
      <c r="BO1004" s="72"/>
      <c r="BP1004" s="72"/>
      <c r="BQ1004" s="72"/>
      <c r="BR1004" s="72"/>
      <c r="BS1004" s="72"/>
      <c r="BT1004" s="72"/>
      <c r="BU1004" s="72"/>
      <c r="BV1004" s="72"/>
      <c r="BW1004" s="72"/>
      <c r="BX1004" s="72"/>
      <c r="BY1004" s="72"/>
      <c r="BZ1004" s="72"/>
      <c r="CA1004" s="72"/>
      <c r="CB1004" s="72"/>
      <c r="CC1004" s="72"/>
      <c r="CD1004" s="72"/>
      <c r="CE1004" s="72"/>
      <c r="CF1004" s="72"/>
      <c r="CG1004" s="72"/>
      <c r="CH1004" s="72"/>
    </row>
    <row r="1005" spans="2:86" ht="25.15" hidden="1" customHeight="1">
      <c r="B1005" s="223">
        <f t="shared" si="308"/>
        <v>56249</v>
      </c>
      <c r="C1005" s="10">
        <f t="shared" si="309"/>
        <v>2054</v>
      </c>
      <c r="D1005" s="251">
        <f t="shared" si="314"/>
        <v>7.9701205646705603E-2</v>
      </c>
      <c r="E1005" s="251">
        <f t="shared" si="314"/>
        <v>0.10604777547092395</v>
      </c>
      <c r="F1005" s="251">
        <f t="shared" si="314"/>
        <v>5.5242830417494435E-2</v>
      </c>
      <c r="G1005" s="252">
        <f t="shared" si="301"/>
        <v>8.0330603845041329E-2</v>
      </c>
      <c r="H1005" s="253">
        <f t="shared" si="315"/>
        <v>0.5697536416444613</v>
      </c>
      <c r="I1005" s="253">
        <f t="shared" si="315"/>
        <v>1.3982967317522359</v>
      </c>
      <c r="J1005" s="253">
        <f t="shared" si="315"/>
        <v>0.55402866924040417</v>
      </c>
      <c r="K1005" s="252">
        <f t="shared" si="303"/>
        <v>0.8406930142123672</v>
      </c>
      <c r="L1005" s="254">
        <f t="shared" si="316"/>
        <v>9.7346041864445083E-3</v>
      </c>
      <c r="M1005" s="254">
        <f t="shared" si="316"/>
        <v>7.7031206940162984E-3</v>
      </c>
      <c r="N1005" s="254">
        <f t="shared" si="316"/>
        <v>6.9752483272003379E-3</v>
      </c>
      <c r="O1005" s="252">
        <f t="shared" si="305"/>
        <v>8.137657735887047E-3</v>
      </c>
      <c r="P1005" s="255">
        <f t="shared" si="317"/>
        <v>1.8261306703903663E-2</v>
      </c>
      <c r="Q1005" s="255">
        <f t="shared" si="317"/>
        <v>6.1266761307252032E-2</v>
      </c>
      <c r="R1005" s="255">
        <f t="shared" si="317"/>
        <v>2.6277265257812099E-2</v>
      </c>
      <c r="S1005" s="252">
        <f t="shared" si="307"/>
        <v>3.5268444422989265E-2</v>
      </c>
      <c r="T1005" s="15"/>
      <c r="U1005" s="72"/>
      <c r="V1005" s="72"/>
      <c r="W1005" s="72"/>
      <c r="X1005" s="72"/>
      <c r="Y1005" s="72"/>
      <c r="Z1005" s="72"/>
      <c r="AA1005" s="72"/>
      <c r="AB1005" s="72"/>
      <c r="AC1005" s="72"/>
      <c r="AD1005" s="72"/>
      <c r="AE1005" s="72"/>
      <c r="AF1005" s="72"/>
      <c r="AG1005" s="72"/>
      <c r="AH1005" s="72"/>
      <c r="AI1005" s="72"/>
      <c r="AJ1005" s="72"/>
      <c r="AK1005" s="72"/>
      <c r="AL1005" s="72"/>
      <c r="AM1005" s="72"/>
      <c r="AN1005" s="72"/>
      <c r="AO1005" s="72"/>
      <c r="AP1005" s="72"/>
      <c r="AQ1005" s="72"/>
      <c r="AR1005" s="72"/>
      <c r="AS1005" s="72"/>
      <c r="AT1005" s="72"/>
      <c r="AU1005" s="72"/>
      <c r="AV1005" s="72"/>
      <c r="AW1005" s="72"/>
      <c r="AX1005" s="72"/>
      <c r="AY1005" s="72"/>
      <c r="AZ1005" s="72"/>
      <c r="BA1005" s="72"/>
      <c r="BB1005" s="72"/>
      <c r="BC1005" s="72"/>
      <c r="BD1005" s="72"/>
      <c r="BE1005" s="72"/>
      <c r="BF1005" s="72"/>
      <c r="BG1005" s="72"/>
      <c r="BH1005" s="72"/>
      <c r="BI1005" s="72"/>
      <c r="BJ1005" s="72"/>
      <c r="BK1005" s="72"/>
      <c r="BL1005" s="72"/>
      <c r="BM1005" s="72"/>
      <c r="BN1005" s="72"/>
      <c r="BO1005" s="72"/>
      <c r="BP1005" s="72"/>
      <c r="BQ1005" s="72"/>
      <c r="BR1005" s="72"/>
      <c r="BS1005" s="72"/>
      <c r="BT1005" s="72"/>
      <c r="BU1005" s="72"/>
      <c r="BV1005" s="72"/>
      <c r="BW1005" s="72"/>
      <c r="BX1005" s="72"/>
      <c r="BY1005" s="72"/>
      <c r="BZ1005" s="72"/>
      <c r="CA1005" s="72"/>
      <c r="CB1005" s="72"/>
      <c r="CC1005" s="72"/>
      <c r="CD1005" s="72"/>
      <c r="CE1005" s="72"/>
      <c r="CF1005" s="72"/>
      <c r="CG1005" s="72"/>
      <c r="CH1005" s="72"/>
    </row>
    <row r="1006" spans="2:86" ht="25.15" hidden="1" customHeight="1">
      <c r="B1006" s="223">
        <f t="shared" si="308"/>
        <v>56614</v>
      </c>
      <c r="C1006" s="10">
        <f t="shared" si="309"/>
        <v>2055</v>
      </c>
      <c r="D1006" s="251">
        <f t="shared" si="314"/>
        <v>8.0977821089334628E-2</v>
      </c>
      <c r="E1006" s="251">
        <f t="shared" si="314"/>
        <v>0.10774639755228559</v>
      </c>
      <c r="F1006" s="251">
        <f t="shared" si="314"/>
        <v>5.6127683411037896E-2</v>
      </c>
      <c r="G1006" s="252">
        <f t="shared" si="301"/>
        <v>8.1617300684219365E-2</v>
      </c>
      <c r="H1006" s="253">
        <f t="shared" si="315"/>
        <v>0.57887968047305338</v>
      </c>
      <c r="I1006" s="253">
        <f t="shared" si="315"/>
        <v>1.4206939738848763</v>
      </c>
      <c r="J1006" s="253">
        <f t="shared" si="315"/>
        <v>0.56290283305100841</v>
      </c>
      <c r="K1006" s="252">
        <f t="shared" si="303"/>
        <v>0.8541588291363128</v>
      </c>
      <c r="L1006" s="254">
        <f t="shared" si="316"/>
        <v>9.8905283776968157E-3</v>
      </c>
      <c r="M1006" s="254">
        <f t="shared" si="316"/>
        <v>7.8265055632240205E-3</v>
      </c>
      <c r="N1006" s="254">
        <f t="shared" si="316"/>
        <v>7.0869744881589128E-3</v>
      </c>
      <c r="O1006" s="252">
        <f t="shared" si="305"/>
        <v>8.2680028096932482E-3</v>
      </c>
      <c r="P1006" s="255">
        <f t="shared" si="317"/>
        <v>1.8553807500492958E-2</v>
      </c>
      <c r="Q1006" s="255">
        <f t="shared" si="317"/>
        <v>6.2248102718213967E-2</v>
      </c>
      <c r="R1006" s="255">
        <f t="shared" si="317"/>
        <v>2.6698161809451268E-2</v>
      </c>
      <c r="S1006" s="252">
        <f t="shared" si="307"/>
        <v>3.5833357342719398E-2</v>
      </c>
      <c r="T1006" s="15"/>
      <c r="U1006" s="72"/>
      <c r="V1006" s="72"/>
      <c r="W1006" s="72"/>
      <c r="X1006" s="72"/>
      <c r="Y1006" s="72"/>
      <c r="Z1006" s="72"/>
      <c r="AA1006" s="72"/>
      <c r="AB1006" s="72"/>
      <c r="AC1006" s="72"/>
      <c r="AD1006" s="72"/>
      <c r="AE1006" s="72"/>
      <c r="AF1006" s="72"/>
      <c r="AG1006" s="72"/>
      <c r="AH1006" s="72"/>
      <c r="AI1006" s="72"/>
      <c r="AJ1006" s="72"/>
      <c r="AK1006" s="72"/>
      <c r="AL1006" s="72"/>
      <c r="AM1006" s="72"/>
      <c r="AN1006" s="72"/>
      <c r="AO1006" s="72"/>
      <c r="AP1006" s="72"/>
      <c r="AQ1006" s="72"/>
      <c r="AR1006" s="72"/>
      <c r="AS1006" s="72"/>
      <c r="AT1006" s="72"/>
      <c r="AU1006" s="72"/>
      <c r="AV1006" s="72"/>
      <c r="AW1006" s="72"/>
      <c r="AX1006" s="72"/>
      <c r="AY1006" s="72"/>
      <c r="AZ1006" s="72"/>
      <c r="BA1006" s="72"/>
      <c r="BB1006" s="72"/>
      <c r="BC1006" s="72"/>
      <c r="BD1006" s="72"/>
      <c r="BE1006" s="72"/>
      <c r="BF1006" s="72"/>
      <c r="BG1006" s="72"/>
      <c r="BH1006" s="72"/>
      <c r="BI1006" s="72"/>
      <c r="BJ1006" s="72"/>
      <c r="BK1006" s="72"/>
      <c r="BL1006" s="72"/>
      <c r="BM1006" s="72"/>
      <c r="BN1006" s="72"/>
      <c r="BO1006" s="72"/>
      <c r="BP1006" s="72"/>
      <c r="BQ1006" s="72"/>
      <c r="BR1006" s="72"/>
      <c r="BS1006" s="72"/>
      <c r="BT1006" s="72"/>
      <c r="BU1006" s="72"/>
      <c r="BV1006" s="72"/>
      <c r="BW1006" s="72"/>
      <c r="BX1006" s="72"/>
      <c r="BY1006" s="72"/>
      <c r="BZ1006" s="72"/>
      <c r="CA1006" s="72"/>
      <c r="CB1006" s="72"/>
      <c r="CC1006" s="72"/>
      <c r="CD1006" s="72"/>
      <c r="CE1006" s="72"/>
      <c r="CF1006" s="72"/>
      <c r="CG1006" s="72"/>
      <c r="CH1006" s="72"/>
    </row>
    <row r="1007" spans="2:86" ht="25.15" hidden="1" customHeight="1">
      <c r="B1007" s="223">
        <f t="shared" si="308"/>
        <v>56979</v>
      </c>
      <c r="C1007" s="10">
        <f t="shared" si="309"/>
        <v>2056</v>
      </c>
      <c r="D1007" s="251">
        <f t="shared" si="314"/>
        <v>8.2274884741939114E-2</v>
      </c>
      <c r="E1007" s="251">
        <f t="shared" si="314"/>
        <v>0.10947222734227173</v>
      </c>
      <c r="F1007" s="251">
        <f t="shared" si="314"/>
        <v>5.7026709552739516E-2</v>
      </c>
      <c r="G1007" s="252">
        <f t="shared" si="301"/>
        <v>8.29246072123168E-2</v>
      </c>
      <c r="H1007" s="253">
        <f t="shared" si="315"/>
        <v>0.58815189578673255</v>
      </c>
      <c r="I1007" s="253">
        <f t="shared" si="315"/>
        <v>1.4434499642315093</v>
      </c>
      <c r="J1007" s="253">
        <f t="shared" si="315"/>
        <v>0.57191913893423385</v>
      </c>
      <c r="K1007" s="252">
        <f t="shared" si="303"/>
        <v>0.86784033298415852</v>
      </c>
      <c r="L1007" s="254">
        <f t="shared" si="316"/>
        <v>1.0048950087384597E-2</v>
      </c>
      <c r="M1007" s="254">
        <f t="shared" si="316"/>
        <v>7.9518667517124754E-3</v>
      </c>
      <c r="N1007" s="254">
        <f t="shared" si="316"/>
        <v>7.2004902248368023E-3</v>
      </c>
      <c r="O1007" s="252">
        <f t="shared" si="305"/>
        <v>8.4004356879779588E-3</v>
      </c>
      <c r="P1007" s="255">
        <f t="shared" si="317"/>
        <v>1.8850993433660521E-2</v>
      </c>
      <c r="Q1007" s="255">
        <f t="shared" si="317"/>
        <v>6.3245162782232162E-2</v>
      </c>
      <c r="R1007" s="255">
        <f t="shared" si="317"/>
        <v>2.7125800078900246E-2</v>
      </c>
      <c r="S1007" s="252">
        <f t="shared" si="307"/>
        <v>3.6407318764930974E-2</v>
      </c>
      <c r="T1007" s="15"/>
      <c r="U1007" s="72"/>
      <c r="V1007" s="72"/>
      <c r="W1007" s="72"/>
      <c r="X1007" s="72"/>
      <c r="Y1007" s="72"/>
      <c r="Z1007" s="72"/>
      <c r="AA1007" s="72"/>
      <c r="AB1007" s="72"/>
      <c r="AC1007" s="72"/>
      <c r="AD1007" s="72"/>
      <c r="AE1007" s="72"/>
      <c r="AF1007" s="72"/>
      <c r="AG1007" s="72"/>
      <c r="AH1007" s="72"/>
      <c r="AI1007" s="72"/>
      <c r="AJ1007" s="72"/>
      <c r="AK1007" s="72"/>
      <c r="AL1007" s="72"/>
      <c r="AM1007" s="72"/>
      <c r="AN1007" s="72"/>
      <c r="AO1007" s="72"/>
      <c r="AP1007" s="72"/>
      <c r="AQ1007" s="72"/>
      <c r="AR1007" s="72"/>
      <c r="AS1007" s="72"/>
      <c r="AT1007" s="72"/>
      <c r="AU1007" s="72"/>
      <c r="AV1007" s="72"/>
      <c r="AW1007" s="72"/>
      <c r="AX1007" s="72"/>
      <c r="AY1007" s="72"/>
      <c r="AZ1007" s="72"/>
      <c r="BA1007" s="72"/>
      <c r="BB1007" s="72"/>
      <c r="BC1007" s="72"/>
      <c r="BD1007" s="72"/>
      <c r="BE1007" s="72"/>
      <c r="BF1007" s="72"/>
      <c r="BG1007" s="72"/>
      <c r="BH1007" s="72"/>
      <c r="BI1007" s="72"/>
      <c r="BJ1007" s="72"/>
      <c r="BK1007" s="72"/>
      <c r="BL1007" s="72"/>
      <c r="BM1007" s="72"/>
      <c r="BN1007" s="72"/>
      <c r="BO1007" s="72"/>
      <c r="BP1007" s="72"/>
      <c r="BQ1007" s="72"/>
      <c r="BR1007" s="72"/>
      <c r="BS1007" s="72"/>
      <c r="BT1007" s="72"/>
      <c r="BU1007" s="72"/>
      <c r="BV1007" s="72"/>
      <c r="BW1007" s="72"/>
      <c r="BX1007" s="72"/>
      <c r="BY1007" s="72"/>
      <c r="BZ1007" s="72"/>
      <c r="CA1007" s="72"/>
      <c r="CB1007" s="72"/>
      <c r="CC1007" s="72"/>
      <c r="CD1007" s="72"/>
      <c r="CE1007" s="72"/>
      <c r="CF1007" s="72"/>
      <c r="CG1007" s="72"/>
      <c r="CH1007" s="72"/>
    </row>
    <row r="1008" spans="2:86" ht="25.15" hidden="1" customHeight="1">
      <c r="B1008" s="223">
        <f t="shared" si="308"/>
        <v>57345</v>
      </c>
      <c r="C1008" s="10">
        <f t="shared" si="309"/>
        <v>2057</v>
      </c>
      <c r="D1008" s="251">
        <f t="shared" si="314"/>
        <v>8.3592724134076674E-2</v>
      </c>
      <c r="E1008" s="251">
        <f t="shared" si="314"/>
        <v>0.11122570064082675</v>
      </c>
      <c r="F1008" s="251">
        <f t="shared" si="314"/>
        <v>5.7940135861245523E-2</v>
      </c>
      <c r="G1008" s="252">
        <f t="shared" si="301"/>
        <v>8.4252853545382977E-2</v>
      </c>
      <c r="H1008" s="253">
        <f t="shared" si="315"/>
        <v>0.59757262896988139</v>
      </c>
      <c r="I1008" s="253">
        <f t="shared" si="315"/>
        <v>1.4665704490478697</v>
      </c>
      <c r="J1008" s="253">
        <f t="shared" si="315"/>
        <v>0.58107986365319209</v>
      </c>
      <c r="K1008" s="252">
        <f t="shared" si="303"/>
        <v>0.88174098055698102</v>
      </c>
      <c r="L1008" s="254">
        <f t="shared" si="316"/>
        <v>1.0209909319552672E-2</v>
      </c>
      <c r="M1008" s="254">
        <f t="shared" si="316"/>
        <v>8.0792359152099952E-3</v>
      </c>
      <c r="N1008" s="254">
        <f t="shared" si="316"/>
        <v>7.3158242017941017E-3</v>
      </c>
      <c r="O1008" s="252">
        <f t="shared" si="305"/>
        <v>8.5349898121855894E-3</v>
      </c>
      <c r="P1008" s="255">
        <f t="shared" si="317"/>
        <v>1.915293954766268E-2</v>
      </c>
      <c r="Q1008" s="255">
        <f t="shared" si="317"/>
        <v>6.4258193273104308E-2</v>
      </c>
      <c r="R1008" s="255">
        <f t="shared" si="317"/>
        <v>2.7560288051740888E-2</v>
      </c>
      <c r="S1008" s="252">
        <f t="shared" si="307"/>
        <v>3.6990473624169289E-2</v>
      </c>
      <c r="T1008" s="15"/>
      <c r="U1008" s="72"/>
      <c r="V1008" s="72"/>
      <c r="W1008" s="72"/>
      <c r="X1008" s="72"/>
      <c r="Y1008" s="72"/>
      <c r="Z1008" s="72"/>
      <c r="AA1008" s="72"/>
      <c r="AB1008" s="72"/>
      <c r="AC1008" s="72"/>
      <c r="AD1008" s="72"/>
      <c r="AE1008" s="72"/>
      <c r="AF1008" s="72"/>
      <c r="AG1008" s="72"/>
      <c r="AH1008" s="72"/>
      <c r="AI1008" s="72"/>
      <c r="AJ1008" s="72"/>
      <c r="AK1008" s="72"/>
      <c r="AL1008" s="72"/>
      <c r="AM1008" s="72"/>
      <c r="AN1008" s="72"/>
      <c r="AO1008" s="72"/>
      <c r="AP1008" s="72"/>
      <c r="AQ1008" s="72"/>
      <c r="AR1008" s="72"/>
      <c r="AS1008" s="72"/>
      <c r="AT1008" s="72"/>
      <c r="AU1008" s="72"/>
      <c r="AV1008" s="72"/>
      <c r="AW1008" s="72"/>
      <c r="AX1008" s="72"/>
      <c r="AY1008" s="72"/>
      <c r="AZ1008" s="72"/>
      <c r="BA1008" s="72"/>
      <c r="BB1008" s="72"/>
      <c r="BC1008" s="72"/>
      <c r="BD1008" s="72"/>
      <c r="BE1008" s="72"/>
      <c r="BF1008" s="72"/>
      <c r="BG1008" s="72"/>
      <c r="BH1008" s="72"/>
      <c r="BI1008" s="72"/>
      <c r="BJ1008" s="72"/>
      <c r="BK1008" s="72"/>
      <c r="BL1008" s="72"/>
      <c r="BM1008" s="72"/>
      <c r="BN1008" s="72"/>
      <c r="BO1008" s="72"/>
      <c r="BP1008" s="72"/>
      <c r="BQ1008" s="72"/>
      <c r="BR1008" s="72"/>
      <c r="BS1008" s="72"/>
      <c r="BT1008" s="72"/>
      <c r="BU1008" s="72"/>
      <c r="BV1008" s="72"/>
      <c r="BW1008" s="72"/>
      <c r="BX1008" s="72"/>
      <c r="BY1008" s="72"/>
      <c r="BZ1008" s="72"/>
      <c r="CA1008" s="72"/>
      <c r="CB1008" s="72"/>
      <c r="CC1008" s="72"/>
      <c r="CD1008" s="72"/>
      <c r="CE1008" s="72"/>
      <c r="CF1008" s="72"/>
      <c r="CG1008" s="72"/>
      <c r="CH1008" s="72"/>
    </row>
    <row r="1009" spans="1:86" ht="25.15" hidden="1" customHeight="1">
      <c r="B1009" s="223">
        <f t="shared" si="308"/>
        <v>57710</v>
      </c>
      <c r="C1009" s="10">
        <f t="shared" si="309"/>
        <v>2058</v>
      </c>
      <c r="D1009" s="251">
        <f t="shared" si="314"/>
        <v>8.4931672041515277E-2</v>
      </c>
      <c r="E1009" s="251">
        <f t="shared" si="314"/>
        <v>0.11300726022832822</v>
      </c>
      <c r="F1009" s="251">
        <f t="shared" si="314"/>
        <v>5.8868192991477261E-2</v>
      </c>
      <c r="G1009" s="252">
        <f t="shared" si="301"/>
        <v>8.5602375087106927E-2</v>
      </c>
      <c r="H1009" s="253">
        <f t="shared" si="315"/>
        <v>0.60714425891004797</v>
      </c>
      <c r="I1009" s="253">
        <f t="shared" si="315"/>
        <v>1.4900612666304429</v>
      </c>
      <c r="J1009" s="253">
        <f t="shared" si="315"/>
        <v>0.59038732043908704</v>
      </c>
      <c r="K1009" s="252">
        <f t="shared" si="303"/>
        <v>0.89586428199319268</v>
      </c>
      <c r="L1009" s="254">
        <f t="shared" si="316"/>
        <v>1.0373446719011345E-2</v>
      </c>
      <c r="M1009" s="254">
        <f t="shared" si="316"/>
        <v>8.2086452164910791E-3</v>
      </c>
      <c r="N1009" s="254">
        <f t="shared" si="316"/>
        <v>7.4330055427259964E-3</v>
      </c>
      <c r="O1009" s="252">
        <f t="shared" si="305"/>
        <v>8.6716991594094732E-3</v>
      </c>
      <c r="P1009" s="255">
        <f t="shared" si="317"/>
        <v>1.9459722088778445E-2</v>
      </c>
      <c r="Q1009" s="255">
        <f t="shared" si="317"/>
        <v>6.5287449997419339E-2</v>
      </c>
      <c r="R1009" s="255">
        <f t="shared" si="317"/>
        <v>2.8001735443215964E-2</v>
      </c>
      <c r="S1009" s="252">
        <f t="shared" si="307"/>
        <v>3.7582969176471248E-2</v>
      </c>
      <c r="T1009" s="15"/>
      <c r="U1009" s="72"/>
      <c r="V1009" s="72"/>
      <c r="W1009" s="72"/>
      <c r="X1009" s="72"/>
      <c r="Y1009" s="72"/>
      <c r="Z1009" s="72"/>
      <c r="AA1009" s="72"/>
      <c r="AB1009" s="72"/>
      <c r="AC1009" s="72"/>
      <c r="AD1009" s="72"/>
      <c r="AE1009" s="72"/>
      <c r="AF1009" s="72"/>
      <c r="AG1009" s="72"/>
      <c r="AH1009" s="72"/>
      <c r="AI1009" s="72"/>
      <c r="AJ1009" s="72"/>
      <c r="AK1009" s="72"/>
      <c r="AL1009" s="72"/>
      <c r="AM1009" s="72"/>
      <c r="AN1009" s="72"/>
      <c r="AO1009" s="72"/>
      <c r="AP1009" s="72"/>
      <c r="AQ1009" s="72"/>
      <c r="AR1009" s="72"/>
      <c r="AS1009" s="72"/>
      <c r="AT1009" s="72"/>
      <c r="AU1009" s="72"/>
      <c r="AV1009" s="72"/>
      <c r="AW1009" s="72"/>
      <c r="AX1009" s="72"/>
      <c r="AY1009" s="72"/>
      <c r="AZ1009" s="72"/>
      <c r="BA1009" s="72"/>
      <c r="BB1009" s="72"/>
      <c r="BC1009" s="72"/>
      <c r="BD1009" s="72"/>
      <c r="BE1009" s="72"/>
      <c r="BF1009" s="72"/>
      <c r="BG1009" s="72"/>
      <c r="BH1009" s="72"/>
      <c r="BI1009" s="72"/>
      <c r="BJ1009" s="72"/>
      <c r="BK1009" s="72"/>
      <c r="BL1009" s="72"/>
      <c r="BM1009" s="72"/>
      <c r="BN1009" s="72"/>
      <c r="BO1009" s="72"/>
      <c r="BP1009" s="72"/>
      <c r="BQ1009" s="72"/>
      <c r="BR1009" s="72"/>
      <c r="BS1009" s="72"/>
      <c r="BT1009" s="72"/>
      <c r="BU1009" s="72"/>
      <c r="BV1009" s="72"/>
      <c r="BW1009" s="72"/>
      <c r="BX1009" s="72"/>
      <c r="BY1009" s="72"/>
      <c r="BZ1009" s="72"/>
      <c r="CA1009" s="72"/>
      <c r="CB1009" s="72"/>
      <c r="CC1009" s="72"/>
      <c r="CD1009" s="72"/>
      <c r="CE1009" s="72"/>
      <c r="CF1009" s="72"/>
      <c r="CG1009" s="72"/>
      <c r="CH1009" s="72"/>
    </row>
    <row r="1010" spans="1:86" ht="25.15" hidden="1" customHeight="1">
      <c r="B1010" s="223">
        <f t="shared" si="308"/>
        <v>58075</v>
      </c>
      <c r="C1010" s="10">
        <f t="shared" si="309"/>
        <v>2059</v>
      </c>
      <c r="D1010" s="251">
        <f t="shared" si="314"/>
        <v>8.6292066570264614E-2</v>
      </c>
      <c r="E1010" s="251">
        <f t="shared" si="314"/>
        <v>0.11481735597739605</v>
      </c>
      <c r="F1010" s="251">
        <f t="shared" si="314"/>
        <v>5.981111529287525E-2</v>
      </c>
      <c r="G1010" s="252">
        <f t="shared" si="301"/>
        <v>8.697351261351198E-2</v>
      </c>
      <c r="H1010" s="253">
        <f t="shared" si="315"/>
        <v>0.61686920259865285</v>
      </c>
      <c r="I1010" s="253">
        <f t="shared" si="315"/>
        <v>1.5139283487907294</v>
      </c>
      <c r="J1010" s="253">
        <f t="shared" si="315"/>
        <v>0.59984385957534381</v>
      </c>
      <c r="K1010" s="252">
        <f t="shared" si="303"/>
        <v>0.91021380365490867</v>
      </c>
      <c r="L1010" s="254">
        <f t="shared" si="316"/>
        <v>1.0539603581599871E-2</v>
      </c>
      <c r="M1010" s="254">
        <f t="shared" si="316"/>
        <v>8.340127333498034E-3</v>
      </c>
      <c r="N1010" s="254">
        <f t="shared" si="316"/>
        <v>7.5520638378169611E-3</v>
      </c>
      <c r="O1010" s="252">
        <f t="shared" si="305"/>
        <v>8.8105982509716213E-3</v>
      </c>
      <c r="P1010" s="255">
        <f t="shared" si="317"/>
        <v>1.9771418524562927E-2</v>
      </c>
      <c r="Q1010" s="255">
        <f t="shared" si="317"/>
        <v>6.6333192859152595E-2</v>
      </c>
      <c r="R1010" s="255">
        <f t="shared" si="317"/>
        <v>2.8450253725934065E-2</v>
      </c>
      <c r="S1010" s="252">
        <f t="shared" si="307"/>
        <v>3.8184955036549867E-2</v>
      </c>
      <c r="T1010" s="15"/>
      <c r="U1010" s="72"/>
      <c r="V1010" s="72"/>
      <c r="W1010" s="72"/>
      <c r="X1010" s="72"/>
      <c r="Y1010" s="72"/>
      <c r="Z1010" s="72"/>
      <c r="AA1010" s="72"/>
      <c r="AB1010" s="72"/>
      <c r="AC1010" s="72"/>
      <c r="AD1010" s="72"/>
      <c r="AE1010" s="72"/>
      <c r="AF1010" s="72"/>
      <c r="AG1010" s="72"/>
      <c r="AH1010" s="72"/>
      <c r="AI1010" s="72"/>
      <c r="AJ1010" s="72"/>
      <c r="AK1010" s="72"/>
      <c r="AL1010" s="72"/>
      <c r="AM1010" s="72"/>
      <c r="AN1010" s="72"/>
      <c r="AO1010" s="72"/>
      <c r="AP1010" s="72"/>
      <c r="AQ1010" s="72"/>
      <c r="AR1010" s="72"/>
      <c r="AS1010" s="72"/>
      <c r="AT1010" s="72"/>
      <c r="AU1010" s="72"/>
      <c r="AV1010" s="72"/>
      <c r="AW1010" s="72"/>
      <c r="AX1010" s="72"/>
      <c r="AY1010" s="72"/>
      <c r="AZ1010" s="72"/>
      <c r="BA1010" s="72"/>
      <c r="BB1010" s="72"/>
      <c r="BC1010" s="72"/>
      <c r="BD1010" s="72"/>
      <c r="BE1010" s="72"/>
      <c r="BF1010" s="72"/>
      <c r="BG1010" s="72"/>
      <c r="BH1010" s="72"/>
      <c r="BI1010" s="72"/>
      <c r="BJ1010" s="72"/>
      <c r="BK1010" s="72"/>
      <c r="BL1010" s="72"/>
      <c r="BM1010" s="72"/>
      <c r="BN1010" s="72"/>
      <c r="BO1010" s="72"/>
      <c r="BP1010" s="72"/>
      <c r="BQ1010" s="72"/>
      <c r="BR1010" s="72"/>
      <c r="BS1010" s="72"/>
      <c r="BT1010" s="72"/>
      <c r="BU1010" s="72"/>
      <c r="BV1010" s="72"/>
      <c r="BW1010" s="72"/>
      <c r="BX1010" s="72"/>
      <c r="BY1010" s="72"/>
      <c r="BZ1010" s="72"/>
      <c r="CA1010" s="72"/>
      <c r="CB1010" s="72"/>
      <c r="CC1010" s="72"/>
      <c r="CD1010" s="72"/>
      <c r="CE1010" s="72"/>
      <c r="CF1010" s="72"/>
      <c r="CG1010" s="72"/>
      <c r="CH1010" s="72"/>
    </row>
    <row r="1011" spans="1:86" ht="25.15" hidden="1" customHeight="1">
      <c r="B1011" s="223">
        <f t="shared" si="308"/>
        <v>58440</v>
      </c>
      <c r="C1011" s="10">
        <f t="shared" si="309"/>
        <v>2060</v>
      </c>
      <c r="D1011" s="251">
        <f t="shared" si="314"/>
        <v>8.7743626451734363E-2</v>
      </c>
      <c r="E1011" s="251">
        <f t="shared" si="314"/>
        <v>0.11674875331503554</v>
      </c>
      <c r="F1011" s="251">
        <f t="shared" si="314"/>
        <v>6.0817226501886631E-2</v>
      </c>
      <c r="G1011" s="252">
        <f t="shared" si="301"/>
        <v>8.8436535422885501E-2</v>
      </c>
      <c r="H1011" s="253">
        <f t="shared" si="315"/>
        <v>0.62724585276124145</v>
      </c>
      <c r="I1011" s="253">
        <f t="shared" si="315"/>
        <v>1.5393948573803107</v>
      </c>
      <c r="J1011" s="253">
        <f t="shared" si="315"/>
        <v>0.60993411834781797</v>
      </c>
      <c r="K1011" s="252">
        <f t="shared" si="303"/>
        <v>0.92552494282978992</v>
      </c>
      <c r="L1011" s="254">
        <f t="shared" si="316"/>
        <v>1.0716895264760428E-2</v>
      </c>
      <c r="M1011" s="254">
        <f t="shared" si="316"/>
        <v>8.4804205808940436E-3</v>
      </c>
      <c r="N1011" s="254">
        <f t="shared" si="316"/>
        <v>7.6791006944478936E-3</v>
      </c>
      <c r="O1011" s="252">
        <f t="shared" si="305"/>
        <v>8.9588055133674547E-3</v>
      </c>
      <c r="P1011" s="255">
        <f t="shared" si="317"/>
        <v>2.0104002956373171E-2</v>
      </c>
      <c r="Q1011" s="255">
        <f t="shared" si="317"/>
        <v>6.7449015035988963E-2</v>
      </c>
      <c r="R1011" s="255">
        <f t="shared" si="317"/>
        <v>2.892882897123282E-2</v>
      </c>
      <c r="S1011" s="252">
        <f t="shared" si="307"/>
        <v>3.8827282321198316E-2</v>
      </c>
      <c r="T1011" s="15"/>
      <c r="U1011" s="72"/>
      <c r="V1011" s="72"/>
      <c r="W1011" s="72"/>
      <c r="X1011" s="72"/>
      <c r="Y1011" s="72"/>
      <c r="Z1011" s="72"/>
      <c r="AA1011" s="72"/>
      <c r="AB1011" s="72"/>
      <c r="AC1011" s="72"/>
      <c r="AD1011" s="72"/>
      <c r="AE1011" s="72"/>
      <c r="AF1011" s="72"/>
      <c r="AG1011" s="72"/>
      <c r="AH1011" s="72"/>
      <c r="AI1011" s="72"/>
      <c r="AJ1011" s="72"/>
      <c r="AK1011" s="72"/>
      <c r="AL1011" s="72"/>
      <c r="AM1011" s="72"/>
      <c r="AN1011" s="72"/>
      <c r="AO1011" s="72"/>
      <c r="AP1011" s="72"/>
      <c r="AQ1011" s="72"/>
      <c r="AR1011" s="72"/>
      <c r="AS1011" s="72"/>
      <c r="AT1011" s="72"/>
      <c r="AU1011" s="72"/>
      <c r="AV1011" s="72"/>
      <c r="AW1011" s="72"/>
      <c r="AX1011" s="72"/>
      <c r="AY1011" s="72"/>
      <c r="AZ1011" s="72"/>
      <c r="BA1011" s="72"/>
      <c r="BB1011" s="72"/>
      <c r="BC1011" s="72"/>
      <c r="BD1011" s="72"/>
      <c r="BE1011" s="72"/>
      <c r="BF1011" s="72"/>
      <c r="BG1011" s="72"/>
      <c r="BH1011" s="72"/>
      <c r="BI1011" s="72"/>
      <c r="BJ1011" s="72"/>
      <c r="BK1011" s="72"/>
      <c r="BL1011" s="72"/>
      <c r="BM1011" s="72"/>
      <c r="BN1011" s="72"/>
      <c r="BO1011" s="72"/>
      <c r="BP1011" s="72"/>
      <c r="BQ1011" s="72"/>
      <c r="BR1011" s="72"/>
      <c r="BS1011" s="72"/>
      <c r="BT1011" s="72"/>
      <c r="BU1011" s="72"/>
      <c r="BV1011" s="72"/>
      <c r="BW1011" s="72"/>
      <c r="BX1011" s="72"/>
      <c r="BY1011" s="72"/>
      <c r="BZ1011" s="72"/>
      <c r="CA1011" s="72"/>
      <c r="CB1011" s="72"/>
      <c r="CC1011" s="72"/>
      <c r="CD1011" s="72"/>
      <c r="CE1011" s="72"/>
      <c r="CF1011" s="72"/>
      <c r="CG1011" s="72"/>
      <c r="CH1011" s="72"/>
    </row>
    <row r="1012" spans="1:86" ht="25.15" hidden="1" customHeight="1">
      <c r="B1012" s="223">
        <f t="shared" si="308"/>
        <v>58806</v>
      </c>
      <c r="C1012" s="10">
        <f t="shared" si="309"/>
        <v>2061</v>
      </c>
      <c r="D1012" s="251">
        <f t="shared" si="314"/>
        <v>8.9219603712150264E-2</v>
      </c>
      <c r="E1012" s="251">
        <f t="shared" si="314"/>
        <v>0.11871263960562195</v>
      </c>
      <c r="F1012" s="251">
        <f t="shared" si="314"/>
        <v>6.1840261985925175E-2</v>
      </c>
      <c r="G1012" s="252">
        <f t="shared" si="301"/>
        <v>8.9924168434565799E-2</v>
      </c>
      <c r="H1012" s="253">
        <f t="shared" si="315"/>
        <v>0.63779705349004923</v>
      </c>
      <c r="I1012" s="253">
        <f t="shared" si="315"/>
        <v>1.5652897502195566</v>
      </c>
      <c r="J1012" s="253">
        <f t="shared" si="315"/>
        <v>0.62019411016076631</v>
      </c>
      <c r="K1012" s="252">
        <f t="shared" si="303"/>
        <v>0.9410936379567908</v>
      </c>
      <c r="L1012" s="254">
        <f t="shared" si="316"/>
        <v>1.0897169255621134E-2</v>
      </c>
      <c r="M1012" s="254">
        <f t="shared" si="316"/>
        <v>8.623073767710385E-3</v>
      </c>
      <c r="N1012" s="254">
        <f t="shared" si="316"/>
        <v>7.808274498447022E-3</v>
      </c>
      <c r="O1012" s="252">
        <f t="shared" si="305"/>
        <v>9.1095058405928474E-3</v>
      </c>
      <c r="P1012" s="255">
        <f t="shared" si="317"/>
        <v>2.044218194904637E-2</v>
      </c>
      <c r="Q1012" s="255">
        <f t="shared" si="317"/>
        <v>6.8583606988207063E-2</v>
      </c>
      <c r="R1012" s="255">
        <f t="shared" si="317"/>
        <v>2.9415454558283153E-2</v>
      </c>
      <c r="S1012" s="252">
        <f t="shared" si="307"/>
        <v>3.9480414498512195E-2</v>
      </c>
      <c r="T1012" s="15"/>
      <c r="U1012" s="72"/>
      <c r="V1012" s="72"/>
      <c r="W1012" s="72"/>
      <c r="X1012" s="72"/>
      <c r="Y1012" s="72"/>
      <c r="Z1012" s="72"/>
      <c r="AA1012" s="72"/>
      <c r="AB1012" s="72"/>
      <c r="AC1012" s="72"/>
      <c r="AD1012" s="72"/>
      <c r="AE1012" s="72"/>
      <c r="AF1012" s="72"/>
      <c r="AG1012" s="72"/>
      <c r="AH1012" s="72"/>
      <c r="AI1012" s="72"/>
      <c r="AJ1012" s="72"/>
      <c r="AK1012" s="72"/>
      <c r="AL1012" s="72"/>
      <c r="AM1012" s="72"/>
      <c r="AN1012" s="72"/>
      <c r="AO1012" s="72"/>
      <c r="AP1012" s="72"/>
      <c r="AQ1012" s="72"/>
      <c r="AR1012" s="72"/>
      <c r="AS1012" s="72"/>
      <c r="AT1012" s="72"/>
      <c r="AU1012" s="72"/>
      <c r="AV1012" s="72"/>
      <c r="AW1012" s="72"/>
      <c r="AX1012" s="72"/>
      <c r="AY1012" s="72"/>
      <c r="AZ1012" s="72"/>
      <c r="BA1012" s="72"/>
      <c r="BB1012" s="72"/>
      <c r="BC1012" s="72"/>
      <c r="BD1012" s="72"/>
      <c r="BE1012" s="72"/>
      <c r="BF1012" s="72"/>
      <c r="BG1012" s="72"/>
      <c r="BH1012" s="72"/>
      <c r="BI1012" s="72"/>
      <c r="BJ1012" s="72"/>
      <c r="BK1012" s="72"/>
      <c r="BL1012" s="72"/>
      <c r="BM1012" s="72"/>
      <c r="BN1012" s="72"/>
      <c r="BO1012" s="72"/>
      <c r="BP1012" s="72"/>
      <c r="BQ1012" s="72"/>
      <c r="BR1012" s="72"/>
      <c r="BS1012" s="72"/>
      <c r="BT1012" s="72"/>
      <c r="BU1012" s="72"/>
      <c r="BV1012" s="72"/>
      <c r="BW1012" s="72"/>
      <c r="BX1012" s="72"/>
      <c r="BY1012" s="72"/>
      <c r="BZ1012" s="72"/>
      <c r="CA1012" s="72"/>
      <c r="CB1012" s="72"/>
      <c r="CC1012" s="72"/>
      <c r="CD1012" s="72"/>
      <c r="CE1012" s="72"/>
      <c r="CF1012" s="72"/>
      <c r="CG1012" s="72"/>
      <c r="CH1012" s="72"/>
    </row>
    <row r="1013" spans="1:86" ht="25.15" hidden="1" customHeight="1">
      <c r="B1013" s="91" t="s">
        <v>436</v>
      </c>
      <c r="C1013" s="256"/>
      <c r="D1013" s="72"/>
      <c r="E1013" s="72"/>
      <c r="F1013" s="72"/>
      <c r="G1013" s="2"/>
      <c r="H1013" s="72"/>
      <c r="I1013" s="72"/>
      <c r="J1013" s="72"/>
      <c r="K1013" s="2"/>
      <c r="L1013" s="72"/>
      <c r="M1013" s="72"/>
      <c r="N1013" s="72"/>
      <c r="O1013" s="72"/>
      <c r="P1013" s="72"/>
      <c r="Q1013" s="72"/>
      <c r="R1013" s="15"/>
      <c r="S1013" s="15"/>
      <c r="T1013" s="15"/>
      <c r="U1013" s="72"/>
      <c r="V1013" s="72"/>
      <c r="W1013" s="72"/>
      <c r="X1013" s="72"/>
      <c r="Y1013" s="72"/>
      <c r="Z1013" s="72"/>
      <c r="AA1013" s="72"/>
      <c r="AB1013" s="72"/>
      <c r="AC1013" s="72"/>
      <c r="AD1013" s="72"/>
      <c r="AE1013" s="72"/>
      <c r="AF1013" s="72"/>
      <c r="AG1013" s="72"/>
      <c r="AH1013" s="72"/>
      <c r="AI1013" s="72"/>
      <c r="AJ1013" s="72"/>
      <c r="AK1013" s="72"/>
      <c r="AL1013" s="72"/>
      <c r="AM1013" s="72"/>
      <c r="AN1013" s="72"/>
      <c r="AO1013" s="72"/>
      <c r="AP1013" s="72"/>
      <c r="AQ1013" s="72"/>
      <c r="AR1013" s="72"/>
      <c r="AS1013" s="72"/>
      <c r="AT1013" s="72"/>
      <c r="AU1013" s="72"/>
      <c r="AV1013" s="72"/>
      <c r="AW1013" s="72"/>
      <c r="AX1013" s="72"/>
      <c r="AY1013" s="72"/>
      <c r="AZ1013" s="72"/>
      <c r="BA1013" s="72"/>
      <c r="BB1013" s="72"/>
      <c r="BC1013" s="72"/>
      <c r="BD1013" s="72"/>
      <c r="BE1013" s="72"/>
      <c r="BF1013" s="72"/>
      <c r="BG1013" s="72"/>
      <c r="BH1013" s="72"/>
      <c r="BI1013" s="72"/>
      <c r="BJ1013" s="72"/>
      <c r="BK1013" s="72"/>
      <c r="BL1013" s="72"/>
      <c r="BM1013" s="72"/>
      <c r="BN1013" s="72"/>
      <c r="BO1013" s="72"/>
      <c r="BP1013" s="72"/>
      <c r="BQ1013" s="72"/>
      <c r="BR1013" s="72"/>
      <c r="BS1013" s="72"/>
      <c r="BT1013" s="72"/>
      <c r="BU1013" s="72"/>
      <c r="BV1013" s="72"/>
      <c r="BW1013" s="72"/>
      <c r="BX1013" s="72"/>
      <c r="BY1013" s="72"/>
      <c r="BZ1013" s="72"/>
      <c r="CA1013" s="72"/>
      <c r="CB1013" s="72"/>
      <c r="CC1013" s="72"/>
      <c r="CD1013" s="72"/>
      <c r="CE1013" s="72"/>
      <c r="CF1013" s="72"/>
      <c r="CG1013" s="72"/>
      <c r="CH1013" s="72"/>
    </row>
    <row r="1014" spans="1:86" ht="25.15" hidden="1" customHeight="1">
      <c r="B1014" s="72"/>
      <c r="C1014" s="72"/>
      <c r="D1014" s="72"/>
      <c r="E1014" s="72"/>
      <c r="F1014" s="72"/>
      <c r="G1014" s="72"/>
      <c r="H1014" s="72"/>
      <c r="I1014" s="72"/>
      <c r="J1014" s="72"/>
      <c r="K1014" s="72"/>
      <c r="L1014" s="72"/>
      <c r="M1014" s="72"/>
      <c r="N1014" s="72"/>
      <c r="O1014" s="72"/>
      <c r="P1014" s="72"/>
      <c r="Q1014" s="72"/>
      <c r="R1014" s="72"/>
      <c r="S1014" s="72"/>
      <c r="T1014" s="72"/>
      <c r="U1014" s="72"/>
      <c r="V1014" s="72"/>
      <c r="W1014" s="72"/>
      <c r="X1014" s="72"/>
      <c r="Y1014" s="72"/>
      <c r="Z1014" s="72"/>
      <c r="AA1014" s="72"/>
      <c r="AB1014" s="72"/>
      <c r="AC1014" s="72"/>
      <c r="AD1014" s="72"/>
      <c r="AE1014" s="72"/>
      <c r="AF1014" s="72"/>
      <c r="AG1014" s="72"/>
      <c r="AH1014" s="72"/>
      <c r="AI1014" s="72"/>
      <c r="AJ1014" s="72"/>
      <c r="AK1014" s="72"/>
      <c r="AL1014" s="72"/>
      <c r="AM1014" s="72"/>
      <c r="AN1014" s="72"/>
      <c r="AO1014" s="72"/>
      <c r="AP1014" s="72"/>
      <c r="AQ1014" s="72"/>
      <c r="AR1014" s="72"/>
      <c r="AS1014" s="72"/>
      <c r="AT1014" s="72"/>
      <c r="AU1014" s="72"/>
      <c r="AV1014" s="72"/>
      <c r="AW1014" s="72"/>
      <c r="AX1014" s="72"/>
      <c r="AY1014" s="72"/>
      <c r="AZ1014" s="72"/>
      <c r="BA1014" s="72"/>
      <c r="BB1014" s="72"/>
      <c r="BC1014" s="72"/>
      <c r="BD1014" s="72"/>
      <c r="BE1014" s="72"/>
      <c r="BF1014" s="72"/>
      <c r="BG1014" s="72"/>
      <c r="BH1014" s="72"/>
      <c r="BI1014" s="72"/>
      <c r="BJ1014" s="72"/>
      <c r="BK1014" s="72"/>
      <c r="BL1014" s="72"/>
      <c r="BM1014" s="72"/>
      <c r="BN1014" s="72"/>
      <c r="BO1014" s="72"/>
      <c r="BP1014" s="72"/>
      <c r="BQ1014" s="72"/>
      <c r="BR1014" s="72"/>
      <c r="BS1014" s="72"/>
      <c r="BT1014" s="72"/>
      <c r="BU1014" s="72"/>
      <c r="BV1014" s="72"/>
      <c r="BW1014" s="72"/>
      <c r="BX1014" s="72"/>
      <c r="BY1014" s="72"/>
      <c r="BZ1014" s="72"/>
      <c r="CA1014" s="72"/>
      <c r="CB1014" s="72"/>
      <c r="CC1014" s="72"/>
      <c r="CD1014" s="72"/>
      <c r="CE1014" s="72"/>
      <c r="CF1014" s="72"/>
      <c r="CG1014" s="72"/>
      <c r="CH1014" s="72"/>
    </row>
    <row r="1015" spans="1:86" ht="25.15" customHeight="1">
      <c r="B1015" s="483" t="s">
        <v>416</v>
      </c>
      <c r="C1015" s="483"/>
      <c r="D1015" s="483"/>
      <c r="E1015" s="483"/>
      <c r="F1015" s="483"/>
      <c r="G1015" s="483"/>
      <c r="H1015" s="483"/>
      <c r="I1015" s="483"/>
      <c r="J1015" s="483"/>
      <c r="K1015" s="483"/>
      <c r="L1015" s="72"/>
      <c r="M1015" s="72"/>
      <c r="N1015" s="72"/>
      <c r="O1015" s="72"/>
      <c r="P1015" s="72"/>
      <c r="Q1015" s="72"/>
      <c r="R1015" s="72"/>
      <c r="S1015" s="72"/>
      <c r="T1015" s="72"/>
      <c r="U1015" s="72"/>
      <c r="V1015" s="72"/>
      <c r="W1015" s="72"/>
      <c r="X1015" s="72"/>
      <c r="Y1015" s="72"/>
      <c r="Z1015" s="72"/>
      <c r="AA1015" s="72"/>
      <c r="AB1015" s="72"/>
      <c r="AC1015" s="72"/>
      <c r="AD1015" s="72"/>
      <c r="AE1015" s="72"/>
      <c r="AF1015" s="72"/>
      <c r="AG1015" s="72"/>
      <c r="AH1015" s="72"/>
      <c r="AI1015" s="72"/>
      <c r="AJ1015" s="72"/>
      <c r="AK1015" s="72"/>
      <c r="AL1015" s="72"/>
      <c r="AM1015" s="72"/>
      <c r="AN1015" s="72"/>
      <c r="AO1015" s="72"/>
      <c r="AP1015" s="72"/>
      <c r="AQ1015" s="72"/>
      <c r="AR1015" s="72"/>
      <c r="AS1015" s="72"/>
      <c r="AT1015" s="72"/>
      <c r="AU1015" s="72"/>
      <c r="AV1015" s="72"/>
      <c r="AW1015" s="72"/>
      <c r="AX1015" s="72"/>
      <c r="AY1015" s="72"/>
      <c r="AZ1015" s="72"/>
      <c r="BA1015" s="72"/>
      <c r="BB1015" s="72"/>
      <c r="BC1015" s="72"/>
      <c r="BD1015" s="72"/>
      <c r="BE1015" s="72"/>
      <c r="BF1015" s="72"/>
      <c r="BG1015" s="72"/>
      <c r="BH1015" s="72"/>
      <c r="BI1015" s="72"/>
      <c r="BJ1015" s="72"/>
      <c r="BK1015" s="72"/>
      <c r="BL1015" s="72"/>
      <c r="BM1015" s="72"/>
      <c r="BN1015" s="72"/>
      <c r="BO1015" s="72"/>
      <c r="BP1015" s="72"/>
      <c r="BQ1015" s="72"/>
      <c r="BR1015" s="72"/>
      <c r="BS1015" s="72"/>
      <c r="BT1015" s="72"/>
      <c r="BU1015" s="72"/>
      <c r="BV1015" s="72"/>
      <c r="BW1015" s="72"/>
      <c r="BX1015" s="72"/>
      <c r="BY1015" s="72"/>
      <c r="BZ1015" s="72"/>
      <c r="CA1015" s="72"/>
      <c r="CB1015" s="72"/>
      <c r="CC1015" s="72"/>
      <c r="CD1015" s="72"/>
      <c r="CE1015" s="72"/>
      <c r="CF1015" s="72"/>
      <c r="CG1015" s="72"/>
      <c r="CH1015" s="72"/>
    </row>
    <row r="1016" spans="1:86" ht="25.15" customHeight="1">
      <c r="B1016" s="72"/>
      <c r="C1016" s="72"/>
      <c r="D1016" s="72"/>
      <c r="E1016" s="72"/>
      <c r="F1016" s="72"/>
      <c r="G1016" s="72"/>
      <c r="H1016" s="72"/>
      <c r="I1016" s="72"/>
      <c r="J1016" s="72"/>
      <c r="K1016" s="72"/>
      <c r="L1016" s="72"/>
      <c r="M1016" s="72"/>
      <c r="N1016" s="72"/>
      <c r="O1016" s="72"/>
      <c r="P1016" s="72"/>
      <c r="Q1016" s="72"/>
      <c r="R1016" s="72"/>
      <c r="S1016" s="72"/>
      <c r="T1016" s="72"/>
      <c r="U1016" s="72"/>
      <c r="V1016" s="72"/>
      <c r="W1016" s="72"/>
      <c r="X1016" s="72"/>
      <c r="Y1016" s="72"/>
      <c r="Z1016" s="72"/>
      <c r="AA1016" s="72"/>
      <c r="AB1016" s="72"/>
      <c r="AC1016" s="72"/>
      <c r="AD1016" s="72"/>
      <c r="AE1016" s="72"/>
      <c r="AF1016" s="72"/>
      <c r="AG1016" s="72"/>
      <c r="AH1016" s="72"/>
      <c r="AI1016" s="72"/>
      <c r="AJ1016" s="72"/>
      <c r="AK1016" s="72"/>
      <c r="AL1016" s="72"/>
      <c r="AM1016" s="72"/>
      <c r="AN1016" s="72"/>
      <c r="AO1016" s="72"/>
      <c r="AP1016" s="72"/>
      <c r="AQ1016" s="72"/>
      <c r="AR1016" s="72"/>
      <c r="AS1016" s="72"/>
      <c r="AT1016" s="72"/>
      <c r="AU1016" s="72"/>
      <c r="AV1016" s="72"/>
      <c r="AW1016" s="72"/>
      <c r="AX1016" s="72"/>
      <c r="AY1016" s="72"/>
      <c r="AZ1016" s="72"/>
      <c r="BA1016" s="72"/>
      <c r="BB1016" s="72"/>
      <c r="BC1016" s="72"/>
      <c r="BD1016" s="72"/>
      <c r="BE1016" s="72"/>
      <c r="BF1016" s="72"/>
      <c r="BG1016" s="72"/>
      <c r="BH1016" s="72"/>
      <c r="BI1016" s="72"/>
      <c r="BJ1016" s="72"/>
      <c r="BK1016" s="72"/>
      <c r="BL1016" s="72"/>
      <c r="BM1016" s="72"/>
      <c r="BN1016" s="72"/>
      <c r="BO1016" s="72"/>
      <c r="BP1016" s="72"/>
      <c r="BQ1016" s="72"/>
      <c r="BR1016" s="72"/>
      <c r="BS1016" s="72"/>
      <c r="BT1016" s="72"/>
      <c r="BU1016" s="72"/>
      <c r="BV1016" s="72"/>
      <c r="BW1016" s="72"/>
      <c r="BX1016" s="72"/>
      <c r="BY1016" s="72"/>
      <c r="BZ1016" s="72"/>
      <c r="CA1016" s="72"/>
      <c r="CB1016" s="72"/>
      <c r="CC1016" s="72"/>
      <c r="CD1016" s="72"/>
      <c r="CE1016" s="72"/>
      <c r="CF1016" s="72"/>
      <c r="CG1016" s="72"/>
      <c r="CH1016" s="72"/>
    </row>
    <row r="1017" spans="1:86" ht="25.15" customHeight="1">
      <c r="A1017" s="440" t="s">
        <v>307</v>
      </c>
      <c r="B1017" s="209" t="s">
        <v>417</v>
      </c>
      <c r="C1017" s="209"/>
      <c r="D1017" s="209"/>
      <c r="E1017" s="209"/>
      <c r="F1017" s="209"/>
      <c r="G1017" s="209"/>
      <c r="H1017" s="209"/>
      <c r="I1017" s="209"/>
      <c r="J1017" s="209"/>
      <c r="K1017" s="209"/>
      <c r="L1017" s="72"/>
      <c r="M1017" s="72"/>
      <c r="N1017" s="72"/>
      <c r="O1017" s="72"/>
      <c r="P1017" s="72"/>
      <c r="Q1017" s="72"/>
      <c r="R1017" s="72"/>
      <c r="S1017" s="72"/>
      <c r="T1017" s="72"/>
      <c r="U1017" s="72"/>
      <c r="V1017" s="72"/>
      <c r="W1017" s="72"/>
      <c r="X1017" s="72"/>
      <c r="Y1017" s="72"/>
      <c r="Z1017" s="72"/>
      <c r="AA1017" s="72"/>
      <c r="AB1017" s="72"/>
      <c r="AC1017" s="72"/>
      <c r="AD1017" s="72"/>
      <c r="AE1017" s="72"/>
      <c r="AF1017" s="72"/>
      <c r="AG1017" s="72"/>
      <c r="AH1017" s="72"/>
      <c r="AI1017" s="72"/>
      <c r="AJ1017" s="72"/>
      <c r="AK1017" s="72"/>
      <c r="AL1017" s="72"/>
      <c r="AM1017" s="72"/>
      <c r="AN1017" s="72"/>
      <c r="AO1017" s="72"/>
      <c r="AP1017" s="72"/>
      <c r="AQ1017" s="72"/>
      <c r="AR1017" s="72"/>
      <c r="AS1017" s="72"/>
      <c r="AT1017" s="72"/>
      <c r="AU1017" s="72"/>
      <c r="AV1017" s="72"/>
      <c r="AW1017" s="72"/>
      <c r="AX1017" s="72"/>
      <c r="AY1017" s="72"/>
      <c r="AZ1017" s="72"/>
      <c r="BA1017" s="72"/>
      <c r="BB1017" s="72"/>
      <c r="BC1017" s="72"/>
      <c r="BD1017" s="72"/>
      <c r="BE1017" s="72"/>
      <c r="BF1017" s="72"/>
      <c r="BG1017" s="72"/>
      <c r="BH1017" s="72"/>
      <c r="BI1017" s="72"/>
      <c r="BJ1017" s="72"/>
      <c r="BK1017" s="72"/>
      <c r="BL1017" s="72"/>
      <c r="BM1017" s="72"/>
      <c r="BN1017" s="72"/>
      <c r="BO1017" s="72"/>
      <c r="BP1017" s="72"/>
      <c r="BQ1017" s="72"/>
      <c r="BR1017" s="72"/>
      <c r="BS1017" s="72"/>
      <c r="BT1017" s="72"/>
      <c r="BU1017" s="72"/>
      <c r="BV1017" s="72"/>
      <c r="BW1017" s="72"/>
      <c r="BX1017" s="72"/>
      <c r="BY1017" s="72"/>
      <c r="BZ1017" s="72"/>
      <c r="CA1017" s="72"/>
      <c r="CB1017" s="72"/>
      <c r="CC1017" s="72"/>
      <c r="CD1017" s="72"/>
      <c r="CE1017" s="72"/>
      <c r="CF1017" s="72"/>
      <c r="CG1017" s="72"/>
      <c r="CH1017" s="72"/>
    </row>
    <row r="1018" spans="1:86" ht="25.15" customHeight="1">
      <c r="A1018" s="440"/>
      <c r="B1018" s="2"/>
      <c r="C1018" s="2"/>
      <c r="D1018" s="498" t="s">
        <v>296</v>
      </c>
      <c r="E1018" s="499"/>
      <c r="F1018" s="499"/>
      <c r="G1018" s="500"/>
      <c r="H1018" s="498" t="s">
        <v>297</v>
      </c>
      <c r="I1018" s="499"/>
      <c r="J1018" s="499"/>
      <c r="K1018" s="500"/>
      <c r="L1018" s="72"/>
      <c r="M1018" s="72"/>
      <c r="N1018" s="72"/>
      <c r="O1018" s="72"/>
      <c r="P1018" s="72"/>
      <c r="Q1018" s="72"/>
      <c r="R1018" s="72"/>
      <c r="S1018" s="72"/>
      <c r="T1018" s="72"/>
      <c r="U1018" s="72"/>
      <c r="V1018" s="72"/>
      <c r="W1018" s="72"/>
      <c r="X1018" s="72"/>
      <c r="Y1018" s="72"/>
      <c r="Z1018" s="72"/>
      <c r="AA1018" s="72"/>
      <c r="AB1018" s="72"/>
      <c r="AC1018" s="72"/>
      <c r="AD1018" s="72"/>
      <c r="AE1018" s="72"/>
      <c r="AF1018" s="72"/>
      <c r="AG1018" s="72"/>
      <c r="AH1018" s="72"/>
      <c r="AI1018" s="72"/>
      <c r="AJ1018" s="72"/>
      <c r="AK1018" s="72"/>
      <c r="AL1018" s="72"/>
      <c r="AM1018" s="72"/>
      <c r="AN1018" s="72"/>
      <c r="AO1018" s="72"/>
      <c r="AP1018" s="72"/>
      <c r="AQ1018" s="72"/>
      <c r="AR1018" s="72"/>
      <c r="AS1018" s="72"/>
      <c r="AT1018" s="72"/>
      <c r="AU1018" s="72"/>
      <c r="AV1018" s="72"/>
      <c r="AW1018" s="72"/>
      <c r="AX1018" s="72"/>
      <c r="AY1018" s="72"/>
      <c r="AZ1018" s="72"/>
      <c r="BA1018" s="72"/>
      <c r="BB1018" s="72"/>
      <c r="BC1018" s="72"/>
      <c r="BD1018" s="72"/>
      <c r="BE1018" s="72"/>
      <c r="BF1018" s="72"/>
      <c r="BG1018" s="72"/>
      <c r="BH1018" s="72"/>
      <c r="BI1018" s="72"/>
      <c r="BJ1018" s="72"/>
      <c r="BK1018" s="72"/>
      <c r="BL1018" s="72"/>
      <c r="BM1018" s="72"/>
      <c r="BN1018" s="72"/>
      <c r="BO1018" s="72"/>
      <c r="BP1018" s="72"/>
      <c r="BQ1018" s="72"/>
      <c r="BR1018" s="72"/>
      <c r="BS1018" s="72"/>
      <c r="BT1018" s="72"/>
      <c r="BU1018" s="72"/>
      <c r="BV1018" s="72"/>
      <c r="BW1018" s="72"/>
      <c r="BX1018" s="72"/>
      <c r="BY1018" s="72"/>
      <c r="BZ1018" s="72"/>
      <c r="CA1018" s="72"/>
      <c r="CB1018" s="72"/>
      <c r="CC1018" s="72"/>
      <c r="CD1018" s="72"/>
      <c r="CE1018" s="72"/>
      <c r="CF1018" s="72"/>
      <c r="CG1018" s="72"/>
      <c r="CH1018" s="72"/>
    </row>
    <row r="1019" spans="1:86" ht="25.15" customHeight="1">
      <c r="A1019" s="440"/>
      <c r="B1019" s="361" t="s">
        <v>300</v>
      </c>
      <c r="C1019" s="49" t="s">
        <v>207</v>
      </c>
      <c r="D1019" s="381" t="s">
        <v>281</v>
      </c>
      <c r="E1019" s="381" t="s">
        <v>282</v>
      </c>
      <c r="F1019" s="381" t="s">
        <v>283</v>
      </c>
      <c r="G1019" s="382" t="s">
        <v>303</v>
      </c>
      <c r="H1019" s="381" t="s">
        <v>281</v>
      </c>
      <c r="I1019" s="381" t="s">
        <v>282</v>
      </c>
      <c r="J1019" s="381" t="s">
        <v>283</v>
      </c>
      <c r="K1019" s="382" t="s">
        <v>303</v>
      </c>
      <c r="L1019" s="72"/>
      <c r="M1019" s="72"/>
      <c r="N1019" s="72"/>
      <c r="O1019" s="72"/>
      <c r="P1019" s="72"/>
      <c r="Q1019" s="72"/>
      <c r="R1019" s="72"/>
      <c r="S1019" s="72"/>
      <c r="T1019" s="72"/>
      <c r="U1019" s="72"/>
      <c r="V1019" s="72"/>
      <c r="W1019" s="72"/>
      <c r="X1019" s="72"/>
      <c r="Y1019" s="72"/>
      <c r="Z1019" s="72"/>
      <c r="AA1019" s="72"/>
      <c r="AB1019" s="72"/>
      <c r="AC1019" s="72"/>
      <c r="AD1019" s="72"/>
      <c r="AE1019" s="72"/>
      <c r="AF1019" s="72"/>
      <c r="AG1019" s="72"/>
      <c r="AH1019" s="72"/>
      <c r="AI1019" s="72"/>
      <c r="AJ1019" s="72"/>
      <c r="AK1019" s="72"/>
      <c r="AL1019" s="72"/>
      <c r="AM1019" s="72"/>
      <c r="AN1019" s="72"/>
      <c r="AO1019" s="72"/>
      <c r="AP1019" s="72"/>
      <c r="AQ1019" s="72"/>
      <c r="AR1019" s="72"/>
      <c r="AS1019" s="72"/>
      <c r="AT1019" s="72"/>
      <c r="AU1019" s="72"/>
      <c r="AV1019" s="72"/>
      <c r="AW1019" s="72"/>
      <c r="AX1019" s="72"/>
      <c r="AY1019" s="72"/>
      <c r="AZ1019" s="72"/>
      <c r="BA1019" s="72"/>
      <c r="BB1019" s="72"/>
      <c r="BC1019" s="72"/>
      <c r="BD1019" s="72"/>
      <c r="BE1019" s="72"/>
      <c r="BF1019" s="72"/>
      <c r="BG1019" s="72"/>
      <c r="BH1019" s="72"/>
      <c r="BI1019" s="72"/>
      <c r="BJ1019" s="72"/>
      <c r="BK1019" s="72"/>
      <c r="BL1019" s="72"/>
      <c r="BM1019" s="72"/>
      <c r="BN1019" s="72"/>
      <c r="BO1019" s="72"/>
      <c r="BP1019" s="72"/>
      <c r="BQ1019" s="72"/>
      <c r="BR1019" s="72"/>
      <c r="BS1019" s="72"/>
      <c r="BT1019" s="72"/>
      <c r="BU1019" s="72"/>
      <c r="BV1019" s="72"/>
      <c r="BW1019" s="72"/>
      <c r="BX1019" s="72"/>
      <c r="BY1019" s="72"/>
      <c r="BZ1019" s="72"/>
      <c r="CA1019" s="72"/>
      <c r="CB1019" s="72"/>
      <c r="CC1019" s="72"/>
      <c r="CD1019" s="72"/>
      <c r="CE1019" s="72"/>
      <c r="CF1019" s="72"/>
      <c r="CG1019" s="72"/>
      <c r="CH1019" s="72"/>
    </row>
    <row r="1020" spans="1:86" ht="25.15" customHeight="1">
      <c r="A1020" s="440"/>
      <c r="B1020" s="128">
        <v>2020</v>
      </c>
      <c r="C1020" s="396">
        <v>43830</v>
      </c>
      <c r="D1020" s="309">
        <f t="shared" ref="D1020:D1061" si="318">D876*$V876+L876*$W876</f>
        <v>2.8801311624916899E-2</v>
      </c>
      <c r="E1020" s="309">
        <f t="shared" ref="E1020:E1061" si="319">E876*$V876+M876*$W876</f>
        <v>3.8308532631863103E-2</v>
      </c>
      <c r="F1020" s="309">
        <f t="shared" ref="F1020:F1061" si="320">F876*$V876+N876*$W876</f>
        <v>1.9963472423155514E-2</v>
      </c>
      <c r="G1020" s="380">
        <f t="shared" ref="G1020:G1061" si="321">AVERAGE(D1020:F1020)</f>
        <v>2.9024438893311837E-2</v>
      </c>
      <c r="H1020" s="309">
        <f t="shared" ref="H1020:H1061" si="322">H876*$X876+P876*$Y876</f>
        <v>0.20540346982652097</v>
      </c>
      <c r="I1020" s="309">
        <f t="shared" ref="I1020:I1061" si="323">I876*$X876+Q876*$Y876</f>
        <v>0.50410384340855463</v>
      </c>
      <c r="J1020" s="309">
        <f t="shared" ref="J1020:J1061" si="324">J876*$X876+R876*$Y876</f>
        <v>0.19973441629419589</v>
      </c>
      <c r="K1020" s="380">
        <f t="shared" ref="K1020:K1061" si="325">AVERAGE(H1020:J1020)</f>
        <v>0.30308057650975712</v>
      </c>
      <c r="L1020" s="260"/>
      <c r="M1020" s="422"/>
      <c r="N1020" s="422"/>
      <c r="O1020" s="422"/>
      <c r="P1020" s="422"/>
      <c r="Q1020" s="422"/>
      <c r="R1020" s="422"/>
      <c r="S1020" s="422"/>
      <c r="T1020" s="422"/>
      <c r="U1020" s="422"/>
      <c r="V1020" s="422"/>
      <c r="W1020" s="422"/>
      <c r="X1020" s="422"/>
      <c r="Y1020" s="422"/>
      <c r="Z1020" s="422"/>
      <c r="AA1020" s="422"/>
      <c r="AB1020" s="422"/>
      <c r="AC1020" s="422"/>
      <c r="AD1020" s="422"/>
      <c r="AE1020" s="422"/>
      <c r="AF1020" s="422"/>
      <c r="AG1020" s="422"/>
      <c r="AH1020" s="422"/>
      <c r="AI1020" s="422"/>
      <c r="AJ1020" s="422"/>
      <c r="AK1020" s="422"/>
      <c r="AL1020" s="422"/>
      <c r="AM1020" s="422"/>
      <c r="AN1020" s="422"/>
      <c r="AO1020" s="422"/>
      <c r="AP1020" s="422"/>
      <c r="AQ1020" s="422"/>
      <c r="AR1020" s="422"/>
      <c r="AS1020" s="422"/>
      <c r="AT1020" s="422"/>
      <c r="AU1020" s="422"/>
      <c r="AV1020" s="422"/>
      <c r="AW1020" s="422"/>
      <c r="AX1020" s="422"/>
      <c r="AY1020" s="422"/>
      <c r="AZ1020" s="422"/>
      <c r="BA1020" s="422"/>
      <c r="BB1020" s="422"/>
      <c r="BC1020" s="72"/>
      <c r="BD1020" s="72"/>
      <c r="BE1020" s="72"/>
      <c r="BF1020" s="72"/>
      <c r="BG1020" s="72"/>
      <c r="BH1020" s="72"/>
      <c r="BI1020" s="72"/>
      <c r="BJ1020" s="72"/>
      <c r="BK1020" s="72"/>
      <c r="BL1020" s="72"/>
      <c r="BM1020" s="72"/>
      <c r="BN1020" s="72"/>
      <c r="BO1020" s="72"/>
      <c r="BP1020" s="72"/>
      <c r="BQ1020" s="72"/>
      <c r="BR1020" s="72"/>
      <c r="BS1020" s="72"/>
      <c r="BT1020" s="72"/>
      <c r="BU1020" s="72"/>
      <c r="BV1020" s="72"/>
      <c r="BW1020" s="72"/>
      <c r="BX1020" s="72"/>
      <c r="BY1020" s="72"/>
      <c r="BZ1020" s="72"/>
      <c r="CA1020" s="72"/>
      <c r="CB1020" s="72"/>
      <c r="CC1020" s="72"/>
      <c r="CD1020" s="72"/>
      <c r="CE1020" s="72"/>
      <c r="CF1020" s="72"/>
      <c r="CG1020" s="72"/>
      <c r="CH1020" s="72"/>
    </row>
    <row r="1021" spans="1:86" ht="25.15" customHeight="1">
      <c r="A1021" s="440"/>
      <c r="B1021" s="128">
        <f t="shared" ref="B1021:B1061" si="326">B1020+1</f>
        <v>2021</v>
      </c>
      <c r="C1021" s="396">
        <f t="shared" ref="C1021:C1061" si="327">DATE(YEAR(C1020+1),12,31)</f>
        <v>44196</v>
      </c>
      <c r="D1021" s="309">
        <f t="shared" si="318"/>
        <v>2.9116856843951645E-2</v>
      </c>
      <c r="E1021" s="309">
        <f t="shared" si="319"/>
        <v>3.8714382077838456E-2</v>
      </c>
      <c r="F1021" s="309">
        <f t="shared" si="320"/>
        <v>2.0182792589869165E-2</v>
      </c>
      <c r="G1021" s="380">
        <f t="shared" si="321"/>
        <v>2.933801050388642E-2</v>
      </c>
      <c r="H1021" s="309">
        <f t="shared" si="322"/>
        <v>0.20896276265526112</v>
      </c>
      <c r="I1021" s="309">
        <f t="shared" si="323"/>
        <v>0.51283910575003211</v>
      </c>
      <c r="J1021" s="309">
        <f t="shared" si="324"/>
        <v>0.20319547406585356</v>
      </c>
      <c r="K1021" s="380">
        <f t="shared" si="325"/>
        <v>0.3083324474903823</v>
      </c>
      <c r="L1021" s="260"/>
      <c r="M1021" s="72"/>
      <c r="N1021" s="72"/>
      <c r="O1021" s="72"/>
      <c r="P1021" s="72"/>
      <c r="Q1021" s="72"/>
      <c r="R1021" s="72"/>
      <c r="S1021" s="72"/>
      <c r="T1021" s="72"/>
      <c r="U1021" s="72"/>
      <c r="V1021" s="72"/>
      <c r="W1021" s="72"/>
      <c r="X1021" s="72"/>
      <c r="Y1021" s="72"/>
      <c r="Z1021" s="72"/>
      <c r="AA1021" s="72"/>
      <c r="AB1021" s="72"/>
      <c r="AC1021" s="72"/>
      <c r="AD1021" s="72"/>
      <c r="AE1021" s="72"/>
      <c r="AF1021" s="72"/>
      <c r="AG1021" s="72"/>
      <c r="AH1021" s="72"/>
      <c r="AI1021" s="72"/>
      <c r="AJ1021" s="72"/>
      <c r="AK1021" s="72"/>
      <c r="AL1021" s="72"/>
      <c r="AM1021" s="72"/>
      <c r="AN1021" s="72"/>
      <c r="AO1021" s="72"/>
      <c r="AP1021" s="72"/>
      <c r="AQ1021" s="72"/>
      <c r="AR1021" s="72"/>
      <c r="AS1021" s="72"/>
      <c r="AT1021" s="72"/>
      <c r="AU1021" s="72"/>
      <c r="AV1021" s="72"/>
      <c r="AW1021" s="72"/>
      <c r="AX1021" s="72"/>
      <c r="AY1021" s="72"/>
      <c r="AZ1021" s="72"/>
      <c r="BA1021" s="72"/>
      <c r="BB1021" s="72"/>
      <c r="BC1021" s="72"/>
      <c r="BD1021" s="72"/>
      <c r="BE1021" s="72"/>
      <c r="BF1021" s="72"/>
      <c r="BG1021" s="72"/>
      <c r="BH1021" s="72"/>
      <c r="BI1021" s="72"/>
      <c r="BJ1021" s="72"/>
      <c r="BK1021" s="72"/>
      <c r="BL1021" s="72"/>
      <c r="BM1021" s="72"/>
      <c r="BN1021" s="72"/>
      <c r="BO1021" s="72"/>
      <c r="BP1021" s="72"/>
      <c r="BQ1021" s="72"/>
      <c r="BR1021" s="72"/>
      <c r="BS1021" s="72"/>
      <c r="BT1021" s="72"/>
      <c r="BU1021" s="72"/>
      <c r="BV1021" s="72"/>
      <c r="BW1021" s="72"/>
      <c r="BX1021" s="72"/>
      <c r="BY1021" s="72"/>
      <c r="BZ1021" s="72"/>
      <c r="CA1021" s="72"/>
      <c r="CB1021" s="72"/>
      <c r="CC1021" s="72"/>
      <c r="CD1021" s="72"/>
      <c r="CE1021" s="72"/>
      <c r="CF1021" s="72"/>
      <c r="CG1021" s="72"/>
      <c r="CH1021" s="72"/>
    </row>
    <row r="1022" spans="1:86" ht="25.15" customHeight="1">
      <c r="A1022" s="440"/>
      <c r="B1022" s="128">
        <f t="shared" si="326"/>
        <v>2022</v>
      </c>
      <c r="C1022" s="396">
        <f t="shared" si="327"/>
        <v>44561</v>
      </c>
      <c r="D1022" s="309">
        <f t="shared" si="318"/>
        <v>3.2095506793405927E-2</v>
      </c>
      <c r="E1022" s="309">
        <f t="shared" si="319"/>
        <v>4.2659389868238216E-2</v>
      </c>
      <c r="F1022" s="309">
        <f t="shared" si="320"/>
        <v>2.2248160833906867E-2</v>
      </c>
      <c r="G1022" s="380">
        <f t="shared" si="321"/>
        <v>3.2334352498517002E-2</v>
      </c>
      <c r="H1022" s="309">
        <f t="shared" si="322"/>
        <v>0.23180073247817887</v>
      </c>
      <c r="I1022" s="309">
        <f t="shared" si="323"/>
        <v>0.56888834568305169</v>
      </c>
      <c r="J1022" s="309">
        <f t="shared" si="324"/>
        <v>0.22540312506501875</v>
      </c>
      <c r="K1022" s="380">
        <f t="shared" si="325"/>
        <v>0.34203073440874981</v>
      </c>
      <c r="L1022" s="260"/>
      <c r="M1022" s="72"/>
      <c r="N1022" s="72"/>
      <c r="O1022" s="72"/>
      <c r="P1022" s="72"/>
      <c r="Q1022" s="72"/>
      <c r="R1022" s="72"/>
      <c r="S1022" s="72"/>
      <c r="T1022" s="72"/>
      <c r="U1022" s="72"/>
      <c r="V1022" s="72"/>
      <c r="W1022" s="72"/>
      <c r="X1022" s="72"/>
      <c r="Y1022" s="72"/>
      <c r="Z1022" s="72"/>
      <c r="AA1022" s="72"/>
      <c r="AB1022" s="72"/>
      <c r="AC1022" s="72"/>
      <c r="AD1022" s="72"/>
      <c r="AE1022" s="72"/>
      <c r="AF1022" s="72"/>
      <c r="AG1022" s="72"/>
      <c r="AH1022" s="72"/>
      <c r="AI1022" s="72"/>
      <c r="AJ1022" s="72"/>
      <c r="AK1022" s="72"/>
      <c r="AL1022" s="72"/>
      <c r="AM1022" s="72"/>
      <c r="AN1022" s="72"/>
      <c r="AO1022" s="72"/>
      <c r="AP1022" s="72"/>
      <c r="AQ1022" s="72"/>
      <c r="AR1022" s="72"/>
      <c r="AS1022" s="72"/>
      <c r="AT1022" s="72"/>
      <c r="AU1022" s="72"/>
      <c r="AV1022" s="72"/>
      <c r="AW1022" s="72"/>
      <c r="AX1022" s="72"/>
      <c r="AY1022" s="72"/>
      <c r="AZ1022" s="72"/>
      <c r="BA1022" s="72"/>
      <c r="BB1022" s="72"/>
      <c r="BC1022" s="72"/>
      <c r="BD1022" s="72"/>
      <c r="BE1022" s="72"/>
      <c r="BF1022" s="72"/>
      <c r="BG1022" s="72"/>
      <c r="BH1022" s="72"/>
      <c r="BI1022" s="72"/>
      <c r="BJ1022" s="72"/>
      <c r="BK1022" s="72"/>
      <c r="BL1022" s="72"/>
      <c r="BM1022" s="72"/>
      <c r="BN1022" s="72"/>
      <c r="BO1022" s="72"/>
      <c r="BP1022" s="72"/>
      <c r="BQ1022" s="72"/>
      <c r="BR1022" s="72"/>
      <c r="BS1022" s="72"/>
      <c r="BT1022" s="72"/>
      <c r="BU1022" s="72"/>
      <c r="BV1022" s="72"/>
      <c r="BW1022" s="72"/>
      <c r="BX1022" s="72"/>
      <c r="BY1022" s="72"/>
      <c r="BZ1022" s="72"/>
      <c r="CA1022" s="72"/>
      <c r="CB1022" s="72"/>
      <c r="CC1022" s="72"/>
      <c r="CD1022" s="72"/>
      <c r="CE1022" s="72"/>
      <c r="CF1022" s="72"/>
      <c r="CG1022" s="72"/>
      <c r="CH1022" s="72"/>
    </row>
    <row r="1023" spans="1:86" ht="25.15" customHeight="1">
      <c r="A1023" s="440"/>
      <c r="B1023" s="128">
        <f t="shared" si="326"/>
        <v>2023</v>
      </c>
      <c r="C1023" s="396">
        <f t="shared" si="327"/>
        <v>44926</v>
      </c>
      <c r="D1023" s="309">
        <f t="shared" si="318"/>
        <v>3.7978486292414682E-2</v>
      </c>
      <c r="E1023" s="309">
        <f t="shared" si="319"/>
        <v>5.046015105021813E-2</v>
      </c>
      <c r="F1023" s="309">
        <f t="shared" si="320"/>
        <v>2.6326965702288801E-2</v>
      </c>
      <c r="G1023" s="380">
        <f t="shared" si="321"/>
        <v>3.8255201014973872E-2</v>
      </c>
      <c r="H1023" s="309">
        <f t="shared" si="322"/>
        <v>0.27603989198498807</v>
      </c>
      <c r="I1023" s="309">
        <f t="shared" si="323"/>
        <v>0.6774606612110301</v>
      </c>
      <c r="J1023" s="309">
        <f t="shared" si="324"/>
        <v>0.26842130148093379</v>
      </c>
      <c r="K1023" s="380">
        <f t="shared" si="325"/>
        <v>0.40730728489231732</v>
      </c>
      <c r="L1023" s="260"/>
      <c r="M1023" s="72"/>
      <c r="N1023" s="72"/>
      <c r="O1023" s="72"/>
      <c r="P1023" s="72"/>
      <c r="Q1023" s="72"/>
      <c r="R1023" s="72"/>
      <c r="S1023" s="72"/>
      <c r="T1023" s="72"/>
      <c r="U1023" s="72"/>
      <c r="V1023" s="72"/>
      <c r="W1023" s="72"/>
      <c r="X1023" s="72"/>
      <c r="Y1023" s="72"/>
      <c r="Z1023" s="72"/>
      <c r="AA1023" s="72"/>
      <c r="AB1023" s="72"/>
      <c r="AC1023" s="72"/>
      <c r="AD1023" s="72"/>
      <c r="AE1023" s="72"/>
      <c r="AF1023" s="72"/>
      <c r="AG1023" s="72"/>
      <c r="AH1023" s="72"/>
      <c r="AI1023" s="72"/>
      <c r="AJ1023" s="72"/>
      <c r="AK1023" s="72"/>
      <c r="AL1023" s="72"/>
      <c r="AM1023" s="72"/>
      <c r="AN1023" s="72"/>
      <c r="AO1023" s="72"/>
      <c r="AP1023" s="72"/>
      <c r="AQ1023" s="72"/>
      <c r="AR1023" s="72"/>
      <c r="AS1023" s="72"/>
      <c r="AT1023" s="72"/>
      <c r="AU1023" s="72"/>
      <c r="AV1023" s="72"/>
      <c r="AW1023" s="72"/>
      <c r="AX1023" s="72"/>
      <c r="AY1023" s="72"/>
      <c r="AZ1023" s="72"/>
      <c r="BA1023" s="72"/>
      <c r="BB1023" s="72"/>
      <c r="BC1023" s="72"/>
      <c r="BD1023" s="72"/>
      <c r="BE1023" s="72"/>
      <c r="BF1023" s="72"/>
      <c r="BG1023" s="72"/>
      <c r="BH1023" s="72"/>
      <c r="BI1023" s="72"/>
      <c r="BJ1023" s="72"/>
      <c r="BK1023" s="72"/>
      <c r="BL1023" s="72"/>
      <c r="BM1023" s="72"/>
      <c r="BN1023" s="72"/>
      <c r="BO1023" s="72"/>
      <c r="BP1023" s="72"/>
      <c r="BQ1023" s="72"/>
      <c r="BR1023" s="72"/>
      <c r="BS1023" s="72"/>
      <c r="BT1023" s="72"/>
      <c r="BU1023" s="72"/>
      <c r="BV1023" s="72"/>
      <c r="BW1023" s="72"/>
      <c r="BX1023" s="72"/>
      <c r="BY1023" s="72"/>
      <c r="BZ1023" s="72"/>
      <c r="CA1023" s="72"/>
      <c r="CB1023" s="72"/>
      <c r="CC1023" s="72"/>
      <c r="CD1023" s="72"/>
      <c r="CE1023" s="72"/>
      <c r="CF1023" s="72"/>
      <c r="CG1023" s="72"/>
      <c r="CH1023" s="72"/>
    </row>
    <row r="1024" spans="1:86" ht="25.15" customHeight="1">
      <c r="A1024" s="440"/>
      <c r="B1024" s="128">
        <f t="shared" si="326"/>
        <v>2024</v>
      </c>
      <c r="C1024" s="396">
        <f t="shared" si="327"/>
        <v>45291</v>
      </c>
      <c r="D1024" s="309">
        <f t="shared" si="318"/>
        <v>3.8071066901897516E-2</v>
      </c>
      <c r="E1024" s="309">
        <f t="shared" si="319"/>
        <v>5.0564338093615678E-2</v>
      </c>
      <c r="F1024" s="309">
        <f t="shared" si="320"/>
        <v>2.6391960541886528E-2</v>
      </c>
      <c r="G1024" s="380">
        <f t="shared" si="321"/>
        <v>3.834245517913324E-2</v>
      </c>
      <c r="H1024" s="309">
        <f t="shared" si="322"/>
        <v>0.27849062240204869</v>
      </c>
      <c r="I1024" s="309">
        <f t="shared" si="323"/>
        <v>0.68347527539180286</v>
      </c>
      <c r="J1024" s="309">
        <f t="shared" si="324"/>
        <v>0.27080439271965268</v>
      </c>
      <c r="K1024" s="380">
        <f t="shared" si="325"/>
        <v>0.41092343017116811</v>
      </c>
      <c r="L1024" s="260"/>
      <c r="M1024" s="72"/>
      <c r="N1024" s="72"/>
      <c r="O1024" s="72"/>
      <c r="P1024" s="72"/>
      <c r="Q1024" s="72"/>
      <c r="R1024" s="72"/>
      <c r="S1024" s="72"/>
      <c r="T1024" s="72"/>
      <c r="U1024" s="72"/>
      <c r="V1024" s="72"/>
      <c r="W1024" s="72"/>
      <c r="X1024" s="72"/>
      <c r="Y1024" s="72"/>
      <c r="Z1024" s="72"/>
      <c r="AA1024" s="72"/>
      <c r="AB1024" s="72"/>
      <c r="AC1024" s="72"/>
      <c r="AD1024" s="72"/>
      <c r="AE1024" s="72"/>
      <c r="AF1024" s="72"/>
      <c r="AG1024" s="72"/>
      <c r="AH1024" s="72"/>
      <c r="AI1024" s="72"/>
      <c r="AJ1024" s="72"/>
      <c r="AK1024" s="72"/>
      <c r="AL1024" s="72"/>
      <c r="AM1024" s="72"/>
      <c r="AN1024" s="72"/>
      <c r="AO1024" s="72"/>
      <c r="AP1024" s="72"/>
      <c r="AQ1024" s="72"/>
      <c r="AR1024" s="72"/>
      <c r="AS1024" s="72"/>
      <c r="AT1024" s="72"/>
      <c r="AU1024" s="72"/>
      <c r="AV1024" s="72"/>
      <c r="AW1024" s="72"/>
      <c r="AX1024" s="72"/>
      <c r="AY1024" s="72"/>
      <c r="AZ1024" s="72"/>
      <c r="BA1024" s="72"/>
      <c r="BB1024" s="72"/>
      <c r="BC1024" s="72"/>
      <c r="BD1024" s="72"/>
      <c r="BE1024" s="72"/>
      <c r="BF1024" s="72"/>
      <c r="BG1024" s="72"/>
      <c r="BH1024" s="72"/>
      <c r="BI1024" s="72"/>
      <c r="BJ1024" s="72"/>
      <c r="BK1024" s="72"/>
      <c r="BL1024" s="72"/>
      <c r="BM1024" s="72"/>
      <c r="BN1024" s="72"/>
      <c r="BO1024" s="72"/>
      <c r="BP1024" s="72"/>
      <c r="BQ1024" s="72"/>
      <c r="BR1024" s="72"/>
      <c r="BS1024" s="72"/>
      <c r="BT1024" s="72"/>
      <c r="BU1024" s="72"/>
      <c r="BV1024" s="72"/>
      <c r="BW1024" s="72"/>
      <c r="BX1024" s="72"/>
      <c r="BY1024" s="72"/>
      <c r="BZ1024" s="72"/>
      <c r="CA1024" s="72"/>
      <c r="CB1024" s="72"/>
      <c r="CC1024" s="72"/>
      <c r="CD1024" s="72"/>
      <c r="CE1024" s="72"/>
      <c r="CF1024" s="72"/>
      <c r="CG1024" s="72"/>
      <c r="CH1024" s="72"/>
    </row>
    <row r="1025" spans="1:86" ht="25.15" customHeight="1">
      <c r="A1025" s="440"/>
      <c r="B1025" s="128">
        <f t="shared" si="326"/>
        <v>2025</v>
      </c>
      <c r="C1025" s="396">
        <f t="shared" si="327"/>
        <v>45657</v>
      </c>
      <c r="D1025" s="309">
        <f t="shared" si="318"/>
        <v>3.8743890005654112E-2</v>
      </c>
      <c r="E1025" s="309">
        <f t="shared" si="319"/>
        <v>5.1438551952690724E-2</v>
      </c>
      <c r="F1025" s="309">
        <f t="shared" si="320"/>
        <v>2.6859223384953806E-2</v>
      </c>
      <c r="G1025" s="380">
        <f t="shared" si="321"/>
        <v>3.9013888447766217E-2</v>
      </c>
      <c r="H1025" s="309">
        <f t="shared" si="322"/>
        <v>0.28524497922432779</v>
      </c>
      <c r="I1025" s="309">
        <f t="shared" si="323"/>
        <v>0.70005190497230296</v>
      </c>
      <c r="J1025" s="309">
        <f t="shared" si="324"/>
        <v>0.27737233199779648</v>
      </c>
      <c r="K1025" s="380">
        <f t="shared" si="325"/>
        <v>0.42088973873147578</v>
      </c>
      <c r="L1025" s="260"/>
      <c r="M1025" s="72"/>
      <c r="N1025" s="72"/>
      <c r="O1025" s="72"/>
      <c r="P1025" s="72"/>
      <c r="Q1025" s="72"/>
      <c r="R1025" s="72"/>
      <c r="S1025" s="72"/>
      <c r="T1025" s="72"/>
      <c r="U1025" s="72"/>
      <c r="V1025" s="72"/>
      <c r="W1025" s="72"/>
      <c r="X1025" s="72"/>
      <c r="Y1025" s="72"/>
      <c r="Z1025" s="72"/>
      <c r="AA1025" s="72"/>
      <c r="AB1025" s="72"/>
      <c r="AC1025" s="72"/>
      <c r="AD1025" s="72"/>
      <c r="AE1025" s="72"/>
      <c r="AF1025" s="72"/>
      <c r="AG1025" s="72"/>
      <c r="AH1025" s="72"/>
      <c r="AI1025" s="72"/>
      <c r="AJ1025" s="72"/>
      <c r="AK1025" s="72"/>
      <c r="AL1025" s="72"/>
      <c r="AM1025" s="72"/>
      <c r="AN1025" s="72"/>
      <c r="AO1025" s="72"/>
      <c r="AP1025" s="72"/>
      <c r="AQ1025" s="72"/>
      <c r="AR1025" s="72"/>
      <c r="AS1025" s="72"/>
      <c r="AT1025" s="72"/>
      <c r="AU1025" s="72"/>
      <c r="AV1025" s="72"/>
      <c r="AW1025" s="72"/>
      <c r="AX1025" s="72"/>
      <c r="AY1025" s="72"/>
      <c r="AZ1025" s="72"/>
      <c r="BA1025" s="72"/>
      <c r="BB1025" s="72"/>
      <c r="BC1025" s="72"/>
      <c r="BD1025" s="72"/>
      <c r="BE1025" s="72"/>
      <c r="BF1025" s="72"/>
      <c r="BG1025" s="72"/>
      <c r="BH1025" s="72"/>
      <c r="BI1025" s="72"/>
      <c r="BJ1025" s="72"/>
      <c r="BK1025" s="72"/>
      <c r="BL1025" s="72"/>
      <c r="BM1025" s="72"/>
      <c r="BN1025" s="72"/>
      <c r="BO1025" s="72"/>
      <c r="BP1025" s="72"/>
      <c r="BQ1025" s="72"/>
      <c r="BR1025" s="72"/>
      <c r="BS1025" s="72"/>
      <c r="BT1025" s="72"/>
      <c r="BU1025" s="72"/>
      <c r="BV1025" s="72"/>
      <c r="BW1025" s="72"/>
      <c r="BX1025" s="72"/>
      <c r="BY1025" s="72"/>
      <c r="BZ1025" s="72"/>
      <c r="CA1025" s="72"/>
      <c r="CB1025" s="72"/>
      <c r="CC1025" s="72"/>
      <c r="CD1025" s="72"/>
      <c r="CE1025" s="72"/>
      <c r="CF1025" s="72"/>
      <c r="CG1025" s="72"/>
      <c r="CH1025" s="72"/>
    </row>
    <row r="1026" spans="1:86" ht="25.15" customHeight="1">
      <c r="A1026" s="440"/>
      <c r="B1026" s="128">
        <f t="shared" si="326"/>
        <v>2026</v>
      </c>
      <c r="C1026" s="396">
        <f t="shared" si="327"/>
        <v>46022</v>
      </c>
      <c r="D1026" s="309">
        <f t="shared" si="318"/>
        <v>3.9556128996677931E-2</v>
      </c>
      <c r="E1026" s="309">
        <f t="shared" si="319"/>
        <v>5.2496860671840909E-2</v>
      </c>
      <c r="F1026" s="309">
        <f t="shared" si="320"/>
        <v>2.7423179858589185E-2</v>
      </c>
      <c r="G1026" s="380">
        <f t="shared" si="321"/>
        <v>3.9825389842369337E-2</v>
      </c>
      <c r="H1026" s="309">
        <f t="shared" si="322"/>
        <v>0.2931203616045821</v>
      </c>
      <c r="I1026" s="309">
        <f t="shared" si="323"/>
        <v>0.71937976992780339</v>
      </c>
      <c r="J1026" s="309">
        <f t="shared" si="324"/>
        <v>0.2850303569773267</v>
      </c>
      <c r="K1026" s="380">
        <f t="shared" si="325"/>
        <v>0.43251016283657079</v>
      </c>
      <c r="L1026" s="260"/>
      <c r="M1026" s="72"/>
      <c r="N1026" s="72"/>
      <c r="O1026" s="72"/>
      <c r="P1026" s="72"/>
      <c r="Q1026" s="72"/>
      <c r="R1026" s="72"/>
      <c r="S1026" s="72"/>
      <c r="T1026" s="72"/>
      <c r="U1026" s="72"/>
      <c r="V1026" s="72"/>
      <c r="W1026" s="72"/>
      <c r="X1026" s="72"/>
      <c r="Y1026" s="72"/>
      <c r="Z1026" s="72"/>
      <c r="AA1026" s="72"/>
      <c r="AB1026" s="72"/>
      <c r="AC1026" s="72"/>
      <c r="AD1026" s="72"/>
      <c r="AE1026" s="72"/>
      <c r="AF1026" s="72"/>
      <c r="AG1026" s="72"/>
      <c r="AH1026" s="72"/>
      <c r="AI1026" s="72"/>
      <c r="AJ1026" s="72"/>
      <c r="AK1026" s="72"/>
      <c r="AL1026" s="72"/>
      <c r="AM1026" s="72"/>
      <c r="AN1026" s="72"/>
      <c r="AO1026" s="72"/>
      <c r="AP1026" s="72"/>
      <c r="AQ1026" s="72"/>
      <c r="AR1026" s="72"/>
      <c r="AS1026" s="72"/>
      <c r="AT1026" s="72"/>
      <c r="AU1026" s="72"/>
      <c r="AV1026" s="72"/>
      <c r="AW1026" s="72"/>
      <c r="AX1026" s="72"/>
      <c r="AY1026" s="72"/>
      <c r="AZ1026" s="72"/>
      <c r="BA1026" s="72"/>
      <c r="BB1026" s="72"/>
      <c r="BC1026" s="72"/>
      <c r="BD1026" s="72"/>
      <c r="BE1026" s="72"/>
      <c r="BF1026" s="72"/>
      <c r="BG1026" s="72"/>
      <c r="BH1026" s="72"/>
      <c r="BI1026" s="72"/>
      <c r="BJ1026" s="72"/>
      <c r="BK1026" s="72"/>
      <c r="BL1026" s="72"/>
      <c r="BM1026" s="72"/>
      <c r="BN1026" s="72"/>
      <c r="BO1026" s="72"/>
      <c r="BP1026" s="72"/>
      <c r="BQ1026" s="72"/>
      <c r="BR1026" s="72"/>
      <c r="BS1026" s="72"/>
      <c r="BT1026" s="72"/>
      <c r="BU1026" s="72"/>
      <c r="BV1026" s="72"/>
      <c r="BW1026" s="72"/>
      <c r="BX1026" s="72"/>
      <c r="BY1026" s="72"/>
      <c r="BZ1026" s="72"/>
      <c r="CA1026" s="72"/>
      <c r="CB1026" s="72"/>
      <c r="CC1026" s="72"/>
      <c r="CD1026" s="72"/>
      <c r="CE1026" s="72"/>
      <c r="CF1026" s="72"/>
      <c r="CG1026" s="72"/>
      <c r="CH1026" s="72"/>
    </row>
    <row r="1027" spans="1:86" ht="25.15" customHeight="1">
      <c r="A1027" s="440"/>
      <c r="B1027" s="128">
        <f t="shared" si="326"/>
        <v>2027</v>
      </c>
      <c r="C1027" s="396">
        <f t="shared" si="327"/>
        <v>46387</v>
      </c>
      <c r="D1027" s="309">
        <f t="shared" si="318"/>
        <v>4.032652602186923E-2</v>
      </c>
      <c r="E1027" s="309">
        <f t="shared" si="319"/>
        <v>5.3498568065806662E-2</v>
      </c>
      <c r="F1027" s="309">
        <f t="shared" si="320"/>
        <v>2.7958174945295795E-2</v>
      </c>
      <c r="G1027" s="380">
        <f t="shared" si="321"/>
        <v>4.059442301099056E-2</v>
      </c>
      <c r="H1027" s="309">
        <f t="shared" si="322"/>
        <v>0.30078683815565982</v>
      </c>
      <c r="I1027" s="309">
        <f t="shared" si="323"/>
        <v>0.73819493550443116</v>
      </c>
      <c r="J1027" s="309">
        <f t="shared" si="324"/>
        <v>0.29248524184492863</v>
      </c>
      <c r="K1027" s="380">
        <f t="shared" si="325"/>
        <v>0.44382233850167324</v>
      </c>
      <c r="L1027" s="260"/>
      <c r="M1027" s="72"/>
      <c r="N1027" s="72"/>
      <c r="O1027" s="72"/>
      <c r="P1027" s="72"/>
      <c r="Q1027" s="72"/>
      <c r="R1027" s="72"/>
      <c r="S1027" s="72"/>
      <c r="T1027" s="72"/>
      <c r="U1027" s="72"/>
      <c r="V1027" s="72"/>
      <c r="W1027" s="72"/>
      <c r="X1027" s="72"/>
      <c r="Y1027" s="72"/>
      <c r="Z1027" s="72"/>
      <c r="AA1027" s="72"/>
      <c r="AB1027" s="72"/>
      <c r="AC1027" s="72"/>
      <c r="AD1027" s="72"/>
      <c r="AE1027" s="72"/>
      <c r="AF1027" s="72"/>
      <c r="AG1027" s="72"/>
      <c r="AH1027" s="72"/>
      <c r="AI1027" s="72"/>
      <c r="AJ1027" s="72"/>
      <c r="AK1027" s="72"/>
      <c r="AL1027" s="72"/>
      <c r="AM1027" s="72"/>
      <c r="AN1027" s="72"/>
      <c r="AO1027" s="72"/>
      <c r="AP1027" s="72"/>
      <c r="AQ1027" s="72"/>
      <c r="AR1027" s="72"/>
      <c r="AS1027" s="72"/>
      <c r="AT1027" s="72"/>
      <c r="AU1027" s="72"/>
      <c r="AV1027" s="72"/>
      <c r="AW1027" s="72"/>
      <c r="AX1027" s="72"/>
      <c r="AY1027" s="72"/>
      <c r="AZ1027" s="72"/>
      <c r="BA1027" s="72"/>
      <c r="BB1027" s="72"/>
      <c r="BC1027" s="72"/>
      <c r="BD1027" s="72"/>
      <c r="BE1027" s="72"/>
      <c r="BF1027" s="72"/>
      <c r="BG1027" s="72"/>
      <c r="BH1027" s="72"/>
      <c r="BI1027" s="72"/>
      <c r="BJ1027" s="72"/>
      <c r="BK1027" s="72"/>
      <c r="BL1027" s="72"/>
      <c r="BM1027" s="72"/>
      <c r="BN1027" s="72"/>
      <c r="BO1027" s="72"/>
      <c r="BP1027" s="72"/>
      <c r="BQ1027" s="72"/>
      <c r="BR1027" s="72"/>
      <c r="BS1027" s="72"/>
      <c r="BT1027" s="72"/>
      <c r="BU1027" s="72"/>
      <c r="BV1027" s="72"/>
      <c r="BW1027" s="72"/>
      <c r="BX1027" s="72"/>
      <c r="BY1027" s="72"/>
      <c r="BZ1027" s="72"/>
      <c r="CA1027" s="72"/>
      <c r="CB1027" s="72"/>
      <c r="CC1027" s="72"/>
      <c r="CD1027" s="72"/>
      <c r="CE1027" s="72"/>
      <c r="CF1027" s="72"/>
      <c r="CG1027" s="72"/>
      <c r="CH1027" s="72"/>
    </row>
    <row r="1028" spans="1:86" ht="25.15" customHeight="1">
      <c r="A1028" s="440"/>
      <c r="B1028" s="128">
        <f t="shared" si="326"/>
        <v>2028</v>
      </c>
      <c r="C1028" s="396">
        <f t="shared" si="327"/>
        <v>46752</v>
      </c>
      <c r="D1028" s="309">
        <f t="shared" si="318"/>
        <v>4.1116186566085566E-2</v>
      </c>
      <c r="E1028" s="309">
        <f t="shared" si="319"/>
        <v>5.4524750723396971E-2</v>
      </c>
      <c r="F1028" s="309">
        <f t="shared" si="320"/>
        <v>2.8506572248059341E-2</v>
      </c>
      <c r="G1028" s="380">
        <f t="shared" si="321"/>
        <v>4.1382503179180623E-2</v>
      </c>
      <c r="H1028" s="309">
        <f t="shared" si="322"/>
        <v>0.30869905422033039</v>
      </c>
      <c r="I1028" s="309">
        <f t="shared" si="323"/>
        <v>0.75761319816303174</v>
      </c>
      <c r="J1028" s="309">
        <f t="shared" si="324"/>
        <v>0.30017908391393189</v>
      </c>
      <c r="K1028" s="380">
        <f t="shared" si="325"/>
        <v>0.45549711209909799</v>
      </c>
      <c r="L1028" s="260"/>
      <c r="M1028" s="72"/>
      <c r="N1028" s="72"/>
      <c r="O1028" s="72"/>
      <c r="P1028" s="72"/>
      <c r="Q1028" s="72"/>
      <c r="R1028" s="72"/>
      <c r="S1028" s="72"/>
      <c r="T1028" s="72"/>
      <c r="U1028" s="72"/>
      <c r="V1028" s="72"/>
      <c r="W1028" s="72"/>
      <c r="X1028" s="72"/>
      <c r="Y1028" s="72"/>
      <c r="Z1028" s="72"/>
      <c r="AA1028" s="72"/>
      <c r="AB1028" s="72"/>
      <c r="AC1028" s="72"/>
      <c r="AD1028" s="72"/>
      <c r="AE1028" s="72"/>
      <c r="AF1028" s="72"/>
      <c r="AG1028" s="72"/>
      <c r="AH1028" s="72"/>
      <c r="AI1028" s="72"/>
      <c r="AJ1028" s="72"/>
      <c r="AK1028" s="72"/>
      <c r="AL1028" s="72"/>
      <c r="AM1028" s="72"/>
      <c r="AN1028" s="72"/>
      <c r="AO1028" s="72"/>
      <c r="AP1028" s="72"/>
      <c r="AQ1028" s="72"/>
      <c r="AR1028" s="72"/>
      <c r="AS1028" s="72"/>
      <c r="AT1028" s="72"/>
      <c r="AU1028" s="72"/>
      <c r="AV1028" s="72"/>
      <c r="AW1028" s="72"/>
      <c r="AX1028" s="72"/>
      <c r="AY1028" s="72"/>
      <c r="AZ1028" s="72"/>
      <c r="BA1028" s="72"/>
      <c r="BB1028" s="72"/>
      <c r="BC1028" s="72"/>
      <c r="BD1028" s="72"/>
      <c r="BE1028" s="72"/>
      <c r="BF1028" s="72"/>
      <c r="BG1028" s="72"/>
      <c r="BH1028" s="72"/>
      <c r="BI1028" s="72"/>
      <c r="BJ1028" s="72"/>
      <c r="BK1028" s="72"/>
      <c r="BL1028" s="72"/>
      <c r="BM1028" s="72"/>
      <c r="BN1028" s="72"/>
      <c r="BO1028" s="72"/>
      <c r="BP1028" s="72"/>
      <c r="BQ1028" s="72"/>
      <c r="BR1028" s="72"/>
      <c r="BS1028" s="72"/>
      <c r="BT1028" s="72"/>
      <c r="BU1028" s="72"/>
      <c r="BV1028" s="72"/>
      <c r="BW1028" s="72"/>
      <c r="BX1028" s="72"/>
      <c r="BY1028" s="72"/>
      <c r="BZ1028" s="72"/>
      <c r="CA1028" s="72"/>
      <c r="CB1028" s="72"/>
      <c r="CC1028" s="72"/>
      <c r="CD1028" s="72"/>
      <c r="CE1028" s="72"/>
      <c r="CF1028" s="72"/>
      <c r="CG1028" s="72"/>
      <c r="CH1028" s="72"/>
    </row>
    <row r="1029" spans="1:86" ht="25.15" customHeight="1">
      <c r="A1029" s="440"/>
      <c r="B1029" s="128">
        <f t="shared" si="326"/>
        <v>2029</v>
      </c>
      <c r="C1029" s="396">
        <f t="shared" si="327"/>
        <v>47118</v>
      </c>
      <c r="D1029" s="309">
        <f t="shared" si="318"/>
        <v>4.1892814158133923E-2</v>
      </c>
      <c r="E1029" s="309">
        <f t="shared" si="319"/>
        <v>5.5532545076173015E-2</v>
      </c>
      <c r="F1029" s="309">
        <f t="shared" si="320"/>
        <v>2.9045981567490244E-2</v>
      </c>
      <c r="G1029" s="380">
        <f t="shared" si="321"/>
        <v>4.215711360059906E-2</v>
      </c>
      <c r="H1029" s="309">
        <f t="shared" si="322"/>
        <v>0.3166178129829833</v>
      </c>
      <c r="I1029" s="309">
        <f t="shared" si="323"/>
        <v>0.77704751799535965</v>
      </c>
      <c r="J1029" s="309">
        <f t="shared" si="324"/>
        <v>0.30787928810507265</v>
      </c>
      <c r="K1029" s="380">
        <f t="shared" si="325"/>
        <v>0.4671815396944719</v>
      </c>
      <c r="L1029" s="260"/>
      <c r="M1029" s="72"/>
      <c r="N1029" s="72"/>
      <c r="O1029" s="72"/>
      <c r="P1029" s="72"/>
      <c r="Q1029" s="72"/>
      <c r="R1029" s="72"/>
      <c r="S1029" s="72"/>
      <c r="T1029" s="72"/>
      <c r="U1029" s="72"/>
      <c r="V1029" s="72"/>
      <c r="W1029" s="72"/>
      <c r="X1029" s="72"/>
      <c r="Y1029" s="72"/>
      <c r="Z1029" s="72"/>
      <c r="AA1029" s="72"/>
      <c r="AB1029" s="72"/>
      <c r="AC1029" s="72"/>
      <c r="AD1029" s="72"/>
      <c r="AE1029" s="72"/>
      <c r="AF1029" s="72"/>
      <c r="AG1029" s="72"/>
      <c r="AH1029" s="72"/>
      <c r="AI1029" s="72"/>
      <c r="AJ1029" s="72"/>
      <c r="AK1029" s="72"/>
      <c r="AL1029" s="72"/>
      <c r="AM1029" s="72"/>
      <c r="AN1029" s="72"/>
      <c r="AO1029" s="72"/>
      <c r="AP1029" s="72"/>
      <c r="AQ1029" s="72"/>
      <c r="AR1029" s="72"/>
      <c r="AS1029" s="72"/>
      <c r="AT1029" s="72"/>
      <c r="AU1029" s="72"/>
      <c r="AV1029" s="72"/>
      <c r="AW1029" s="72"/>
      <c r="AX1029" s="72"/>
      <c r="AY1029" s="72"/>
      <c r="AZ1029" s="72"/>
      <c r="BA1029" s="72"/>
      <c r="BB1029" s="72"/>
      <c r="BC1029" s="72"/>
      <c r="BD1029" s="72"/>
      <c r="BE1029" s="72"/>
      <c r="BF1029" s="72"/>
      <c r="BG1029" s="72"/>
      <c r="BH1029" s="72"/>
      <c r="BI1029" s="72"/>
      <c r="BJ1029" s="72"/>
      <c r="BK1029" s="72"/>
      <c r="BL1029" s="72"/>
      <c r="BM1029" s="72"/>
      <c r="BN1029" s="72"/>
      <c r="BO1029" s="72"/>
      <c r="BP1029" s="72"/>
      <c r="BQ1029" s="72"/>
      <c r="BR1029" s="72"/>
      <c r="BS1029" s="72"/>
      <c r="BT1029" s="72"/>
      <c r="BU1029" s="72"/>
      <c r="BV1029" s="72"/>
      <c r="BW1029" s="72"/>
      <c r="BX1029" s="72"/>
      <c r="BY1029" s="72"/>
      <c r="BZ1029" s="72"/>
      <c r="CA1029" s="72"/>
      <c r="CB1029" s="72"/>
      <c r="CC1029" s="72"/>
      <c r="CD1029" s="72"/>
      <c r="CE1029" s="72"/>
      <c r="CF1029" s="72"/>
      <c r="CG1029" s="72"/>
      <c r="CH1029" s="72"/>
    </row>
    <row r="1030" spans="1:86" ht="25.15" customHeight="1">
      <c r="A1030" s="440"/>
      <c r="B1030" s="128">
        <f t="shared" si="326"/>
        <v>2030</v>
      </c>
      <c r="C1030" s="396">
        <f t="shared" si="327"/>
        <v>47483</v>
      </c>
      <c r="D1030" s="309">
        <f t="shared" si="318"/>
        <v>4.2688296674481763E-2</v>
      </c>
      <c r="E1030" s="309">
        <f t="shared" si="319"/>
        <v>5.6564202822602043E-2</v>
      </c>
      <c r="F1030" s="309">
        <f t="shared" si="320"/>
        <v>2.9598512858052043E-2</v>
      </c>
      <c r="G1030" s="380">
        <f t="shared" si="321"/>
        <v>4.2950337451711951E-2</v>
      </c>
      <c r="H1030" s="309">
        <f t="shared" si="322"/>
        <v>0.32478585850362351</v>
      </c>
      <c r="I1030" s="309">
        <f t="shared" si="323"/>
        <v>0.79709364060257915</v>
      </c>
      <c r="J1030" s="309">
        <f t="shared" si="324"/>
        <v>0.31582189883948414</v>
      </c>
      <c r="K1030" s="380">
        <f t="shared" si="325"/>
        <v>0.47923379931522891</v>
      </c>
      <c r="L1030" s="260"/>
      <c r="M1030" s="72"/>
      <c r="N1030" s="72"/>
      <c r="O1030" s="72"/>
      <c r="P1030" s="72"/>
      <c r="Q1030" s="72"/>
      <c r="R1030" s="72"/>
      <c r="S1030" s="72"/>
      <c r="T1030" s="72"/>
      <c r="U1030" s="72"/>
      <c r="V1030" s="72"/>
      <c r="W1030" s="72"/>
      <c r="X1030" s="72"/>
      <c r="Y1030" s="72"/>
      <c r="Z1030" s="72"/>
      <c r="AA1030" s="72"/>
      <c r="AB1030" s="72"/>
      <c r="AC1030" s="72"/>
      <c r="AD1030" s="72"/>
      <c r="AE1030" s="72"/>
      <c r="AF1030" s="72"/>
      <c r="AG1030" s="72"/>
      <c r="AH1030" s="72"/>
      <c r="AI1030" s="72"/>
      <c r="AJ1030" s="72"/>
      <c r="AK1030" s="72"/>
      <c r="AL1030" s="72"/>
      <c r="AM1030" s="72"/>
      <c r="AN1030" s="72"/>
      <c r="AO1030" s="72"/>
      <c r="AP1030" s="72"/>
      <c r="AQ1030" s="72"/>
      <c r="AR1030" s="72"/>
      <c r="AS1030" s="72"/>
      <c r="AT1030" s="72"/>
      <c r="AU1030" s="72"/>
      <c r="AV1030" s="72"/>
      <c r="AW1030" s="72"/>
      <c r="AX1030" s="72"/>
      <c r="AY1030" s="72"/>
      <c r="AZ1030" s="72"/>
      <c r="BA1030" s="72"/>
      <c r="BB1030" s="72"/>
      <c r="BC1030" s="72"/>
      <c r="BD1030" s="72"/>
      <c r="BE1030" s="72"/>
      <c r="BF1030" s="72"/>
      <c r="BG1030" s="72"/>
      <c r="BH1030" s="72"/>
      <c r="BI1030" s="72"/>
      <c r="BJ1030" s="72"/>
      <c r="BK1030" s="72"/>
      <c r="BL1030" s="72"/>
      <c r="BM1030" s="72"/>
      <c r="BN1030" s="72"/>
      <c r="BO1030" s="72"/>
      <c r="BP1030" s="72"/>
      <c r="BQ1030" s="72"/>
      <c r="BR1030" s="72"/>
      <c r="BS1030" s="72"/>
      <c r="BT1030" s="72"/>
      <c r="BU1030" s="72"/>
      <c r="BV1030" s="72"/>
      <c r="BW1030" s="72"/>
      <c r="BX1030" s="72"/>
      <c r="BY1030" s="72"/>
      <c r="BZ1030" s="72"/>
      <c r="CA1030" s="72"/>
      <c r="CB1030" s="72"/>
      <c r="CC1030" s="72"/>
      <c r="CD1030" s="72"/>
      <c r="CE1030" s="72"/>
      <c r="CF1030" s="72"/>
      <c r="CG1030" s="72"/>
      <c r="CH1030" s="72"/>
    </row>
    <row r="1031" spans="1:86" ht="25.15" customHeight="1">
      <c r="A1031" s="440"/>
      <c r="B1031" s="128">
        <f t="shared" si="326"/>
        <v>2031</v>
      </c>
      <c r="C1031" s="396">
        <f t="shared" si="327"/>
        <v>47848</v>
      </c>
      <c r="D1031" s="309">
        <f t="shared" si="318"/>
        <v>4.3239638718149259E-2</v>
      </c>
      <c r="E1031" s="309">
        <f t="shared" si="319"/>
        <v>5.7252741439694763E-2</v>
      </c>
      <c r="F1031" s="309">
        <f t="shared" si="320"/>
        <v>2.9982618046886043E-2</v>
      </c>
      <c r="G1031" s="380">
        <f t="shared" si="321"/>
        <v>4.3491666068243361E-2</v>
      </c>
      <c r="H1031" s="309">
        <f t="shared" si="322"/>
        <v>0.33294981163937043</v>
      </c>
      <c r="I1031" s="309">
        <f t="shared" si="323"/>
        <v>0.81712971962604053</v>
      </c>
      <c r="J1031" s="309">
        <f t="shared" si="324"/>
        <v>0.32376053013718697</v>
      </c>
      <c r="K1031" s="380">
        <f t="shared" si="325"/>
        <v>0.49128002046753272</v>
      </c>
      <c r="L1031" s="260"/>
      <c r="M1031" s="72"/>
      <c r="N1031" s="72"/>
      <c r="O1031" s="72"/>
      <c r="P1031" s="72"/>
      <c r="Q1031" s="72"/>
      <c r="R1031" s="72"/>
      <c r="S1031" s="72"/>
      <c r="T1031" s="72"/>
      <c r="U1031" s="72"/>
      <c r="V1031" s="72"/>
      <c r="W1031" s="72"/>
      <c r="X1031" s="72"/>
      <c r="Y1031" s="72"/>
      <c r="Z1031" s="72"/>
      <c r="AA1031" s="72"/>
      <c r="AB1031" s="72"/>
      <c r="AC1031" s="72"/>
      <c r="AD1031" s="72"/>
      <c r="AE1031" s="72"/>
      <c r="AF1031" s="72"/>
      <c r="AG1031" s="72"/>
      <c r="AH1031" s="72"/>
      <c r="AI1031" s="72"/>
      <c r="AJ1031" s="72"/>
      <c r="AK1031" s="72"/>
      <c r="AL1031" s="72"/>
      <c r="AM1031" s="72"/>
      <c r="AN1031" s="72"/>
      <c r="AO1031" s="72"/>
      <c r="AP1031" s="72"/>
      <c r="AQ1031" s="72"/>
      <c r="AR1031" s="72"/>
      <c r="AS1031" s="72"/>
      <c r="AT1031" s="72"/>
      <c r="AU1031" s="72"/>
      <c r="AV1031" s="72"/>
      <c r="AW1031" s="72"/>
      <c r="AX1031" s="72"/>
      <c r="AY1031" s="72"/>
      <c r="AZ1031" s="72"/>
      <c r="BA1031" s="72"/>
      <c r="BB1031" s="72"/>
      <c r="BC1031" s="72"/>
      <c r="BD1031" s="72"/>
      <c r="BE1031" s="72"/>
      <c r="BF1031" s="72"/>
      <c r="BG1031" s="72"/>
      <c r="BH1031" s="72"/>
      <c r="BI1031" s="72"/>
      <c r="BJ1031" s="72"/>
      <c r="BK1031" s="72"/>
      <c r="BL1031" s="72"/>
      <c r="BM1031" s="72"/>
      <c r="BN1031" s="72"/>
      <c r="BO1031" s="72"/>
      <c r="BP1031" s="72"/>
      <c r="BQ1031" s="72"/>
      <c r="BR1031" s="72"/>
      <c r="BS1031" s="72"/>
      <c r="BT1031" s="72"/>
      <c r="BU1031" s="72"/>
      <c r="BV1031" s="72"/>
      <c r="BW1031" s="72"/>
      <c r="BX1031" s="72"/>
      <c r="BY1031" s="72"/>
      <c r="BZ1031" s="72"/>
      <c r="CA1031" s="72"/>
      <c r="CB1031" s="72"/>
      <c r="CC1031" s="72"/>
      <c r="CD1031" s="72"/>
      <c r="CE1031" s="72"/>
      <c r="CF1031" s="72"/>
      <c r="CG1031" s="72"/>
      <c r="CH1031" s="72"/>
    </row>
    <row r="1032" spans="1:86" ht="25.15" customHeight="1">
      <c r="A1032" s="440"/>
      <c r="B1032" s="128">
        <f t="shared" si="326"/>
        <v>2032</v>
      </c>
      <c r="C1032" s="396">
        <f t="shared" si="327"/>
        <v>48213</v>
      </c>
      <c r="D1032" s="309">
        <f t="shared" si="318"/>
        <v>4.3798500278622005E-2</v>
      </c>
      <c r="E1032" s="309">
        <f t="shared" si="319"/>
        <v>5.794911810886922E-2</v>
      </c>
      <c r="F1032" s="309">
        <f t="shared" si="320"/>
        <v>3.0372029304885521E-2</v>
      </c>
      <c r="G1032" s="380">
        <f t="shared" si="321"/>
        <v>4.4039882564125582E-2</v>
      </c>
      <c r="H1032" s="309">
        <f t="shared" si="322"/>
        <v>0.3413717759402462</v>
      </c>
      <c r="I1032" s="309">
        <f t="shared" si="323"/>
        <v>0.83779901297686277</v>
      </c>
      <c r="J1032" s="309">
        <f t="shared" si="324"/>
        <v>0.33195005159515795</v>
      </c>
      <c r="K1032" s="380">
        <f t="shared" si="325"/>
        <v>0.50370694683742234</v>
      </c>
      <c r="L1032" s="260"/>
      <c r="M1032" s="72"/>
      <c r="N1032" s="72"/>
      <c r="O1032" s="72"/>
      <c r="P1032" s="72"/>
      <c r="Q1032" s="72"/>
      <c r="R1032" s="72"/>
      <c r="S1032" s="72"/>
      <c r="T1032" s="72"/>
      <c r="U1032" s="72"/>
      <c r="V1032" s="72"/>
      <c r="W1032" s="72"/>
      <c r="X1032" s="72"/>
      <c r="Y1032" s="72"/>
      <c r="Z1032" s="72"/>
      <c r="AA1032" s="72"/>
      <c r="AB1032" s="72"/>
      <c r="AC1032" s="72"/>
      <c r="AD1032" s="72"/>
      <c r="AE1032" s="72"/>
      <c r="AF1032" s="72"/>
      <c r="AG1032" s="72"/>
      <c r="AH1032" s="72"/>
      <c r="AI1032" s="72"/>
      <c r="AJ1032" s="72"/>
      <c r="AK1032" s="72"/>
      <c r="AL1032" s="72"/>
      <c r="AM1032" s="72"/>
      <c r="AN1032" s="72"/>
      <c r="AO1032" s="72"/>
      <c r="AP1032" s="72"/>
      <c r="AQ1032" s="72"/>
      <c r="AR1032" s="72"/>
      <c r="AS1032" s="72"/>
      <c r="AT1032" s="72"/>
      <c r="AU1032" s="72"/>
      <c r="AV1032" s="72"/>
      <c r="AW1032" s="72"/>
      <c r="AX1032" s="72"/>
      <c r="AY1032" s="72"/>
      <c r="AZ1032" s="72"/>
      <c r="BA1032" s="72"/>
      <c r="BB1032" s="72"/>
      <c r="BC1032" s="72"/>
      <c r="BD1032" s="72"/>
      <c r="BE1032" s="72"/>
      <c r="BF1032" s="72"/>
      <c r="BG1032" s="72"/>
      <c r="BH1032" s="72"/>
      <c r="BI1032" s="72"/>
      <c r="BJ1032" s="72"/>
      <c r="BK1032" s="72"/>
      <c r="BL1032" s="72"/>
      <c r="BM1032" s="72"/>
      <c r="BN1032" s="72"/>
      <c r="BO1032" s="72"/>
      <c r="BP1032" s="72"/>
      <c r="BQ1032" s="72"/>
      <c r="BR1032" s="72"/>
      <c r="BS1032" s="72"/>
      <c r="BT1032" s="72"/>
      <c r="BU1032" s="72"/>
      <c r="BV1032" s="72"/>
      <c r="BW1032" s="72"/>
      <c r="BX1032" s="72"/>
      <c r="BY1032" s="72"/>
      <c r="BZ1032" s="72"/>
      <c r="CA1032" s="72"/>
      <c r="CB1032" s="72"/>
      <c r="CC1032" s="72"/>
      <c r="CD1032" s="72"/>
      <c r="CE1032" s="72"/>
      <c r="CF1032" s="72"/>
      <c r="CG1032" s="72"/>
      <c r="CH1032" s="72"/>
    </row>
    <row r="1033" spans="1:86" ht="25.15" customHeight="1">
      <c r="A1033" s="440"/>
      <c r="B1033" s="128">
        <f t="shared" si="326"/>
        <v>2033</v>
      </c>
      <c r="C1033" s="396">
        <f t="shared" si="327"/>
        <v>48579</v>
      </c>
      <c r="D1033" s="309">
        <f t="shared" si="318"/>
        <v>4.4329675924687402E-2</v>
      </c>
      <c r="E1033" s="309">
        <f t="shared" si="319"/>
        <v>5.8606687676041866E-2</v>
      </c>
      <c r="F1033" s="309">
        <f t="shared" si="320"/>
        <v>3.0742336298217612E-2</v>
      </c>
      <c r="G1033" s="380">
        <f t="shared" si="321"/>
        <v>4.4559566632982293E-2</v>
      </c>
      <c r="H1033" s="309">
        <f t="shared" si="322"/>
        <v>0.34978353245086197</v>
      </c>
      <c r="I1033" s="309">
        <f t="shared" si="323"/>
        <v>0.85844325423724488</v>
      </c>
      <c r="J1033" s="309">
        <f t="shared" si="324"/>
        <v>0.34012964699379322</v>
      </c>
      <c r="K1033" s="380">
        <f t="shared" si="325"/>
        <v>0.51611881122730008</v>
      </c>
      <c r="L1033" s="260"/>
      <c r="M1033" s="72"/>
      <c r="N1033" s="72"/>
      <c r="O1033" s="72"/>
      <c r="P1033" s="72"/>
      <c r="Q1033" s="72"/>
      <c r="R1033" s="72"/>
      <c r="S1033" s="72"/>
      <c r="T1033" s="72"/>
      <c r="U1033" s="72"/>
      <c r="V1033" s="72"/>
      <c r="W1033" s="72"/>
      <c r="X1033" s="72"/>
      <c r="Y1033" s="72"/>
      <c r="Z1033" s="72"/>
      <c r="AA1033" s="72"/>
      <c r="AB1033" s="72"/>
      <c r="AC1033" s="72"/>
      <c r="AD1033" s="72"/>
      <c r="AE1033" s="72"/>
      <c r="AF1033" s="72"/>
      <c r="AG1033" s="72"/>
      <c r="AH1033" s="72"/>
      <c r="AI1033" s="72"/>
      <c r="AJ1033" s="72"/>
      <c r="AK1033" s="72"/>
      <c r="AL1033" s="72"/>
      <c r="AM1033" s="72"/>
      <c r="AN1033" s="72"/>
      <c r="AO1033" s="72"/>
      <c r="AP1033" s="72"/>
      <c r="AQ1033" s="72"/>
      <c r="AR1033" s="72"/>
      <c r="AS1033" s="72"/>
      <c r="AT1033" s="72"/>
      <c r="AU1033" s="72"/>
      <c r="AV1033" s="72"/>
      <c r="AW1033" s="72"/>
      <c r="AX1033" s="72"/>
      <c r="AY1033" s="72"/>
      <c r="AZ1033" s="72"/>
      <c r="BA1033" s="72"/>
      <c r="BB1033" s="72"/>
      <c r="BC1033" s="72"/>
      <c r="BD1033" s="72"/>
      <c r="BE1033" s="72"/>
      <c r="BF1033" s="72"/>
      <c r="BG1033" s="72"/>
      <c r="BH1033" s="72"/>
      <c r="BI1033" s="72"/>
      <c r="BJ1033" s="72"/>
      <c r="BK1033" s="72"/>
      <c r="BL1033" s="72"/>
      <c r="BM1033" s="72"/>
      <c r="BN1033" s="72"/>
      <c r="BO1033" s="72"/>
      <c r="BP1033" s="72"/>
      <c r="BQ1033" s="72"/>
      <c r="BR1033" s="72"/>
      <c r="BS1033" s="72"/>
      <c r="BT1033" s="72"/>
      <c r="BU1033" s="72"/>
      <c r="BV1033" s="72"/>
      <c r="BW1033" s="72"/>
      <c r="BX1033" s="72"/>
      <c r="BY1033" s="72"/>
      <c r="BZ1033" s="72"/>
      <c r="CA1033" s="72"/>
      <c r="CB1033" s="72"/>
      <c r="CC1033" s="72"/>
      <c r="CD1033" s="72"/>
      <c r="CE1033" s="72"/>
      <c r="CF1033" s="72"/>
      <c r="CG1033" s="72"/>
      <c r="CH1033" s="72"/>
    </row>
    <row r="1034" spans="1:86" ht="25.15" customHeight="1">
      <c r="A1034" s="440"/>
      <c r="B1034" s="128">
        <f t="shared" si="326"/>
        <v>2034</v>
      </c>
      <c r="C1034" s="396">
        <f t="shared" si="327"/>
        <v>48944</v>
      </c>
      <c r="D1034" s="309">
        <f t="shared" si="318"/>
        <v>4.4866478897685469E-2</v>
      </c>
      <c r="E1034" s="309">
        <f t="shared" si="319"/>
        <v>5.9269461617113592E-2</v>
      </c>
      <c r="F1034" s="309">
        <f t="shared" si="320"/>
        <v>3.1116642875290243E-2</v>
      </c>
      <c r="G1034" s="380">
        <f t="shared" si="321"/>
        <v>4.5084194463363099E-2</v>
      </c>
      <c r="H1034" s="309">
        <f t="shared" si="322"/>
        <v>0.35845084662402493</v>
      </c>
      <c r="I1034" s="309">
        <f t="shared" si="323"/>
        <v>0.87971468840732503</v>
      </c>
      <c r="J1034" s="309">
        <f t="shared" si="324"/>
        <v>0.34855774676580398</v>
      </c>
      <c r="K1034" s="380">
        <f t="shared" si="325"/>
        <v>0.5289077605990512</v>
      </c>
      <c r="L1034" s="260"/>
      <c r="M1034" s="72"/>
      <c r="N1034" s="72"/>
      <c r="O1034" s="72"/>
      <c r="P1034" s="72"/>
      <c r="Q1034" s="72"/>
      <c r="R1034" s="72"/>
      <c r="S1034" s="72"/>
      <c r="T1034" s="72"/>
      <c r="U1034" s="72"/>
      <c r="V1034" s="72"/>
      <c r="W1034" s="72"/>
      <c r="X1034" s="72"/>
      <c r="Y1034" s="72"/>
      <c r="Z1034" s="72"/>
      <c r="AA1034" s="72"/>
      <c r="AB1034" s="72"/>
      <c r="AC1034" s="72"/>
      <c r="AD1034" s="72"/>
      <c r="AE1034" s="72"/>
      <c r="AF1034" s="72"/>
      <c r="AG1034" s="72"/>
      <c r="AH1034" s="72"/>
      <c r="AI1034" s="72"/>
      <c r="AJ1034" s="72"/>
      <c r="AK1034" s="72"/>
      <c r="AL1034" s="72"/>
      <c r="AM1034" s="72"/>
      <c r="AN1034" s="72"/>
      <c r="AO1034" s="72"/>
      <c r="AP1034" s="72"/>
      <c r="AQ1034" s="72"/>
      <c r="AR1034" s="72"/>
      <c r="AS1034" s="72"/>
      <c r="AT1034" s="72"/>
      <c r="AU1034" s="72"/>
      <c r="AV1034" s="72"/>
      <c r="AW1034" s="72"/>
      <c r="AX1034" s="72"/>
      <c r="AY1034" s="72"/>
      <c r="AZ1034" s="72"/>
      <c r="BA1034" s="72"/>
      <c r="BB1034" s="72"/>
      <c r="BC1034" s="72"/>
      <c r="BD1034" s="72"/>
      <c r="BE1034" s="72"/>
      <c r="BF1034" s="72"/>
      <c r="BG1034" s="72"/>
      <c r="BH1034" s="72"/>
      <c r="BI1034" s="72"/>
      <c r="BJ1034" s="72"/>
      <c r="BK1034" s="72"/>
      <c r="BL1034" s="72"/>
      <c r="BM1034" s="72"/>
      <c r="BN1034" s="72"/>
      <c r="BO1034" s="72"/>
      <c r="BP1034" s="72"/>
      <c r="BQ1034" s="72"/>
      <c r="BR1034" s="72"/>
      <c r="BS1034" s="72"/>
      <c r="BT1034" s="72"/>
      <c r="BU1034" s="72"/>
      <c r="BV1034" s="72"/>
      <c r="BW1034" s="72"/>
      <c r="BX1034" s="72"/>
      <c r="BY1034" s="72"/>
      <c r="BZ1034" s="72"/>
      <c r="CA1034" s="72"/>
      <c r="CB1034" s="72"/>
      <c r="CC1034" s="72"/>
      <c r="CD1034" s="72"/>
      <c r="CE1034" s="72"/>
      <c r="CF1034" s="72"/>
      <c r="CG1034" s="72"/>
      <c r="CH1034" s="72"/>
    </row>
    <row r="1035" spans="1:86" ht="25.15" customHeight="1">
      <c r="A1035" s="440"/>
      <c r="B1035" s="128">
        <f t="shared" si="326"/>
        <v>2035</v>
      </c>
      <c r="C1035" s="396">
        <f t="shared" si="327"/>
        <v>49309</v>
      </c>
      <c r="D1035" s="309">
        <f t="shared" si="318"/>
        <v>4.5372642159047565E-2</v>
      </c>
      <c r="E1035" s="309">
        <f t="shared" si="319"/>
        <v>5.9889466489957736E-2</v>
      </c>
      <c r="F1035" s="309">
        <f t="shared" si="320"/>
        <v>3.1469799217907921E-2</v>
      </c>
      <c r="G1035" s="380">
        <f t="shared" si="321"/>
        <v>4.5577302622304409E-2</v>
      </c>
      <c r="H1035" s="309">
        <f t="shared" si="322"/>
        <v>0.36709001685823928</v>
      </c>
      <c r="I1035" s="309">
        <f t="shared" si="323"/>
        <v>0.90091705135964717</v>
      </c>
      <c r="J1035" s="309">
        <f t="shared" si="324"/>
        <v>0.35695847936031344</v>
      </c>
      <c r="K1035" s="380">
        <f t="shared" si="325"/>
        <v>0.54165518252606659</v>
      </c>
      <c r="L1035" s="260"/>
      <c r="M1035" s="72"/>
      <c r="N1035" s="72"/>
      <c r="O1035" s="72"/>
      <c r="P1035" s="72"/>
      <c r="Q1035" s="72"/>
      <c r="R1035" s="72"/>
      <c r="S1035" s="72"/>
      <c r="T1035" s="72"/>
      <c r="U1035" s="72"/>
      <c r="V1035" s="72"/>
      <c r="W1035" s="72"/>
      <c r="X1035" s="72"/>
      <c r="Y1035" s="72"/>
      <c r="Z1035" s="72"/>
      <c r="AA1035" s="72"/>
      <c r="AB1035" s="72"/>
      <c r="AC1035" s="72"/>
      <c r="AD1035" s="72"/>
      <c r="AE1035" s="72"/>
      <c r="AF1035" s="72"/>
      <c r="AG1035" s="72"/>
      <c r="AH1035" s="72"/>
      <c r="AI1035" s="72"/>
      <c r="AJ1035" s="72"/>
      <c r="AK1035" s="72"/>
      <c r="AL1035" s="72"/>
      <c r="AM1035" s="72"/>
      <c r="AN1035" s="72"/>
      <c r="AO1035" s="72"/>
      <c r="AP1035" s="72"/>
      <c r="AQ1035" s="72"/>
      <c r="AR1035" s="72"/>
      <c r="AS1035" s="72"/>
      <c r="AT1035" s="72"/>
      <c r="AU1035" s="72"/>
      <c r="AV1035" s="72"/>
      <c r="AW1035" s="72"/>
      <c r="AX1035" s="72"/>
      <c r="AY1035" s="72"/>
      <c r="AZ1035" s="72"/>
      <c r="BA1035" s="72"/>
      <c r="BB1035" s="72"/>
      <c r="BC1035" s="72"/>
      <c r="BD1035" s="72"/>
      <c r="BE1035" s="72"/>
      <c r="BF1035" s="72"/>
      <c r="BG1035" s="72"/>
      <c r="BH1035" s="72"/>
      <c r="BI1035" s="72"/>
      <c r="BJ1035" s="72"/>
      <c r="BK1035" s="72"/>
      <c r="BL1035" s="72"/>
      <c r="BM1035" s="72"/>
      <c r="BN1035" s="72"/>
      <c r="BO1035" s="72"/>
      <c r="BP1035" s="72"/>
      <c r="BQ1035" s="72"/>
      <c r="BR1035" s="72"/>
      <c r="BS1035" s="72"/>
      <c r="BT1035" s="72"/>
      <c r="BU1035" s="72"/>
      <c r="BV1035" s="72"/>
      <c r="BW1035" s="72"/>
      <c r="BX1035" s="72"/>
      <c r="BY1035" s="72"/>
      <c r="BZ1035" s="72"/>
      <c r="CA1035" s="72"/>
      <c r="CB1035" s="72"/>
      <c r="CC1035" s="72"/>
      <c r="CD1035" s="72"/>
      <c r="CE1035" s="72"/>
      <c r="CF1035" s="72"/>
      <c r="CG1035" s="72"/>
      <c r="CH1035" s="72"/>
    </row>
    <row r="1036" spans="1:86" ht="25.15" customHeight="1">
      <c r="A1036" s="440"/>
      <c r="B1036" s="128">
        <f t="shared" si="326"/>
        <v>2036</v>
      </c>
      <c r="C1036" s="396">
        <f t="shared" si="327"/>
        <v>49674</v>
      </c>
      <c r="D1036" s="309">
        <f t="shared" si="318"/>
        <v>4.5846068946660948E-2</v>
      </c>
      <c r="E1036" s="309">
        <f t="shared" si="319"/>
        <v>6.0463948462362534E-2</v>
      </c>
      <c r="F1036" s="309">
        <f t="shared" si="320"/>
        <v>3.1800350444131521E-2</v>
      </c>
      <c r="G1036" s="380">
        <f t="shared" si="321"/>
        <v>4.6036789284385003E-2</v>
      </c>
      <c r="H1036" s="309">
        <f t="shared" si="322"/>
        <v>0.37568277729412985</v>
      </c>
      <c r="I1036" s="309">
        <f t="shared" si="323"/>
        <v>0.92200551478667603</v>
      </c>
      <c r="J1036" s="309">
        <f t="shared" si="324"/>
        <v>0.36531408304835233</v>
      </c>
      <c r="K1036" s="380">
        <f t="shared" si="325"/>
        <v>0.55433412504305279</v>
      </c>
      <c r="L1036" s="260"/>
      <c r="M1036" s="72"/>
      <c r="N1036" s="72"/>
      <c r="O1036" s="72"/>
      <c r="P1036" s="72"/>
      <c r="Q1036" s="72"/>
      <c r="R1036" s="72"/>
      <c r="S1036" s="72"/>
      <c r="T1036" s="72"/>
      <c r="U1036" s="72"/>
      <c r="V1036" s="72"/>
      <c r="W1036" s="72"/>
      <c r="X1036" s="72"/>
      <c r="Y1036" s="72"/>
      <c r="Z1036" s="72"/>
      <c r="AA1036" s="72"/>
      <c r="AB1036" s="72"/>
      <c r="AC1036" s="72"/>
      <c r="AD1036" s="72"/>
      <c r="AE1036" s="72"/>
      <c r="AF1036" s="72"/>
      <c r="AG1036" s="72"/>
      <c r="AH1036" s="72"/>
      <c r="AI1036" s="72"/>
      <c r="AJ1036" s="72"/>
      <c r="AK1036" s="72"/>
      <c r="AL1036" s="72"/>
      <c r="AM1036" s="72"/>
      <c r="AN1036" s="72"/>
      <c r="AO1036" s="72"/>
      <c r="AP1036" s="72"/>
      <c r="AQ1036" s="72"/>
      <c r="AR1036" s="72"/>
      <c r="AS1036" s="72"/>
      <c r="AT1036" s="72"/>
      <c r="AU1036" s="72"/>
      <c r="AV1036" s="72"/>
      <c r="AW1036" s="72"/>
      <c r="AX1036" s="72"/>
      <c r="AY1036" s="72"/>
      <c r="AZ1036" s="72"/>
      <c r="BA1036" s="72"/>
      <c r="BB1036" s="72"/>
      <c r="BC1036" s="72"/>
      <c r="BD1036" s="72"/>
      <c r="BE1036" s="72"/>
      <c r="BF1036" s="72"/>
      <c r="BG1036" s="72"/>
      <c r="BH1036" s="72"/>
      <c r="BI1036" s="72"/>
      <c r="BJ1036" s="72"/>
      <c r="BK1036" s="72"/>
      <c r="BL1036" s="72"/>
      <c r="BM1036" s="72"/>
      <c r="BN1036" s="72"/>
      <c r="BO1036" s="72"/>
      <c r="BP1036" s="72"/>
      <c r="BQ1036" s="72"/>
      <c r="BR1036" s="72"/>
      <c r="BS1036" s="72"/>
      <c r="BT1036" s="72"/>
      <c r="BU1036" s="72"/>
      <c r="BV1036" s="72"/>
      <c r="BW1036" s="72"/>
      <c r="BX1036" s="72"/>
      <c r="BY1036" s="72"/>
      <c r="BZ1036" s="72"/>
      <c r="CA1036" s="72"/>
      <c r="CB1036" s="72"/>
      <c r="CC1036" s="72"/>
      <c r="CD1036" s="72"/>
      <c r="CE1036" s="72"/>
      <c r="CF1036" s="72"/>
      <c r="CG1036" s="72"/>
      <c r="CH1036" s="72"/>
    </row>
    <row r="1037" spans="1:86" ht="25.15" customHeight="1">
      <c r="A1037" s="440"/>
      <c r="B1037" s="128">
        <f t="shared" si="326"/>
        <v>2037</v>
      </c>
      <c r="C1037" s="396">
        <f t="shared" si="327"/>
        <v>50040</v>
      </c>
      <c r="D1037" s="309">
        <f t="shared" si="318"/>
        <v>4.6285364737526702E-2</v>
      </c>
      <c r="E1037" s="309">
        <f t="shared" si="319"/>
        <v>6.099108911578037E-2</v>
      </c>
      <c r="F1037" s="309">
        <f t="shared" si="320"/>
        <v>3.2107328365850764E-2</v>
      </c>
      <c r="G1037" s="380">
        <f t="shared" si="321"/>
        <v>4.6461260739719283E-2</v>
      </c>
      <c r="H1037" s="309">
        <f t="shared" si="322"/>
        <v>0.38421574106541417</v>
      </c>
      <c r="I1037" s="309">
        <f t="shared" si="323"/>
        <v>0.94294722446861734</v>
      </c>
      <c r="J1037" s="309">
        <f t="shared" si="324"/>
        <v>0.37361154043578804</v>
      </c>
      <c r="K1037" s="380">
        <f t="shared" si="325"/>
        <v>0.5669248353232732</v>
      </c>
      <c r="L1037" s="260"/>
      <c r="M1037" s="72"/>
      <c r="N1037" s="72"/>
      <c r="O1037" s="72"/>
      <c r="P1037" s="72"/>
      <c r="Q1037" s="72"/>
      <c r="R1037" s="72"/>
      <c r="S1037" s="72"/>
      <c r="T1037" s="72"/>
      <c r="U1037" s="72"/>
      <c r="V1037" s="72"/>
      <c r="W1037" s="72"/>
      <c r="X1037" s="72"/>
      <c r="Y1037" s="72"/>
      <c r="Z1037" s="72"/>
      <c r="AA1037" s="72"/>
      <c r="AB1037" s="72"/>
      <c r="AC1037" s="72"/>
      <c r="AD1037" s="72"/>
      <c r="AE1037" s="72"/>
      <c r="AF1037" s="72"/>
      <c r="AG1037" s="72"/>
      <c r="AH1037" s="72"/>
      <c r="AI1037" s="72"/>
      <c r="AJ1037" s="72"/>
      <c r="AK1037" s="72"/>
      <c r="AL1037" s="72"/>
      <c r="AM1037" s="72"/>
      <c r="AN1037" s="72"/>
      <c r="AO1037" s="72"/>
      <c r="AP1037" s="72"/>
      <c r="AQ1037" s="72"/>
      <c r="AR1037" s="72"/>
      <c r="AS1037" s="72"/>
      <c r="AT1037" s="72"/>
      <c r="AU1037" s="72"/>
      <c r="AV1037" s="72"/>
      <c r="AW1037" s="72"/>
      <c r="AX1037" s="72"/>
      <c r="AY1037" s="72"/>
      <c r="AZ1037" s="72"/>
      <c r="BA1037" s="72"/>
      <c r="BB1037" s="72"/>
      <c r="BC1037" s="72"/>
      <c r="BD1037" s="72"/>
      <c r="BE1037" s="72"/>
      <c r="BF1037" s="72"/>
      <c r="BG1037" s="72"/>
      <c r="BH1037" s="72"/>
      <c r="BI1037" s="72"/>
      <c r="BJ1037" s="72"/>
      <c r="BK1037" s="72"/>
      <c r="BL1037" s="72"/>
      <c r="BM1037" s="72"/>
      <c r="BN1037" s="72"/>
      <c r="BO1037" s="72"/>
      <c r="BP1037" s="72"/>
      <c r="BQ1037" s="72"/>
      <c r="BR1037" s="72"/>
      <c r="BS1037" s="72"/>
      <c r="BT1037" s="72"/>
      <c r="BU1037" s="72"/>
      <c r="BV1037" s="72"/>
      <c r="BW1037" s="72"/>
      <c r="BX1037" s="72"/>
      <c r="BY1037" s="72"/>
      <c r="BZ1037" s="72"/>
      <c r="CA1037" s="72"/>
      <c r="CB1037" s="72"/>
      <c r="CC1037" s="72"/>
      <c r="CD1037" s="72"/>
      <c r="CE1037" s="72"/>
      <c r="CF1037" s="72"/>
      <c r="CG1037" s="72"/>
      <c r="CH1037" s="72"/>
    </row>
    <row r="1038" spans="1:86" ht="25.15" customHeight="1">
      <c r="A1038" s="440"/>
      <c r="B1038" s="128">
        <f t="shared" si="326"/>
        <v>2038</v>
      </c>
      <c r="C1038" s="396">
        <f t="shared" si="327"/>
        <v>50405</v>
      </c>
      <c r="D1038" s="309">
        <f t="shared" si="318"/>
        <v>4.6688631700450012E-2</v>
      </c>
      <c r="E1038" s="309">
        <f t="shared" si="319"/>
        <v>6.1468414865992228E-2</v>
      </c>
      <c r="F1038" s="309">
        <f t="shared" si="320"/>
        <v>3.2389415309372845E-2</v>
      </c>
      <c r="G1038" s="380">
        <f t="shared" si="321"/>
        <v>4.6848820625271688E-2</v>
      </c>
      <c r="H1038" s="309">
        <f t="shared" si="322"/>
        <v>0.39267058262773347</v>
      </c>
      <c r="I1038" s="309">
        <f t="shared" si="323"/>
        <v>0.96369720561827954</v>
      </c>
      <c r="J1038" s="309">
        <f t="shared" si="324"/>
        <v>0.38183303175594929</v>
      </c>
      <c r="K1038" s="380">
        <f t="shared" si="325"/>
        <v>0.57940027333398747</v>
      </c>
      <c r="L1038" s="260"/>
      <c r="M1038" s="72"/>
      <c r="N1038" s="72"/>
      <c r="O1038" s="72"/>
      <c r="P1038" s="72"/>
      <c r="Q1038" s="72"/>
      <c r="R1038" s="72"/>
      <c r="S1038" s="72"/>
      <c r="T1038" s="72"/>
      <c r="U1038" s="72"/>
      <c r="V1038" s="72"/>
      <c r="W1038" s="72"/>
      <c r="X1038" s="72"/>
      <c r="Y1038" s="72"/>
      <c r="Z1038" s="72"/>
      <c r="AA1038" s="72"/>
      <c r="AB1038" s="72"/>
      <c r="AC1038" s="72"/>
      <c r="AD1038" s="72"/>
      <c r="AE1038" s="72"/>
      <c r="AF1038" s="72"/>
      <c r="AG1038" s="72"/>
      <c r="AH1038" s="72"/>
      <c r="AI1038" s="72"/>
      <c r="AJ1038" s="72"/>
      <c r="AK1038" s="72"/>
      <c r="AL1038" s="72"/>
      <c r="AM1038" s="72"/>
      <c r="AN1038" s="72"/>
      <c r="AO1038" s="72"/>
      <c r="AP1038" s="72"/>
      <c r="AQ1038" s="72"/>
      <c r="AR1038" s="72"/>
      <c r="AS1038" s="72"/>
      <c r="AT1038" s="72"/>
      <c r="AU1038" s="72"/>
      <c r="AV1038" s="72"/>
      <c r="AW1038" s="72"/>
      <c r="AX1038" s="72"/>
      <c r="AY1038" s="72"/>
      <c r="AZ1038" s="72"/>
      <c r="BA1038" s="72"/>
      <c r="BB1038" s="72"/>
      <c r="BC1038" s="72"/>
      <c r="BD1038" s="72"/>
      <c r="BE1038" s="72"/>
      <c r="BF1038" s="72"/>
      <c r="BG1038" s="72"/>
      <c r="BH1038" s="72"/>
      <c r="BI1038" s="72"/>
      <c r="BJ1038" s="72"/>
      <c r="BK1038" s="72"/>
      <c r="BL1038" s="72"/>
      <c r="BM1038" s="72"/>
      <c r="BN1038" s="72"/>
      <c r="BO1038" s="72"/>
      <c r="BP1038" s="72"/>
      <c r="BQ1038" s="72"/>
      <c r="BR1038" s="72"/>
      <c r="BS1038" s="72"/>
      <c r="BT1038" s="72"/>
      <c r="BU1038" s="72"/>
      <c r="BV1038" s="72"/>
      <c r="BW1038" s="72"/>
      <c r="BX1038" s="72"/>
      <c r="BY1038" s="72"/>
      <c r="BZ1038" s="72"/>
      <c r="CA1038" s="72"/>
      <c r="CB1038" s="72"/>
      <c r="CC1038" s="72"/>
      <c r="CD1038" s="72"/>
      <c r="CE1038" s="72"/>
      <c r="CF1038" s="72"/>
      <c r="CG1038" s="72"/>
      <c r="CH1038" s="72"/>
    </row>
    <row r="1039" spans="1:86" ht="25.15" customHeight="1">
      <c r="A1039" s="440"/>
      <c r="B1039" s="128">
        <f t="shared" si="326"/>
        <v>2039</v>
      </c>
      <c r="C1039" s="396">
        <f t="shared" si="327"/>
        <v>50770</v>
      </c>
      <c r="D1039" s="309">
        <f t="shared" si="318"/>
        <v>4.7017021491811764E-2</v>
      </c>
      <c r="E1039" s="309">
        <f t="shared" si="319"/>
        <v>6.1844858833460255E-2</v>
      </c>
      <c r="F1039" s="309">
        <f t="shared" si="320"/>
        <v>3.2619657476508371E-2</v>
      </c>
      <c r="G1039" s="380">
        <f t="shared" si="321"/>
        <v>4.7160512600593472E-2</v>
      </c>
      <c r="H1039" s="309">
        <f t="shared" si="322"/>
        <v>0.40071307855572919</v>
      </c>
      <c r="I1039" s="309">
        <f t="shared" si="323"/>
        <v>0.98343520279682983</v>
      </c>
      <c r="J1039" s="309">
        <f t="shared" si="324"/>
        <v>0.3896535580162086</v>
      </c>
      <c r="K1039" s="380">
        <f t="shared" si="325"/>
        <v>0.59126727978958915</v>
      </c>
      <c r="L1039" s="260"/>
      <c r="M1039" s="72"/>
      <c r="N1039" s="72"/>
      <c r="O1039" s="72"/>
      <c r="P1039" s="72"/>
      <c r="Q1039" s="72"/>
      <c r="R1039" s="72"/>
      <c r="S1039" s="72"/>
      <c r="T1039" s="72"/>
      <c r="U1039" s="72"/>
      <c r="V1039" s="72"/>
      <c r="W1039" s="72"/>
      <c r="X1039" s="72"/>
      <c r="Y1039" s="72"/>
      <c r="Z1039" s="72"/>
      <c r="AA1039" s="72"/>
      <c r="AB1039" s="72"/>
      <c r="AC1039" s="72"/>
      <c r="AD1039" s="72"/>
      <c r="AE1039" s="72"/>
      <c r="AF1039" s="72"/>
      <c r="AG1039" s="72"/>
      <c r="AH1039" s="72"/>
      <c r="AI1039" s="72"/>
      <c r="AJ1039" s="72"/>
      <c r="AK1039" s="72"/>
      <c r="AL1039" s="72"/>
      <c r="AM1039" s="72"/>
      <c r="AN1039" s="72"/>
      <c r="AO1039" s="72"/>
      <c r="AP1039" s="72"/>
      <c r="AQ1039" s="72"/>
      <c r="AR1039" s="72"/>
      <c r="AS1039" s="72"/>
      <c r="AT1039" s="72"/>
      <c r="AU1039" s="72"/>
      <c r="AV1039" s="72"/>
      <c r="AW1039" s="72"/>
      <c r="AX1039" s="72"/>
      <c r="AY1039" s="72"/>
      <c r="AZ1039" s="72"/>
      <c r="BA1039" s="72"/>
      <c r="BB1039" s="72"/>
      <c r="BC1039" s="72"/>
      <c r="BD1039" s="72"/>
      <c r="BE1039" s="72"/>
      <c r="BF1039" s="72"/>
      <c r="BG1039" s="72"/>
      <c r="BH1039" s="72"/>
      <c r="BI1039" s="72"/>
      <c r="BJ1039" s="72"/>
      <c r="BK1039" s="72"/>
      <c r="BL1039" s="72"/>
      <c r="BM1039" s="72"/>
      <c r="BN1039" s="72"/>
      <c r="BO1039" s="72"/>
      <c r="BP1039" s="72"/>
      <c r="BQ1039" s="72"/>
      <c r="BR1039" s="72"/>
      <c r="BS1039" s="72"/>
      <c r="BT1039" s="72"/>
      <c r="BU1039" s="72"/>
      <c r="BV1039" s="72"/>
      <c r="BW1039" s="72"/>
      <c r="BX1039" s="72"/>
      <c r="BY1039" s="72"/>
      <c r="BZ1039" s="72"/>
      <c r="CA1039" s="72"/>
      <c r="CB1039" s="72"/>
      <c r="CC1039" s="72"/>
      <c r="CD1039" s="72"/>
      <c r="CE1039" s="72"/>
      <c r="CF1039" s="72"/>
      <c r="CG1039" s="72"/>
      <c r="CH1039" s="72"/>
    </row>
    <row r="1040" spans="1:86" ht="25.15" customHeight="1">
      <c r="A1040" s="440"/>
      <c r="B1040" s="128">
        <f t="shared" si="326"/>
        <v>2040</v>
      </c>
      <c r="C1040" s="396">
        <f t="shared" si="327"/>
        <v>51135</v>
      </c>
      <c r="D1040" s="309">
        <f t="shared" si="318"/>
        <v>4.7342525646821496E-2</v>
      </c>
      <c r="E1040" s="309">
        <f t="shared" si="319"/>
        <v>6.2215205976673037E-2</v>
      </c>
      <c r="F1040" s="309">
        <f t="shared" si="320"/>
        <v>3.2847997563616477E-2</v>
      </c>
      <c r="G1040" s="380">
        <f t="shared" si="321"/>
        <v>4.746857639570367E-2</v>
      </c>
      <c r="H1040" s="309">
        <f t="shared" si="322"/>
        <v>0.40894835426328469</v>
      </c>
      <c r="I1040" s="309">
        <f t="shared" si="323"/>
        <v>1.0036463225954098</v>
      </c>
      <c r="J1040" s="309">
        <f t="shared" si="324"/>
        <v>0.39766154341129262</v>
      </c>
      <c r="K1040" s="380">
        <f t="shared" si="325"/>
        <v>0.60341874008999563</v>
      </c>
      <c r="L1040" s="260"/>
      <c r="M1040" s="72"/>
      <c r="N1040" s="72"/>
      <c r="O1040" s="72"/>
      <c r="P1040" s="72"/>
      <c r="Q1040" s="72"/>
      <c r="R1040" s="72"/>
      <c r="S1040" s="72"/>
      <c r="T1040" s="72"/>
      <c r="U1040" s="72"/>
      <c r="V1040" s="72"/>
      <c r="W1040" s="72"/>
      <c r="X1040" s="72"/>
      <c r="Y1040" s="72"/>
      <c r="Z1040" s="72"/>
      <c r="AA1040" s="72"/>
      <c r="AB1040" s="72"/>
      <c r="AC1040" s="72"/>
      <c r="AD1040" s="72"/>
      <c r="AE1040" s="72"/>
      <c r="AF1040" s="72"/>
      <c r="AG1040" s="72"/>
      <c r="AH1040" s="72"/>
      <c r="AI1040" s="72"/>
      <c r="AJ1040" s="72"/>
      <c r="AK1040" s="72"/>
      <c r="AL1040" s="72"/>
      <c r="AM1040" s="72"/>
      <c r="AN1040" s="72"/>
      <c r="AO1040" s="72"/>
      <c r="AP1040" s="72"/>
      <c r="AQ1040" s="72"/>
      <c r="AR1040" s="72"/>
      <c r="AS1040" s="72"/>
      <c r="AT1040" s="72"/>
      <c r="AU1040" s="72"/>
      <c r="AV1040" s="72"/>
      <c r="AW1040" s="72"/>
      <c r="AX1040" s="72"/>
      <c r="AY1040" s="72"/>
      <c r="AZ1040" s="72"/>
      <c r="BA1040" s="72"/>
      <c r="BB1040" s="72"/>
      <c r="BC1040" s="72"/>
      <c r="BD1040" s="72"/>
      <c r="BE1040" s="72"/>
      <c r="BF1040" s="72"/>
      <c r="BG1040" s="72"/>
      <c r="BH1040" s="72"/>
      <c r="BI1040" s="72"/>
      <c r="BJ1040" s="72"/>
      <c r="BK1040" s="72"/>
      <c r="BL1040" s="72"/>
      <c r="BM1040" s="72"/>
      <c r="BN1040" s="72"/>
      <c r="BO1040" s="72"/>
      <c r="BP1040" s="72"/>
      <c r="BQ1040" s="72"/>
      <c r="BR1040" s="72"/>
      <c r="BS1040" s="72"/>
      <c r="BT1040" s="72"/>
      <c r="BU1040" s="72"/>
      <c r="BV1040" s="72"/>
      <c r="BW1040" s="72"/>
      <c r="BX1040" s="72"/>
      <c r="BY1040" s="72"/>
      <c r="BZ1040" s="72"/>
      <c r="CA1040" s="72"/>
      <c r="CB1040" s="72"/>
      <c r="CC1040" s="72"/>
      <c r="CD1040" s="72"/>
      <c r="CE1040" s="72"/>
      <c r="CF1040" s="72"/>
      <c r="CG1040" s="72"/>
      <c r="CH1040" s="72"/>
    </row>
    <row r="1041" spans="1:86" ht="25.15" customHeight="1">
      <c r="A1041" s="440"/>
      <c r="B1041" s="128">
        <f t="shared" si="326"/>
        <v>2041</v>
      </c>
      <c r="C1041" s="396">
        <f t="shared" si="327"/>
        <v>51501</v>
      </c>
      <c r="D1041" s="309">
        <f t="shared" si="318"/>
        <v>4.7626999859020393E-2</v>
      </c>
      <c r="E1041" s="309">
        <f t="shared" si="319"/>
        <v>6.2529292790498459E-2</v>
      </c>
      <c r="F1041" s="309">
        <f t="shared" si="320"/>
        <v>3.3047971207821471E-2</v>
      </c>
      <c r="G1041" s="380">
        <f t="shared" si="321"/>
        <v>4.7734754619113438E-2</v>
      </c>
      <c r="H1041" s="309">
        <f t="shared" si="322"/>
        <v>0.41705033059144381</v>
      </c>
      <c r="I1041" s="309">
        <f t="shared" si="323"/>
        <v>1.0235302973387752</v>
      </c>
      <c r="J1041" s="309">
        <f t="shared" si="324"/>
        <v>0.40553990843648419</v>
      </c>
      <c r="K1041" s="380">
        <f t="shared" si="325"/>
        <v>0.61537351212223446</v>
      </c>
      <c r="L1041" s="260"/>
      <c r="M1041" s="72"/>
      <c r="N1041" s="72"/>
      <c r="O1041" s="72"/>
      <c r="P1041" s="72"/>
      <c r="Q1041" s="72"/>
      <c r="R1041" s="72"/>
      <c r="S1041" s="72"/>
      <c r="T1041" s="72"/>
      <c r="U1041" s="72"/>
      <c r="V1041" s="72"/>
      <c r="W1041" s="72"/>
      <c r="X1041" s="72"/>
      <c r="Y1041" s="72"/>
      <c r="Z1041" s="72"/>
      <c r="AA1041" s="72"/>
      <c r="AB1041" s="72"/>
      <c r="AC1041" s="72"/>
      <c r="AD1041" s="72"/>
      <c r="AE1041" s="72"/>
      <c r="AF1041" s="72"/>
      <c r="AG1041" s="72"/>
      <c r="AH1041" s="72"/>
      <c r="AI1041" s="72"/>
      <c r="AJ1041" s="72"/>
      <c r="AK1041" s="72"/>
      <c r="AL1041" s="72"/>
      <c r="AM1041" s="72"/>
      <c r="AN1041" s="72"/>
      <c r="AO1041" s="72"/>
      <c r="AP1041" s="72"/>
      <c r="AQ1041" s="72"/>
      <c r="AR1041" s="72"/>
      <c r="AS1041" s="72"/>
      <c r="AT1041" s="72"/>
      <c r="AU1041" s="72"/>
      <c r="AV1041" s="72"/>
      <c r="AW1041" s="72"/>
      <c r="AX1041" s="72"/>
      <c r="AY1041" s="72"/>
      <c r="AZ1041" s="72"/>
      <c r="BA1041" s="72"/>
      <c r="BB1041" s="72"/>
      <c r="BC1041" s="72"/>
      <c r="BD1041" s="72"/>
      <c r="BE1041" s="72"/>
      <c r="BF1041" s="72"/>
      <c r="BG1041" s="72"/>
      <c r="BH1041" s="72"/>
      <c r="BI1041" s="72"/>
      <c r="BJ1041" s="72"/>
      <c r="BK1041" s="72"/>
      <c r="BL1041" s="72"/>
      <c r="BM1041" s="72"/>
      <c r="BN1041" s="72"/>
      <c r="BO1041" s="72"/>
      <c r="BP1041" s="72"/>
      <c r="BQ1041" s="72"/>
      <c r="BR1041" s="72"/>
      <c r="BS1041" s="72"/>
      <c r="BT1041" s="72"/>
      <c r="BU1041" s="72"/>
      <c r="BV1041" s="72"/>
      <c r="BW1041" s="72"/>
      <c r="BX1041" s="72"/>
      <c r="BY1041" s="72"/>
      <c r="BZ1041" s="72"/>
      <c r="CA1041" s="72"/>
      <c r="CB1041" s="72"/>
      <c r="CC1041" s="72"/>
      <c r="CD1041" s="72"/>
      <c r="CE1041" s="72"/>
      <c r="CF1041" s="72"/>
      <c r="CG1041" s="72"/>
      <c r="CH1041" s="72"/>
    </row>
    <row r="1042" spans="1:86" ht="25.15" customHeight="1">
      <c r="A1042" s="440"/>
      <c r="B1042" s="128">
        <f t="shared" si="326"/>
        <v>2042</v>
      </c>
      <c r="C1042" s="396">
        <f t="shared" si="327"/>
        <v>51866</v>
      </c>
      <c r="D1042" s="309">
        <f t="shared" si="318"/>
        <v>4.786873141508672E-2</v>
      </c>
      <c r="E1042" s="309">
        <f t="shared" si="319"/>
        <v>6.2784931761002874E-2</v>
      </c>
      <c r="F1042" s="309">
        <f t="shared" si="320"/>
        <v>3.3218387318559174E-2</v>
      </c>
      <c r="G1042" s="380">
        <f t="shared" si="321"/>
        <v>4.7957350164882923E-2</v>
      </c>
      <c r="H1042" s="309">
        <f t="shared" si="322"/>
        <v>0.42499823826230615</v>
      </c>
      <c r="I1042" s="309">
        <f t="shared" si="323"/>
        <v>1.0430361547973754</v>
      </c>
      <c r="J1042" s="309">
        <f t="shared" si="324"/>
        <v>0.41326845703763776</v>
      </c>
      <c r="K1042" s="380">
        <f t="shared" si="325"/>
        <v>0.62710095003243971</v>
      </c>
      <c r="L1042" s="260"/>
      <c r="M1042" s="72"/>
      <c r="N1042" s="72"/>
      <c r="O1042" s="72"/>
      <c r="P1042" s="72"/>
      <c r="Q1042" s="72"/>
      <c r="R1042" s="72"/>
      <c r="S1042" s="72"/>
      <c r="T1042" s="72"/>
      <c r="U1042" s="72"/>
      <c r="V1042" s="72"/>
      <c r="W1042" s="72"/>
      <c r="X1042" s="72"/>
      <c r="Y1042" s="72"/>
      <c r="Z1042" s="72"/>
      <c r="AA1042" s="72"/>
      <c r="AB1042" s="72"/>
      <c r="AC1042" s="72"/>
      <c r="AD1042" s="72"/>
      <c r="AE1042" s="72"/>
      <c r="AF1042" s="72"/>
      <c r="AG1042" s="72"/>
      <c r="AH1042" s="72"/>
      <c r="AI1042" s="72"/>
      <c r="AJ1042" s="72"/>
      <c r="AK1042" s="72"/>
      <c r="AL1042" s="72"/>
      <c r="AM1042" s="72"/>
      <c r="AN1042" s="72"/>
      <c r="AO1042" s="72"/>
      <c r="AP1042" s="72"/>
      <c r="AQ1042" s="72"/>
      <c r="AR1042" s="72"/>
      <c r="AS1042" s="72"/>
      <c r="AT1042" s="72"/>
      <c r="AU1042" s="72"/>
      <c r="AV1042" s="72"/>
      <c r="AW1042" s="72"/>
      <c r="AX1042" s="72"/>
      <c r="AY1042" s="72"/>
      <c r="AZ1042" s="72"/>
      <c r="BA1042" s="72"/>
      <c r="BB1042" s="72"/>
      <c r="BC1042" s="72"/>
      <c r="BD1042" s="72"/>
      <c r="BE1042" s="72"/>
      <c r="BF1042" s="72"/>
      <c r="BG1042" s="72"/>
      <c r="BH1042" s="72"/>
      <c r="BI1042" s="72"/>
      <c r="BJ1042" s="72"/>
      <c r="BK1042" s="72"/>
      <c r="BL1042" s="72"/>
      <c r="BM1042" s="72"/>
      <c r="BN1042" s="72"/>
      <c r="BO1042" s="72"/>
      <c r="BP1042" s="72"/>
      <c r="BQ1042" s="72"/>
      <c r="BR1042" s="72"/>
      <c r="BS1042" s="72"/>
      <c r="BT1042" s="72"/>
      <c r="BU1042" s="72"/>
      <c r="BV1042" s="72"/>
      <c r="BW1042" s="72"/>
      <c r="BX1042" s="72"/>
      <c r="BY1042" s="72"/>
      <c r="BZ1042" s="72"/>
      <c r="CA1042" s="72"/>
      <c r="CB1042" s="72"/>
      <c r="CC1042" s="72"/>
      <c r="CD1042" s="72"/>
      <c r="CE1042" s="72"/>
      <c r="CF1042" s="72"/>
      <c r="CG1042" s="72"/>
      <c r="CH1042" s="72"/>
    </row>
    <row r="1043" spans="1:86" ht="25.15" customHeight="1">
      <c r="A1043" s="440"/>
      <c r="B1043" s="128">
        <f t="shared" si="326"/>
        <v>2043</v>
      </c>
      <c r="C1043" s="396">
        <f t="shared" si="327"/>
        <v>52231</v>
      </c>
      <c r="D1043" s="309">
        <f t="shared" si="318"/>
        <v>4.8104694726269381E-2</v>
      </c>
      <c r="E1043" s="309">
        <f t="shared" si="319"/>
        <v>6.3030638762502353E-2</v>
      </c>
      <c r="F1043" s="309">
        <f t="shared" si="320"/>
        <v>3.3384903328119095E-2</v>
      </c>
      <c r="G1043" s="380">
        <f t="shared" si="321"/>
        <v>4.8173412272296941E-2</v>
      </c>
      <c r="H1043" s="309">
        <f t="shared" si="322"/>
        <v>0.43311846181589464</v>
      </c>
      <c r="I1043" s="309">
        <f t="shared" si="323"/>
        <v>1.062964912116606</v>
      </c>
      <c r="J1043" s="309">
        <f t="shared" si="324"/>
        <v>0.42116456567214228</v>
      </c>
      <c r="K1043" s="380">
        <f t="shared" si="325"/>
        <v>0.639082646534881</v>
      </c>
      <c r="L1043" s="260"/>
      <c r="M1043" s="72"/>
      <c r="N1043" s="72"/>
      <c r="O1043" s="72"/>
      <c r="P1043" s="72"/>
      <c r="Q1043" s="72"/>
      <c r="R1043" s="72"/>
      <c r="S1043" s="72"/>
      <c r="T1043" s="72"/>
      <c r="U1043" s="72"/>
      <c r="V1043" s="72"/>
      <c r="W1043" s="72"/>
      <c r="X1043" s="72"/>
      <c r="Y1043" s="72"/>
      <c r="Z1043" s="72"/>
      <c r="AA1043" s="72"/>
      <c r="AB1043" s="72"/>
      <c r="AC1043" s="72"/>
      <c r="AD1043" s="72"/>
      <c r="AE1043" s="72"/>
      <c r="AF1043" s="72"/>
      <c r="AG1043" s="72"/>
      <c r="AH1043" s="72"/>
      <c r="AI1043" s="72"/>
      <c r="AJ1043" s="72"/>
      <c r="AK1043" s="72"/>
      <c r="AL1043" s="72"/>
      <c r="AM1043" s="72"/>
      <c r="AN1043" s="72"/>
      <c r="AO1043" s="72"/>
      <c r="AP1043" s="72"/>
      <c r="AQ1043" s="72"/>
      <c r="AR1043" s="72"/>
      <c r="AS1043" s="72"/>
      <c r="AT1043" s="72"/>
      <c r="AU1043" s="72"/>
      <c r="AV1043" s="72"/>
      <c r="AW1043" s="72"/>
      <c r="AX1043" s="72"/>
      <c r="AY1043" s="72"/>
      <c r="AZ1043" s="72"/>
      <c r="BA1043" s="72"/>
      <c r="BB1043" s="72"/>
      <c r="BC1043" s="72"/>
      <c r="BD1043" s="72"/>
      <c r="BE1043" s="72"/>
      <c r="BF1043" s="72"/>
      <c r="BG1043" s="72"/>
      <c r="BH1043" s="72"/>
      <c r="BI1043" s="72"/>
      <c r="BJ1043" s="72"/>
      <c r="BK1043" s="72"/>
      <c r="BL1043" s="72"/>
      <c r="BM1043" s="72"/>
      <c r="BN1043" s="72"/>
      <c r="BO1043" s="72"/>
      <c r="BP1043" s="72"/>
      <c r="BQ1043" s="72"/>
      <c r="BR1043" s="72"/>
      <c r="BS1043" s="72"/>
      <c r="BT1043" s="72"/>
      <c r="BU1043" s="72"/>
      <c r="BV1043" s="72"/>
      <c r="BW1043" s="72"/>
      <c r="BX1043" s="72"/>
      <c r="BY1043" s="72"/>
      <c r="BZ1043" s="72"/>
      <c r="CA1043" s="72"/>
      <c r="CB1043" s="72"/>
      <c r="CC1043" s="72"/>
      <c r="CD1043" s="72"/>
      <c r="CE1043" s="72"/>
      <c r="CF1043" s="72"/>
      <c r="CG1043" s="72"/>
      <c r="CH1043" s="72"/>
    </row>
    <row r="1044" spans="1:86" ht="25.15" customHeight="1">
      <c r="A1044" s="440"/>
      <c r="B1044" s="128">
        <f t="shared" si="326"/>
        <v>2044</v>
      </c>
      <c r="C1044" s="396">
        <f t="shared" si="327"/>
        <v>52596</v>
      </c>
      <c r="D1044" s="309">
        <f t="shared" si="318"/>
        <v>4.8296038169291088E-2</v>
      </c>
      <c r="E1044" s="309">
        <f t="shared" si="319"/>
        <v>6.3215481955701772E-2</v>
      </c>
      <c r="F1044" s="309">
        <f t="shared" si="320"/>
        <v>3.3520557111400957E-2</v>
      </c>
      <c r="G1044" s="380">
        <f t="shared" si="321"/>
        <v>4.8344025745464599E-2</v>
      </c>
      <c r="H1044" s="309">
        <f t="shared" si="322"/>
        <v>0.44106358601696966</v>
      </c>
      <c r="I1044" s="309">
        <f t="shared" si="323"/>
        <v>1.0824639383477739</v>
      </c>
      <c r="J1044" s="309">
        <f t="shared" si="324"/>
        <v>0.42889040762616026</v>
      </c>
      <c r="K1044" s="380">
        <f t="shared" si="325"/>
        <v>0.65080597733030121</v>
      </c>
      <c r="L1044" s="260"/>
      <c r="M1044" s="72"/>
      <c r="N1044" s="72"/>
      <c r="O1044" s="72"/>
      <c r="P1044" s="72"/>
      <c r="Q1044" s="72"/>
      <c r="R1044" s="72"/>
      <c r="S1044" s="72"/>
      <c r="T1044" s="72"/>
      <c r="U1044" s="72"/>
      <c r="V1044" s="72"/>
      <c r="W1044" s="72"/>
      <c r="X1044" s="72"/>
      <c r="Y1044" s="72"/>
      <c r="Z1044" s="72"/>
      <c r="AA1044" s="72"/>
      <c r="AB1044" s="72"/>
      <c r="AC1044" s="72"/>
      <c r="AD1044" s="72"/>
      <c r="AE1044" s="72"/>
      <c r="AF1044" s="72"/>
      <c r="AG1044" s="72"/>
      <c r="AH1044" s="72"/>
      <c r="AI1044" s="72"/>
      <c r="AJ1044" s="72"/>
      <c r="AK1044" s="72"/>
      <c r="AL1044" s="72"/>
      <c r="AM1044" s="72"/>
      <c r="AN1044" s="72"/>
      <c r="AO1044" s="72"/>
      <c r="AP1044" s="72"/>
      <c r="AQ1044" s="72"/>
      <c r="AR1044" s="72"/>
      <c r="AS1044" s="72"/>
      <c r="AT1044" s="72"/>
      <c r="AU1044" s="72"/>
      <c r="AV1044" s="72"/>
      <c r="AW1044" s="72"/>
      <c r="AX1044" s="72"/>
      <c r="AY1044" s="72"/>
      <c r="AZ1044" s="72"/>
      <c r="BA1044" s="72"/>
      <c r="BB1044" s="72"/>
      <c r="BC1044" s="72"/>
      <c r="BD1044" s="72"/>
      <c r="BE1044" s="72"/>
      <c r="BF1044" s="72"/>
      <c r="BG1044" s="72"/>
      <c r="BH1044" s="72"/>
      <c r="BI1044" s="72"/>
      <c r="BJ1044" s="72"/>
      <c r="BK1044" s="72"/>
      <c r="BL1044" s="72"/>
      <c r="BM1044" s="72"/>
      <c r="BN1044" s="72"/>
      <c r="BO1044" s="72"/>
      <c r="BP1044" s="72"/>
      <c r="BQ1044" s="72"/>
      <c r="BR1044" s="72"/>
      <c r="BS1044" s="72"/>
      <c r="BT1044" s="72"/>
      <c r="BU1044" s="72"/>
      <c r="BV1044" s="72"/>
      <c r="BW1044" s="72"/>
      <c r="BX1044" s="72"/>
      <c r="BY1044" s="72"/>
      <c r="BZ1044" s="72"/>
      <c r="CA1044" s="72"/>
      <c r="CB1044" s="72"/>
      <c r="CC1044" s="72"/>
      <c r="CD1044" s="72"/>
      <c r="CE1044" s="72"/>
      <c r="CF1044" s="72"/>
      <c r="CG1044" s="72"/>
      <c r="CH1044" s="72"/>
    </row>
    <row r="1045" spans="1:86" ht="25.15" customHeight="1">
      <c r="A1045" s="440"/>
      <c r="B1045" s="128">
        <f t="shared" si="326"/>
        <v>2045</v>
      </c>
      <c r="C1045" s="396">
        <f t="shared" si="327"/>
        <v>52962</v>
      </c>
      <c r="D1045" s="309">
        <f t="shared" si="318"/>
        <v>4.8480203534902004E-2</v>
      </c>
      <c r="E1045" s="309">
        <f t="shared" si="319"/>
        <v>6.3388497697848378E-2</v>
      </c>
      <c r="F1045" s="309">
        <f t="shared" si="320"/>
        <v>3.3651334455923561E-2</v>
      </c>
      <c r="G1045" s="380">
        <f t="shared" si="321"/>
        <v>4.8506678562891314E-2</v>
      </c>
      <c r="H1045" s="309">
        <f t="shared" si="322"/>
        <v>0.4491728861524753</v>
      </c>
      <c r="I1045" s="309">
        <f t="shared" si="323"/>
        <v>1.1023658872735369</v>
      </c>
      <c r="J1045" s="309">
        <f t="shared" si="324"/>
        <v>0.43677589432454778</v>
      </c>
      <c r="K1045" s="380">
        <f t="shared" si="325"/>
        <v>0.66277155591685333</v>
      </c>
      <c r="L1045" s="260"/>
      <c r="M1045" s="72"/>
      <c r="N1045" s="72"/>
      <c r="O1045" s="72"/>
      <c r="P1045" s="72"/>
      <c r="Q1045" s="72"/>
      <c r="R1045" s="72"/>
      <c r="S1045" s="72"/>
      <c r="T1045" s="72"/>
      <c r="U1045" s="72"/>
      <c r="V1045" s="72"/>
      <c r="W1045" s="72"/>
      <c r="X1045" s="72"/>
      <c r="Y1045" s="72"/>
      <c r="Z1045" s="72"/>
      <c r="AA1045" s="72"/>
      <c r="AB1045" s="72"/>
      <c r="AC1045" s="72"/>
      <c r="AD1045" s="72"/>
      <c r="AE1045" s="72"/>
      <c r="AF1045" s="72"/>
      <c r="AG1045" s="72"/>
      <c r="AH1045" s="72"/>
      <c r="AI1045" s="72"/>
      <c r="AJ1045" s="72"/>
      <c r="AK1045" s="72"/>
      <c r="AL1045" s="72"/>
      <c r="AM1045" s="72"/>
      <c r="AN1045" s="72"/>
      <c r="AO1045" s="72"/>
      <c r="AP1045" s="72"/>
      <c r="AQ1045" s="72"/>
      <c r="AR1045" s="72"/>
      <c r="AS1045" s="72"/>
      <c r="AT1045" s="72"/>
      <c r="AU1045" s="72"/>
      <c r="AV1045" s="72"/>
      <c r="AW1045" s="72"/>
      <c r="AX1045" s="72"/>
      <c r="AY1045" s="72"/>
      <c r="AZ1045" s="72"/>
      <c r="BA1045" s="72"/>
      <c r="BB1045" s="72"/>
      <c r="BC1045" s="72"/>
      <c r="BD1045" s="72"/>
      <c r="BE1045" s="72"/>
      <c r="BF1045" s="72"/>
      <c r="BG1045" s="72"/>
      <c r="BH1045" s="72"/>
      <c r="BI1045" s="72"/>
      <c r="BJ1045" s="72"/>
      <c r="BK1045" s="72"/>
      <c r="BL1045" s="72"/>
      <c r="BM1045" s="72"/>
      <c r="BN1045" s="72"/>
      <c r="BO1045" s="72"/>
      <c r="BP1045" s="72"/>
      <c r="BQ1045" s="72"/>
      <c r="BR1045" s="72"/>
      <c r="BS1045" s="72"/>
      <c r="BT1045" s="72"/>
      <c r="BU1045" s="72"/>
      <c r="BV1045" s="72"/>
      <c r="BW1045" s="72"/>
      <c r="BX1045" s="72"/>
      <c r="BY1045" s="72"/>
      <c r="BZ1045" s="72"/>
      <c r="CA1045" s="72"/>
      <c r="CB1045" s="72"/>
      <c r="CC1045" s="72"/>
      <c r="CD1045" s="72"/>
      <c r="CE1045" s="72"/>
      <c r="CF1045" s="72"/>
      <c r="CG1045" s="72"/>
      <c r="CH1045" s="72"/>
    </row>
    <row r="1046" spans="1:86" ht="25.15" customHeight="1">
      <c r="A1046" s="440"/>
      <c r="B1046" s="128">
        <f t="shared" si="326"/>
        <v>2046</v>
      </c>
      <c r="C1046" s="396">
        <f t="shared" si="327"/>
        <v>53327</v>
      </c>
      <c r="D1046" s="309">
        <f t="shared" si="318"/>
        <v>4.8618232225717782E-2</v>
      </c>
      <c r="E1046" s="309">
        <f t="shared" si="319"/>
        <v>6.3498726597206442E-2</v>
      </c>
      <c r="F1046" s="309">
        <f t="shared" si="320"/>
        <v>3.3750194105699488E-2</v>
      </c>
      <c r="G1046" s="380">
        <f t="shared" si="321"/>
        <v>4.8622384309541238E-2</v>
      </c>
      <c r="H1046" s="309">
        <f t="shared" si="322"/>
        <v>0.45708734597313078</v>
      </c>
      <c r="I1046" s="309">
        <f t="shared" si="323"/>
        <v>1.1217896565869989</v>
      </c>
      <c r="J1046" s="309">
        <f t="shared" si="324"/>
        <v>0.4444719182227691</v>
      </c>
      <c r="K1046" s="380">
        <f t="shared" si="325"/>
        <v>0.67444964026096621</v>
      </c>
      <c r="L1046" s="260"/>
      <c r="M1046" s="72"/>
      <c r="N1046" s="72"/>
      <c r="O1046" s="72"/>
      <c r="P1046" s="72"/>
      <c r="Q1046" s="72"/>
      <c r="R1046" s="72"/>
      <c r="S1046" s="72"/>
      <c r="T1046" s="72"/>
      <c r="U1046" s="72"/>
      <c r="V1046" s="72"/>
      <c r="W1046" s="72"/>
      <c r="X1046" s="72"/>
      <c r="Y1046" s="72"/>
      <c r="Z1046" s="72"/>
      <c r="AA1046" s="72"/>
      <c r="AB1046" s="72"/>
      <c r="AC1046" s="72"/>
      <c r="AD1046" s="72"/>
      <c r="AE1046" s="72"/>
      <c r="AF1046" s="72"/>
      <c r="AG1046" s="72"/>
      <c r="AH1046" s="72"/>
      <c r="AI1046" s="72"/>
      <c r="AJ1046" s="72"/>
      <c r="AK1046" s="72"/>
      <c r="AL1046" s="72"/>
      <c r="AM1046" s="72"/>
      <c r="AN1046" s="72"/>
      <c r="AO1046" s="72"/>
      <c r="AP1046" s="72"/>
      <c r="AQ1046" s="72"/>
      <c r="AR1046" s="72"/>
      <c r="AS1046" s="72"/>
      <c r="AT1046" s="72"/>
      <c r="AU1046" s="72"/>
      <c r="AV1046" s="72"/>
      <c r="AW1046" s="72"/>
      <c r="AX1046" s="72"/>
      <c r="AY1046" s="72"/>
      <c r="AZ1046" s="72"/>
      <c r="BA1046" s="72"/>
      <c r="BB1046" s="72"/>
      <c r="BC1046" s="72"/>
      <c r="BD1046" s="72"/>
      <c r="BE1046" s="72"/>
      <c r="BF1046" s="72"/>
      <c r="BG1046" s="72"/>
      <c r="BH1046" s="72"/>
      <c r="BI1046" s="72"/>
      <c r="BJ1046" s="72"/>
      <c r="BK1046" s="72"/>
      <c r="BL1046" s="72"/>
      <c r="BM1046" s="72"/>
      <c r="BN1046" s="72"/>
      <c r="BO1046" s="72"/>
      <c r="BP1046" s="72"/>
      <c r="BQ1046" s="72"/>
      <c r="BR1046" s="72"/>
      <c r="BS1046" s="72"/>
      <c r="BT1046" s="72"/>
      <c r="BU1046" s="72"/>
      <c r="BV1046" s="72"/>
      <c r="BW1046" s="72"/>
      <c r="BX1046" s="72"/>
      <c r="BY1046" s="72"/>
      <c r="BZ1046" s="72"/>
      <c r="CA1046" s="72"/>
      <c r="CB1046" s="72"/>
      <c r="CC1046" s="72"/>
      <c r="CD1046" s="72"/>
      <c r="CE1046" s="72"/>
      <c r="CF1046" s="72"/>
      <c r="CG1046" s="72"/>
      <c r="CH1046" s="72"/>
    </row>
    <row r="1047" spans="1:86" ht="25.15" customHeight="1">
      <c r="A1047" s="440"/>
      <c r="B1047" s="128">
        <f t="shared" si="326"/>
        <v>2047</v>
      </c>
      <c r="C1047" s="396">
        <f t="shared" si="327"/>
        <v>53692</v>
      </c>
      <c r="D1047" s="309">
        <f t="shared" si="318"/>
        <v>4.8709233919970972E-2</v>
      </c>
      <c r="E1047" s="309">
        <f t="shared" si="319"/>
        <v>6.3545099673271432E-2</v>
      </c>
      <c r="F1047" s="309">
        <f t="shared" si="320"/>
        <v>3.3816513934953947E-2</v>
      </c>
      <c r="G1047" s="380">
        <f t="shared" si="321"/>
        <v>4.8690282509398781E-2</v>
      </c>
      <c r="H1047" s="309">
        <f t="shared" si="322"/>
        <v>0.46478973058638395</v>
      </c>
      <c r="I1047" s="309">
        <f t="shared" si="323"/>
        <v>1.1406929481926917</v>
      </c>
      <c r="J1047" s="309">
        <f t="shared" si="324"/>
        <v>0.45196172010440644</v>
      </c>
      <c r="K1047" s="380">
        <f t="shared" si="325"/>
        <v>0.68581479962782732</v>
      </c>
      <c r="L1047" s="260"/>
      <c r="M1047" s="72"/>
      <c r="N1047" s="72"/>
      <c r="O1047" s="72"/>
      <c r="P1047" s="72"/>
      <c r="Q1047" s="72"/>
      <c r="R1047" s="72"/>
      <c r="S1047" s="72"/>
      <c r="T1047" s="72"/>
      <c r="U1047" s="72"/>
      <c r="V1047" s="72"/>
      <c r="W1047" s="72"/>
      <c r="X1047" s="72"/>
      <c r="Y1047" s="72"/>
      <c r="Z1047" s="72"/>
      <c r="AA1047" s="72"/>
      <c r="AB1047" s="72"/>
      <c r="AC1047" s="72"/>
      <c r="AD1047" s="72"/>
      <c r="AE1047" s="72"/>
      <c r="AF1047" s="72"/>
      <c r="AG1047" s="72"/>
      <c r="AH1047" s="72"/>
      <c r="AI1047" s="72"/>
      <c r="AJ1047" s="72"/>
      <c r="AK1047" s="72"/>
      <c r="AL1047" s="72"/>
      <c r="AM1047" s="72"/>
      <c r="AN1047" s="72"/>
      <c r="AO1047" s="72"/>
      <c r="AP1047" s="72"/>
      <c r="AQ1047" s="72"/>
      <c r="AR1047" s="72"/>
      <c r="AS1047" s="72"/>
      <c r="AT1047" s="72"/>
      <c r="AU1047" s="72"/>
      <c r="AV1047" s="72"/>
      <c r="AW1047" s="72"/>
      <c r="AX1047" s="72"/>
      <c r="AY1047" s="72"/>
      <c r="AZ1047" s="72"/>
      <c r="BA1047" s="72"/>
      <c r="BB1047" s="72"/>
      <c r="BC1047" s="72"/>
      <c r="BD1047" s="72"/>
      <c r="BE1047" s="72"/>
      <c r="BF1047" s="72"/>
      <c r="BG1047" s="72"/>
      <c r="BH1047" s="72"/>
      <c r="BI1047" s="72"/>
      <c r="BJ1047" s="72"/>
      <c r="BK1047" s="72"/>
      <c r="BL1047" s="72"/>
      <c r="BM1047" s="72"/>
      <c r="BN1047" s="72"/>
      <c r="BO1047" s="72"/>
      <c r="BP1047" s="72"/>
      <c r="BQ1047" s="72"/>
      <c r="BR1047" s="72"/>
      <c r="BS1047" s="72"/>
      <c r="BT1047" s="72"/>
      <c r="BU1047" s="72"/>
      <c r="BV1047" s="72"/>
      <c r="BW1047" s="72"/>
      <c r="BX1047" s="72"/>
      <c r="BY1047" s="72"/>
      <c r="BZ1047" s="72"/>
      <c r="CA1047" s="72"/>
      <c r="CB1047" s="72"/>
      <c r="CC1047" s="72"/>
      <c r="CD1047" s="72"/>
      <c r="CE1047" s="72"/>
      <c r="CF1047" s="72"/>
      <c r="CG1047" s="72"/>
      <c r="CH1047" s="72"/>
    </row>
    <row r="1048" spans="1:86" ht="25.15" customHeight="1">
      <c r="A1048" s="440"/>
      <c r="B1048" s="128">
        <f t="shared" si="326"/>
        <v>2048</v>
      </c>
      <c r="C1048" s="396">
        <f t="shared" si="327"/>
        <v>54057</v>
      </c>
      <c r="D1048" s="309">
        <f t="shared" si="318"/>
        <v>4.8791189279850412E-2</v>
      </c>
      <c r="E1048" s="309">
        <f t="shared" si="319"/>
        <v>6.3577209739209287E-2</v>
      </c>
      <c r="F1048" s="309">
        <f t="shared" si="320"/>
        <v>3.3876660207924549E-2</v>
      </c>
      <c r="G1048" s="380">
        <f t="shared" si="321"/>
        <v>4.8748353075661416E-2</v>
      </c>
      <c r="H1048" s="309">
        <f t="shared" si="322"/>
        <v>0.47263830038902138</v>
      </c>
      <c r="I1048" s="309">
        <f t="shared" si="323"/>
        <v>1.1599550093745763</v>
      </c>
      <c r="J1048" s="309">
        <f t="shared" si="324"/>
        <v>0.45959367252272743</v>
      </c>
      <c r="K1048" s="380">
        <f t="shared" si="325"/>
        <v>0.69739566076210835</v>
      </c>
      <c r="L1048" s="260"/>
      <c r="M1048" s="72"/>
      <c r="N1048" s="72"/>
      <c r="O1048" s="72"/>
      <c r="P1048" s="72"/>
      <c r="Q1048" s="72"/>
      <c r="R1048" s="72"/>
      <c r="S1048" s="72"/>
      <c r="T1048" s="72"/>
      <c r="U1048" s="72"/>
      <c r="V1048" s="72"/>
      <c r="W1048" s="72"/>
      <c r="X1048" s="72"/>
      <c r="Y1048" s="72"/>
      <c r="Z1048" s="72"/>
      <c r="AA1048" s="72"/>
      <c r="AB1048" s="72"/>
      <c r="AC1048" s="72"/>
      <c r="AD1048" s="72"/>
      <c r="AE1048" s="72"/>
      <c r="AF1048" s="72"/>
      <c r="AG1048" s="72"/>
      <c r="AH1048" s="72"/>
      <c r="AI1048" s="72"/>
      <c r="AJ1048" s="72"/>
      <c r="AK1048" s="72"/>
      <c r="AL1048" s="72"/>
      <c r="AM1048" s="72"/>
      <c r="AN1048" s="72"/>
      <c r="AO1048" s="72"/>
      <c r="AP1048" s="72"/>
      <c r="AQ1048" s="72"/>
      <c r="AR1048" s="72"/>
      <c r="AS1048" s="72"/>
      <c r="AT1048" s="72"/>
      <c r="AU1048" s="72"/>
      <c r="AV1048" s="72"/>
      <c r="AW1048" s="72"/>
      <c r="AX1048" s="72"/>
      <c r="AY1048" s="72"/>
      <c r="AZ1048" s="72"/>
      <c r="BA1048" s="72"/>
      <c r="BB1048" s="72"/>
      <c r="BC1048" s="72"/>
      <c r="BD1048" s="72"/>
      <c r="BE1048" s="72"/>
      <c r="BF1048" s="72"/>
      <c r="BG1048" s="72"/>
      <c r="BH1048" s="72"/>
      <c r="BI1048" s="72"/>
      <c r="BJ1048" s="72"/>
      <c r="BK1048" s="72"/>
      <c r="BL1048" s="72"/>
      <c r="BM1048" s="72"/>
      <c r="BN1048" s="72"/>
      <c r="BO1048" s="72"/>
      <c r="BP1048" s="72"/>
      <c r="BQ1048" s="72"/>
      <c r="BR1048" s="72"/>
      <c r="BS1048" s="72"/>
      <c r="BT1048" s="72"/>
      <c r="BU1048" s="72"/>
      <c r="BV1048" s="72"/>
      <c r="BW1048" s="72"/>
      <c r="BX1048" s="72"/>
      <c r="BY1048" s="72"/>
      <c r="BZ1048" s="72"/>
      <c r="CA1048" s="72"/>
      <c r="CB1048" s="72"/>
      <c r="CC1048" s="72"/>
      <c r="CD1048" s="72"/>
      <c r="CE1048" s="72"/>
      <c r="CF1048" s="72"/>
      <c r="CG1048" s="72"/>
      <c r="CH1048" s="72"/>
    </row>
    <row r="1049" spans="1:86" ht="25.15" customHeight="1">
      <c r="A1049" s="440"/>
      <c r="B1049" s="128">
        <f t="shared" si="326"/>
        <v>2049</v>
      </c>
      <c r="C1049" s="396">
        <f t="shared" si="327"/>
        <v>54423</v>
      </c>
      <c r="D1049" s="309">
        <f t="shared" si="318"/>
        <v>4.8863318612545399E-2</v>
      </c>
      <c r="E1049" s="309">
        <f t="shared" si="319"/>
        <v>6.3593970498583424E-2</v>
      </c>
      <c r="F1049" s="309">
        <f t="shared" si="320"/>
        <v>3.3930094622602477E-2</v>
      </c>
      <c r="G1049" s="380">
        <f t="shared" si="321"/>
        <v>4.8795794577910424E-2</v>
      </c>
      <c r="H1049" s="309">
        <f t="shared" si="322"/>
        <v>0.48063214519713843</v>
      </c>
      <c r="I1049" s="309">
        <f t="shared" si="323"/>
        <v>1.1795736063475815</v>
      </c>
      <c r="J1049" s="309">
        <f t="shared" si="324"/>
        <v>0.46736689041453877</v>
      </c>
      <c r="K1049" s="380">
        <f t="shared" si="325"/>
        <v>0.70919088065308633</v>
      </c>
      <c r="L1049" s="260"/>
      <c r="M1049" s="72"/>
      <c r="N1049" s="72"/>
      <c r="O1049" s="72"/>
      <c r="P1049" s="72"/>
      <c r="Q1049" s="72"/>
      <c r="R1049" s="72"/>
      <c r="S1049" s="72"/>
      <c r="T1049" s="72"/>
      <c r="U1049" s="72"/>
      <c r="V1049" s="72"/>
      <c r="W1049" s="72"/>
      <c r="X1049" s="72"/>
      <c r="Y1049" s="72"/>
      <c r="Z1049" s="72"/>
      <c r="AA1049" s="72"/>
      <c r="AB1049" s="72"/>
      <c r="AC1049" s="72"/>
      <c r="AD1049" s="72"/>
      <c r="AE1049" s="72"/>
      <c r="AF1049" s="72"/>
      <c r="AG1049" s="72"/>
      <c r="AH1049" s="72"/>
      <c r="AI1049" s="72"/>
      <c r="AJ1049" s="72"/>
      <c r="AK1049" s="72"/>
      <c r="AL1049" s="72"/>
      <c r="AM1049" s="72"/>
      <c r="AN1049" s="72"/>
      <c r="AO1049" s="72"/>
      <c r="AP1049" s="72"/>
      <c r="AQ1049" s="72"/>
      <c r="AR1049" s="72"/>
      <c r="AS1049" s="72"/>
      <c r="AT1049" s="72"/>
      <c r="AU1049" s="72"/>
      <c r="AV1049" s="72"/>
      <c r="AW1049" s="72"/>
      <c r="AX1049" s="72"/>
      <c r="AY1049" s="72"/>
      <c r="AZ1049" s="72"/>
      <c r="BA1049" s="72"/>
      <c r="BB1049" s="72"/>
      <c r="BC1049" s="72"/>
      <c r="BD1049" s="72"/>
      <c r="BE1049" s="72"/>
      <c r="BF1049" s="72"/>
      <c r="BG1049" s="72"/>
      <c r="BH1049" s="72"/>
      <c r="BI1049" s="72"/>
      <c r="BJ1049" s="72"/>
      <c r="BK1049" s="72"/>
      <c r="BL1049" s="72"/>
      <c r="BM1049" s="72"/>
      <c r="BN1049" s="72"/>
      <c r="BO1049" s="72"/>
      <c r="BP1049" s="72"/>
      <c r="BQ1049" s="72"/>
      <c r="BR1049" s="72"/>
      <c r="BS1049" s="72"/>
      <c r="BT1049" s="72"/>
      <c r="BU1049" s="72"/>
      <c r="BV1049" s="72"/>
      <c r="BW1049" s="72"/>
      <c r="BX1049" s="72"/>
      <c r="BY1049" s="72"/>
      <c r="BZ1049" s="72"/>
      <c r="CA1049" s="72"/>
      <c r="CB1049" s="72"/>
      <c r="CC1049" s="72"/>
      <c r="CD1049" s="72"/>
      <c r="CE1049" s="72"/>
      <c r="CF1049" s="72"/>
      <c r="CG1049" s="72"/>
      <c r="CH1049" s="72"/>
    </row>
    <row r="1050" spans="1:86" ht="25.15" customHeight="1">
      <c r="A1050" s="440"/>
      <c r="B1050" s="128">
        <f t="shared" si="326"/>
        <v>2050</v>
      </c>
      <c r="C1050" s="396">
        <f t="shared" si="327"/>
        <v>54788</v>
      </c>
      <c r="D1050" s="309">
        <f t="shared" si="318"/>
        <v>4.8925108871426128E-2</v>
      </c>
      <c r="E1050" s="309">
        <f t="shared" si="319"/>
        <v>6.3594642854700192E-2</v>
      </c>
      <c r="F1050" s="309">
        <f t="shared" si="320"/>
        <v>3.3976464025521444E-2</v>
      </c>
      <c r="G1050" s="380">
        <f t="shared" si="321"/>
        <v>4.8832071917215926E-2</v>
      </c>
      <c r="H1050" s="309">
        <f t="shared" si="322"/>
        <v>0.48877296169298468</v>
      </c>
      <c r="I1050" s="309">
        <f t="shared" si="323"/>
        <v>1.1995529031311549</v>
      </c>
      <c r="J1050" s="309">
        <f t="shared" si="324"/>
        <v>0.47528302363433927</v>
      </c>
      <c r="K1050" s="380">
        <f t="shared" si="325"/>
        <v>0.72120296281949303</v>
      </c>
      <c r="L1050" s="260"/>
      <c r="M1050" s="72"/>
      <c r="N1050" s="72"/>
      <c r="O1050" s="72"/>
      <c r="P1050" s="72"/>
      <c r="Q1050" s="72"/>
      <c r="R1050" s="72"/>
      <c r="S1050" s="72"/>
      <c r="T1050" s="72"/>
      <c r="U1050" s="72"/>
      <c r="V1050" s="72"/>
      <c r="W1050" s="72"/>
      <c r="X1050" s="72"/>
      <c r="Y1050" s="72"/>
      <c r="Z1050" s="72"/>
      <c r="AA1050" s="72"/>
      <c r="AB1050" s="72"/>
      <c r="AC1050" s="72"/>
      <c r="AD1050" s="72"/>
      <c r="AE1050" s="72"/>
      <c r="AF1050" s="72"/>
      <c r="AG1050" s="72"/>
      <c r="AH1050" s="72"/>
      <c r="AI1050" s="72"/>
      <c r="AJ1050" s="72"/>
      <c r="AK1050" s="72"/>
      <c r="AL1050" s="72"/>
      <c r="AM1050" s="72"/>
      <c r="AN1050" s="72"/>
      <c r="AO1050" s="72"/>
      <c r="AP1050" s="72"/>
      <c r="AQ1050" s="72"/>
      <c r="AR1050" s="72"/>
      <c r="AS1050" s="72"/>
      <c r="AT1050" s="72"/>
      <c r="AU1050" s="72"/>
      <c r="AV1050" s="72"/>
      <c r="AW1050" s="72"/>
      <c r="AX1050" s="72"/>
      <c r="AY1050" s="72"/>
      <c r="AZ1050" s="72"/>
      <c r="BA1050" s="72"/>
      <c r="BB1050" s="72"/>
      <c r="BC1050" s="72"/>
      <c r="BD1050" s="72"/>
      <c r="BE1050" s="72"/>
      <c r="BF1050" s="72"/>
      <c r="BG1050" s="72"/>
      <c r="BH1050" s="72"/>
      <c r="BI1050" s="72"/>
      <c r="BJ1050" s="72"/>
      <c r="BK1050" s="72"/>
      <c r="BL1050" s="72"/>
      <c r="BM1050" s="72"/>
      <c r="BN1050" s="72"/>
      <c r="BO1050" s="72"/>
      <c r="BP1050" s="72"/>
      <c r="BQ1050" s="72"/>
      <c r="BR1050" s="72"/>
      <c r="BS1050" s="72"/>
      <c r="BT1050" s="72"/>
      <c r="BU1050" s="72"/>
      <c r="BV1050" s="72"/>
      <c r="BW1050" s="72"/>
      <c r="BX1050" s="72"/>
      <c r="BY1050" s="72"/>
      <c r="BZ1050" s="72"/>
      <c r="CA1050" s="72"/>
      <c r="CB1050" s="72"/>
      <c r="CC1050" s="72"/>
      <c r="CD1050" s="72"/>
      <c r="CE1050" s="72"/>
      <c r="CF1050" s="72"/>
      <c r="CG1050" s="72"/>
      <c r="CH1050" s="72"/>
    </row>
    <row r="1051" spans="1:86" ht="25.15" customHeight="1">
      <c r="A1051" s="440"/>
      <c r="B1051" s="128">
        <f t="shared" si="326"/>
        <v>2051</v>
      </c>
      <c r="C1051" s="396">
        <f t="shared" si="327"/>
        <v>55153</v>
      </c>
      <c r="D1051" s="309">
        <f t="shared" si="318"/>
        <v>4.9715302224632642E-2</v>
      </c>
      <c r="E1051" s="309">
        <f t="shared" si="319"/>
        <v>6.4621765026576961E-2</v>
      </c>
      <c r="F1051" s="309">
        <f t="shared" si="320"/>
        <v>3.4525220618153316E-2</v>
      </c>
      <c r="G1051" s="380">
        <f t="shared" si="321"/>
        <v>4.9620762623120963E-2</v>
      </c>
      <c r="H1051" s="309">
        <f t="shared" si="322"/>
        <v>0.49666717295722218</v>
      </c>
      <c r="I1051" s="309">
        <f t="shared" si="323"/>
        <v>1.2189269781764414</v>
      </c>
      <c r="J1051" s="309">
        <f t="shared" si="324"/>
        <v>0.4829593578281931</v>
      </c>
      <c r="K1051" s="380">
        <f t="shared" si="325"/>
        <v>0.73285116965395225</v>
      </c>
      <c r="L1051" s="260"/>
      <c r="M1051" s="72"/>
      <c r="N1051" s="72"/>
      <c r="O1051" s="72"/>
      <c r="P1051" s="72"/>
      <c r="Q1051" s="72"/>
      <c r="R1051" s="72"/>
      <c r="S1051" s="72"/>
      <c r="T1051" s="72"/>
      <c r="U1051" s="72"/>
      <c r="V1051" s="72"/>
      <c r="W1051" s="72"/>
      <c r="X1051" s="72"/>
      <c r="Y1051" s="72"/>
      <c r="Z1051" s="72"/>
      <c r="AA1051" s="72"/>
      <c r="AB1051" s="72"/>
      <c r="AC1051" s="72"/>
      <c r="AD1051" s="72"/>
      <c r="AE1051" s="72"/>
      <c r="AF1051" s="72"/>
      <c r="AG1051" s="72"/>
      <c r="AH1051" s="72"/>
      <c r="AI1051" s="72"/>
      <c r="AJ1051" s="72"/>
      <c r="AK1051" s="72"/>
      <c r="AL1051" s="72"/>
      <c r="AM1051" s="72"/>
      <c r="AN1051" s="72"/>
      <c r="AO1051" s="72"/>
      <c r="AP1051" s="72"/>
      <c r="AQ1051" s="72"/>
      <c r="AR1051" s="72"/>
      <c r="AS1051" s="72"/>
      <c r="AT1051" s="72"/>
      <c r="AU1051" s="72"/>
      <c r="AV1051" s="72"/>
      <c r="AW1051" s="72"/>
      <c r="AX1051" s="72"/>
      <c r="AY1051" s="72"/>
      <c r="AZ1051" s="72"/>
      <c r="BA1051" s="72"/>
      <c r="BB1051" s="72"/>
      <c r="BC1051" s="72"/>
      <c r="BD1051" s="72"/>
      <c r="BE1051" s="72"/>
      <c r="BF1051" s="72"/>
      <c r="BG1051" s="72"/>
      <c r="BH1051" s="72"/>
      <c r="BI1051" s="72"/>
      <c r="BJ1051" s="72"/>
      <c r="BK1051" s="72"/>
      <c r="BL1051" s="72"/>
      <c r="BM1051" s="72"/>
      <c r="BN1051" s="72"/>
      <c r="BO1051" s="72"/>
      <c r="BP1051" s="72"/>
      <c r="BQ1051" s="72"/>
      <c r="BR1051" s="72"/>
      <c r="BS1051" s="72"/>
      <c r="BT1051" s="72"/>
      <c r="BU1051" s="72"/>
      <c r="BV1051" s="72"/>
      <c r="BW1051" s="72"/>
      <c r="BX1051" s="72"/>
      <c r="BY1051" s="72"/>
      <c r="BZ1051" s="72"/>
      <c r="CA1051" s="72"/>
      <c r="CB1051" s="72"/>
      <c r="CC1051" s="72"/>
      <c r="CD1051" s="72"/>
      <c r="CE1051" s="72"/>
      <c r="CF1051" s="72"/>
      <c r="CG1051" s="72"/>
      <c r="CH1051" s="72"/>
    </row>
    <row r="1052" spans="1:86" ht="25.15" customHeight="1">
      <c r="A1052" s="440"/>
      <c r="B1052" s="128">
        <f t="shared" si="326"/>
        <v>2052</v>
      </c>
      <c r="C1052" s="396">
        <f t="shared" si="327"/>
        <v>55518</v>
      </c>
      <c r="D1052" s="309">
        <f t="shared" si="318"/>
        <v>5.0511617939557572E-2</v>
      </c>
      <c r="E1052" s="309">
        <f t="shared" si="319"/>
        <v>6.5656845267753727E-2</v>
      </c>
      <c r="F1052" s="309">
        <f t="shared" si="320"/>
        <v>3.5078228937709774E-2</v>
      </c>
      <c r="G1052" s="380">
        <f t="shared" si="321"/>
        <v>5.0415564048340356E-2</v>
      </c>
      <c r="H1052" s="309">
        <f t="shared" si="322"/>
        <v>0.50462254800706363</v>
      </c>
      <c r="I1052" s="309">
        <f t="shared" si="323"/>
        <v>1.2384511621727907</v>
      </c>
      <c r="J1052" s="309">
        <f t="shared" si="324"/>
        <v>0.49069516771165561</v>
      </c>
      <c r="K1052" s="380">
        <f t="shared" si="325"/>
        <v>0.74458962596383671</v>
      </c>
      <c r="L1052" s="260"/>
      <c r="M1052" s="72"/>
      <c r="N1052" s="72"/>
      <c r="O1052" s="72"/>
      <c r="P1052" s="72"/>
      <c r="Q1052" s="72"/>
      <c r="R1052" s="72"/>
      <c r="S1052" s="72"/>
      <c r="T1052" s="72"/>
      <c r="U1052" s="72"/>
      <c r="V1052" s="72"/>
      <c r="W1052" s="72"/>
      <c r="X1052" s="72"/>
      <c r="Y1052" s="72"/>
      <c r="Z1052" s="72"/>
      <c r="AA1052" s="72"/>
      <c r="AB1052" s="72"/>
      <c r="AC1052" s="72"/>
      <c r="AD1052" s="72"/>
      <c r="AE1052" s="72"/>
      <c r="AF1052" s="72"/>
      <c r="AG1052" s="72"/>
      <c r="AH1052" s="72"/>
      <c r="AI1052" s="72"/>
      <c r="AJ1052" s="72"/>
      <c r="AK1052" s="72"/>
      <c r="AL1052" s="72"/>
      <c r="AM1052" s="72"/>
      <c r="AN1052" s="72"/>
      <c r="AO1052" s="72"/>
      <c r="AP1052" s="72"/>
      <c r="AQ1052" s="72"/>
      <c r="AR1052" s="72"/>
      <c r="AS1052" s="72"/>
      <c r="AT1052" s="72"/>
      <c r="AU1052" s="72"/>
      <c r="AV1052" s="72"/>
      <c r="AW1052" s="72"/>
      <c r="AX1052" s="72"/>
      <c r="AY1052" s="72"/>
      <c r="AZ1052" s="72"/>
      <c r="BA1052" s="72"/>
      <c r="BB1052" s="72"/>
      <c r="BC1052" s="72"/>
      <c r="BD1052" s="72"/>
      <c r="BE1052" s="72"/>
      <c r="BF1052" s="72"/>
      <c r="BG1052" s="72"/>
      <c r="BH1052" s="72"/>
      <c r="BI1052" s="72"/>
      <c r="BJ1052" s="72"/>
      <c r="BK1052" s="72"/>
      <c r="BL1052" s="72"/>
      <c r="BM1052" s="72"/>
      <c r="BN1052" s="72"/>
      <c r="BO1052" s="72"/>
      <c r="BP1052" s="72"/>
      <c r="BQ1052" s="72"/>
      <c r="BR1052" s="72"/>
      <c r="BS1052" s="72"/>
      <c r="BT1052" s="72"/>
      <c r="BU1052" s="72"/>
      <c r="BV1052" s="72"/>
      <c r="BW1052" s="72"/>
      <c r="BX1052" s="72"/>
      <c r="BY1052" s="72"/>
      <c r="BZ1052" s="72"/>
      <c r="CA1052" s="72"/>
      <c r="CB1052" s="72"/>
      <c r="CC1052" s="72"/>
      <c r="CD1052" s="72"/>
      <c r="CE1052" s="72"/>
      <c r="CF1052" s="72"/>
      <c r="CG1052" s="72"/>
      <c r="CH1052" s="72"/>
    </row>
    <row r="1053" spans="1:86" ht="25.15" customHeight="1">
      <c r="A1053" s="440"/>
      <c r="B1053" s="128">
        <f t="shared" si="326"/>
        <v>2053</v>
      </c>
      <c r="C1053" s="396">
        <f t="shared" si="327"/>
        <v>55884</v>
      </c>
      <c r="D1053" s="309">
        <f t="shared" si="318"/>
        <v>5.1320688655246062E-2</v>
      </c>
      <c r="E1053" s="309">
        <f t="shared" si="319"/>
        <v>6.6708504924630999E-2</v>
      </c>
      <c r="F1053" s="309">
        <f t="shared" si="320"/>
        <v>3.5640095077608097E-2</v>
      </c>
      <c r="G1053" s="380">
        <f t="shared" si="321"/>
        <v>5.1223096219161719E-2</v>
      </c>
      <c r="H1053" s="309">
        <f t="shared" si="322"/>
        <v>0.51270534841462878</v>
      </c>
      <c r="I1053" s="309">
        <f t="shared" si="323"/>
        <v>1.2582880751246464</v>
      </c>
      <c r="J1053" s="309">
        <f t="shared" si="324"/>
        <v>0.49855488606398435</v>
      </c>
      <c r="K1053" s="380">
        <f t="shared" si="325"/>
        <v>0.75651610320108642</v>
      </c>
      <c r="L1053" s="260"/>
      <c r="M1053" s="72"/>
      <c r="N1053" s="72"/>
      <c r="O1053" s="72"/>
      <c r="P1053" s="72"/>
      <c r="Q1053" s="72"/>
      <c r="R1053" s="72"/>
      <c r="S1053" s="72"/>
      <c r="T1053" s="72"/>
      <c r="U1053" s="72"/>
      <c r="V1053" s="72"/>
      <c r="W1053" s="72"/>
      <c r="X1053" s="72"/>
      <c r="Y1053" s="72"/>
      <c r="Z1053" s="72"/>
      <c r="AA1053" s="72"/>
      <c r="AB1053" s="72"/>
      <c r="AC1053" s="72"/>
      <c r="AD1053" s="72"/>
      <c r="AE1053" s="72"/>
      <c r="AF1053" s="72"/>
      <c r="AG1053" s="72"/>
      <c r="AH1053" s="72"/>
      <c r="AI1053" s="72"/>
      <c r="AJ1053" s="72"/>
      <c r="AK1053" s="72"/>
      <c r="AL1053" s="72"/>
      <c r="AM1053" s="72"/>
      <c r="AN1053" s="72"/>
      <c r="AO1053" s="72"/>
      <c r="AP1053" s="72"/>
      <c r="AQ1053" s="72"/>
      <c r="AR1053" s="72"/>
      <c r="AS1053" s="72"/>
      <c r="AT1053" s="72"/>
      <c r="AU1053" s="72"/>
      <c r="AV1053" s="72"/>
      <c r="AW1053" s="72"/>
      <c r="AX1053" s="72"/>
      <c r="AY1053" s="72"/>
      <c r="AZ1053" s="72"/>
      <c r="BA1053" s="72"/>
      <c r="BB1053" s="72"/>
      <c r="BC1053" s="72"/>
      <c r="BD1053" s="72"/>
      <c r="BE1053" s="72"/>
      <c r="BF1053" s="72"/>
      <c r="BG1053" s="72"/>
      <c r="BH1053" s="72"/>
      <c r="BI1053" s="72"/>
      <c r="BJ1053" s="72"/>
      <c r="BK1053" s="72"/>
      <c r="BL1053" s="72"/>
      <c r="BM1053" s="72"/>
      <c r="BN1053" s="72"/>
      <c r="BO1053" s="72"/>
      <c r="BP1053" s="72"/>
      <c r="BQ1053" s="72"/>
      <c r="BR1053" s="72"/>
      <c r="BS1053" s="72"/>
      <c r="BT1053" s="72"/>
      <c r="BU1053" s="72"/>
      <c r="BV1053" s="72"/>
      <c r="BW1053" s="72"/>
      <c r="BX1053" s="72"/>
      <c r="BY1053" s="72"/>
      <c r="BZ1053" s="72"/>
      <c r="CA1053" s="72"/>
      <c r="CB1053" s="72"/>
      <c r="CC1053" s="72"/>
      <c r="CD1053" s="72"/>
      <c r="CE1053" s="72"/>
      <c r="CF1053" s="72"/>
      <c r="CG1053" s="72"/>
      <c r="CH1053" s="72"/>
    </row>
    <row r="1054" spans="1:86" ht="25.15" customHeight="1">
      <c r="A1054" s="440"/>
      <c r="B1054" s="128">
        <f t="shared" si="326"/>
        <v>2054</v>
      </c>
      <c r="C1054" s="396">
        <f t="shared" si="327"/>
        <v>56249</v>
      </c>
      <c r="D1054" s="309">
        <f t="shared" si="318"/>
        <v>5.2142718675143911E-2</v>
      </c>
      <c r="E1054" s="309">
        <f t="shared" si="319"/>
        <v>6.7777009558287055E-2</v>
      </c>
      <c r="F1054" s="309">
        <f t="shared" si="320"/>
        <v>3.6210960918139107E-2</v>
      </c>
      <c r="G1054" s="380">
        <f t="shared" si="321"/>
        <v>5.2043563050523357E-2</v>
      </c>
      <c r="H1054" s="309">
        <f t="shared" si="322"/>
        <v>0.52091761521779312</v>
      </c>
      <c r="I1054" s="309">
        <f t="shared" si="323"/>
        <v>1.2784427261734728</v>
      </c>
      <c r="J1054" s="309">
        <f t="shared" si="324"/>
        <v>0.50654049759122666</v>
      </c>
      <c r="K1054" s="380">
        <f t="shared" si="325"/>
        <v>0.76863361299416422</v>
      </c>
      <c r="L1054" s="260"/>
      <c r="M1054" s="72"/>
      <c r="N1054" s="72"/>
      <c r="O1054" s="72"/>
      <c r="P1054" s="72"/>
      <c r="Q1054" s="72"/>
      <c r="R1054" s="72"/>
      <c r="S1054" s="72"/>
      <c r="T1054" s="72"/>
      <c r="U1054" s="72"/>
      <c r="V1054" s="72"/>
      <c r="W1054" s="72"/>
      <c r="X1054" s="72"/>
      <c r="Y1054" s="72"/>
      <c r="Z1054" s="72"/>
      <c r="AA1054" s="72"/>
      <c r="AB1054" s="72"/>
      <c r="AC1054" s="72"/>
      <c r="AD1054" s="72"/>
      <c r="AE1054" s="72"/>
      <c r="AF1054" s="72"/>
      <c r="AG1054" s="72"/>
      <c r="AH1054" s="72"/>
      <c r="AI1054" s="72"/>
      <c r="AJ1054" s="72"/>
      <c r="AK1054" s="72"/>
      <c r="AL1054" s="72"/>
      <c r="AM1054" s="72"/>
      <c r="AN1054" s="72"/>
      <c r="AO1054" s="72"/>
      <c r="AP1054" s="72"/>
      <c r="AQ1054" s="72"/>
      <c r="AR1054" s="72"/>
      <c r="AS1054" s="72"/>
      <c r="AT1054" s="72"/>
      <c r="AU1054" s="72"/>
      <c r="AV1054" s="72"/>
      <c r="AW1054" s="72"/>
      <c r="AX1054" s="72"/>
      <c r="AY1054" s="72"/>
      <c r="AZ1054" s="72"/>
      <c r="BA1054" s="72"/>
      <c r="BB1054" s="72"/>
      <c r="BC1054" s="72"/>
      <c r="BD1054" s="72"/>
      <c r="BE1054" s="72"/>
      <c r="BF1054" s="72"/>
      <c r="BG1054" s="72"/>
      <c r="BH1054" s="72"/>
      <c r="BI1054" s="72"/>
      <c r="BJ1054" s="72"/>
      <c r="BK1054" s="72"/>
      <c r="BL1054" s="72"/>
      <c r="BM1054" s="72"/>
      <c r="BN1054" s="72"/>
      <c r="BO1054" s="72"/>
      <c r="BP1054" s="72"/>
      <c r="BQ1054" s="72"/>
      <c r="BR1054" s="72"/>
      <c r="BS1054" s="72"/>
      <c r="BT1054" s="72"/>
      <c r="BU1054" s="72"/>
      <c r="BV1054" s="72"/>
      <c r="BW1054" s="72"/>
      <c r="BX1054" s="72"/>
      <c r="BY1054" s="72"/>
      <c r="BZ1054" s="72"/>
      <c r="CA1054" s="72"/>
      <c r="CB1054" s="72"/>
      <c r="CC1054" s="72"/>
      <c r="CD1054" s="72"/>
      <c r="CE1054" s="72"/>
      <c r="CF1054" s="72"/>
      <c r="CG1054" s="72"/>
      <c r="CH1054" s="72"/>
    </row>
    <row r="1055" spans="1:86" ht="25.15" customHeight="1">
      <c r="A1055" s="440"/>
      <c r="B1055" s="128">
        <f t="shared" si="326"/>
        <v>2055</v>
      </c>
      <c r="C1055" s="396">
        <f t="shared" si="327"/>
        <v>56614</v>
      </c>
      <c r="D1055" s="309">
        <f t="shared" si="318"/>
        <v>5.297791557513086E-2</v>
      </c>
      <c r="E1055" s="309">
        <f t="shared" si="319"/>
        <v>6.8862628983429361E-2</v>
      </c>
      <c r="F1055" s="309">
        <f t="shared" si="320"/>
        <v>3.6790970612163652E-2</v>
      </c>
      <c r="G1055" s="380">
        <f t="shared" si="321"/>
        <v>5.2877171723574624E-2</v>
      </c>
      <c r="H1055" s="309">
        <f t="shared" si="322"/>
        <v>0.52926142214679173</v>
      </c>
      <c r="I1055" s="309">
        <f t="shared" si="323"/>
        <v>1.2989202046947439</v>
      </c>
      <c r="J1055" s="309">
        <f t="shared" si="324"/>
        <v>0.51465401878949335</v>
      </c>
      <c r="K1055" s="380">
        <f t="shared" si="325"/>
        <v>0.78094521521034299</v>
      </c>
      <c r="L1055" s="260"/>
      <c r="M1055" s="72"/>
      <c r="N1055" s="72"/>
      <c r="O1055" s="72"/>
      <c r="P1055" s="72"/>
      <c r="Q1055" s="72"/>
      <c r="R1055" s="72"/>
      <c r="S1055" s="72"/>
      <c r="T1055" s="72"/>
      <c r="U1055" s="72"/>
      <c r="V1055" s="72"/>
      <c r="W1055" s="72"/>
      <c r="X1055" s="72"/>
      <c r="Y1055" s="72"/>
      <c r="Z1055" s="72"/>
      <c r="AA1055" s="72"/>
      <c r="AB1055" s="72"/>
      <c r="AC1055" s="72"/>
      <c r="AD1055" s="72"/>
      <c r="AE1055" s="72"/>
      <c r="AF1055" s="72"/>
      <c r="AG1055" s="72"/>
      <c r="AH1055" s="72"/>
      <c r="AI1055" s="72"/>
      <c r="AJ1055" s="72"/>
      <c r="AK1055" s="72"/>
      <c r="AL1055" s="72"/>
      <c r="AM1055" s="72"/>
      <c r="AN1055" s="72"/>
      <c r="AO1055" s="72"/>
      <c r="AP1055" s="72"/>
      <c r="AQ1055" s="72"/>
      <c r="AR1055" s="72"/>
      <c r="AS1055" s="72"/>
      <c r="AT1055" s="72"/>
      <c r="AU1055" s="72"/>
      <c r="AV1055" s="72"/>
      <c r="AW1055" s="72"/>
      <c r="AX1055" s="72"/>
      <c r="AY1055" s="72"/>
      <c r="AZ1055" s="72"/>
      <c r="BA1055" s="72"/>
      <c r="BB1055" s="72"/>
      <c r="BC1055" s="72"/>
      <c r="BD1055" s="72"/>
      <c r="BE1055" s="72"/>
      <c r="BF1055" s="72"/>
      <c r="BG1055" s="72"/>
      <c r="BH1055" s="72"/>
      <c r="BI1055" s="72"/>
      <c r="BJ1055" s="72"/>
      <c r="BK1055" s="72"/>
      <c r="BL1055" s="72"/>
      <c r="BM1055" s="72"/>
      <c r="BN1055" s="72"/>
      <c r="BO1055" s="72"/>
      <c r="BP1055" s="72"/>
      <c r="BQ1055" s="72"/>
      <c r="BR1055" s="72"/>
      <c r="BS1055" s="72"/>
      <c r="BT1055" s="72"/>
      <c r="BU1055" s="72"/>
      <c r="BV1055" s="72"/>
      <c r="BW1055" s="72"/>
      <c r="BX1055" s="72"/>
      <c r="BY1055" s="72"/>
      <c r="BZ1055" s="72"/>
      <c r="CA1055" s="72"/>
      <c r="CB1055" s="72"/>
      <c r="CC1055" s="72"/>
      <c r="CD1055" s="72"/>
      <c r="CE1055" s="72"/>
      <c r="CF1055" s="72"/>
      <c r="CG1055" s="72"/>
      <c r="CH1055" s="72"/>
    </row>
    <row r="1056" spans="1:86" ht="25.15" customHeight="1">
      <c r="A1056" s="440"/>
      <c r="B1056" s="128">
        <f t="shared" si="326"/>
        <v>2056</v>
      </c>
      <c r="C1056" s="396">
        <f t="shared" si="327"/>
        <v>56979</v>
      </c>
      <c r="D1056" s="309">
        <f t="shared" si="318"/>
        <v>5.3826490255936894E-2</v>
      </c>
      <c r="E1056" s="309">
        <f t="shared" si="319"/>
        <v>6.9965637336527137E-2</v>
      </c>
      <c r="F1056" s="309">
        <f t="shared" si="320"/>
        <v>3.7380270621513521E-2</v>
      </c>
      <c r="G1056" s="380">
        <f t="shared" si="321"/>
        <v>5.3724132737992515E-2</v>
      </c>
      <c r="H1056" s="309">
        <f t="shared" si="322"/>
        <v>0.53773887614786975</v>
      </c>
      <c r="I1056" s="309">
        <f t="shared" si="323"/>
        <v>1.3197256815830942</v>
      </c>
      <c r="J1056" s="309">
        <f t="shared" si="324"/>
        <v>0.52289749845415667</v>
      </c>
      <c r="K1056" s="380">
        <f t="shared" si="325"/>
        <v>0.79345401872837351</v>
      </c>
      <c r="L1056" s="260"/>
      <c r="M1056" s="72"/>
      <c r="N1056" s="72"/>
      <c r="O1056" s="72"/>
      <c r="P1056" s="72"/>
      <c r="Q1056" s="72"/>
      <c r="R1056" s="72"/>
      <c r="S1056" s="72"/>
      <c r="T1056" s="72"/>
      <c r="U1056" s="72"/>
      <c r="V1056" s="72"/>
      <c r="W1056" s="72"/>
      <c r="X1056" s="72"/>
      <c r="Y1056" s="72"/>
      <c r="Z1056" s="72"/>
      <c r="AA1056" s="72"/>
      <c r="AB1056" s="72"/>
      <c r="AC1056" s="72"/>
      <c r="AD1056" s="72"/>
      <c r="AE1056" s="72"/>
      <c r="AF1056" s="72"/>
      <c r="AG1056" s="72"/>
      <c r="AH1056" s="72"/>
      <c r="AI1056" s="72"/>
      <c r="AJ1056" s="72"/>
      <c r="AK1056" s="72"/>
      <c r="AL1056" s="72"/>
      <c r="AM1056" s="72"/>
      <c r="AN1056" s="72"/>
      <c r="AO1056" s="72"/>
      <c r="AP1056" s="72"/>
      <c r="AQ1056" s="72"/>
      <c r="AR1056" s="72"/>
      <c r="AS1056" s="72"/>
      <c r="AT1056" s="72"/>
      <c r="AU1056" s="72"/>
      <c r="AV1056" s="72"/>
      <c r="AW1056" s="72"/>
      <c r="AX1056" s="72"/>
      <c r="AY1056" s="72"/>
      <c r="AZ1056" s="72"/>
      <c r="BA1056" s="72"/>
      <c r="BB1056" s="72"/>
      <c r="BC1056" s="72"/>
      <c r="BD1056" s="72"/>
      <c r="BE1056" s="72"/>
      <c r="BF1056" s="72"/>
      <c r="BG1056" s="72"/>
      <c r="BH1056" s="72"/>
      <c r="BI1056" s="72"/>
      <c r="BJ1056" s="72"/>
      <c r="BK1056" s="72"/>
      <c r="BL1056" s="72"/>
      <c r="BM1056" s="72"/>
      <c r="BN1056" s="72"/>
      <c r="BO1056" s="72"/>
      <c r="BP1056" s="72"/>
      <c r="BQ1056" s="72"/>
      <c r="BR1056" s="72"/>
      <c r="BS1056" s="72"/>
      <c r="BT1056" s="72"/>
      <c r="BU1056" s="72"/>
      <c r="BV1056" s="72"/>
      <c r="BW1056" s="72"/>
      <c r="BX1056" s="72"/>
      <c r="BY1056" s="72"/>
      <c r="BZ1056" s="72"/>
      <c r="CA1056" s="72"/>
      <c r="CB1056" s="72"/>
      <c r="CC1056" s="72"/>
      <c r="CD1056" s="72"/>
      <c r="CE1056" s="72"/>
      <c r="CF1056" s="72"/>
      <c r="CG1056" s="72"/>
      <c r="CH1056" s="72"/>
    </row>
    <row r="1057" spans="1:86" ht="25.15" customHeight="1">
      <c r="A1057" s="440"/>
      <c r="B1057" s="128">
        <f t="shared" si="326"/>
        <v>2057</v>
      </c>
      <c r="C1057" s="396">
        <f t="shared" si="327"/>
        <v>57345</v>
      </c>
      <c r="D1057" s="309">
        <f t="shared" si="318"/>
        <v>5.468865699639814E-2</v>
      </c>
      <c r="E1057" s="309">
        <f t="shared" si="319"/>
        <v>7.108631314503526E-2</v>
      </c>
      <c r="F1057" s="309">
        <f t="shared" si="320"/>
        <v>3.7979009753975432E-2</v>
      </c>
      <c r="G1057" s="380">
        <f t="shared" si="321"/>
        <v>5.4584659965136284E-2</v>
      </c>
      <c r="H1057" s="309">
        <f t="shared" si="322"/>
        <v>0.54635211791532012</v>
      </c>
      <c r="I1057" s="309">
        <f t="shared" si="323"/>
        <v>1.3408644105580523</v>
      </c>
      <c r="J1057" s="309">
        <f t="shared" si="324"/>
        <v>0.53127301819720418</v>
      </c>
      <c r="K1057" s="380">
        <f t="shared" si="325"/>
        <v>0.80616318222352545</v>
      </c>
      <c r="L1057" s="260"/>
      <c r="M1057" s="72"/>
      <c r="N1057" s="72"/>
      <c r="O1057" s="72"/>
      <c r="P1057" s="72"/>
      <c r="Q1057" s="72"/>
      <c r="R1057" s="72"/>
      <c r="S1057" s="72"/>
      <c r="T1057" s="72"/>
      <c r="U1057" s="72"/>
      <c r="V1057" s="72"/>
      <c r="W1057" s="72"/>
      <c r="X1057" s="72"/>
      <c r="Y1057" s="72"/>
      <c r="Z1057" s="72"/>
      <c r="AA1057" s="72"/>
      <c r="AB1057" s="72"/>
      <c r="AC1057" s="72"/>
      <c r="AD1057" s="72"/>
      <c r="AE1057" s="72"/>
      <c r="AF1057" s="72"/>
      <c r="AG1057" s="72"/>
      <c r="AH1057" s="72"/>
      <c r="AI1057" s="72"/>
      <c r="AJ1057" s="72"/>
      <c r="AK1057" s="72"/>
      <c r="AL1057" s="72"/>
      <c r="AM1057" s="72"/>
      <c r="AN1057" s="72"/>
      <c r="AO1057" s="72"/>
      <c r="AP1057" s="72"/>
      <c r="AQ1057" s="72"/>
      <c r="AR1057" s="72"/>
      <c r="AS1057" s="72"/>
      <c r="AT1057" s="72"/>
      <c r="AU1057" s="72"/>
      <c r="AV1057" s="72"/>
      <c r="AW1057" s="72"/>
      <c r="AX1057" s="72"/>
      <c r="AY1057" s="72"/>
      <c r="AZ1057" s="72"/>
      <c r="BA1057" s="72"/>
      <c r="BB1057" s="72"/>
      <c r="BC1057" s="72"/>
      <c r="BD1057" s="72"/>
      <c r="BE1057" s="72"/>
      <c r="BF1057" s="72"/>
      <c r="BG1057" s="72"/>
      <c r="BH1057" s="72"/>
      <c r="BI1057" s="72"/>
      <c r="BJ1057" s="72"/>
      <c r="BK1057" s="72"/>
      <c r="BL1057" s="72"/>
      <c r="BM1057" s="72"/>
      <c r="BN1057" s="72"/>
      <c r="BO1057" s="72"/>
      <c r="BP1057" s="72"/>
      <c r="BQ1057" s="72"/>
      <c r="BR1057" s="72"/>
      <c r="BS1057" s="72"/>
      <c r="BT1057" s="72"/>
      <c r="BU1057" s="72"/>
      <c r="BV1057" s="72"/>
      <c r="BW1057" s="72"/>
      <c r="BX1057" s="72"/>
      <c r="BY1057" s="72"/>
      <c r="BZ1057" s="72"/>
      <c r="CA1057" s="72"/>
      <c r="CB1057" s="72"/>
      <c r="CC1057" s="72"/>
      <c r="CD1057" s="72"/>
      <c r="CE1057" s="72"/>
      <c r="CF1057" s="72"/>
      <c r="CG1057" s="72"/>
      <c r="CH1057" s="72"/>
    </row>
    <row r="1058" spans="1:86" ht="25.15" customHeight="1">
      <c r="A1058" s="440"/>
      <c r="B1058" s="128">
        <f t="shared" si="326"/>
        <v>2058</v>
      </c>
      <c r="C1058" s="396">
        <f t="shared" si="327"/>
        <v>57710</v>
      </c>
      <c r="D1058" s="309">
        <f t="shared" si="318"/>
        <v>5.5564633507565631E-2</v>
      </c>
      <c r="E1058" s="309">
        <f t="shared" si="319"/>
        <v>7.2224939397726923E-2</v>
      </c>
      <c r="F1058" s="309">
        <f t="shared" si="320"/>
        <v>3.8587339200867411E-2</v>
      </c>
      <c r="G1058" s="380">
        <f t="shared" si="321"/>
        <v>5.5458970702053322E-2</v>
      </c>
      <c r="H1058" s="309">
        <f t="shared" si="322"/>
        <v>0.55510332243204386</v>
      </c>
      <c r="I1058" s="309">
        <f t="shared" si="323"/>
        <v>1.3623417294906905</v>
      </c>
      <c r="J1058" s="309">
        <f t="shared" si="324"/>
        <v>0.53978269297287962</v>
      </c>
      <c r="K1058" s="380">
        <f t="shared" si="325"/>
        <v>0.81907591496520471</v>
      </c>
      <c r="L1058" s="260"/>
      <c r="M1058" s="72"/>
      <c r="N1058" s="72"/>
      <c r="O1058" s="72"/>
      <c r="P1058" s="72"/>
      <c r="Q1058" s="72"/>
      <c r="R1058" s="72"/>
      <c r="S1058" s="72"/>
      <c r="T1058" s="72"/>
      <c r="U1058" s="72"/>
      <c r="V1058" s="72"/>
      <c r="W1058" s="72"/>
      <c r="X1058" s="72"/>
      <c r="Y1058" s="72"/>
      <c r="Z1058" s="72"/>
      <c r="AA1058" s="72"/>
      <c r="AB1058" s="72"/>
      <c r="AC1058" s="72"/>
      <c r="AD1058" s="72"/>
      <c r="AE1058" s="72"/>
      <c r="AF1058" s="72"/>
      <c r="AG1058" s="72"/>
      <c r="AH1058" s="72"/>
      <c r="AI1058" s="72"/>
      <c r="AJ1058" s="72"/>
      <c r="AK1058" s="72"/>
      <c r="AL1058" s="72"/>
      <c r="AM1058" s="72"/>
      <c r="AN1058" s="72"/>
      <c r="AO1058" s="72"/>
      <c r="AP1058" s="72"/>
      <c r="AQ1058" s="72"/>
      <c r="AR1058" s="72"/>
      <c r="AS1058" s="72"/>
      <c r="AT1058" s="72"/>
      <c r="AU1058" s="72"/>
      <c r="AV1058" s="72"/>
      <c r="AW1058" s="72"/>
      <c r="AX1058" s="72"/>
      <c r="AY1058" s="72"/>
      <c r="AZ1058" s="72"/>
      <c r="BA1058" s="72"/>
      <c r="BB1058" s="72"/>
      <c r="BC1058" s="72"/>
      <c r="BD1058" s="72"/>
      <c r="BE1058" s="72"/>
      <c r="BF1058" s="72"/>
      <c r="BG1058" s="72"/>
      <c r="BH1058" s="72"/>
      <c r="BI1058" s="72"/>
      <c r="BJ1058" s="72"/>
      <c r="BK1058" s="72"/>
      <c r="BL1058" s="72"/>
      <c r="BM1058" s="72"/>
      <c r="BN1058" s="72"/>
      <c r="BO1058" s="72"/>
      <c r="BP1058" s="72"/>
      <c r="BQ1058" s="72"/>
      <c r="BR1058" s="72"/>
      <c r="BS1058" s="72"/>
      <c r="BT1058" s="72"/>
      <c r="BU1058" s="72"/>
      <c r="BV1058" s="72"/>
      <c r="BW1058" s="72"/>
      <c r="BX1058" s="72"/>
      <c r="BY1058" s="72"/>
      <c r="BZ1058" s="72"/>
      <c r="CA1058" s="72"/>
      <c r="CB1058" s="72"/>
      <c r="CC1058" s="72"/>
      <c r="CD1058" s="72"/>
      <c r="CE1058" s="72"/>
      <c r="CF1058" s="72"/>
      <c r="CG1058" s="72"/>
      <c r="CH1058" s="72"/>
    </row>
    <row r="1059" spans="1:86" ht="25.15" customHeight="1">
      <c r="A1059" s="440"/>
      <c r="B1059" s="128">
        <f t="shared" si="326"/>
        <v>2059</v>
      </c>
      <c r="C1059" s="396">
        <f t="shared" si="327"/>
        <v>58075</v>
      </c>
      <c r="D1059" s="309">
        <f t="shared" si="318"/>
        <v>5.6454640987681007E-2</v>
      </c>
      <c r="E1059" s="309">
        <f t="shared" si="319"/>
        <v>7.3381803616152916E-2</v>
      </c>
      <c r="F1059" s="309">
        <f t="shared" si="320"/>
        <v>3.9205412575217029E-2</v>
      </c>
      <c r="G1059" s="380">
        <f t="shared" si="321"/>
        <v>5.6347285726350317E-2</v>
      </c>
      <c r="H1059" s="309">
        <f t="shared" si="322"/>
        <v>0.56399469951876835</v>
      </c>
      <c r="I1059" s="309">
        <f t="shared" si="323"/>
        <v>1.3841630617515239</v>
      </c>
      <c r="J1059" s="309">
        <f t="shared" si="324"/>
        <v>0.54842867161174291</v>
      </c>
      <c r="K1059" s="380">
        <f t="shared" si="325"/>
        <v>0.83219547762734514</v>
      </c>
      <c r="L1059" s="260"/>
      <c r="M1059" s="72"/>
      <c r="N1059" s="72"/>
      <c r="O1059" s="72"/>
      <c r="P1059" s="72"/>
      <c r="Q1059" s="72"/>
      <c r="R1059" s="72"/>
      <c r="S1059" s="72"/>
      <c r="T1059" s="72"/>
      <c r="U1059" s="72"/>
      <c r="V1059" s="72"/>
      <c r="W1059" s="72"/>
      <c r="X1059" s="72"/>
      <c r="Y1059" s="72"/>
      <c r="Z1059" s="72"/>
      <c r="AA1059" s="72"/>
      <c r="AB1059" s="72"/>
      <c r="AC1059" s="72"/>
      <c r="AD1059" s="72"/>
      <c r="AE1059" s="72"/>
      <c r="AF1059" s="72"/>
      <c r="AG1059" s="72"/>
      <c r="AH1059" s="72"/>
      <c r="AI1059" s="72"/>
      <c r="AJ1059" s="72"/>
      <c r="AK1059" s="72"/>
      <c r="AL1059" s="72"/>
      <c r="AM1059" s="72"/>
      <c r="AN1059" s="72"/>
      <c r="AO1059" s="72"/>
      <c r="AP1059" s="72"/>
      <c r="AQ1059" s="72"/>
      <c r="AR1059" s="72"/>
      <c r="AS1059" s="72"/>
      <c r="AT1059" s="72"/>
      <c r="AU1059" s="72"/>
      <c r="AV1059" s="72"/>
      <c r="AW1059" s="72"/>
      <c r="AX1059" s="72"/>
      <c r="AY1059" s="72"/>
      <c r="AZ1059" s="72"/>
      <c r="BA1059" s="72"/>
      <c r="BB1059" s="72"/>
      <c r="BC1059" s="72"/>
      <c r="BD1059" s="72"/>
      <c r="BE1059" s="72"/>
      <c r="BF1059" s="72"/>
      <c r="BG1059" s="72"/>
      <c r="BH1059" s="72"/>
      <c r="BI1059" s="72"/>
      <c r="BJ1059" s="72"/>
      <c r="BK1059" s="72"/>
      <c r="BL1059" s="72"/>
      <c r="BM1059" s="72"/>
      <c r="BN1059" s="72"/>
      <c r="BO1059" s="72"/>
      <c r="BP1059" s="72"/>
      <c r="BQ1059" s="72"/>
      <c r="BR1059" s="72"/>
      <c r="BS1059" s="72"/>
      <c r="BT1059" s="72"/>
      <c r="BU1059" s="72"/>
      <c r="BV1059" s="72"/>
      <c r="BW1059" s="72"/>
      <c r="BX1059" s="72"/>
      <c r="BY1059" s="72"/>
      <c r="BZ1059" s="72"/>
      <c r="CA1059" s="72"/>
      <c r="CB1059" s="72"/>
      <c r="CC1059" s="72"/>
      <c r="CD1059" s="72"/>
      <c r="CE1059" s="72"/>
      <c r="CF1059" s="72"/>
      <c r="CG1059" s="72"/>
      <c r="CH1059" s="72"/>
    </row>
    <row r="1060" spans="1:86" ht="25.15" customHeight="1">
      <c r="A1060" s="440"/>
      <c r="B1060" s="128">
        <f t="shared" si="326"/>
        <v>2060</v>
      </c>
      <c r="C1060" s="396">
        <f t="shared" si="327"/>
        <v>58440</v>
      </c>
      <c r="D1060" s="309">
        <f t="shared" si="318"/>
        <v>5.7404291346486218E-2</v>
      </c>
      <c r="E1060" s="309">
        <f t="shared" si="319"/>
        <v>7.461619382596861E-2</v>
      </c>
      <c r="F1060" s="309">
        <f t="shared" si="320"/>
        <v>3.9864905461325109E-2</v>
      </c>
      <c r="G1060" s="380">
        <f t="shared" si="321"/>
        <v>5.7295130211259981E-2</v>
      </c>
      <c r="H1060" s="309">
        <f t="shared" si="322"/>
        <v>0.57348192252456365</v>
      </c>
      <c r="I1060" s="309">
        <f t="shared" si="323"/>
        <v>1.4074467267477127</v>
      </c>
      <c r="J1060" s="309">
        <f t="shared" si="324"/>
        <v>0.55765405106086219</v>
      </c>
      <c r="K1060" s="380">
        <f t="shared" si="325"/>
        <v>0.8461942334443795</v>
      </c>
      <c r="L1060" s="260"/>
      <c r="M1060" s="72"/>
      <c r="N1060" s="72"/>
      <c r="O1060" s="72"/>
      <c r="P1060" s="72"/>
      <c r="Q1060" s="72"/>
      <c r="R1060" s="72"/>
      <c r="S1060" s="72"/>
      <c r="T1060" s="72"/>
      <c r="U1060" s="72"/>
      <c r="V1060" s="72"/>
      <c r="W1060" s="72"/>
      <c r="X1060" s="72"/>
      <c r="Y1060" s="72"/>
      <c r="Z1060" s="72"/>
      <c r="AA1060" s="72"/>
      <c r="AB1060" s="72"/>
      <c r="AC1060" s="72"/>
      <c r="AD1060" s="72"/>
      <c r="AE1060" s="72"/>
      <c r="AF1060" s="72"/>
      <c r="AG1060" s="72"/>
      <c r="AH1060" s="72"/>
      <c r="AI1060" s="72"/>
      <c r="AJ1060" s="72"/>
      <c r="AK1060" s="72"/>
      <c r="AL1060" s="72"/>
      <c r="AM1060" s="72"/>
      <c r="AN1060" s="72"/>
      <c r="AO1060" s="72"/>
      <c r="AP1060" s="72"/>
      <c r="AQ1060" s="72"/>
      <c r="AR1060" s="72"/>
      <c r="AS1060" s="72"/>
      <c r="AT1060" s="72"/>
      <c r="AU1060" s="72"/>
      <c r="AV1060" s="72"/>
      <c r="AW1060" s="72"/>
      <c r="AX1060" s="72"/>
      <c r="AY1060" s="72"/>
      <c r="AZ1060" s="72"/>
      <c r="BA1060" s="72"/>
      <c r="BB1060" s="72"/>
      <c r="BC1060" s="72"/>
      <c r="BD1060" s="72"/>
      <c r="BE1060" s="72"/>
      <c r="BF1060" s="72"/>
      <c r="BG1060" s="72"/>
      <c r="BH1060" s="72"/>
      <c r="BI1060" s="72"/>
      <c r="BJ1060" s="72"/>
      <c r="BK1060" s="72"/>
      <c r="BL1060" s="72"/>
      <c r="BM1060" s="72"/>
      <c r="BN1060" s="72"/>
      <c r="BO1060" s="72"/>
      <c r="BP1060" s="72"/>
      <c r="BQ1060" s="72"/>
      <c r="BR1060" s="72"/>
      <c r="BS1060" s="72"/>
      <c r="BT1060" s="72"/>
      <c r="BU1060" s="72"/>
      <c r="BV1060" s="72"/>
      <c r="BW1060" s="72"/>
      <c r="BX1060" s="72"/>
      <c r="BY1060" s="72"/>
      <c r="BZ1060" s="72"/>
      <c r="CA1060" s="72"/>
      <c r="CB1060" s="72"/>
      <c r="CC1060" s="72"/>
      <c r="CD1060" s="72"/>
      <c r="CE1060" s="72"/>
      <c r="CF1060" s="72"/>
      <c r="CG1060" s="72"/>
      <c r="CH1060" s="72"/>
    </row>
    <row r="1061" spans="1:86" ht="25.15" customHeight="1">
      <c r="A1061" s="440"/>
      <c r="B1061" s="128">
        <f t="shared" si="326"/>
        <v>2061</v>
      </c>
      <c r="C1061" s="396">
        <f t="shared" si="327"/>
        <v>58806</v>
      </c>
      <c r="D1061" s="309">
        <f t="shared" si="318"/>
        <v>5.8369916225511582E-2</v>
      </c>
      <c r="E1061" s="309">
        <f t="shared" si="319"/>
        <v>7.5871348300424885E-2</v>
      </c>
      <c r="F1061" s="309">
        <f t="shared" si="320"/>
        <v>4.0535491990842568E-2</v>
      </c>
      <c r="G1061" s="380">
        <f t="shared" si="321"/>
        <v>5.8258918838926345E-2</v>
      </c>
      <c r="H1061" s="309">
        <f t="shared" si="322"/>
        <v>0.58312873461947357</v>
      </c>
      <c r="I1061" s="309">
        <f t="shared" si="323"/>
        <v>1.4311220573435948</v>
      </c>
      <c r="J1061" s="309">
        <f t="shared" si="324"/>
        <v>0.56703461500412922</v>
      </c>
      <c r="K1061" s="380">
        <f t="shared" si="325"/>
        <v>0.86042846898906566</v>
      </c>
      <c r="L1061" s="260"/>
      <c r="M1061" s="72"/>
      <c r="N1061" s="72"/>
      <c r="O1061" s="72"/>
      <c r="P1061" s="72"/>
      <c r="Q1061" s="72"/>
      <c r="R1061" s="72"/>
      <c r="S1061" s="72"/>
      <c r="T1061" s="72"/>
      <c r="U1061" s="72"/>
      <c r="V1061" s="72"/>
      <c r="W1061" s="72"/>
      <c r="X1061" s="72"/>
      <c r="Y1061" s="72"/>
      <c r="Z1061" s="72"/>
      <c r="AA1061" s="72"/>
      <c r="AB1061" s="72"/>
      <c r="AC1061" s="72"/>
      <c r="AD1061" s="72"/>
      <c r="AE1061" s="72"/>
      <c r="AF1061" s="72"/>
      <c r="AG1061" s="72"/>
      <c r="AH1061" s="72"/>
      <c r="AI1061" s="72"/>
      <c r="AJ1061" s="72"/>
      <c r="AK1061" s="72"/>
      <c r="AL1061" s="72"/>
      <c r="AM1061" s="72"/>
      <c r="AN1061" s="72"/>
      <c r="AO1061" s="72"/>
      <c r="AP1061" s="72"/>
      <c r="AQ1061" s="72"/>
      <c r="AR1061" s="72"/>
      <c r="AS1061" s="72"/>
      <c r="AT1061" s="72"/>
      <c r="AU1061" s="72"/>
      <c r="AV1061" s="72"/>
      <c r="AW1061" s="72"/>
      <c r="AX1061" s="72"/>
      <c r="AY1061" s="72"/>
      <c r="AZ1061" s="72"/>
      <c r="BA1061" s="72"/>
      <c r="BB1061" s="72"/>
      <c r="BC1061" s="72"/>
      <c r="BD1061" s="72"/>
      <c r="BE1061" s="72"/>
      <c r="BF1061" s="72"/>
      <c r="BG1061" s="72"/>
      <c r="BH1061" s="72"/>
      <c r="BI1061" s="72"/>
      <c r="BJ1061" s="72"/>
      <c r="BK1061" s="72"/>
      <c r="BL1061" s="72"/>
      <c r="BM1061" s="72"/>
      <c r="BN1061" s="72"/>
      <c r="BO1061" s="72"/>
      <c r="BP1061" s="72"/>
      <c r="BQ1061" s="72"/>
      <c r="BR1061" s="72"/>
      <c r="BS1061" s="72"/>
      <c r="BT1061" s="72"/>
      <c r="BU1061" s="72"/>
      <c r="BV1061" s="72"/>
      <c r="BW1061" s="72"/>
      <c r="BX1061" s="72"/>
      <c r="BY1061" s="72"/>
      <c r="BZ1061" s="72"/>
      <c r="CA1061" s="72"/>
      <c r="CB1061" s="72"/>
      <c r="CC1061" s="72"/>
      <c r="CD1061" s="72"/>
      <c r="CE1061" s="72"/>
      <c r="CF1061" s="72"/>
      <c r="CG1061" s="72"/>
      <c r="CH1061" s="72"/>
    </row>
    <row r="1062" spans="1:86" ht="25.15" customHeight="1">
      <c r="A1062" s="440"/>
      <c r="B1062" s="72"/>
      <c r="C1062" s="72"/>
      <c r="D1062" s="72"/>
      <c r="E1062" s="72"/>
      <c r="F1062" s="72"/>
      <c r="G1062" s="72"/>
      <c r="H1062" s="72"/>
      <c r="I1062" s="72"/>
      <c r="J1062" s="72"/>
      <c r="K1062" s="72"/>
      <c r="L1062" s="72"/>
      <c r="M1062" s="72"/>
      <c r="N1062" s="72"/>
      <c r="O1062" s="72"/>
      <c r="P1062" s="72"/>
      <c r="Q1062" s="72"/>
      <c r="R1062" s="72"/>
      <c r="S1062" s="72"/>
      <c r="T1062" s="72"/>
      <c r="U1062" s="72"/>
      <c r="V1062" s="72"/>
      <c r="W1062" s="72"/>
      <c r="X1062" s="72"/>
      <c r="Y1062" s="72"/>
      <c r="Z1062" s="72"/>
      <c r="AA1062" s="72"/>
      <c r="AB1062" s="72"/>
      <c r="AC1062" s="72"/>
      <c r="AD1062" s="72"/>
      <c r="AE1062" s="72"/>
      <c r="AF1062" s="72"/>
      <c r="AG1062" s="72"/>
      <c r="AH1062" s="72"/>
      <c r="AI1062" s="72"/>
      <c r="AJ1062" s="72"/>
      <c r="AK1062" s="72"/>
      <c r="AL1062" s="72"/>
      <c r="AM1062" s="72"/>
      <c r="AN1062" s="72"/>
      <c r="AO1062" s="72"/>
      <c r="AP1062" s="72"/>
      <c r="AQ1062" s="72"/>
      <c r="AR1062" s="72"/>
      <c r="AS1062" s="72"/>
      <c r="AT1062" s="72"/>
      <c r="AU1062" s="72"/>
      <c r="AV1062" s="72"/>
      <c r="AW1062" s="72"/>
      <c r="AX1062" s="72"/>
      <c r="AY1062" s="72"/>
      <c r="AZ1062" s="72"/>
      <c r="BA1062" s="72"/>
      <c r="BB1062" s="72"/>
      <c r="BC1062" s="72"/>
      <c r="BD1062" s="72"/>
      <c r="BE1062" s="72"/>
      <c r="BF1062" s="72"/>
      <c r="BG1062" s="72"/>
      <c r="BH1062" s="72"/>
      <c r="BI1062" s="72"/>
      <c r="BJ1062" s="72"/>
      <c r="BK1062" s="72"/>
      <c r="BL1062" s="72"/>
      <c r="BM1062" s="72"/>
      <c r="BN1062" s="72"/>
      <c r="BO1062" s="72"/>
      <c r="BP1062" s="72"/>
      <c r="BQ1062" s="72"/>
      <c r="BR1062" s="72"/>
      <c r="BS1062" s="72"/>
      <c r="BT1062" s="72"/>
      <c r="BU1062" s="72"/>
      <c r="BV1062" s="72"/>
      <c r="BW1062" s="72"/>
      <c r="BX1062" s="72"/>
      <c r="BY1062" s="72"/>
      <c r="BZ1062" s="72"/>
      <c r="CA1062" s="72"/>
      <c r="CB1062" s="72"/>
      <c r="CC1062" s="72"/>
      <c r="CD1062" s="72"/>
      <c r="CE1062" s="72"/>
      <c r="CF1062" s="72"/>
      <c r="CG1062" s="72"/>
      <c r="CH1062" s="72"/>
    </row>
    <row r="1063" spans="1:86" ht="25.15" customHeight="1">
      <c r="A1063" s="440"/>
      <c r="B1063" s="209" t="s">
        <v>418</v>
      </c>
      <c r="C1063" s="209"/>
      <c r="D1063" s="209"/>
      <c r="E1063" s="209"/>
      <c r="F1063" s="209"/>
      <c r="G1063" s="209"/>
      <c r="H1063" s="209"/>
      <c r="I1063" s="209"/>
      <c r="J1063" s="209"/>
      <c r="K1063" s="209"/>
      <c r="L1063" s="72"/>
      <c r="M1063" s="72"/>
      <c r="N1063" s="72"/>
      <c r="O1063" s="72"/>
      <c r="P1063" s="72"/>
      <c r="Q1063" s="72"/>
      <c r="R1063" s="72"/>
      <c r="S1063" s="72"/>
      <c r="T1063" s="72"/>
      <c r="U1063" s="72"/>
      <c r="V1063" s="72"/>
      <c r="W1063" s="72"/>
      <c r="X1063" s="72"/>
      <c r="Y1063" s="72"/>
      <c r="Z1063" s="72"/>
      <c r="AA1063" s="72"/>
      <c r="AB1063" s="72"/>
      <c r="AC1063" s="72"/>
      <c r="AD1063" s="72"/>
      <c r="AE1063" s="72"/>
      <c r="AF1063" s="72"/>
      <c r="AG1063" s="72"/>
      <c r="AH1063" s="72"/>
      <c r="AI1063" s="72"/>
      <c r="AJ1063" s="72"/>
      <c r="AK1063" s="72"/>
      <c r="AL1063" s="72"/>
      <c r="AM1063" s="72"/>
      <c r="AN1063" s="72"/>
      <c r="AO1063" s="72"/>
      <c r="AP1063" s="72"/>
      <c r="AQ1063" s="72"/>
      <c r="AR1063" s="72"/>
      <c r="AS1063" s="72"/>
      <c r="AT1063" s="72"/>
      <c r="AU1063" s="72"/>
      <c r="AV1063" s="72"/>
      <c r="AW1063" s="72"/>
      <c r="AX1063" s="72"/>
      <c r="AY1063" s="72"/>
      <c r="AZ1063" s="72"/>
      <c r="BA1063" s="72"/>
      <c r="BB1063" s="72"/>
      <c r="BC1063" s="72"/>
      <c r="BD1063" s="72"/>
      <c r="BE1063" s="72"/>
      <c r="BF1063" s="72"/>
      <c r="BG1063" s="72"/>
      <c r="BH1063" s="72"/>
      <c r="BI1063" s="72"/>
      <c r="BJ1063" s="72"/>
      <c r="BK1063" s="72"/>
      <c r="BL1063" s="72"/>
      <c r="BM1063" s="72"/>
      <c r="BN1063" s="72"/>
      <c r="BO1063" s="72"/>
      <c r="BP1063" s="72"/>
      <c r="BQ1063" s="72"/>
      <c r="BR1063" s="72"/>
      <c r="BS1063" s="72"/>
      <c r="BT1063" s="72"/>
      <c r="BU1063" s="72"/>
      <c r="BV1063" s="72"/>
      <c r="BW1063" s="72"/>
      <c r="BX1063" s="72"/>
      <c r="BY1063" s="72"/>
      <c r="BZ1063" s="72"/>
      <c r="CA1063" s="72"/>
      <c r="CB1063" s="72"/>
      <c r="CC1063" s="72"/>
      <c r="CD1063" s="72"/>
      <c r="CE1063" s="72"/>
      <c r="CF1063" s="72"/>
      <c r="CG1063" s="72"/>
      <c r="CH1063" s="72"/>
    </row>
    <row r="1064" spans="1:86" ht="25.15" customHeight="1">
      <c r="A1064" s="440"/>
      <c r="B1064" s="2"/>
      <c r="C1064" s="2"/>
      <c r="D1064" s="498" t="s">
        <v>304</v>
      </c>
      <c r="E1064" s="499"/>
      <c r="F1064" s="499"/>
      <c r="G1064" s="500"/>
      <c r="H1064" s="498" t="s">
        <v>305</v>
      </c>
      <c r="I1064" s="499"/>
      <c r="J1064" s="499"/>
      <c r="K1064" s="500"/>
      <c r="L1064" s="72"/>
      <c r="M1064" s="72"/>
      <c r="N1064" s="72"/>
      <c r="O1064" s="72"/>
      <c r="P1064" s="72"/>
      <c r="Q1064" s="72"/>
      <c r="R1064" s="72"/>
      <c r="S1064" s="72"/>
      <c r="T1064" s="72"/>
      <c r="U1064" s="72"/>
      <c r="V1064" s="72"/>
      <c r="W1064" s="72"/>
      <c r="X1064" s="72"/>
      <c r="Y1064" s="72"/>
      <c r="Z1064" s="72"/>
      <c r="AA1064" s="72"/>
      <c r="AB1064" s="72"/>
      <c r="AC1064" s="72"/>
      <c r="AD1064" s="72"/>
      <c r="AE1064" s="72"/>
      <c r="AF1064" s="72"/>
      <c r="AG1064" s="72"/>
      <c r="AH1064" s="72"/>
      <c r="AI1064" s="72"/>
      <c r="AJ1064" s="72"/>
      <c r="AK1064" s="72"/>
      <c r="AL1064" s="72"/>
      <c r="AM1064" s="72"/>
      <c r="AN1064" s="72"/>
      <c r="AO1064" s="72"/>
      <c r="AP1064" s="72"/>
      <c r="AQ1064" s="72"/>
      <c r="AR1064" s="72"/>
      <c r="AS1064" s="72"/>
      <c r="AT1064" s="72"/>
      <c r="AU1064" s="72"/>
      <c r="AV1064" s="72"/>
      <c r="AW1064" s="72"/>
      <c r="AX1064" s="72"/>
      <c r="AY1064" s="72"/>
      <c r="AZ1064" s="72"/>
      <c r="BA1064" s="72"/>
      <c r="BB1064" s="72"/>
      <c r="BC1064" s="72"/>
      <c r="BD1064" s="72"/>
      <c r="BE1064" s="72"/>
      <c r="BF1064" s="72"/>
      <c r="BG1064" s="72"/>
      <c r="BH1064" s="72"/>
      <c r="BI1064" s="72"/>
      <c r="BJ1064" s="72"/>
      <c r="BK1064" s="72"/>
      <c r="BL1064" s="72"/>
      <c r="BM1064" s="72"/>
      <c r="BN1064" s="72"/>
      <c r="BO1064" s="72"/>
      <c r="BP1064" s="72"/>
      <c r="BQ1064" s="72"/>
      <c r="BR1064" s="72"/>
      <c r="BS1064" s="72"/>
      <c r="BT1064" s="72"/>
      <c r="BU1064" s="72"/>
      <c r="BV1064" s="72"/>
      <c r="BW1064" s="72"/>
      <c r="BX1064" s="72"/>
      <c r="BY1064" s="72"/>
      <c r="BZ1064" s="72"/>
      <c r="CA1064" s="72"/>
      <c r="CB1064" s="72"/>
      <c r="CC1064" s="72"/>
      <c r="CD1064" s="72"/>
      <c r="CE1064" s="72"/>
      <c r="CF1064" s="72"/>
      <c r="CG1064" s="72"/>
      <c r="CH1064" s="72"/>
    </row>
    <row r="1065" spans="1:86" ht="25.15" customHeight="1">
      <c r="A1065" s="440"/>
      <c r="B1065" s="361" t="s">
        <v>300</v>
      </c>
      <c r="C1065" s="49" t="s">
        <v>207</v>
      </c>
      <c r="D1065" s="381" t="s">
        <v>281</v>
      </c>
      <c r="E1065" s="381" t="s">
        <v>282</v>
      </c>
      <c r="F1065" s="381" t="s">
        <v>283</v>
      </c>
      <c r="G1065" s="382" t="s">
        <v>303</v>
      </c>
      <c r="H1065" s="381" t="s">
        <v>281</v>
      </c>
      <c r="I1065" s="381" t="s">
        <v>282</v>
      </c>
      <c r="J1065" s="381" t="s">
        <v>283</v>
      </c>
      <c r="K1065" s="382" t="s">
        <v>303</v>
      </c>
      <c r="L1065" s="72"/>
      <c r="M1065" s="72"/>
      <c r="N1065" s="72"/>
      <c r="O1065" s="72"/>
      <c r="P1065" s="72"/>
      <c r="Q1065" s="72"/>
      <c r="R1065" s="72"/>
      <c r="S1065" s="72"/>
      <c r="T1065" s="72"/>
      <c r="U1065" s="72"/>
      <c r="V1065" s="72"/>
      <c r="W1065" s="72"/>
      <c r="X1065" s="72"/>
      <c r="Y1065" s="72"/>
      <c r="Z1065" s="72"/>
      <c r="AA1065" s="72"/>
      <c r="AB1065" s="72"/>
      <c r="AC1065" s="72"/>
      <c r="AD1065" s="72"/>
      <c r="AE1065" s="72"/>
      <c r="AF1065" s="72"/>
      <c r="AG1065" s="72"/>
      <c r="AH1065" s="72"/>
      <c r="AI1065" s="72"/>
      <c r="AJ1065" s="72"/>
      <c r="AK1065" s="72"/>
      <c r="AL1065" s="72"/>
      <c r="AM1065" s="72"/>
      <c r="AN1065" s="72"/>
      <c r="AO1065" s="72"/>
      <c r="AP1065" s="72"/>
      <c r="AQ1065" s="72"/>
      <c r="AR1065" s="72"/>
      <c r="AS1065" s="72"/>
      <c r="AT1065" s="72"/>
      <c r="AU1065" s="72"/>
      <c r="AV1065" s="72"/>
      <c r="AW1065" s="72"/>
      <c r="AX1065" s="72"/>
      <c r="AY1065" s="72"/>
      <c r="AZ1065" s="72"/>
      <c r="BA1065" s="72"/>
      <c r="BB1065" s="72"/>
      <c r="BC1065" s="72"/>
      <c r="BD1065" s="72"/>
      <c r="BE1065" s="72"/>
      <c r="BF1065" s="72"/>
      <c r="BG1065" s="72"/>
      <c r="BH1065" s="72"/>
      <c r="BI1065" s="72"/>
      <c r="BJ1065" s="72"/>
      <c r="BK1065" s="72"/>
      <c r="BL1065" s="72"/>
      <c r="BM1065" s="72"/>
      <c r="BN1065" s="72"/>
      <c r="BO1065" s="72"/>
      <c r="BP1065" s="72"/>
      <c r="BQ1065" s="72"/>
      <c r="BR1065" s="72"/>
      <c r="BS1065" s="72"/>
      <c r="BT1065" s="72"/>
      <c r="BU1065" s="72"/>
      <c r="BV1065" s="72"/>
      <c r="BW1065" s="72"/>
      <c r="BX1065" s="72"/>
      <c r="BY1065" s="72"/>
      <c r="BZ1065" s="72"/>
      <c r="CA1065" s="72"/>
      <c r="CB1065" s="72"/>
      <c r="CC1065" s="72"/>
      <c r="CD1065" s="72"/>
      <c r="CE1065" s="72"/>
      <c r="CF1065" s="72"/>
      <c r="CG1065" s="72"/>
      <c r="CH1065" s="72"/>
    </row>
    <row r="1066" spans="1:86" ht="25.15" customHeight="1">
      <c r="A1066" s="440"/>
      <c r="B1066" s="128">
        <v>2020</v>
      </c>
      <c r="C1066" s="396">
        <v>43830</v>
      </c>
      <c r="D1066" s="309">
        <f t="shared" ref="D1066:F1085" si="328">D1020*$G$868</f>
        <v>3.3661532961621624E-2</v>
      </c>
      <c r="E1066" s="309">
        <f t="shared" si="328"/>
        <v>4.4773097513489998E-2</v>
      </c>
      <c r="F1066" s="309">
        <f t="shared" si="328"/>
        <v>2.3332308394563007E-2</v>
      </c>
      <c r="G1066" s="380">
        <f t="shared" ref="G1066:G1107" si="329">AVERAGE(D1066:F1066)</f>
        <v>3.3922312956558211E-2</v>
      </c>
      <c r="H1066" s="309">
        <f t="shared" ref="H1066:J1085" si="330">H1020*$H$868</f>
        <v>0.24391662041899365</v>
      </c>
      <c r="I1066" s="309">
        <f t="shared" si="330"/>
        <v>0.59862331404765867</v>
      </c>
      <c r="J1066" s="309">
        <f t="shared" si="330"/>
        <v>0.23718461934935761</v>
      </c>
      <c r="K1066" s="380">
        <f t="shared" ref="K1066:K1107" si="331">AVERAGE(H1066:J1066)</f>
        <v>0.35990818460533663</v>
      </c>
      <c r="L1066" s="72"/>
      <c r="M1066" s="72"/>
      <c r="N1066" s="72"/>
      <c r="O1066" s="72"/>
      <c r="P1066" s="72"/>
      <c r="Q1066" s="72"/>
      <c r="R1066" s="72"/>
      <c r="S1066" s="72"/>
      <c r="T1066" s="72"/>
      <c r="U1066" s="72"/>
      <c r="V1066" s="72"/>
      <c r="W1066" s="72"/>
      <c r="X1066" s="72"/>
      <c r="Y1066" s="72"/>
      <c r="Z1066" s="72"/>
      <c r="AA1066" s="72"/>
      <c r="AB1066" s="72"/>
      <c r="AC1066" s="72"/>
      <c r="AD1066" s="72"/>
      <c r="AE1066" s="72"/>
      <c r="AF1066" s="72"/>
      <c r="AG1066" s="72"/>
      <c r="AH1066" s="72"/>
      <c r="AI1066" s="72"/>
      <c r="AJ1066" s="72"/>
      <c r="AK1066" s="72"/>
      <c r="AL1066" s="72"/>
      <c r="AM1066" s="72"/>
      <c r="AN1066" s="72"/>
      <c r="AO1066" s="72"/>
      <c r="AP1066" s="72"/>
      <c r="AQ1066" s="72"/>
      <c r="AR1066" s="72"/>
      <c r="AS1066" s="72"/>
      <c r="AT1066" s="72"/>
      <c r="AU1066" s="72"/>
      <c r="AV1066" s="72"/>
      <c r="AW1066" s="72"/>
      <c r="AX1066" s="72"/>
      <c r="AY1066" s="72"/>
      <c r="AZ1066" s="72"/>
      <c r="BA1066" s="72"/>
      <c r="BB1066" s="72"/>
      <c r="BC1066" s="72"/>
      <c r="BD1066" s="72"/>
      <c r="BE1066" s="72"/>
      <c r="BF1066" s="72"/>
      <c r="BG1066" s="72"/>
      <c r="BH1066" s="72"/>
      <c r="BI1066" s="72"/>
      <c r="BJ1066" s="72"/>
      <c r="BK1066" s="72"/>
      <c r="BL1066" s="72"/>
      <c r="BM1066" s="72"/>
      <c r="BN1066" s="72"/>
      <c r="BO1066" s="72"/>
      <c r="BP1066" s="72"/>
      <c r="BQ1066" s="72"/>
      <c r="BR1066" s="72"/>
      <c r="BS1066" s="72"/>
      <c r="BT1066" s="72"/>
      <c r="BU1066" s="72"/>
      <c r="BV1066" s="72"/>
      <c r="BW1066" s="72"/>
      <c r="BX1066" s="72"/>
      <c r="BY1066" s="72"/>
      <c r="BZ1066" s="72"/>
      <c r="CA1066" s="72"/>
      <c r="CB1066" s="72"/>
      <c r="CC1066" s="72"/>
      <c r="CD1066" s="72"/>
      <c r="CE1066" s="72"/>
      <c r="CF1066" s="72"/>
      <c r="CG1066" s="72"/>
      <c r="CH1066" s="72"/>
    </row>
    <row r="1067" spans="1:86" ht="25.15" customHeight="1">
      <c r="A1067" s="440"/>
      <c r="B1067" s="128">
        <f t="shared" ref="B1067:B1107" si="332">B1066+1</f>
        <v>2021</v>
      </c>
      <c r="C1067" s="396">
        <f t="shared" ref="C1067:C1107" si="333">DATE(YEAR(C1066+1),12,31)</f>
        <v>44196</v>
      </c>
      <c r="D1067" s="309">
        <f t="shared" si="328"/>
        <v>3.4030326436368483E-2</v>
      </c>
      <c r="E1067" s="309">
        <f t="shared" si="328"/>
        <v>4.5247434053473694E-2</v>
      </c>
      <c r="F1067" s="309">
        <f t="shared" si="328"/>
        <v>2.3588638839409586E-2</v>
      </c>
      <c r="G1067" s="380">
        <f t="shared" si="329"/>
        <v>3.4288799776417252E-2</v>
      </c>
      <c r="H1067" s="309">
        <f t="shared" si="330"/>
        <v>0.24814328065312258</v>
      </c>
      <c r="I1067" s="309">
        <f t="shared" si="330"/>
        <v>0.60899643807816317</v>
      </c>
      <c r="J1067" s="309">
        <f t="shared" si="330"/>
        <v>0.2412946254532011</v>
      </c>
      <c r="K1067" s="380">
        <f t="shared" si="331"/>
        <v>0.36614478139482892</v>
      </c>
      <c r="L1067" s="72"/>
      <c r="M1067" s="72"/>
      <c r="N1067" s="72"/>
      <c r="O1067" s="72"/>
      <c r="P1067" s="72"/>
      <c r="Q1067" s="72"/>
      <c r="R1067" s="72"/>
      <c r="S1067" s="72"/>
      <c r="T1067" s="72"/>
      <c r="U1067" s="72"/>
      <c r="V1067" s="72"/>
      <c r="W1067" s="72"/>
      <c r="X1067" s="72"/>
      <c r="Y1067" s="72"/>
      <c r="Z1067" s="72"/>
      <c r="AA1067" s="72"/>
      <c r="AB1067" s="72"/>
      <c r="AC1067" s="72"/>
      <c r="AD1067" s="72"/>
      <c r="AE1067" s="72"/>
      <c r="AF1067" s="72"/>
      <c r="AG1067" s="72"/>
      <c r="AH1067" s="72"/>
      <c r="AI1067" s="72"/>
      <c r="AJ1067" s="72"/>
      <c r="AK1067" s="72"/>
      <c r="AL1067" s="72"/>
      <c r="AM1067" s="72"/>
      <c r="AN1067" s="72"/>
      <c r="AO1067" s="72"/>
      <c r="AP1067" s="72"/>
      <c r="AQ1067" s="72"/>
      <c r="AR1067" s="72"/>
      <c r="AS1067" s="72"/>
      <c r="AT1067" s="72"/>
      <c r="AU1067" s="72"/>
      <c r="AV1067" s="72"/>
      <c r="AW1067" s="72"/>
      <c r="AX1067" s="72"/>
      <c r="AY1067" s="72"/>
      <c r="AZ1067" s="72"/>
      <c r="BA1067" s="72"/>
      <c r="BB1067" s="72"/>
      <c r="BC1067" s="72"/>
      <c r="BD1067" s="72"/>
      <c r="BE1067" s="72"/>
      <c r="BF1067" s="72"/>
      <c r="BG1067" s="72"/>
      <c r="BH1067" s="72"/>
      <c r="BI1067" s="72"/>
      <c r="BJ1067" s="72"/>
      <c r="BK1067" s="72"/>
      <c r="BL1067" s="72"/>
      <c r="BM1067" s="72"/>
      <c r="BN1067" s="72"/>
      <c r="BO1067" s="72"/>
      <c r="BP1067" s="72"/>
      <c r="BQ1067" s="72"/>
      <c r="BR1067" s="72"/>
      <c r="BS1067" s="72"/>
      <c r="BT1067" s="72"/>
      <c r="BU1067" s="72"/>
      <c r="BV1067" s="72"/>
      <c r="BW1067" s="72"/>
      <c r="BX1067" s="72"/>
      <c r="BY1067" s="72"/>
      <c r="BZ1067" s="72"/>
      <c r="CA1067" s="72"/>
      <c r="CB1067" s="72"/>
      <c r="CC1067" s="72"/>
      <c r="CD1067" s="72"/>
      <c r="CE1067" s="72"/>
      <c r="CF1067" s="72"/>
      <c r="CG1067" s="72"/>
      <c r="CH1067" s="72"/>
    </row>
    <row r="1068" spans="1:86" ht="25.15" customHeight="1">
      <c r="A1068" s="440"/>
      <c r="B1068" s="128">
        <f t="shared" si="332"/>
        <v>2022</v>
      </c>
      <c r="C1068" s="396">
        <f t="shared" si="333"/>
        <v>44561</v>
      </c>
      <c r="D1068" s="309">
        <f t="shared" si="328"/>
        <v>3.7511623564793178E-2</v>
      </c>
      <c r="E1068" s="309">
        <f t="shared" si="328"/>
        <v>4.9858161908503416E-2</v>
      </c>
      <c r="F1068" s="309">
        <f t="shared" si="328"/>
        <v>2.6002537974628648E-2</v>
      </c>
      <c r="G1068" s="380">
        <f t="shared" si="329"/>
        <v>3.7790774482641752E-2</v>
      </c>
      <c r="H1068" s="309">
        <f t="shared" si="330"/>
        <v>0.27526336981783739</v>
      </c>
      <c r="I1068" s="309">
        <f t="shared" si="330"/>
        <v>0.67555491049862393</v>
      </c>
      <c r="J1068" s="309">
        <f t="shared" si="330"/>
        <v>0.26766621101470978</v>
      </c>
      <c r="K1068" s="380">
        <f t="shared" si="331"/>
        <v>0.40616149711039035</v>
      </c>
      <c r="L1068" s="72"/>
      <c r="M1068" s="72"/>
      <c r="N1068" s="72"/>
      <c r="O1068" s="72"/>
      <c r="P1068" s="72"/>
      <c r="Q1068" s="72"/>
      <c r="R1068" s="72"/>
      <c r="S1068" s="72"/>
      <c r="T1068" s="72"/>
      <c r="U1068" s="72"/>
      <c r="V1068" s="72"/>
      <c r="W1068" s="72"/>
      <c r="X1068" s="72"/>
      <c r="Y1068" s="72"/>
      <c r="Z1068" s="72"/>
      <c r="AA1068" s="72"/>
      <c r="AB1068" s="72"/>
      <c r="AC1068" s="72"/>
      <c r="AD1068" s="72"/>
      <c r="AE1068" s="72"/>
      <c r="AF1068" s="72"/>
      <c r="AG1068" s="72"/>
      <c r="AH1068" s="72"/>
      <c r="AI1068" s="72"/>
      <c r="AJ1068" s="72"/>
      <c r="AK1068" s="72"/>
      <c r="AL1068" s="72"/>
      <c r="AM1068" s="72"/>
      <c r="AN1068" s="72"/>
      <c r="AO1068" s="72"/>
      <c r="AP1068" s="72"/>
      <c r="AQ1068" s="72"/>
      <c r="AR1068" s="72"/>
      <c r="AS1068" s="72"/>
      <c r="AT1068" s="72"/>
      <c r="AU1068" s="72"/>
      <c r="AV1068" s="72"/>
      <c r="AW1068" s="72"/>
      <c r="AX1068" s="72"/>
      <c r="AY1068" s="72"/>
      <c r="AZ1068" s="72"/>
      <c r="BA1068" s="72"/>
      <c r="BB1068" s="72"/>
      <c r="BC1068" s="72"/>
      <c r="BD1068" s="72"/>
      <c r="BE1068" s="72"/>
      <c r="BF1068" s="72"/>
      <c r="BG1068" s="72"/>
      <c r="BH1068" s="72"/>
      <c r="BI1068" s="72"/>
      <c r="BJ1068" s="72"/>
      <c r="BK1068" s="72"/>
      <c r="BL1068" s="72"/>
      <c r="BM1068" s="72"/>
      <c r="BN1068" s="72"/>
      <c r="BO1068" s="72"/>
      <c r="BP1068" s="72"/>
      <c r="BQ1068" s="72"/>
      <c r="BR1068" s="72"/>
      <c r="BS1068" s="72"/>
      <c r="BT1068" s="72"/>
      <c r="BU1068" s="72"/>
      <c r="BV1068" s="72"/>
      <c r="BW1068" s="72"/>
      <c r="BX1068" s="72"/>
      <c r="BY1068" s="72"/>
      <c r="BZ1068" s="72"/>
      <c r="CA1068" s="72"/>
      <c r="CB1068" s="72"/>
      <c r="CC1068" s="72"/>
      <c r="CD1068" s="72"/>
      <c r="CE1068" s="72"/>
      <c r="CF1068" s="72"/>
      <c r="CG1068" s="72"/>
      <c r="CH1068" s="72"/>
    </row>
    <row r="1069" spans="1:86" ht="25.15" customHeight="1">
      <c r="A1069" s="440"/>
      <c r="B1069" s="128">
        <f t="shared" si="332"/>
        <v>2023</v>
      </c>
      <c r="C1069" s="396">
        <f t="shared" si="333"/>
        <v>44926</v>
      </c>
      <c r="D1069" s="309">
        <f t="shared" si="328"/>
        <v>4.4387355854259659E-2</v>
      </c>
      <c r="E1069" s="309">
        <f t="shared" si="328"/>
        <v>5.8975301539942439E-2</v>
      </c>
      <c r="F1069" s="309">
        <f t="shared" si="328"/>
        <v>3.0769641164550034E-2</v>
      </c>
      <c r="G1069" s="380">
        <f t="shared" si="329"/>
        <v>4.4710766186250715E-2</v>
      </c>
      <c r="H1069" s="309">
        <f t="shared" si="330"/>
        <v>0.32779737173217333</v>
      </c>
      <c r="I1069" s="309">
        <f t="shared" si="330"/>
        <v>0.80448453518809826</v>
      </c>
      <c r="J1069" s="309">
        <f t="shared" si="330"/>
        <v>0.31875029550860889</v>
      </c>
      <c r="K1069" s="380">
        <f t="shared" si="331"/>
        <v>0.48367740080962679</v>
      </c>
      <c r="L1069" s="72"/>
      <c r="M1069" s="72"/>
      <c r="N1069" s="72"/>
      <c r="O1069" s="72"/>
      <c r="P1069" s="72"/>
      <c r="Q1069" s="72"/>
      <c r="R1069" s="72"/>
      <c r="S1069" s="72"/>
      <c r="T1069" s="72"/>
      <c r="U1069" s="72"/>
      <c r="V1069" s="72"/>
      <c r="W1069" s="72"/>
      <c r="X1069" s="72"/>
      <c r="Y1069" s="72"/>
      <c r="Z1069" s="72"/>
      <c r="AA1069" s="72"/>
      <c r="AB1069" s="72"/>
      <c r="AC1069" s="72"/>
      <c r="AD1069" s="72"/>
      <c r="AE1069" s="72"/>
      <c r="AF1069" s="72"/>
      <c r="AG1069" s="72"/>
      <c r="AH1069" s="72"/>
      <c r="AI1069" s="72"/>
      <c r="AJ1069" s="72"/>
      <c r="AK1069" s="72"/>
      <c r="AL1069" s="72"/>
      <c r="AM1069" s="72"/>
      <c r="AN1069" s="72"/>
      <c r="AO1069" s="72"/>
      <c r="AP1069" s="72"/>
      <c r="AQ1069" s="72"/>
      <c r="AR1069" s="72"/>
      <c r="AS1069" s="72"/>
      <c r="AT1069" s="72"/>
      <c r="AU1069" s="72"/>
      <c r="AV1069" s="72"/>
      <c r="AW1069" s="72"/>
      <c r="AX1069" s="72"/>
      <c r="AY1069" s="72"/>
      <c r="AZ1069" s="72"/>
      <c r="BA1069" s="72"/>
      <c r="BB1069" s="72"/>
      <c r="BC1069" s="72"/>
      <c r="BD1069" s="72"/>
      <c r="BE1069" s="72"/>
      <c r="BF1069" s="72"/>
      <c r="BG1069" s="72"/>
      <c r="BH1069" s="72"/>
      <c r="BI1069" s="72"/>
      <c r="BJ1069" s="72"/>
      <c r="BK1069" s="72"/>
      <c r="BL1069" s="72"/>
      <c r="BM1069" s="72"/>
      <c r="BN1069" s="72"/>
      <c r="BO1069" s="72"/>
      <c r="BP1069" s="72"/>
      <c r="BQ1069" s="72"/>
      <c r="BR1069" s="72"/>
      <c r="BS1069" s="72"/>
      <c r="BT1069" s="72"/>
      <c r="BU1069" s="72"/>
      <c r="BV1069" s="72"/>
      <c r="BW1069" s="72"/>
      <c r="BX1069" s="72"/>
      <c r="BY1069" s="72"/>
      <c r="BZ1069" s="72"/>
      <c r="CA1069" s="72"/>
      <c r="CB1069" s="72"/>
      <c r="CC1069" s="72"/>
      <c r="CD1069" s="72"/>
      <c r="CE1069" s="72"/>
      <c r="CF1069" s="72"/>
      <c r="CG1069" s="72"/>
      <c r="CH1069" s="72"/>
    </row>
    <row r="1070" spans="1:86" ht="25.15" customHeight="1">
      <c r="A1070" s="440"/>
      <c r="B1070" s="128">
        <f t="shared" si="332"/>
        <v>2024</v>
      </c>
      <c r="C1070" s="396">
        <f t="shared" si="333"/>
        <v>45291</v>
      </c>
      <c r="D1070" s="309">
        <f t="shared" si="328"/>
        <v>4.4495559441592718E-2</v>
      </c>
      <c r="E1070" s="309">
        <f t="shared" si="328"/>
        <v>5.9097070146913323E-2</v>
      </c>
      <c r="F1070" s="309">
        <f t="shared" si="328"/>
        <v>3.0845603883329877E-2</v>
      </c>
      <c r="G1070" s="380">
        <f t="shared" si="329"/>
        <v>4.4812744490611976E-2</v>
      </c>
      <c r="H1070" s="309">
        <f t="shared" si="330"/>
        <v>0.33070761410243282</v>
      </c>
      <c r="I1070" s="309">
        <f t="shared" si="330"/>
        <v>0.81162688952776585</v>
      </c>
      <c r="J1070" s="309">
        <f t="shared" si="330"/>
        <v>0.32158021635458756</v>
      </c>
      <c r="K1070" s="380">
        <f t="shared" si="331"/>
        <v>0.48797157332826208</v>
      </c>
      <c r="L1070" s="72"/>
      <c r="M1070" s="72"/>
      <c r="N1070" s="72"/>
      <c r="O1070" s="72"/>
      <c r="P1070" s="72"/>
      <c r="Q1070" s="72"/>
      <c r="R1070" s="72"/>
      <c r="S1070" s="72"/>
      <c r="T1070" s="72"/>
      <c r="U1070" s="72"/>
      <c r="V1070" s="72"/>
      <c r="W1070" s="72"/>
      <c r="X1070" s="72"/>
      <c r="Y1070" s="72"/>
      <c r="Z1070" s="72"/>
      <c r="AA1070" s="72"/>
      <c r="AB1070" s="72"/>
      <c r="AC1070" s="72"/>
      <c r="AD1070" s="72"/>
      <c r="AE1070" s="72"/>
      <c r="AF1070" s="72"/>
      <c r="AG1070" s="72"/>
      <c r="AH1070" s="72"/>
      <c r="AI1070" s="72"/>
      <c r="AJ1070" s="72"/>
      <c r="AK1070" s="72"/>
      <c r="AL1070" s="72"/>
      <c r="AM1070" s="72"/>
      <c r="AN1070" s="72"/>
      <c r="AO1070" s="72"/>
      <c r="AP1070" s="72"/>
      <c r="AQ1070" s="72"/>
      <c r="AR1070" s="72"/>
      <c r="AS1070" s="72"/>
      <c r="AT1070" s="72"/>
      <c r="AU1070" s="72"/>
      <c r="AV1070" s="72"/>
      <c r="AW1070" s="72"/>
      <c r="AX1070" s="72"/>
      <c r="AY1070" s="72"/>
      <c r="AZ1070" s="72"/>
      <c r="BA1070" s="72"/>
      <c r="BB1070" s="72"/>
      <c r="BC1070" s="72"/>
      <c r="BD1070" s="72"/>
      <c r="BE1070" s="72"/>
      <c r="BF1070" s="72"/>
      <c r="BG1070" s="72"/>
      <c r="BH1070" s="72"/>
      <c r="BI1070" s="72"/>
      <c r="BJ1070" s="72"/>
      <c r="BK1070" s="72"/>
      <c r="BL1070" s="72"/>
      <c r="BM1070" s="72"/>
      <c r="BN1070" s="72"/>
      <c r="BO1070" s="72"/>
      <c r="BP1070" s="72"/>
      <c r="BQ1070" s="72"/>
      <c r="BR1070" s="72"/>
      <c r="BS1070" s="72"/>
      <c r="BT1070" s="72"/>
      <c r="BU1070" s="72"/>
      <c r="BV1070" s="72"/>
      <c r="BW1070" s="72"/>
      <c r="BX1070" s="72"/>
      <c r="BY1070" s="72"/>
      <c r="BZ1070" s="72"/>
      <c r="CA1070" s="72"/>
      <c r="CB1070" s="72"/>
      <c r="CC1070" s="72"/>
      <c r="CD1070" s="72"/>
      <c r="CE1070" s="72"/>
      <c r="CF1070" s="72"/>
      <c r="CG1070" s="72"/>
      <c r="CH1070" s="72"/>
    </row>
    <row r="1071" spans="1:86" ht="25.15" customHeight="1">
      <c r="A1071" s="440"/>
      <c r="B1071" s="128">
        <f t="shared" si="332"/>
        <v>2025</v>
      </c>
      <c r="C1071" s="396">
        <f t="shared" si="333"/>
        <v>45657</v>
      </c>
      <c r="D1071" s="309">
        <f t="shared" si="328"/>
        <v>4.5281921444108239E-2</v>
      </c>
      <c r="E1071" s="309">
        <f t="shared" si="328"/>
        <v>6.011880759470728E-2</v>
      </c>
      <c r="F1071" s="309">
        <f t="shared" si="328"/>
        <v>3.1391717331164762E-2</v>
      </c>
      <c r="G1071" s="380">
        <f t="shared" si="329"/>
        <v>4.559748212332676E-2</v>
      </c>
      <c r="H1071" s="309">
        <f t="shared" si="330"/>
        <v>0.33872841282888927</v>
      </c>
      <c r="I1071" s="309">
        <f t="shared" si="330"/>
        <v>0.83131163715460976</v>
      </c>
      <c r="J1071" s="309">
        <f t="shared" si="330"/>
        <v>0.32937964424738331</v>
      </c>
      <c r="K1071" s="380">
        <f t="shared" si="331"/>
        <v>0.49980656474362745</v>
      </c>
      <c r="L1071" s="72"/>
      <c r="M1071" s="72"/>
      <c r="N1071" s="72"/>
      <c r="O1071" s="72"/>
      <c r="P1071" s="72"/>
      <c r="Q1071" s="72"/>
      <c r="R1071" s="72"/>
      <c r="S1071" s="72"/>
      <c r="T1071" s="72"/>
      <c r="U1071" s="72"/>
      <c r="V1071" s="72"/>
      <c r="W1071" s="72"/>
      <c r="X1071" s="72"/>
      <c r="Y1071" s="72"/>
      <c r="Z1071" s="72"/>
      <c r="AA1071" s="72"/>
      <c r="AB1071" s="72"/>
      <c r="AC1071" s="72"/>
      <c r="AD1071" s="72"/>
      <c r="AE1071" s="72"/>
      <c r="AF1071" s="72"/>
      <c r="AG1071" s="72"/>
      <c r="AH1071" s="72"/>
      <c r="AI1071" s="72"/>
      <c r="AJ1071" s="72"/>
      <c r="AK1071" s="72"/>
      <c r="AL1071" s="72"/>
      <c r="AM1071" s="72"/>
      <c r="AN1071" s="72"/>
      <c r="AO1071" s="72"/>
      <c r="AP1071" s="72"/>
      <c r="AQ1071" s="72"/>
      <c r="AR1071" s="72"/>
      <c r="AS1071" s="72"/>
      <c r="AT1071" s="72"/>
      <c r="AU1071" s="72"/>
      <c r="AV1071" s="72"/>
      <c r="AW1071" s="72"/>
      <c r="AX1071" s="72"/>
      <c r="AY1071" s="72"/>
      <c r="AZ1071" s="72"/>
      <c r="BA1071" s="72"/>
      <c r="BB1071" s="72"/>
      <c r="BC1071" s="72"/>
      <c r="BD1071" s="72"/>
      <c r="BE1071" s="72"/>
      <c r="BF1071" s="72"/>
      <c r="BG1071" s="72"/>
      <c r="BH1071" s="72"/>
      <c r="BI1071" s="72"/>
      <c r="BJ1071" s="72"/>
      <c r="BK1071" s="72"/>
      <c r="BL1071" s="72"/>
      <c r="BM1071" s="72"/>
      <c r="BN1071" s="72"/>
      <c r="BO1071" s="72"/>
      <c r="BP1071" s="72"/>
      <c r="BQ1071" s="72"/>
      <c r="BR1071" s="72"/>
      <c r="BS1071" s="72"/>
      <c r="BT1071" s="72"/>
      <c r="BU1071" s="72"/>
      <c r="BV1071" s="72"/>
      <c r="BW1071" s="72"/>
      <c r="BX1071" s="72"/>
      <c r="BY1071" s="72"/>
      <c r="BZ1071" s="72"/>
      <c r="CA1071" s="72"/>
      <c r="CB1071" s="72"/>
      <c r="CC1071" s="72"/>
      <c r="CD1071" s="72"/>
      <c r="CE1071" s="72"/>
      <c r="CF1071" s="72"/>
      <c r="CG1071" s="72"/>
      <c r="CH1071" s="72"/>
    </row>
    <row r="1072" spans="1:86" ht="25.15" customHeight="1">
      <c r="A1072" s="440"/>
      <c r="B1072" s="128">
        <f t="shared" si="332"/>
        <v>2026</v>
      </c>
      <c r="C1072" s="396">
        <f t="shared" si="333"/>
        <v>46022</v>
      </c>
      <c r="D1072" s="309">
        <f t="shared" si="328"/>
        <v>4.623122576486733E-2</v>
      </c>
      <c r="E1072" s="309">
        <f t="shared" si="328"/>
        <v>6.135570591021406E-2</v>
      </c>
      <c r="F1072" s="309">
        <f t="shared" si="328"/>
        <v>3.2050841459726108E-2</v>
      </c>
      <c r="G1072" s="380">
        <f t="shared" si="329"/>
        <v>4.6545924378269161E-2</v>
      </c>
      <c r="H1072" s="309">
        <f t="shared" si="330"/>
        <v>0.34808042940544126</v>
      </c>
      <c r="I1072" s="309">
        <f t="shared" si="330"/>
        <v>0.85426347678926651</v>
      </c>
      <c r="J1072" s="309">
        <f t="shared" si="330"/>
        <v>0.33847354891057546</v>
      </c>
      <c r="K1072" s="380">
        <f t="shared" si="331"/>
        <v>0.51360581836842767</v>
      </c>
      <c r="L1072" s="72"/>
      <c r="M1072" s="72"/>
      <c r="N1072" s="72"/>
      <c r="O1072" s="72"/>
      <c r="P1072" s="72"/>
      <c r="Q1072" s="72"/>
      <c r="R1072" s="72"/>
      <c r="S1072" s="72"/>
      <c r="T1072" s="72"/>
      <c r="U1072" s="72"/>
      <c r="V1072" s="72"/>
      <c r="W1072" s="72"/>
      <c r="X1072" s="72"/>
      <c r="Y1072" s="72"/>
      <c r="Z1072" s="72"/>
      <c r="AA1072" s="72"/>
      <c r="AB1072" s="72"/>
      <c r="AC1072" s="72"/>
      <c r="AD1072" s="72"/>
      <c r="AE1072" s="72"/>
      <c r="AF1072" s="72"/>
      <c r="AG1072" s="72"/>
      <c r="AH1072" s="72"/>
      <c r="AI1072" s="72"/>
      <c r="AJ1072" s="72"/>
      <c r="AK1072" s="72"/>
      <c r="AL1072" s="72"/>
      <c r="AM1072" s="72"/>
      <c r="AN1072" s="72"/>
      <c r="AO1072" s="72"/>
      <c r="AP1072" s="72"/>
      <c r="AQ1072" s="72"/>
      <c r="AR1072" s="72"/>
      <c r="AS1072" s="72"/>
      <c r="AT1072" s="72"/>
      <c r="AU1072" s="72"/>
      <c r="AV1072" s="72"/>
      <c r="AW1072" s="72"/>
      <c r="AX1072" s="72"/>
      <c r="AY1072" s="72"/>
      <c r="AZ1072" s="72"/>
      <c r="BA1072" s="72"/>
      <c r="BB1072" s="72"/>
      <c r="BC1072" s="72"/>
      <c r="BD1072" s="72"/>
      <c r="BE1072" s="72"/>
      <c r="BF1072" s="72"/>
      <c r="BG1072" s="72"/>
      <c r="BH1072" s="72"/>
      <c r="BI1072" s="72"/>
      <c r="BJ1072" s="72"/>
      <c r="BK1072" s="72"/>
      <c r="BL1072" s="72"/>
      <c r="BM1072" s="72"/>
      <c r="BN1072" s="72"/>
      <c r="BO1072" s="72"/>
      <c r="BP1072" s="72"/>
      <c r="BQ1072" s="72"/>
      <c r="BR1072" s="72"/>
      <c r="BS1072" s="72"/>
      <c r="BT1072" s="72"/>
      <c r="BU1072" s="72"/>
      <c r="BV1072" s="72"/>
      <c r="BW1072" s="72"/>
      <c r="BX1072" s="72"/>
      <c r="BY1072" s="72"/>
      <c r="BZ1072" s="72"/>
      <c r="CA1072" s="72"/>
      <c r="CB1072" s="72"/>
      <c r="CC1072" s="72"/>
      <c r="CD1072" s="72"/>
      <c r="CE1072" s="72"/>
      <c r="CF1072" s="72"/>
      <c r="CG1072" s="72"/>
      <c r="CH1072" s="72"/>
    </row>
    <row r="1073" spans="1:86" ht="25.15" customHeight="1">
      <c r="A1073" s="440"/>
      <c r="B1073" s="128">
        <f t="shared" si="332"/>
        <v>2027</v>
      </c>
      <c r="C1073" s="396">
        <f t="shared" si="333"/>
        <v>46387</v>
      </c>
      <c r="D1073" s="309">
        <f t="shared" si="328"/>
        <v>4.7131627288059662E-2</v>
      </c>
      <c r="E1073" s="309">
        <f t="shared" si="328"/>
        <v>6.2526451426911531E-2</v>
      </c>
      <c r="F1073" s="309">
        <f t="shared" si="328"/>
        <v>3.2676116967314463E-2</v>
      </c>
      <c r="G1073" s="380">
        <f t="shared" si="329"/>
        <v>4.7444731894095211E-2</v>
      </c>
      <c r="H1073" s="309">
        <f t="shared" si="330"/>
        <v>0.35718437030984601</v>
      </c>
      <c r="I1073" s="309">
        <f t="shared" si="330"/>
        <v>0.87660648591151202</v>
      </c>
      <c r="J1073" s="309">
        <f t="shared" si="330"/>
        <v>0.34732622469085273</v>
      </c>
      <c r="K1073" s="380">
        <f t="shared" si="331"/>
        <v>0.5270390269707369</v>
      </c>
      <c r="L1073" s="72"/>
      <c r="M1073" s="72"/>
      <c r="N1073" s="72"/>
      <c r="O1073" s="72"/>
      <c r="P1073" s="72"/>
      <c r="Q1073" s="72"/>
      <c r="R1073" s="72"/>
      <c r="S1073" s="72"/>
      <c r="T1073" s="72"/>
      <c r="U1073" s="72"/>
      <c r="V1073" s="72"/>
      <c r="W1073" s="72"/>
      <c r="X1073" s="72"/>
      <c r="Y1073" s="72"/>
      <c r="Z1073" s="72"/>
      <c r="AA1073" s="72"/>
      <c r="AB1073" s="72"/>
      <c r="AC1073" s="72"/>
      <c r="AD1073" s="72"/>
      <c r="AE1073" s="72"/>
      <c r="AF1073" s="72"/>
      <c r="AG1073" s="72"/>
      <c r="AH1073" s="72"/>
      <c r="AI1073" s="72"/>
      <c r="AJ1073" s="72"/>
      <c r="AK1073" s="72"/>
      <c r="AL1073" s="72"/>
      <c r="AM1073" s="72"/>
      <c r="AN1073" s="72"/>
      <c r="AO1073" s="72"/>
      <c r="AP1073" s="72"/>
      <c r="AQ1073" s="72"/>
      <c r="AR1073" s="72"/>
      <c r="AS1073" s="72"/>
      <c r="AT1073" s="72"/>
      <c r="AU1073" s="72"/>
      <c r="AV1073" s="72"/>
      <c r="AW1073" s="72"/>
      <c r="AX1073" s="72"/>
      <c r="AY1073" s="72"/>
      <c r="AZ1073" s="72"/>
      <c r="BA1073" s="72"/>
      <c r="BB1073" s="72"/>
      <c r="BC1073" s="72"/>
      <c r="BD1073" s="72"/>
      <c r="BE1073" s="72"/>
      <c r="BF1073" s="72"/>
      <c r="BG1073" s="72"/>
      <c r="BH1073" s="72"/>
      <c r="BI1073" s="72"/>
      <c r="BJ1073" s="72"/>
      <c r="BK1073" s="72"/>
      <c r="BL1073" s="72"/>
      <c r="BM1073" s="72"/>
      <c r="BN1073" s="72"/>
      <c r="BO1073" s="72"/>
      <c r="BP1073" s="72"/>
      <c r="BQ1073" s="72"/>
      <c r="BR1073" s="72"/>
      <c r="BS1073" s="72"/>
      <c r="BT1073" s="72"/>
      <c r="BU1073" s="72"/>
      <c r="BV1073" s="72"/>
      <c r="BW1073" s="72"/>
      <c r="BX1073" s="72"/>
      <c r="BY1073" s="72"/>
      <c r="BZ1073" s="72"/>
      <c r="CA1073" s="72"/>
      <c r="CB1073" s="72"/>
      <c r="CC1073" s="72"/>
      <c r="CD1073" s="72"/>
      <c r="CE1073" s="72"/>
      <c r="CF1073" s="72"/>
      <c r="CG1073" s="72"/>
      <c r="CH1073" s="72"/>
    </row>
    <row r="1074" spans="1:86" ht="25.15" customHeight="1">
      <c r="A1074" s="440"/>
      <c r="B1074" s="128">
        <f t="shared" si="332"/>
        <v>2028</v>
      </c>
      <c r="C1074" s="396">
        <f t="shared" si="333"/>
        <v>46752</v>
      </c>
      <c r="D1074" s="309">
        <f t="shared" si="328"/>
        <v>4.8054543049112504E-2</v>
      </c>
      <c r="E1074" s="309">
        <f t="shared" si="328"/>
        <v>6.3725802407970211E-2</v>
      </c>
      <c r="F1074" s="309">
        <f t="shared" si="328"/>
        <v>3.3317056314919352E-2</v>
      </c>
      <c r="G1074" s="380">
        <f t="shared" si="329"/>
        <v>4.8365800590667356E-2</v>
      </c>
      <c r="H1074" s="309">
        <f t="shared" si="330"/>
        <v>0.36658012688664232</v>
      </c>
      <c r="I1074" s="309">
        <f t="shared" si="330"/>
        <v>0.89966567281860021</v>
      </c>
      <c r="J1074" s="309">
        <f t="shared" si="330"/>
        <v>0.3564626621477941</v>
      </c>
      <c r="K1074" s="380">
        <f t="shared" si="331"/>
        <v>0.5409028206176788</v>
      </c>
      <c r="L1074" s="72"/>
      <c r="M1074" s="72"/>
      <c r="N1074" s="72"/>
      <c r="O1074" s="72"/>
      <c r="P1074" s="72"/>
      <c r="Q1074" s="72"/>
      <c r="R1074" s="72"/>
      <c r="S1074" s="72"/>
      <c r="T1074" s="72"/>
      <c r="U1074" s="72"/>
      <c r="V1074" s="72"/>
      <c r="W1074" s="72"/>
      <c r="X1074" s="72"/>
      <c r="Y1074" s="72"/>
      <c r="Z1074" s="72"/>
      <c r="AA1074" s="72"/>
      <c r="AB1074" s="72"/>
      <c r="AC1074" s="72"/>
      <c r="AD1074" s="72"/>
      <c r="AE1074" s="72"/>
      <c r="AF1074" s="72"/>
      <c r="AG1074" s="72"/>
      <c r="AH1074" s="72"/>
      <c r="AI1074" s="72"/>
      <c r="AJ1074" s="72"/>
      <c r="AK1074" s="72"/>
      <c r="AL1074" s="72"/>
      <c r="AM1074" s="72"/>
      <c r="AN1074" s="72"/>
      <c r="AO1074" s="72"/>
      <c r="AP1074" s="72"/>
      <c r="AQ1074" s="72"/>
      <c r="AR1074" s="72"/>
      <c r="AS1074" s="72"/>
      <c r="AT1074" s="72"/>
      <c r="AU1074" s="72"/>
      <c r="AV1074" s="72"/>
      <c r="AW1074" s="72"/>
      <c r="AX1074" s="72"/>
      <c r="AY1074" s="72"/>
      <c r="AZ1074" s="72"/>
      <c r="BA1074" s="72"/>
      <c r="BB1074" s="72"/>
      <c r="BC1074" s="72"/>
      <c r="BD1074" s="72"/>
      <c r="BE1074" s="72"/>
      <c r="BF1074" s="72"/>
      <c r="BG1074" s="72"/>
      <c r="BH1074" s="72"/>
      <c r="BI1074" s="72"/>
      <c r="BJ1074" s="72"/>
      <c r="BK1074" s="72"/>
      <c r="BL1074" s="72"/>
      <c r="BM1074" s="72"/>
      <c r="BN1074" s="72"/>
      <c r="BO1074" s="72"/>
      <c r="BP1074" s="72"/>
      <c r="BQ1074" s="72"/>
      <c r="BR1074" s="72"/>
      <c r="BS1074" s="72"/>
      <c r="BT1074" s="72"/>
      <c r="BU1074" s="72"/>
      <c r="BV1074" s="72"/>
      <c r="BW1074" s="72"/>
      <c r="BX1074" s="72"/>
      <c r="BY1074" s="72"/>
      <c r="BZ1074" s="72"/>
      <c r="CA1074" s="72"/>
      <c r="CB1074" s="72"/>
      <c r="CC1074" s="72"/>
      <c r="CD1074" s="72"/>
      <c r="CE1074" s="72"/>
      <c r="CF1074" s="72"/>
      <c r="CG1074" s="72"/>
      <c r="CH1074" s="72"/>
    </row>
    <row r="1075" spans="1:86" ht="25.15" customHeight="1">
      <c r="A1075" s="440"/>
      <c r="B1075" s="128">
        <f t="shared" si="332"/>
        <v>2029</v>
      </c>
      <c r="C1075" s="396">
        <f t="shared" si="333"/>
        <v>47118</v>
      </c>
      <c r="D1075" s="309">
        <f t="shared" si="328"/>
        <v>4.8962226547319021E-2</v>
      </c>
      <c r="E1075" s="309">
        <f t="shared" si="328"/>
        <v>6.4903662057777214E-2</v>
      </c>
      <c r="F1075" s="309">
        <f t="shared" si="328"/>
        <v>3.3947490957004223E-2</v>
      </c>
      <c r="G1075" s="380">
        <f t="shared" si="329"/>
        <v>4.9271126520700148E-2</v>
      </c>
      <c r="H1075" s="309">
        <f t="shared" si="330"/>
        <v>0.37598365291729269</v>
      </c>
      <c r="I1075" s="309">
        <f t="shared" si="330"/>
        <v>0.92274392761948953</v>
      </c>
      <c r="J1075" s="309">
        <f t="shared" si="330"/>
        <v>0.36560665462477376</v>
      </c>
      <c r="K1075" s="380">
        <f t="shared" si="331"/>
        <v>0.55477807838718529</v>
      </c>
      <c r="L1075" s="72"/>
      <c r="M1075" s="72"/>
      <c r="N1075" s="72"/>
      <c r="O1075" s="72"/>
      <c r="P1075" s="72"/>
      <c r="Q1075" s="72"/>
      <c r="R1075" s="72"/>
      <c r="S1075" s="72"/>
      <c r="T1075" s="72"/>
      <c r="U1075" s="72"/>
      <c r="V1075" s="72"/>
      <c r="W1075" s="72"/>
      <c r="X1075" s="72"/>
      <c r="Y1075" s="72"/>
      <c r="Z1075" s="72"/>
      <c r="AA1075" s="72"/>
      <c r="AB1075" s="72"/>
      <c r="AC1075" s="72"/>
      <c r="AD1075" s="72"/>
      <c r="AE1075" s="72"/>
      <c r="AF1075" s="72"/>
      <c r="AG1075" s="72"/>
      <c r="AH1075" s="72"/>
      <c r="AI1075" s="72"/>
      <c r="AJ1075" s="72"/>
      <c r="AK1075" s="72"/>
      <c r="AL1075" s="72"/>
      <c r="AM1075" s="72"/>
      <c r="AN1075" s="72"/>
      <c r="AO1075" s="72"/>
      <c r="AP1075" s="72"/>
      <c r="AQ1075" s="72"/>
      <c r="AR1075" s="72"/>
      <c r="AS1075" s="72"/>
      <c r="AT1075" s="72"/>
      <c r="AU1075" s="72"/>
      <c r="AV1075" s="72"/>
      <c r="AW1075" s="72"/>
      <c r="AX1075" s="72"/>
      <c r="AY1075" s="72"/>
      <c r="AZ1075" s="72"/>
      <c r="BA1075" s="72"/>
      <c r="BB1075" s="72"/>
      <c r="BC1075" s="72"/>
      <c r="BD1075" s="72"/>
      <c r="BE1075" s="72"/>
      <c r="BF1075" s="72"/>
      <c r="BG1075" s="72"/>
      <c r="BH1075" s="72"/>
      <c r="BI1075" s="72"/>
      <c r="BJ1075" s="72"/>
      <c r="BK1075" s="72"/>
      <c r="BL1075" s="72"/>
      <c r="BM1075" s="72"/>
      <c r="BN1075" s="72"/>
      <c r="BO1075" s="72"/>
      <c r="BP1075" s="72"/>
      <c r="BQ1075" s="72"/>
      <c r="BR1075" s="72"/>
      <c r="BS1075" s="72"/>
      <c r="BT1075" s="72"/>
      <c r="BU1075" s="72"/>
      <c r="BV1075" s="72"/>
      <c r="BW1075" s="72"/>
      <c r="BX1075" s="72"/>
      <c r="BY1075" s="72"/>
      <c r="BZ1075" s="72"/>
      <c r="CA1075" s="72"/>
      <c r="CB1075" s="72"/>
      <c r="CC1075" s="72"/>
      <c r="CD1075" s="72"/>
      <c r="CE1075" s="72"/>
      <c r="CF1075" s="72"/>
      <c r="CG1075" s="72"/>
      <c r="CH1075" s="72"/>
    </row>
    <row r="1076" spans="1:86" ht="25.15" customHeight="1">
      <c r="A1076" s="440"/>
      <c r="B1076" s="128">
        <f t="shared" si="332"/>
        <v>2030</v>
      </c>
      <c r="C1076" s="396">
        <f t="shared" si="333"/>
        <v>47483</v>
      </c>
      <c r="D1076" s="309">
        <f t="shared" si="328"/>
        <v>4.9891946738300559E-2</v>
      </c>
      <c r="E1076" s="309">
        <f t="shared" si="328"/>
        <v>6.6109412048916141E-2</v>
      </c>
      <c r="F1076" s="309">
        <f t="shared" si="328"/>
        <v>3.4593261902848324E-2</v>
      </c>
      <c r="G1076" s="380">
        <f t="shared" si="329"/>
        <v>5.0198206896688337E-2</v>
      </c>
      <c r="H1076" s="309">
        <f t="shared" si="330"/>
        <v>0.38568320697305292</v>
      </c>
      <c r="I1076" s="309">
        <f t="shared" si="330"/>
        <v>0.94654869821556276</v>
      </c>
      <c r="J1076" s="309">
        <f t="shared" si="330"/>
        <v>0.37503850487188739</v>
      </c>
      <c r="K1076" s="380">
        <f t="shared" si="331"/>
        <v>0.56909013668683439</v>
      </c>
      <c r="L1076" s="72"/>
      <c r="M1076" s="72"/>
      <c r="N1076" s="72"/>
      <c r="O1076" s="72"/>
      <c r="P1076" s="72"/>
      <c r="Q1076" s="72"/>
      <c r="R1076" s="72"/>
      <c r="S1076" s="72"/>
      <c r="T1076" s="72"/>
      <c r="U1076" s="72"/>
      <c r="V1076" s="72"/>
      <c r="W1076" s="72"/>
      <c r="X1076" s="72"/>
      <c r="Y1076" s="72"/>
      <c r="Z1076" s="72"/>
      <c r="AA1076" s="72"/>
      <c r="AB1076" s="72"/>
      <c r="AC1076" s="72"/>
      <c r="AD1076" s="72"/>
      <c r="AE1076" s="72"/>
      <c r="AF1076" s="72"/>
      <c r="AG1076" s="72"/>
      <c r="AH1076" s="72"/>
      <c r="AI1076" s="72"/>
      <c r="AJ1076" s="72"/>
      <c r="AK1076" s="72"/>
      <c r="AL1076" s="72"/>
      <c r="AM1076" s="72"/>
      <c r="AN1076" s="72"/>
      <c r="AO1076" s="72"/>
      <c r="AP1076" s="72"/>
      <c r="AQ1076" s="72"/>
      <c r="AR1076" s="72"/>
      <c r="AS1076" s="72"/>
      <c r="AT1076" s="72"/>
      <c r="AU1076" s="72"/>
      <c r="AV1076" s="72"/>
      <c r="AW1076" s="72"/>
      <c r="AX1076" s="72"/>
      <c r="AY1076" s="72"/>
      <c r="AZ1076" s="72"/>
      <c r="BA1076" s="72"/>
      <c r="BB1076" s="72"/>
      <c r="BC1076" s="72"/>
      <c r="BD1076" s="72"/>
      <c r="BE1076" s="72"/>
      <c r="BF1076" s="72"/>
      <c r="BG1076" s="72"/>
      <c r="BH1076" s="72"/>
      <c r="BI1076" s="72"/>
      <c r="BJ1076" s="72"/>
      <c r="BK1076" s="72"/>
      <c r="BL1076" s="72"/>
      <c r="BM1076" s="72"/>
      <c r="BN1076" s="72"/>
      <c r="BO1076" s="72"/>
      <c r="BP1076" s="72"/>
      <c r="BQ1076" s="72"/>
      <c r="BR1076" s="72"/>
      <c r="BS1076" s="72"/>
      <c r="BT1076" s="72"/>
      <c r="BU1076" s="72"/>
      <c r="BV1076" s="72"/>
      <c r="BW1076" s="72"/>
      <c r="BX1076" s="72"/>
      <c r="BY1076" s="72"/>
      <c r="BZ1076" s="72"/>
      <c r="CA1076" s="72"/>
      <c r="CB1076" s="72"/>
      <c r="CC1076" s="72"/>
      <c r="CD1076" s="72"/>
      <c r="CE1076" s="72"/>
      <c r="CF1076" s="72"/>
      <c r="CG1076" s="72"/>
      <c r="CH1076" s="72"/>
    </row>
    <row r="1077" spans="1:86" ht="25.15" customHeight="1">
      <c r="A1077" s="440"/>
      <c r="B1077" s="128">
        <f t="shared" si="332"/>
        <v>2031</v>
      </c>
      <c r="C1077" s="396">
        <f t="shared" si="333"/>
        <v>47848</v>
      </c>
      <c r="D1077" s="309">
        <f t="shared" si="328"/>
        <v>5.0536327751836946E-2</v>
      </c>
      <c r="E1077" s="309">
        <f t="shared" si="328"/>
        <v>6.6914141557643247E-2</v>
      </c>
      <c r="F1077" s="309">
        <f t="shared" si="328"/>
        <v>3.5042184842298062E-2</v>
      </c>
      <c r="G1077" s="380">
        <f t="shared" si="329"/>
        <v>5.0830884717259418E-2</v>
      </c>
      <c r="H1077" s="309">
        <f t="shared" si="330"/>
        <v>0.39537790132175238</v>
      </c>
      <c r="I1077" s="309">
        <f t="shared" si="330"/>
        <v>0.97034154205592316</v>
      </c>
      <c r="J1077" s="309">
        <f t="shared" si="330"/>
        <v>0.38446562953790953</v>
      </c>
      <c r="K1077" s="380">
        <f t="shared" si="331"/>
        <v>0.58339502430519508</v>
      </c>
      <c r="L1077" s="72"/>
      <c r="M1077" s="72"/>
      <c r="N1077" s="72"/>
      <c r="O1077" s="72"/>
      <c r="P1077" s="72"/>
      <c r="Q1077" s="72"/>
      <c r="R1077" s="72"/>
      <c r="S1077" s="72"/>
      <c r="T1077" s="72"/>
      <c r="U1077" s="72"/>
      <c r="V1077" s="72"/>
      <c r="W1077" s="72"/>
      <c r="X1077" s="72"/>
      <c r="Y1077" s="72"/>
      <c r="Z1077" s="72"/>
      <c r="AA1077" s="72"/>
      <c r="AB1077" s="72"/>
      <c r="AC1077" s="72"/>
      <c r="AD1077" s="72"/>
      <c r="AE1077" s="72"/>
      <c r="AF1077" s="72"/>
      <c r="AG1077" s="72"/>
      <c r="AH1077" s="72"/>
      <c r="AI1077" s="72"/>
      <c r="AJ1077" s="72"/>
      <c r="AK1077" s="72"/>
      <c r="AL1077" s="72"/>
      <c r="AM1077" s="72"/>
      <c r="AN1077" s="72"/>
      <c r="AO1077" s="72"/>
      <c r="AP1077" s="72"/>
      <c r="AQ1077" s="72"/>
      <c r="AR1077" s="72"/>
      <c r="AS1077" s="72"/>
      <c r="AT1077" s="72"/>
      <c r="AU1077" s="72"/>
      <c r="AV1077" s="72"/>
      <c r="AW1077" s="72"/>
      <c r="AX1077" s="72"/>
      <c r="AY1077" s="72"/>
      <c r="AZ1077" s="72"/>
      <c r="BA1077" s="72"/>
      <c r="BB1077" s="72"/>
      <c r="BC1077" s="72"/>
      <c r="BD1077" s="72"/>
      <c r="BE1077" s="72"/>
      <c r="BF1077" s="72"/>
      <c r="BG1077" s="72"/>
      <c r="BH1077" s="72"/>
      <c r="BI1077" s="72"/>
      <c r="BJ1077" s="72"/>
      <c r="BK1077" s="72"/>
      <c r="BL1077" s="72"/>
      <c r="BM1077" s="72"/>
      <c r="BN1077" s="72"/>
      <c r="BO1077" s="72"/>
      <c r="BP1077" s="72"/>
      <c r="BQ1077" s="72"/>
      <c r="BR1077" s="72"/>
      <c r="BS1077" s="72"/>
      <c r="BT1077" s="72"/>
      <c r="BU1077" s="72"/>
      <c r="BV1077" s="72"/>
      <c r="BW1077" s="72"/>
      <c r="BX1077" s="72"/>
      <c r="BY1077" s="72"/>
      <c r="BZ1077" s="72"/>
      <c r="CA1077" s="72"/>
      <c r="CB1077" s="72"/>
      <c r="CC1077" s="72"/>
      <c r="CD1077" s="72"/>
      <c r="CE1077" s="72"/>
      <c r="CF1077" s="72"/>
      <c r="CG1077" s="72"/>
      <c r="CH1077" s="72"/>
    </row>
    <row r="1078" spans="1:86" ht="25.15" customHeight="1">
      <c r="A1078" s="440"/>
      <c r="B1078" s="128">
        <f t="shared" si="332"/>
        <v>2032</v>
      </c>
      <c r="C1078" s="396">
        <f t="shared" si="333"/>
        <v>48213</v>
      </c>
      <c r="D1078" s="309">
        <f t="shared" si="328"/>
        <v>5.1189497200639464E-2</v>
      </c>
      <c r="E1078" s="309">
        <f t="shared" si="328"/>
        <v>6.7728031789740892E-2</v>
      </c>
      <c r="F1078" s="309">
        <f t="shared" si="328"/>
        <v>3.549730925008495E-2</v>
      </c>
      <c r="G1078" s="380">
        <f t="shared" si="329"/>
        <v>5.1471612746821771E-2</v>
      </c>
      <c r="H1078" s="309">
        <f t="shared" si="330"/>
        <v>0.40537898392904237</v>
      </c>
      <c r="I1078" s="309">
        <f t="shared" si="330"/>
        <v>0.99488632791002451</v>
      </c>
      <c r="J1078" s="309">
        <f t="shared" si="330"/>
        <v>0.39419068626925008</v>
      </c>
      <c r="K1078" s="380">
        <f t="shared" si="331"/>
        <v>0.59815199936943897</v>
      </c>
      <c r="L1078" s="72"/>
      <c r="M1078" s="72"/>
      <c r="N1078" s="72"/>
      <c r="O1078" s="72"/>
      <c r="P1078" s="72"/>
      <c r="Q1078" s="72"/>
      <c r="R1078" s="72"/>
      <c r="S1078" s="72"/>
      <c r="T1078" s="72"/>
      <c r="U1078" s="72"/>
      <c r="V1078" s="72"/>
      <c r="W1078" s="72"/>
      <c r="X1078" s="72"/>
      <c r="Y1078" s="72"/>
      <c r="Z1078" s="72"/>
      <c r="AA1078" s="72"/>
      <c r="AB1078" s="72"/>
      <c r="AC1078" s="72"/>
      <c r="AD1078" s="72"/>
      <c r="AE1078" s="72"/>
      <c r="AF1078" s="72"/>
      <c r="AG1078" s="72"/>
      <c r="AH1078" s="72"/>
      <c r="AI1078" s="72"/>
      <c r="AJ1078" s="72"/>
      <c r="AK1078" s="72"/>
      <c r="AL1078" s="72"/>
      <c r="AM1078" s="72"/>
      <c r="AN1078" s="72"/>
      <c r="AO1078" s="72"/>
      <c r="AP1078" s="72"/>
      <c r="AQ1078" s="72"/>
      <c r="AR1078" s="72"/>
      <c r="AS1078" s="72"/>
      <c r="AT1078" s="72"/>
      <c r="AU1078" s="72"/>
      <c r="AV1078" s="72"/>
      <c r="AW1078" s="72"/>
      <c r="AX1078" s="72"/>
      <c r="AY1078" s="72"/>
      <c r="AZ1078" s="72"/>
      <c r="BA1078" s="72"/>
      <c r="BB1078" s="72"/>
      <c r="BC1078" s="72"/>
      <c r="BD1078" s="72"/>
      <c r="BE1078" s="72"/>
      <c r="BF1078" s="72"/>
      <c r="BG1078" s="72"/>
      <c r="BH1078" s="72"/>
      <c r="BI1078" s="72"/>
      <c r="BJ1078" s="72"/>
      <c r="BK1078" s="72"/>
      <c r="BL1078" s="72"/>
      <c r="BM1078" s="72"/>
      <c r="BN1078" s="72"/>
      <c r="BO1078" s="72"/>
      <c r="BP1078" s="72"/>
      <c r="BQ1078" s="72"/>
      <c r="BR1078" s="72"/>
      <c r="BS1078" s="72"/>
      <c r="BT1078" s="72"/>
      <c r="BU1078" s="72"/>
      <c r="BV1078" s="72"/>
      <c r="BW1078" s="72"/>
      <c r="BX1078" s="72"/>
      <c r="BY1078" s="72"/>
      <c r="BZ1078" s="72"/>
      <c r="CA1078" s="72"/>
      <c r="CB1078" s="72"/>
      <c r="CC1078" s="72"/>
      <c r="CD1078" s="72"/>
      <c r="CE1078" s="72"/>
      <c r="CF1078" s="72"/>
      <c r="CG1078" s="72"/>
      <c r="CH1078" s="72"/>
    </row>
    <row r="1079" spans="1:86" ht="25.15" customHeight="1">
      <c r="A1079" s="440"/>
      <c r="B1079" s="128">
        <f t="shared" si="332"/>
        <v>2033</v>
      </c>
      <c r="C1079" s="396">
        <f t="shared" si="333"/>
        <v>48579</v>
      </c>
      <c r="D1079" s="309">
        <f t="shared" si="328"/>
        <v>5.1810308736978401E-2</v>
      </c>
      <c r="E1079" s="309">
        <f t="shared" si="328"/>
        <v>6.8496566221373928E-2</v>
      </c>
      <c r="F1079" s="309">
        <f t="shared" si="328"/>
        <v>3.5930105548541834E-2</v>
      </c>
      <c r="G1079" s="380">
        <f t="shared" si="329"/>
        <v>5.2078993502298054E-2</v>
      </c>
      <c r="H1079" s="309">
        <f t="shared" si="330"/>
        <v>0.41536794478539857</v>
      </c>
      <c r="I1079" s="309">
        <f t="shared" si="330"/>
        <v>1.0194013644067283</v>
      </c>
      <c r="J1079" s="309">
        <f t="shared" si="330"/>
        <v>0.40390395580512944</v>
      </c>
      <c r="K1079" s="380">
        <f t="shared" si="331"/>
        <v>0.61289108833241879</v>
      </c>
      <c r="L1079" s="72"/>
      <c r="M1079" s="72"/>
      <c r="N1079" s="72"/>
      <c r="O1079" s="72"/>
      <c r="P1079" s="72"/>
      <c r="Q1079" s="72"/>
      <c r="R1079" s="72"/>
      <c r="S1079" s="72"/>
      <c r="T1079" s="72"/>
      <c r="U1079" s="72"/>
      <c r="V1079" s="72"/>
      <c r="W1079" s="72"/>
      <c r="X1079" s="72"/>
      <c r="Y1079" s="72"/>
      <c r="Z1079" s="72"/>
      <c r="AA1079" s="72"/>
      <c r="AB1079" s="72"/>
      <c r="AC1079" s="72"/>
      <c r="AD1079" s="72"/>
      <c r="AE1079" s="72"/>
      <c r="AF1079" s="72"/>
      <c r="AG1079" s="72"/>
      <c r="AH1079" s="72"/>
      <c r="AI1079" s="72"/>
      <c r="AJ1079" s="72"/>
      <c r="AK1079" s="72"/>
      <c r="AL1079" s="72"/>
      <c r="AM1079" s="72"/>
      <c r="AN1079" s="72"/>
      <c r="AO1079" s="72"/>
      <c r="AP1079" s="72"/>
      <c r="AQ1079" s="72"/>
      <c r="AR1079" s="72"/>
      <c r="AS1079" s="72"/>
      <c r="AT1079" s="72"/>
      <c r="AU1079" s="72"/>
      <c r="AV1079" s="72"/>
      <c r="AW1079" s="72"/>
      <c r="AX1079" s="72"/>
      <c r="AY1079" s="72"/>
      <c r="AZ1079" s="72"/>
      <c r="BA1079" s="72"/>
      <c r="BB1079" s="72"/>
      <c r="BC1079" s="72"/>
      <c r="BD1079" s="72"/>
      <c r="BE1079" s="72"/>
      <c r="BF1079" s="72"/>
      <c r="BG1079" s="72"/>
      <c r="BH1079" s="72"/>
      <c r="BI1079" s="72"/>
      <c r="BJ1079" s="72"/>
      <c r="BK1079" s="72"/>
      <c r="BL1079" s="72"/>
      <c r="BM1079" s="72"/>
      <c r="BN1079" s="72"/>
      <c r="BO1079" s="72"/>
      <c r="BP1079" s="72"/>
      <c r="BQ1079" s="72"/>
      <c r="BR1079" s="72"/>
      <c r="BS1079" s="72"/>
      <c r="BT1079" s="72"/>
      <c r="BU1079" s="72"/>
      <c r="BV1079" s="72"/>
      <c r="BW1079" s="72"/>
      <c r="BX1079" s="72"/>
      <c r="BY1079" s="72"/>
      <c r="BZ1079" s="72"/>
      <c r="CA1079" s="72"/>
      <c r="CB1079" s="72"/>
      <c r="CC1079" s="72"/>
      <c r="CD1079" s="72"/>
      <c r="CE1079" s="72"/>
      <c r="CF1079" s="72"/>
      <c r="CG1079" s="72"/>
      <c r="CH1079" s="72"/>
    </row>
    <row r="1080" spans="1:86" ht="25.15" customHeight="1">
      <c r="A1080" s="440"/>
      <c r="B1080" s="128">
        <f t="shared" si="332"/>
        <v>2034</v>
      </c>
      <c r="C1080" s="396">
        <f t="shared" si="333"/>
        <v>48944</v>
      </c>
      <c r="D1080" s="309">
        <f t="shared" si="328"/>
        <v>5.2437697211669888E-2</v>
      </c>
      <c r="E1080" s="309">
        <f t="shared" si="328"/>
        <v>6.9271183265001507E-2</v>
      </c>
      <c r="F1080" s="309">
        <f t="shared" si="328"/>
        <v>3.6367576360495472E-2</v>
      </c>
      <c r="G1080" s="380">
        <f t="shared" si="329"/>
        <v>5.2692152279055625E-2</v>
      </c>
      <c r="H1080" s="309">
        <f t="shared" si="330"/>
        <v>0.4256603803660296</v>
      </c>
      <c r="I1080" s="309">
        <f t="shared" si="330"/>
        <v>1.0446611924836984</v>
      </c>
      <c r="J1080" s="309">
        <f t="shared" si="330"/>
        <v>0.41391232428439223</v>
      </c>
      <c r="K1080" s="380">
        <f t="shared" si="331"/>
        <v>0.62807796571137342</v>
      </c>
      <c r="L1080" s="72"/>
      <c r="M1080" s="72"/>
      <c r="N1080" s="72"/>
      <c r="O1080" s="72"/>
      <c r="P1080" s="72"/>
      <c r="Q1080" s="72"/>
      <c r="R1080" s="72"/>
      <c r="S1080" s="72"/>
      <c r="T1080" s="72"/>
      <c r="U1080" s="72"/>
      <c r="V1080" s="72"/>
      <c r="W1080" s="72"/>
      <c r="X1080" s="72"/>
      <c r="Y1080" s="72"/>
      <c r="Z1080" s="72"/>
      <c r="AA1080" s="72"/>
      <c r="AB1080" s="72"/>
      <c r="AC1080" s="72"/>
      <c r="AD1080" s="72"/>
      <c r="AE1080" s="72"/>
      <c r="AF1080" s="72"/>
      <c r="AG1080" s="72"/>
      <c r="AH1080" s="72"/>
      <c r="AI1080" s="72"/>
      <c r="AJ1080" s="72"/>
      <c r="AK1080" s="72"/>
      <c r="AL1080" s="72"/>
      <c r="AM1080" s="72"/>
      <c r="AN1080" s="72"/>
      <c r="AO1080" s="72"/>
      <c r="AP1080" s="72"/>
      <c r="AQ1080" s="72"/>
      <c r="AR1080" s="72"/>
      <c r="AS1080" s="72"/>
      <c r="AT1080" s="72"/>
      <c r="AU1080" s="72"/>
      <c r="AV1080" s="72"/>
      <c r="AW1080" s="72"/>
      <c r="AX1080" s="72"/>
      <c r="AY1080" s="72"/>
      <c r="AZ1080" s="72"/>
      <c r="BA1080" s="72"/>
      <c r="BB1080" s="72"/>
      <c r="BC1080" s="72"/>
      <c r="BD1080" s="72"/>
      <c r="BE1080" s="72"/>
      <c r="BF1080" s="72"/>
      <c r="BG1080" s="72"/>
      <c r="BH1080" s="72"/>
      <c r="BI1080" s="72"/>
      <c r="BJ1080" s="72"/>
      <c r="BK1080" s="72"/>
      <c r="BL1080" s="72"/>
      <c r="BM1080" s="72"/>
      <c r="BN1080" s="72"/>
      <c r="BO1080" s="72"/>
      <c r="BP1080" s="72"/>
      <c r="BQ1080" s="72"/>
      <c r="BR1080" s="72"/>
      <c r="BS1080" s="72"/>
      <c r="BT1080" s="72"/>
      <c r="BU1080" s="72"/>
      <c r="BV1080" s="72"/>
      <c r="BW1080" s="72"/>
      <c r="BX1080" s="72"/>
      <c r="BY1080" s="72"/>
      <c r="BZ1080" s="72"/>
      <c r="CA1080" s="72"/>
      <c r="CB1080" s="72"/>
      <c r="CC1080" s="72"/>
      <c r="CD1080" s="72"/>
      <c r="CE1080" s="72"/>
      <c r="CF1080" s="72"/>
      <c r="CG1080" s="72"/>
      <c r="CH1080" s="72"/>
    </row>
    <row r="1081" spans="1:86" ht="25.15" customHeight="1">
      <c r="A1081" s="440"/>
      <c r="B1081" s="128">
        <f t="shared" si="332"/>
        <v>2035</v>
      </c>
      <c r="C1081" s="396">
        <f t="shared" si="333"/>
        <v>49309</v>
      </c>
      <c r="D1081" s="309">
        <f t="shared" si="328"/>
        <v>5.3029275523386842E-2</v>
      </c>
      <c r="E1081" s="309">
        <f t="shared" si="328"/>
        <v>6.9995813960138098E-2</v>
      </c>
      <c r="F1081" s="309">
        <f t="shared" si="328"/>
        <v>3.6780327835929882E-2</v>
      </c>
      <c r="G1081" s="380">
        <f t="shared" si="329"/>
        <v>5.3268472439818276E-2</v>
      </c>
      <c r="H1081" s="309">
        <f t="shared" si="330"/>
        <v>0.43591939501915916</v>
      </c>
      <c r="I1081" s="309">
        <f t="shared" si="330"/>
        <v>1.0698389984895811</v>
      </c>
      <c r="J1081" s="309">
        <f t="shared" si="330"/>
        <v>0.42388819424037222</v>
      </c>
      <c r="K1081" s="380">
        <f t="shared" si="331"/>
        <v>0.64321552924970415</v>
      </c>
      <c r="L1081" s="72"/>
      <c r="M1081" s="72"/>
      <c r="N1081" s="72"/>
      <c r="O1081" s="72"/>
      <c r="P1081" s="72"/>
      <c r="Q1081" s="72"/>
      <c r="R1081" s="72"/>
      <c r="S1081" s="72"/>
      <c r="T1081" s="72"/>
      <c r="U1081" s="72"/>
      <c r="V1081" s="72"/>
      <c r="W1081" s="72"/>
      <c r="X1081" s="72"/>
      <c r="Y1081" s="72"/>
      <c r="Z1081" s="72"/>
      <c r="AA1081" s="72"/>
      <c r="AB1081" s="72"/>
      <c r="AC1081" s="72"/>
      <c r="AD1081" s="72"/>
      <c r="AE1081" s="72"/>
      <c r="AF1081" s="72"/>
      <c r="AG1081" s="72"/>
      <c r="AH1081" s="72"/>
      <c r="AI1081" s="72"/>
      <c r="AJ1081" s="72"/>
      <c r="AK1081" s="72"/>
      <c r="AL1081" s="72"/>
      <c r="AM1081" s="72"/>
      <c r="AN1081" s="72"/>
      <c r="AO1081" s="72"/>
      <c r="AP1081" s="72"/>
      <c r="AQ1081" s="72"/>
      <c r="AR1081" s="72"/>
      <c r="AS1081" s="72"/>
      <c r="AT1081" s="72"/>
      <c r="AU1081" s="72"/>
      <c r="AV1081" s="72"/>
      <c r="AW1081" s="72"/>
      <c r="AX1081" s="72"/>
      <c r="AY1081" s="72"/>
      <c r="AZ1081" s="72"/>
      <c r="BA1081" s="72"/>
      <c r="BB1081" s="72"/>
      <c r="BC1081" s="72"/>
      <c r="BD1081" s="72"/>
      <c r="BE1081" s="72"/>
      <c r="BF1081" s="72"/>
      <c r="BG1081" s="72"/>
      <c r="BH1081" s="72"/>
      <c r="BI1081" s="72"/>
      <c r="BJ1081" s="72"/>
      <c r="BK1081" s="72"/>
      <c r="BL1081" s="72"/>
      <c r="BM1081" s="72"/>
      <c r="BN1081" s="72"/>
      <c r="BO1081" s="72"/>
      <c r="BP1081" s="72"/>
      <c r="BQ1081" s="72"/>
      <c r="BR1081" s="72"/>
      <c r="BS1081" s="72"/>
      <c r="BT1081" s="72"/>
      <c r="BU1081" s="72"/>
      <c r="BV1081" s="72"/>
      <c r="BW1081" s="72"/>
      <c r="BX1081" s="72"/>
      <c r="BY1081" s="72"/>
      <c r="BZ1081" s="72"/>
      <c r="CA1081" s="72"/>
      <c r="CB1081" s="72"/>
      <c r="CC1081" s="72"/>
      <c r="CD1081" s="72"/>
      <c r="CE1081" s="72"/>
      <c r="CF1081" s="72"/>
      <c r="CG1081" s="72"/>
      <c r="CH1081" s="72"/>
    </row>
    <row r="1082" spans="1:86" ht="25.15" customHeight="1">
      <c r="A1082" s="440"/>
      <c r="B1082" s="128">
        <f t="shared" si="332"/>
        <v>2036</v>
      </c>
      <c r="C1082" s="396">
        <f t="shared" si="333"/>
        <v>49674</v>
      </c>
      <c r="D1082" s="309">
        <f t="shared" si="328"/>
        <v>5.3582593081409981E-2</v>
      </c>
      <c r="E1082" s="309">
        <f t="shared" si="328"/>
        <v>7.0667239765386206E-2</v>
      </c>
      <c r="F1082" s="309">
        <f t="shared" si="328"/>
        <v>3.7166659581578713E-2</v>
      </c>
      <c r="G1082" s="380">
        <f t="shared" si="329"/>
        <v>5.3805497476124974E-2</v>
      </c>
      <c r="H1082" s="309">
        <f t="shared" si="330"/>
        <v>0.44612329803677919</v>
      </c>
      <c r="I1082" s="309">
        <f t="shared" si="330"/>
        <v>1.0948815488091779</v>
      </c>
      <c r="J1082" s="309">
        <f t="shared" si="330"/>
        <v>0.43381047361991842</v>
      </c>
      <c r="K1082" s="380">
        <f t="shared" si="331"/>
        <v>0.65827177348862509</v>
      </c>
      <c r="L1082" s="72"/>
      <c r="M1082" s="72"/>
      <c r="N1082" s="72"/>
      <c r="O1082" s="72"/>
      <c r="P1082" s="72"/>
      <c r="Q1082" s="72"/>
      <c r="R1082" s="72"/>
      <c r="S1082" s="72"/>
      <c r="T1082" s="72"/>
      <c r="U1082" s="72"/>
      <c r="V1082" s="72"/>
      <c r="W1082" s="72"/>
      <c r="X1082" s="72"/>
      <c r="Y1082" s="72"/>
      <c r="Z1082" s="72"/>
      <c r="AA1082" s="72"/>
      <c r="AB1082" s="72"/>
      <c r="AC1082" s="72"/>
      <c r="AD1082" s="72"/>
      <c r="AE1082" s="72"/>
      <c r="AF1082" s="72"/>
      <c r="AG1082" s="72"/>
      <c r="AH1082" s="72"/>
      <c r="AI1082" s="72"/>
      <c r="AJ1082" s="72"/>
      <c r="AK1082" s="72"/>
      <c r="AL1082" s="72"/>
      <c r="AM1082" s="72"/>
      <c r="AN1082" s="72"/>
      <c r="AO1082" s="72"/>
      <c r="AP1082" s="72"/>
      <c r="AQ1082" s="72"/>
      <c r="AR1082" s="72"/>
      <c r="AS1082" s="72"/>
      <c r="AT1082" s="72"/>
      <c r="AU1082" s="72"/>
      <c r="AV1082" s="72"/>
      <c r="AW1082" s="72"/>
      <c r="AX1082" s="72"/>
      <c r="AY1082" s="72"/>
      <c r="AZ1082" s="72"/>
      <c r="BA1082" s="72"/>
      <c r="BB1082" s="72"/>
      <c r="BC1082" s="72"/>
      <c r="BD1082" s="72"/>
      <c r="BE1082" s="72"/>
      <c r="BF1082" s="72"/>
      <c r="BG1082" s="72"/>
      <c r="BH1082" s="72"/>
      <c r="BI1082" s="72"/>
      <c r="BJ1082" s="72"/>
      <c r="BK1082" s="72"/>
      <c r="BL1082" s="72"/>
      <c r="BM1082" s="72"/>
      <c r="BN1082" s="72"/>
      <c r="BO1082" s="72"/>
      <c r="BP1082" s="72"/>
      <c r="BQ1082" s="72"/>
      <c r="BR1082" s="72"/>
      <c r="BS1082" s="72"/>
      <c r="BT1082" s="72"/>
      <c r="BU1082" s="72"/>
      <c r="BV1082" s="72"/>
      <c r="BW1082" s="72"/>
      <c r="BX1082" s="72"/>
      <c r="BY1082" s="72"/>
      <c r="BZ1082" s="72"/>
      <c r="CA1082" s="72"/>
      <c r="CB1082" s="72"/>
      <c r="CC1082" s="72"/>
      <c r="CD1082" s="72"/>
      <c r="CE1082" s="72"/>
      <c r="CF1082" s="72"/>
      <c r="CG1082" s="72"/>
      <c r="CH1082" s="72"/>
    </row>
    <row r="1083" spans="1:86" ht="25.15" customHeight="1">
      <c r="A1083" s="440"/>
      <c r="B1083" s="128">
        <f t="shared" si="332"/>
        <v>2037</v>
      </c>
      <c r="C1083" s="396">
        <f t="shared" si="333"/>
        <v>50040</v>
      </c>
      <c r="D1083" s="309">
        <f t="shared" si="328"/>
        <v>5.4096020036984334E-2</v>
      </c>
      <c r="E1083" s="309">
        <f t="shared" si="328"/>
        <v>7.128333540406831E-2</v>
      </c>
      <c r="F1083" s="309">
        <f t="shared" si="328"/>
        <v>3.7525440027588078E-2</v>
      </c>
      <c r="G1083" s="380">
        <f t="shared" si="329"/>
        <v>5.4301598489546909E-2</v>
      </c>
      <c r="H1083" s="309">
        <f t="shared" si="330"/>
        <v>0.45625619251517935</v>
      </c>
      <c r="I1083" s="309">
        <f t="shared" si="330"/>
        <v>1.1197498290564831</v>
      </c>
      <c r="J1083" s="309">
        <f t="shared" si="330"/>
        <v>0.44366370426749829</v>
      </c>
      <c r="K1083" s="380">
        <f t="shared" si="331"/>
        <v>0.67322324194638694</v>
      </c>
      <c r="L1083" s="72"/>
      <c r="M1083" s="72"/>
      <c r="N1083" s="72"/>
      <c r="O1083" s="72"/>
      <c r="P1083" s="72"/>
      <c r="Q1083" s="72"/>
      <c r="R1083" s="72"/>
      <c r="S1083" s="72"/>
      <c r="T1083" s="72"/>
      <c r="U1083" s="72"/>
      <c r="V1083" s="72"/>
      <c r="W1083" s="72"/>
      <c r="X1083" s="72"/>
      <c r="Y1083" s="72"/>
      <c r="Z1083" s="72"/>
      <c r="AA1083" s="72"/>
      <c r="AB1083" s="72"/>
      <c r="AC1083" s="72"/>
      <c r="AD1083" s="72"/>
      <c r="AE1083" s="72"/>
      <c r="AF1083" s="72"/>
      <c r="AG1083" s="72"/>
      <c r="AH1083" s="72"/>
      <c r="AI1083" s="72"/>
      <c r="AJ1083" s="72"/>
      <c r="AK1083" s="72"/>
      <c r="AL1083" s="72"/>
      <c r="AM1083" s="72"/>
      <c r="AN1083" s="72"/>
      <c r="AO1083" s="72"/>
      <c r="AP1083" s="72"/>
      <c r="AQ1083" s="72"/>
      <c r="AR1083" s="72"/>
      <c r="AS1083" s="72"/>
      <c r="AT1083" s="72"/>
      <c r="AU1083" s="72"/>
      <c r="AV1083" s="72"/>
      <c r="AW1083" s="72"/>
      <c r="AX1083" s="72"/>
      <c r="AY1083" s="72"/>
      <c r="AZ1083" s="72"/>
      <c r="BA1083" s="72"/>
      <c r="BB1083" s="72"/>
      <c r="BC1083" s="72"/>
      <c r="BD1083" s="72"/>
      <c r="BE1083" s="72"/>
      <c r="BF1083" s="72"/>
      <c r="BG1083" s="72"/>
      <c r="BH1083" s="72"/>
      <c r="BI1083" s="72"/>
      <c r="BJ1083" s="72"/>
      <c r="BK1083" s="72"/>
      <c r="BL1083" s="72"/>
      <c r="BM1083" s="72"/>
      <c r="BN1083" s="72"/>
      <c r="BO1083" s="72"/>
      <c r="BP1083" s="72"/>
      <c r="BQ1083" s="72"/>
      <c r="BR1083" s="72"/>
      <c r="BS1083" s="72"/>
      <c r="BT1083" s="72"/>
      <c r="BU1083" s="72"/>
      <c r="BV1083" s="72"/>
      <c r="BW1083" s="72"/>
      <c r="BX1083" s="72"/>
      <c r="BY1083" s="72"/>
      <c r="BZ1083" s="72"/>
      <c r="CA1083" s="72"/>
      <c r="CB1083" s="72"/>
      <c r="CC1083" s="72"/>
      <c r="CD1083" s="72"/>
      <c r="CE1083" s="72"/>
      <c r="CF1083" s="72"/>
      <c r="CG1083" s="72"/>
      <c r="CH1083" s="72"/>
    </row>
    <row r="1084" spans="1:86" ht="25.15" customHeight="1">
      <c r="A1084" s="440"/>
      <c r="B1084" s="128">
        <f t="shared" si="332"/>
        <v>2038</v>
      </c>
      <c r="C1084" s="396">
        <f t="shared" si="333"/>
        <v>50405</v>
      </c>
      <c r="D1084" s="309">
        <f t="shared" si="328"/>
        <v>5.4567338299900951E-2</v>
      </c>
      <c r="E1084" s="309">
        <f t="shared" si="328"/>
        <v>7.1841209874628414E-2</v>
      </c>
      <c r="F1084" s="309">
        <f t="shared" si="328"/>
        <v>3.7855129142829513E-2</v>
      </c>
      <c r="G1084" s="380">
        <f t="shared" si="329"/>
        <v>5.4754559105786298E-2</v>
      </c>
      <c r="H1084" s="309">
        <f t="shared" si="330"/>
        <v>0.46629631687043349</v>
      </c>
      <c r="I1084" s="309">
        <f t="shared" si="330"/>
        <v>1.1443904316717068</v>
      </c>
      <c r="J1084" s="309">
        <f t="shared" si="330"/>
        <v>0.45342672521018978</v>
      </c>
      <c r="K1084" s="380">
        <f t="shared" si="331"/>
        <v>0.68803782458411</v>
      </c>
      <c r="L1084" s="72"/>
      <c r="M1084" s="72"/>
      <c r="N1084" s="72"/>
      <c r="O1084" s="72"/>
      <c r="P1084" s="72"/>
      <c r="Q1084" s="72"/>
      <c r="R1084" s="72"/>
      <c r="S1084" s="72"/>
      <c r="T1084" s="72"/>
      <c r="U1084" s="72"/>
      <c r="V1084" s="72"/>
      <c r="W1084" s="72"/>
      <c r="X1084" s="72"/>
      <c r="Y1084" s="72"/>
      <c r="Z1084" s="72"/>
      <c r="AA1084" s="72"/>
      <c r="AB1084" s="72"/>
      <c r="AC1084" s="72"/>
      <c r="AD1084" s="72"/>
      <c r="AE1084" s="72"/>
      <c r="AF1084" s="72"/>
      <c r="AG1084" s="72"/>
      <c r="AH1084" s="72"/>
      <c r="AI1084" s="72"/>
      <c r="AJ1084" s="72"/>
      <c r="AK1084" s="72"/>
      <c r="AL1084" s="72"/>
      <c r="AM1084" s="72"/>
      <c r="AN1084" s="72"/>
      <c r="AO1084" s="72"/>
      <c r="AP1084" s="72"/>
      <c r="AQ1084" s="72"/>
      <c r="AR1084" s="72"/>
      <c r="AS1084" s="72"/>
      <c r="AT1084" s="72"/>
      <c r="AU1084" s="72"/>
      <c r="AV1084" s="72"/>
      <c r="AW1084" s="72"/>
      <c r="AX1084" s="72"/>
      <c r="AY1084" s="72"/>
      <c r="AZ1084" s="72"/>
      <c r="BA1084" s="72"/>
      <c r="BB1084" s="72"/>
      <c r="BC1084" s="72"/>
      <c r="BD1084" s="72"/>
      <c r="BE1084" s="72"/>
      <c r="BF1084" s="72"/>
      <c r="BG1084" s="72"/>
      <c r="BH1084" s="72"/>
      <c r="BI1084" s="72"/>
      <c r="BJ1084" s="72"/>
      <c r="BK1084" s="72"/>
      <c r="BL1084" s="72"/>
      <c r="BM1084" s="72"/>
      <c r="BN1084" s="72"/>
      <c r="BO1084" s="72"/>
      <c r="BP1084" s="72"/>
      <c r="BQ1084" s="72"/>
      <c r="BR1084" s="72"/>
      <c r="BS1084" s="72"/>
      <c r="BT1084" s="72"/>
      <c r="BU1084" s="72"/>
      <c r="BV1084" s="72"/>
      <c r="BW1084" s="72"/>
      <c r="BX1084" s="72"/>
      <c r="BY1084" s="72"/>
      <c r="BZ1084" s="72"/>
      <c r="CA1084" s="72"/>
      <c r="CB1084" s="72"/>
      <c r="CC1084" s="72"/>
      <c r="CD1084" s="72"/>
      <c r="CE1084" s="72"/>
      <c r="CF1084" s="72"/>
      <c r="CG1084" s="72"/>
      <c r="CH1084" s="72"/>
    </row>
    <row r="1085" spans="1:86" ht="25.15" customHeight="1">
      <c r="A1085" s="440"/>
      <c r="B1085" s="128">
        <f t="shared" si="332"/>
        <v>2039</v>
      </c>
      <c r="C1085" s="396">
        <f t="shared" si="333"/>
        <v>50770</v>
      </c>
      <c r="D1085" s="309">
        <f t="shared" si="328"/>
        <v>5.4951143868555E-2</v>
      </c>
      <c r="E1085" s="309">
        <f t="shared" si="328"/>
        <v>7.2281178761606668E-2</v>
      </c>
      <c r="F1085" s="309">
        <f t="shared" si="328"/>
        <v>3.8124224675669158E-2</v>
      </c>
      <c r="G1085" s="380">
        <f t="shared" si="329"/>
        <v>5.5118849101943611E-2</v>
      </c>
      <c r="H1085" s="309">
        <f t="shared" si="330"/>
        <v>0.47584678078492842</v>
      </c>
      <c r="I1085" s="309">
        <f t="shared" si="330"/>
        <v>1.1678293033212355</v>
      </c>
      <c r="J1085" s="309">
        <f t="shared" si="330"/>
        <v>0.46271360014424773</v>
      </c>
      <c r="K1085" s="380">
        <f t="shared" si="331"/>
        <v>0.70212989475013721</v>
      </c>
      <c r="L1085" s="72"/>
      <c r="M1085" s="72"/>
      <c r="N1085" s="72"/>
      <c r="O1085" s="72"/>
      <c r="P1085" s="72"/>
      <c r="Q1085" s="72"/>
      <c r="R1085" s="72"/>
      <c r="S1085" s="72"/>
      <c r="T1085" s="72"/>
      <c r="U1085" s="72"/>
      <c r="V1085" s="72"/>
      <c r="W1085" s="72"/>
      <c r="X1085" s="72"/>
      <c r="Y1085" s="72"/>
      <c r="Z1085" s="72"/>
      <c r="AA1085" s="72"/>
      <c r="AB1085" s="72"/>
      <c r="AC1085" s="72"/>
      <c r="AD1085" s="72"/>
      <c r="AE1085" s="72"/>
      <c r="AF1085" s="72"/>
      <c r="AG1085" s="72"/>
      <c r="AH1085" s="72"/>
      <c r="AI1085" s="72"/>
      <c r="AJ1085" s="72"/>
      <c r="AK1085" s="72"/>
      <c r="AL1085" s="72"/>
      <c r="AM1085" s="72"/>
      <c r="AN1085" s="72"/>
      <c r="AO1085" s="72"/>
      <c r="AP1085" s="72"/>
      <c r="AQ1085" s="72"/>
      <c r="AR1085" s="72"/>
      <c r="AS1085" s="72"/>
      <c r="AT1085" s="72"/>
      <c r="AU1085" s="72"/>
      <c r="AV1085" s="72"/>
      <c r="AW1085" s="72"/>
      <c r="AX1085" s="72"/>
      <c r="AY1085" s="72"/>
      <c r="AZ1085" s="72"/>
      <c r="BA1085" s="72"/>
      <c r="BB1085" s="72"/>
      <c r="BC1085" s="72"/>
      <c r="BD1085" s="72"/>
      <c r="BE1085" s="72"/>
      <c r="BF1085" s="72"/>
      <c r="BG1085" s="72"/>
      <c r="BH1085" s="72"/>
      <c r="BI1085" s="72"/>
      <c r="BJ1085" s="72"/>
      <c r="BK1085" s="72"/>
      <c r="BL1085" s="72"/>
      <c r="BM1085" s="72"/>
      <c r="BN1085" s="72"/>
      <c r="BO1085" s="72"/>
      <c r="BP1085" s="72"/>
      <c r="BQ1085" s="72"/>
      <c r="BR1085" s="72"/>
      <c r="BS1085" s="72"/>
      <c r="BT1085" s="72"/>
      <c r="BU1085" s="72"/>
      <c r="BV1085" s="72"/>
      <c r="BW1085" s="72"/>
      <c r="BX1085" s="72"/>
      <c r="BY1085" s="72"/>
      <c r="BZ1085" s="72"/>
      <c r="CA1085" s="72"/>
      <c r="CB1085" s="72"/>
      <c r="CC1085" s="72"/>
      <c r="CD1085" s="72"/>
      <c r="CE1085" s="72"/>
      <c r="CF1085" s="72"/>
      <c r="CG1085" s="72"/>
      <c r="CH1085" s="72"/>
    </row>
    <row r="1086" spans="1:86" ht="25.15" customHeight="1">
      <c r="A1086" s="440"/>
      <c r="B1086" s="128">
        <f t="shared" si="332"/>
        <v>2040</v>
      </c>
      <c r="C1086" s="396">
        <f t="shared" si="333"/>
        <v>51135</v>
      </c>
      <c r="D1086" s="309">
        <f t="shared" ref="D1086:F1105" si="334">D1040*$G$868</f>
        <v>5.5331576849722619E-2</v>
      </c>
      <c r="E1086" s="309">
        <f t="shared" si="334"/>
        <v>7.2714021985236604E-2</v>
      </c>
      <c r="F1086" s="309">
        <f t="shared" si="334"/>
        <v>3.8391097152476752E-2</v>
      </c>
      <c r="G1086" s="380">
        <f t="shared" si="329"/>
        <v>5.5478898662478661E-2</v>
      </c>
      <c r="H1086" s="309">
        <f t="shared" ref="H1086:J1105" si="335">H1040*$H$868</f>
        <v>0.48562617068765057</v>
      </c>
      <c r="I1086" s="309">
        <f t="shared" si="335"/>
        <v>1.1918300080820492</v>
      </c>
      <c r="J1086" s="309">
        <f t="shared" si="335"/>
        <v>0.47222308280090997</v>
      </c>
      <c r="K1086" s="380">
        <f t="shared" si="331"/>
        <v>0.71655975385686987</v>
      </c>
      <c r="L1086" s="72"/>
      <c r="M1086" s="72"/>
      <c r="N1086" s="72"/>
      <c r="O1086" s="72"/>
      <c r="P1086" s="72"/>
      <c r="Q1086" s="72"/>
      <c r="R1086" s="72"/>
      <c r="S1086" s="72"/>
      <c r="T1086" s="72"/>
      <c r="U1086" s="72"/>
      <c r="V1086" s="72"/>
      <c r="W1086" s="72"/>
      <c r="X1086" s="72"/>
      <c r="Y1086" s="72"/>
      <c r="Z1086" s="72"/>
      <c r="AA1086" s="72"/>
      <c r="AB1086" s="72"/>
      <c r="AC1086" s="72"/>
      <c r="AD1086" s="72"/>
      <c r="AE1086" s="72"/>
      <c r="AF1086" s="72"/>
      <c r="AG1086" s="72"/>
      <c r="AH1086" s="72"/>
      <c r="AI1086" s="72"/>
      <c r="AJ1086" s="72"/>
      <c r="AK1086" s="72"/>
      <c r="AL1086" s="72"/>
      <c r="AM1086" s="72"/>
      <c r="AN1086" s="72"/>
      <c r="AO1086" s="72"/>
      <c r="AP1086" s="72"/>
      <c r="AQ1086" s="72"/>
      <c r="AR1086" s="72"/>
      <c r="AS1086" s="72"/>
      <c r="AT1086" s="72"/>
      <c r="AU1086" s="72"/>
      <c r="AV1086" s="72"/>
      <c r="AW1086" s="72"/>
      <c r="AX1086" s="72"/>
      <c r="AY1086" s="72"/>
      <c r="AZ1086" s="72"/>
      <c r="BA1086" s="72"/>
      <c r="BB1086" s="72"/>
      <c r="BC1086" s="72"/>
      <c r="BD1086" s="72"/>
      <c r="BE1086" s="72"/>
      <c r="BF1086" s="72"/>
      <c r="BG1086" s="72"/>
      <c r="BH1086" s="72"/>
      <c r="BI1086" s="72"/>
      <c r="BJ1086" s="72"/>
      <c r="BK1086" s="72"/>
      <c r="BL1086" s="72"/>
      <c r="BM1086" s="72"/>
      <c r="BN1086" s="72"/>
      <c r="BO1086" s="72"/>
      <c r="BP1086" s="72"/>
      <c r="BQ1086" s="72"/>
      <c r="BR1086" s="72"/>
      <c r="BS1086" s="72"/>
      <c r="BT1086" s="72"/>
      <c r="BU1086" s="72"/>
      <c r="BV1086" s="72"/>
      <c r="BW1086" s="72"/>
      <c r="BX1086" s="72"/>
      <c r="BY1086" s="72"/>
      <c r="BZ1086" s="72"/>
      <c r="CA1086" s="72"/>
      <c r="CB1086" s="72"/>
      <c r="CC1086" s="72"/>
      <c r="CD1086" s="72"/>
      <c r="CE1086" s="72"/>
      <c r="CF1086" s="72"/>
      <c r="CG1086" s="72"/>
      <c r="CH1086" s="72"/>
    </row>
    <row r="1087" spans="1:86" ht="25.15" customHeight="1">
      <c r="A1087" s="440"/>
      <c r="B1087" s="128">
        <f t="shared" si="332"/>
        <v>2041</v>
      </c>
      <c r="C1087" s="396">
        <f t="shared" si="333"/>
        <v>51501</v>
      </c>
      <c r="D1087" s="309">
        <f t="shared" si="334"/>
        <v>5.5664056085230083E-2</v>
      </c>
      <c r="E1087" s="309">
        <f t="shared" si="334"/>
        <v>7.3081110948895064E-2</v>
      </c>
      <c r="F1087" s="309">
        <f t="shared" si="334"/>
        <v>3.862481634914134E-2</v>
      </c>
      <c r="G1087" s="380">
        <f t="shared" si="329"/>
        <v>5.5789994461088822E-2</v>
      </c>
      <c r="H1087" s="309">
        <f t="shared" si="335"/>
        <v>0.4952472675773395</v>
      </c>
      <c r="I1087" s="309">
        <f t="shared" si="335"/>
        <v>1.2154422280897956</v>
      </c>
      <c r="J1087" s="309">
        <f t="shared" si="335"/>
        <v>0.48157864126832495</v>
      </c>
      <c r="K1087" s="380">
        <f t="shared" si="331"/>
        <v>0.7307560456451534</v>
      </c>
      <c r="L1087" s="72"/>
      <c r="M1087" s="72"/>
      <c r="N1087" s="72"/>
      <c r="O1087" s="72"/>
      <c r="P1087" s="72"/>
      <c r="Q1087" s="72"/>
      <c r="R1087" s="72"/>
      <c r="S1087" s="72"/>
      <c r="T1087" s="72"/>
      <c r="U1087" s="72"/>
      <c r="V1087" s="72"/>
      <c r="W1087" s="72"/>
      <c r="X1087" s="72"/>
      <c r="Y1087" s="72"/>
      <c r="Z1087" s="72"/>
      <c r="AA1087" s="72"/>
      <c r="AB1087" s="72"/>
      <c r="AC1087" s="72"/>
      <c r="AD1087" s="72"/>
      <c r="AE1087" s="72"/>
      <c r="AF1087" s="72"/>
      <c r="AG1087" s="72"/>
      <c r="AH1087" s="72"/>
      <c r="AI1087" s="72"/>
      <c r="AJ1087" s="72"/>
      <c r="AK1087" s="72"/>
      <c r="AL1087" s="72"/>
      <c r="AM1087" s="72"/>
      <c r="AN1087" s="72"/>
      <c r="AO1087" s="72"/>
      <c r="AP1087" s="72"/>
      <c r="AQ1087" s="72"/>
      <c r="AR1087" s="72"/>
      <c r="AS1087" s="72"/>
      <c r="AT1087" s="72"/>
      <c r="AU1087" s="72"/>
      <c r="AV1087" s="72"/>
      <c r="AW1087" s="72"/>
      <c r="AX1087" s="72"/>
      <c r="AY1087" s="72"/>
      <c r="AZ1087" s="72"/>
      <c r="BA1087" s="72"/>
      <c r="BB1087" s="72"/>
      <c r="BC1087" s="72"/>
      <c r="BD1087" s="72"/>
      <c r="BE1087" s="72"/>
      <c r="BF1087" s="72"/>
      <c r="BG1087" s="72"/>
      <c r="BH1087" s="72"/>
      <c r="BI1087" s="72"/>
      <c r="BJ1087" s="72"/>
      <c r="BK1087" s="72"/>
      <c r="BL1087" s="72"/>
      <c r="BM1087" s="72"/>
      <c r="BN1087" s="72"/>
      <c r="BO1087" s="72"/>
      <c r="BP1087" s="72"/>
      <c r="BQ1087" s="72"/>
      <c r="BR1087" s="72"/>
      <c r="BS1087" s="72"/>
      <c r="BT1087" s="72"/>
      <c r="BU1087" s="72"/>
      <c r="BV1087" s="72"/>
      <c r="BW1087" s="72"/>
      <c r="BX1087" s="72"/>
      <c r="BY1087" s="72"/>
      <c r="BZ1087" s="72"/>
      <c r="CA1087" s="72"/>
      <c r="CB1087" s="72"/>
      <c r="CC1087" s="72"/>
      <c r="CD1087" s="72"/>
      <c r="CE1087" s="72"/>
      <c r="CF1087" s="72"/>
      <c r="CG1087" s="72"/>
      <c r="CH1087" s="72"/>
    </row>
    <row r="1088" spans="1:86" ht="25.15" customHeight="1">
      <c r="A1088" s="440"/>
      <c r="B1088" s="128">
        <f t="shared" si="332"/>
        <v>2042</v>
      </c>
      <c r="C1088" s="396">
        <f t="shared" si="333"/>
        <v>51866</v>
      </c>
      <c r="D1088" s="309">
        <f t="shared" si="334"/>
        <v>5.5946579841382599E-2</v>
      </c>
      <c r="E1088" s="309">
        <f t="shared" si="334"/>
        <v>7.3379888995672105E-2</v>
      </c>
      <c r="F1088" s="309">
        <f t="shared" si="334"/>
        <v>3.8823990178566033E-2</v>
      </c>
      <c r="G1088" s="380">
        <f t="shared" si="329"/>
        <v>5.605015300520691E-2</v>
      </c>
      <c r="H1088" s="309">
        <f t="shared" si="335"/>
        <v>0.50468540793648853</v>
      </c>
      <c r="I1088" s="309">
        <f t="shared" si="335"/>
        <v>1.2386054338218833</v>
      </c>
      <c r="J1088" s="309">
        <f t="shared" si="335"/>
        <v>0.49075629273219484</v>
      </c>
      <c r="K1088" s="380">
        <f t="shared" si="331"/>
        <v>0.74468237816352223</v>
      </c>
      <c r="L1088" s="72"/>
      <c r="M1088" s="72"/>
      <c r="N1088" s="72"/>
      <c r="O1088" s="72"/>
      <c r="P1088" s="72"/>
      <c r="Q1088" s="72"/>
      <c r="R1088" s="72"/>
      <c r="S1088" s="72"/>
      <c r="T1088" s="72"/>
      <c r="U1088" s="72"/>
      <c r="V1088" s="72"/>
      <c r="W1088" s="72"/>
      <c r="X1088" s="72"/>
      <c r="Y1088" s="72"/>
      <c r="Z1088" s="72"/>
      <c r="AA1088" s="72"/>
      <c r="AB1088" s="72"/>
      <c r="AC1088" s="72"/>
      <c r="AD1088" s="72"/>
      <c r="AE1088" s="72"/>
      <c r="AF1088" s="72"/>
      <c r="AG1088" s="72"/>
      <c r="AH1088" s="72"/>
      <c r="AI1088" s="72"/>
      <c r="AJ1088" s="72"/>
      <c r="AK1088" s="72"/>
      <c r="AL1088" s="72"/>
      <c r="AM1088" s="72"/>
      <c r="AN1088" s="72"/>
      <c r="AO1088" s="72"/>
      <c r="AP1088" s="72"/>
      <c r="AQ1088" s="72"/>
      <c r="AR1088" s="72"/>
      <c r="AS1088" s="72"/>
      <c r="AT1088" s="72"/>
      <c r="AU1088" s="72"/>
      <c r="AV1088" s="72"/>
      <c r="AW1088" s="72"/>
      <c r="AX1088" s="72"/>
      <c r="AY1088" s="72"/>
      <c r="AZ1088" s="72"/>
      <c r="BA1088" s="72"/>
      <c r="BB1088" s="72"/>
      <c r="BC1088" s="72"/>
      <c r="BD1088" s="72"/>
      <c r="BE1088" s="72"/>
      <c r="BF1088" s="72"/>
      <c r="BG1088" s="72"/>
      <c r="BH1088" s="72"/>
      <c r="BI1088" s="72"/>
      <c r="BJ1088" s="72"/>
      <c r="BK1088" s="72"/>
      <c r="BL1088" s="72"/>
      <c r="BM1088" s="72"/>
      <c r="BN1088" s="72"/>
      <c r="BO1088" s="72"/>
      <c r="BP1088" s="72"/>
      <c r="BQ1088" s="72"/>
      <c r="BR1088" s="72"/>
      <c r="BS1088" s="72"/>
      <c r="BT1088" s="72"/>
      <c r="BU1088" s="72"/>
      <c r="BV1088" s="72"/>
      <c r="BW1088" s="72"/>
      <c r="BX1088" s="72"/>
      <c r="BY1088" s="72"/>
      <c r="BZ1088" s="72"/>
      <c r="CA1088" s="72"/>
      <c r="CB1088" s="72"/>
      <c r="CC1088" s="72"/>
      <c r="CD1088" s="72"/>
      <c r="CE1088" s="72"/>
      <c r="CF1088" s="72"/>
      <c r="CG1088" s="72"/>
      <c r="CH1088" s="72"/>
    </row>
    <row r="1089" spans="1:86" ht="25.15" customHeight="1">
      <c r="A1089" s="440"/>
      <c r="B1089" s="128">
        <f t="shared" si="332"/>
        <v>2043</v>
      </c>
      <c r="C1089" s="396">
        <f t="shared" si="333"/>
        <v>52231</v>
      </c>
      <c r="D1089" s="309">
        <f t="shared" si="334"/>
        <v>5.6222361961327336E-2</v>
      </c>
      <c r="E1089" s="309">
        <f t="shared" si="334"/>
        <v>7.3667059053674627E-2</v>
      </c>
      <c r="F1089" s="309">
        <f t="shared" si="334"/>
        <v>3.9018605764739193E-2</v>
      </c>
      <c r="G1089" s="380">
        <f t="shared" si="329"/>
        <v>5.6302675593247052E-2</v>
      </c>
      <c r="H1089" s="309">
        <f t="shared" si="335"/>
        <v>0.51432817340637493</v>
      </c>
      <c r="I1089" s="309">
        <f t="shared" si="335"/>
        <v>1.2622708331384698</v>
      </c>
      <c r="J1089" s="309">
        <f t="shared" si="335"/>
        <v>0.50013292173566892</v>
      </c>
      <c r="K1089" s="380">
        <f t="shared" si="331"/>
        <v>0.75891064276017117</v>
      </c>
      <c r="L1089" s="72"/>
      <c r="M1089" s="72"/>
      <c r="N1089" s="72"/>
      <c r="O1089" s="72"/>
      <c r="P1089" s="72"/>
      <c r="Q1089" s="72"/>
      <c r="R1089" s="72"/>
      <c r="S1089" s="72"/>
      <c r="T1089" s="72"/>
      <c r="U1089" s="72"/>
      <c r="V1089" s="72"/>
      <c r="W1089" s="72"/>
      <c r="X1089" s="72"/>
      <c r="Y1089" s="72"/>
      <c r="Z1089" s="72"/>
      <c r="AA1089" s="72"/>
      <c r="AB1089" s="72"/>
      <c r="AC1089" s="72"/>
      <c r="AD1089" s="72"/>
      <c r="AE1089" s="72"/>
      <c r="AF1089" s="72"/>
      <c r="AG1089" s="72"/>
      <c r="AH1089" s="72"/>
      <c r="AI1089" s="72"/>
      <c r="AJ1089" s="72"/>
      <c r="AK1089" s="72"/>
      <c r="AL1089" s="72"/>
      <c r="AM1089" s="72"/>
      <c r="AN1089" s="72"/>
      <c r="AO1089" s="72"/>
      <c r="AP1089" s="72"/>
      <c r="AQ1089" s="72"/>
      <c r="AR1089" s="72"/>
      <c r="AS1089" s="72"/>
      <c r="AT1089" s="72"/>
      <c r="AU1089" s="72"/>
      <c r="AV1089" s="72"/>
      <c r="AW1089" s="72"/>
      <c r="AX1089" s="72"/>
      <c r="AY1089" s="72"/>
      <c r="AZ1089" s="72"/>
      <c r="BA1089" s="72"/>
      <c r="BB1089" s="72"/>
      <c r="BC1089" s="72"/>
      <c r="BD1089" s="72"/>
      <c r="BE1089" s="72"/>
      <c r="BF1089" s="72"/>
      <c r="BG1089" s="72"/>
      <c r="BH1089" s="72"/>
      <c r="BI1089" s="72"/>
      <c r="BJ1089" s="72"/>
      <c r="BK1089" s="72"/>
      <c r="BL1089" s="72"/>
      <c r="BM1089" s="72"/>
      <c r="BN1089" s="72"/>
      <c r="BO1089" s="72"/>
      <c r="BP1089" s="72"/>
      <c r="BQ1089" s="72"/>
      <c r="BR1089" s="72"/>
      <c r="BS1089" s="72"/>
      <c r="BT1089" s="72"/>
      <c r="BU1089" s="72"/>
      <c r="BV1089" s="72"/>
      <c r="BW1089" s="72"/>
      <c r="BX1089" s="72"/>
      <c r="BY1089" s="72"/>
      <c r="BZ1089" s="72"/>
      <c r="CA1089" s="72"/>
      <c r="CB1089" s="72"/>
      <c r="CC1089" s="72"/>
      <c r="CD1089" s="72"/>
      <c r="CE1089" s="72"/>
      <c r="CF1089" s="72"/>
      <c r="CG1089" s="72"/>
      <c r="CH1089" s="72"/>
    </row>
    <row r="1090" spans="1:86" ht="25.15" customHeight="1">
      <c r="A1090" s="440"/>
      <c r="B1090" s="128">
        <f t="shared" si="332"/>
        <v>2044</v>
      </c>
      <c r="C1090" s="396">
        <f t="shared" si="333"/>
        <v>52596</v>
      </c>
      <c r="D1090" s="309">
        <f t="shared" si="334"/>
        <v>5.6445994610358957E-2</v>
      </c>
      <c r="E1090" s="309">
        <f t="shared" si="334"/>
        <v>7.3883094535726446E-2</v>
      </c>
      <c r="F1090" s="309">
        <f t="shared" si="334"/>
        <v>3.9177151123949865E-2</v>
      </c>
      <c r="G1090" s="380">
        <f t="shared" si="329"/>
        <v>5.6502080090011758E-2</v>
      </c>
      <c r="H1090" s="309">
        <f t="shared" si="335"/>
        <v>0.52376300839515144</v>
      </c>
      <c r="I1090" s="309">
        <f t="shared" si="335"/>
        <v>1.2854259267879815</v>
      </c>
      <c r="J1090" s="309">
        <f t="shared" si="335"/>
        <v>0.50930735905606528</v>
      </c>
      <c r="K1090" s="380">
        <f t="shared" si="331"/>
        <v>0.77283209807973263</v>
      </c>
      <c r="L1090" s="72"/>
      <c r="M1090" s="72"/>
      <c r="N1090" s="72"/>
      <c r="O1090" s="72"/>
      <c r="P1090" s="72"/>
      <c r="Q1090" s="72"/>
      <c r="R1090" s="72"/>
      <c r="S1090" s="72"/>
      <c r="T1090" s="72"/>
      <c r="U1090" s="72"/>
      <c r="V1090" s="72"/>
      <c r="W1090" s="72"/>
      <c r="X1090" s="72"/>
      <c r="Y1090" s="72"/>
      <c r="Z1090" s="72"/>
      <c r="AA1090" s="72"/>
      <c r="AB1090" s="72"/>
      <c r="AC1090" s="72"/>
      <c r="AD1090" s="72"/>
      <c r="AE1090" s="72"/>
      <c r="AF1090" s="72"/>
      <c r="AG1090" s="72"/>
      <c r="AH1090" s="72"/>
      <c r="AI1090" s="72"/>
      <c r="AJ1090" s="72"/>
      <c r="AK1090" s="72"/>
      <c r="AL1090" s="72"/>
      <c r="AM1090" s="72"/>
      <c r="AN1090" s="72"/>
      <c r="AO1090" s="72"/>
      <c r="AP1090" s="72"/>
      <c r="AQ1090" s="72"/>
      <c r="AR1090" s="72"/>
      <c r="AS1090" s="72"/>
      <c r="AT1090" s="72"/>
      <c r="AU1090" s="72"/>
      <c r="AV1090" s="72"/>
      <c r="AW1090" s="72"/>
      <c r="AX1090" s="72"/>
      <c r="AY1090" s="72"/>
      <c r="AZ1090" s="72"/>
      <c r="BA1090" s="72"/>
      <c r="BB1090" s="72"/>
      <c r="BC1090" s="72"/>
      <c r="BD1090" s="72"/>
      <c r="BE1090" s="72"/>
      <c r="BF1090" s="72"/>
      <c r="BG1090" s="72"/>
      <c r="BH1090" s="72"/>
      <c r="BI1090" s="72"/>
      <c r="BJ1090" s="72"/>
      <c r="BK1090" s="72"/>
      <c r="BL1090" s="72"/>
      <c r="BM1090" s="72"/>
      <c r="BN1090" s="72"/>
      <c r="BO1090" s="72"/>
      <c r="BP1090" s="72"/>
      <c r="BQ1090" s="72"/>
      <c r="BR1090" s="72"/>
      <c r="BS1090" s="72"/>
      <c r="BT1090" s="72"/>
      <c r="BU1090" s="72"/>
      <c r="BV1090" s="72"/>
      <c r="BW1090" s="72"/>
      <c r="BX1090" s="72"/>
      <c r="BY1090" s="72"/>
      <c r="BZ1090" s="72"/>
      <c r="CA1090" s="72"/>
      <c r="CB1090" s="72"/>
      <c r="CC1090" s="72"/>
      <c r="CD1090" s="72"/>
      <c r="CE1090" s="72"/>
      <c r="CF1090" s="72"/>
      <c r="CG1090" s="72"/>
      <c r="CH1090" s="72"/>
    </row>
    <row r="1091" spans="1:86" ht="25.15" customHeight="1">
      <c r="A1091" s="440"/>
      <c r="B1091" s="128">
        <f t="shared" si="332"/>
        <v>2045</v>
      </c>
      <c r="C1091" s="396">
        <f t="shared" si="333"/>
        <v>52962</v>
      </c>
      <c r="D1091" s="309">
        <f t="shared" si="334"/>
        <v>5.6661237881416714E-2</v>
      </c>
      <c r="E1091" s="309">
        <f t="shared" si="334"/>
        <v>7.4085306684360294E-2</v>
      </c>
      <c r="F1091" s="309">
        <f t="shared" si="334"/>
        <v>3.9329997145360659E-2</v>
      </c>
      <c r="G1091" s="380">
        <f t="shared" si="329"/>
        <v>5.6692180570379225E-2</v>
      </c>
      <c r="H1091" s="309">
        <f t="shared" si="335"/>
        <v>0.53339280230606445</v>
      </c>
      <c r="I1091" s="309">
        <f t="shared" si="335"/>
        <v>1.309059491137325</v>
      </c>
      <c r="J1091" s="309">
        <f t="shared" si="335"/>
        <v>0.51867137451040046</v>
      </c>
      <c r="K1091" s="380">
        <f t="shared" si="331"/>
        <v>0.78704122265126319</v>
      </c>
      <c r="L1091" s="72"/>
      <c r="M1091" s="72"/>
      <c r="N1091" s="72"/>
      <c r="O1091" s="72"/>
      <c r="P1091" s="72"/>
      <c r="Q1091" s="72"/>
      <c r="R1091" s="72"/>
      <c r="S1091" s="72"/>
      <c r="T1091" s="72"/>
      <c r="U1091" s="72"/>
      <c r="V1091" s="72"/>
      <c r="W1091" s="72"/>
      <c r="X1091" s="72"/>
      <c r="Y1091" s="72"/>
      <c r="Z1091" s="72"/>
      <c r="AA1091" s="72"/>
      <c r="AB1091" s="72"/>
      <c r="AC1091" s="72"/>
      <c r="AD1091" s="72"/>
      <c r="AE1091" s="72"/>
      <c r="AF1091" s="72"/>
      <c r="AG1091" s="72"/>
      <c r="AH1091" s="72"/>
      <c r="AI1091" s="72"/>
      <c r="AJ1091" s="72"/>
      <c r="AK1091" s="72"/>
      <c r="AL1091" s="72"/>
      <c r="AM1091" s="72"/>
      <c r="AN1091" s="72"/>
      <c r="AO1091" s="72"/>
      <c r="AP1091" s="72"/>
      <c r="AQ1091" s="72"/>
      <c r="AR1091" s="72"/>
      <c r="AS1091" s="72"/>
      <c r="AT1091" s="72"/>
      <c r="AU1091" s="72"/>
      <c r="AV1091" s="72"/>
      <c r="AW1091" s="72"/>
      <c r="AX1091" s="72"/>
      <c r="AY1091" s="72"/>
      <c r="AZ1091" s="72"/>
      <c r="BA1091" s="72"/>
      <c r="BB1091" s="72"/>
      <c r="BC1091" s="72"/>
      <c r="BD1091" s="72"/>
      <c r="BE1091" s="72"/>
      <c r="BF1091" s="72"/>
      <c r="BG1091" s="72"/>
      <c r="BH1091" s="72"/>
      <c r="BI1091" s="72"/>
      <c r="BJ1091" s="72"/>
      <c r="BK1091" s="72"/>
      <c r="BL1091" s="72"/>
      <c r="BM1091" s="72"/>
      <c r="BN1091" s="72"/>
      <c r="BO1091" s="72"/>
      <c r="BP1091" s="72"/>
      <c r="BQ1091" s="72"/>
      <c r="BR1091" s="72"/>
      <c r="BS1091" s="72"/>
      <c r="BT1091" s="72"/>
      <c r="BU1091" s="72"/>
      <c r="BV1091" s="72"/>
      <c r="BW1091" s="72"/>
      <c r="BX1091" s="72"/>
      <c r="BY1091" s="72"/>
      <c r="BZ1091" s="72"/>
      <c r="CA1091" s="72"/>
      <c r="CB1091" s="72"/>
      <c r="CC1091" s="72"/>
      <c r="CD1091" s="72"/>
      <c r="CE1091" s="72"/>
      <c r="CF1091" s="72"/>
      <c r="CG1091" s="72"/>
      <c r="CH1091" s="72"/>
    </row>
    <row r="1092" spans="1:86" ht="25.15" customHeight="1">
      <c r="A1092" s="440"/>
      <c r="B1092" s="128">
        <f t="shared" si="332"/>
        <v>2046</v>
      </c>
      <c r="C1092" s="396">
        <f t="shared" si="333"/>
        <v>53327</v>
      </c>
      <c r="D1092" s="309">
        <f t="shared" si="334"/>
        <v>5.6822558913807657E-2</v>
      </c>
      <c r="E1092" s="309">
        <f t="shared" si="334"/>
        <v>7.4214136710485032E-2</v>
      </c>
      <c r="F1092" s="309">
        <f t="shared" si="334"/>
        <v>3.9445539361036272E-2</v>
      </c>
      <c r="G1092" s="380">
        <f t="shared" si="329"/>
        <v>5.6827411661776316E-2</v>
      </c>
      <c r="H1092" s="309">
        <f t="shared" si="335"/>
        <v>0.54279122334309282</v>
      </c>
      <c r="I1092" s="309">
        <f t="shared" si="335"/>
        <v>1.3321252171970612</v>
      </c>
      <c r="J1092" s="309">
        <f t="shared" si="335"/>
        <v>0.52781040288953829</v>
      </c>
      <c r="K1092" s="380">
        <f t="shared" si="331"/>
        <v>0.80090894780989741</v>
      </c>
      <c r="L1092" s="72"/>
      <c r="M1092" s="72"/>
      <c r="N1092" s="72"/>
      <c r="O1092" s="72"/>
      <c r="P1092" s="72"/>
      <c r="Q1092" s="72"/>
      <c r="R1092" s="72"/>
      <c r="S1092" s="72"/>
      <c r="T1092" s="72"/>
      <c r="U1092" s="72"/>
      <c r="V1092" s="72"/>
      <c r="W1092" s="72"/>
      <c r="X1092" s="72"/>
      <c r="Y1092" s="72"/>
      <c r="Z1092" s="72"/>
      <c r="AA1092" s="72"/>
      <c r="AB1092" s="72"/>
      <c r="AC1092" s="72"/>
      <c r="AD1092" s="72"/>
      <c r="AE1092" s="72"/>
      <c r="AF1092" s="72"/>
      <c r="AG1092" s="72"/>
      <c r="AH1092" s="72"/>
      <c r="AI1092" s="72"/>
      <c r="AJ1092" s="72"/>
      <c r="AK1092" s="72"/>
      <c r="AL1092" s="72"/>
      <c r="AM1092" s="72"/>
      <c r="AN1092" s="72"/>
      <c r="AO1092" s="72"/>
      <c r="AP1092" s="72"/>
      <c r="AQ1092" s="72"/>
      <c r="AR1092" s="72"/>
      <c r="AS1092" s="72"/>
      <c r="AT1092" s="72"/>
      <c r="AU1092" s="72"/>
      <c r="AV1092" s="72"/>
      <c r="AW1092" s="72"/>
      <c r="AX1092" s="72"/>
      <c r="AY1092" s="72"/>
      <c r="AZ1092" s="72"/>
      <c r="BA1092" s="72"/>
      <c r="BB1092" s="72"/>
      <c r="BC1092" s="72"/>
      <c r="BD1092" s="72"/>
      <c r="BE1092" s="72"/>
      <c r="BF1092" s="72"/>
      <c r="BG1092" s="72"/>
      <c r="BH1092" s="72"/>
      <c r="BI1092" s="72"/>
      <c r="BJ1092" s="72"/>
      <c r="BK1092" s="72"/>
      <c r="BL1092" s="72"/>
      <c r="BM1092" s="72"/>
      <c r="BN1092" s="72"/>
      <c r="BO1092" s="72"/>
      <c r="BP1092" s="72"/>
      <c r="BQ1092" s="72"/>
      <c r="BR1092" s="72"/>
      <c r="BS1092" s="72"/>
      <c r="BT1092" s="72"/>
      <c r="BU1092" s="72"/>
      <c r="BV1092" s="72"/>
      <c r="BW1092" s="72"/>
      <c r="BX1092" s="72"/>
      <c r="BY1092" s="72"/>
      <c r="BZ1092" s="72"/>
      <c r="CA1092" s="72"/>
      <c r="CB1092" s="72"/>
      <c r="CC1092" s="72"/>
      <c r="CD1092" s="72"/>
      <c r="CE1092" s="72"/>
      <c r="CF1092" s="72"/>
      <c r="CG1092" s="72"/>
      <c r="CH1092" s="72"/>
    </row>
    <row r="1093" spans="1:86" ht="25.15" customHeight="1">
      <c r="A1093" s="440"/>
      <c r="B1093" s="128">
        <f t="shared" si="332"/>
        <v>2047</v>
      </c>
      <c r="C1093" s="396">
        <f t="shared" si="333"/>
        <v>53692</v>
      </c>
      <c r="D1093" s="309">
        <f t="shared" si="334"/>
        <v>5.6928917143966071E-2</v>
      </c>
      <c r="E1093" s="309">
        <f t="shared" si="334"/>
        <v>7.4268335243135988E-2</v>
      </c>
      <c r="F1093" s="309">
        <f t="shared" si="334"/>
        <v>3.9523050661477425E-2</v>
      </c>
      <c r="G1093" s="380">
        <f t="shared" si="329"/>
        <v>5.6906767682859828E-2</v>
      </c>
      <c r="H1093" s="309">
        <f t="shared" si="335"/>
        <v>0.55193780507133094</v>
      </c>
      <c r="I1093" s="309">
        <f t="shared" si="335"/>
        <v>1.3545728759788214</v>
      </c>
      <c r="J1093" s="309">
        <f t="shared" si="335"/>
        <v>0.53670454262398259</v>
      </c>
      <c r="K1093" s="380">
        <f t="shared" si="331"/>
        <v>0.81440507455804489</v>
      </c>
      <c r="L1093" s="72"/>
      <c r="M1093" s="72"/>
      <c r="N1093" s="72"/>
      <c r="O1093" s="72"/>
      <c r="P1093" s="72"/>
      <c r="Q1093" s="72"/>
      <c r="R1093" s="72"/>
      <c r="S1093" s="72"/>
      <c r="T1093" s="72"/>
      <c r="U1093" s="72"/>
      <c r="V1093" s="72"/>
      <c r="W1093" s="72"/>
      <c r="X1093" s="72"/>
      <c r="Y1093" s="72"/>
      <c r="Z1093" s="72"/>
      <c r="AA1093" s="72"/>
      <c r="AB1093" s="72"/>
      <c r="AC1093" s="72"/>
      <c r="AD1093" s="72"/>
      <c r="AE1093" s="72"/>
      <c r="AF1093" s="72"/>
      <c r="AG1093" s="72"/>
      <c r="AH1093" s="72"/>
      <c r="AI1093" s="72"/>
      <c r="AJ1093" s="72"/>
      <c r="AK1093" s="72"/>
      <c r="AL1093" s="72"/>
      <c r="AM1093" s="72"/>
      <c r="AN1093" s="72"/>
      <c r="AO1093" s="72"/>
      <c r="AP1093" s="72"/>
      <c r="AQ1093" s="72"/>
      <c r="AR1093" s="72"/>
      <c r="AS1093" s="72"/>
      <c r="AT1093" s="72"/>
      <c r="AU1093" s="72"/>
      <c r="AV1093" s="72"/>
      <c r="AW1093" s="72"/>
      <c r="AX1093" s="72"/>
      <c r="AY1093" s="72"/>
      <c r="AZ1093" s="72"/>
      <c r="BA1093" s="72"/>
      <c r="BB1093" s="72"/>
      <c r="BC1093" s="72"/>
      <c r="BD1093" s="72"/>
      <c r="BE1093" s="72"/>
      <c r="BF1093" s="72"/>
      <c r="BG1093" s="72"/>
      <c r="BH1093" s="72"/>
      <c r="BI1093" s="72"/>
      <c r="BJ1093" s="72"/>
      <c r="BK1093" s="72"/>
      <c r="BL1093" s="72"/>
      <c r="BM1093" s="72"/>
      <c r="BN1093" s="72"/>
      <c r="BO1093" s="72"/>
      <c r="BP1093" s="72"/>
      <c r="BQ1093" s="72"/>
      <c r="BR1093" s="72"/>
      <c r="BS1093" s="72"/>
      <c r="BT1093" s="72"/>
      <c r="BU1093" s="72"/>
      <c r="BV1093" s="72"/>
      <c r="BW1093" s="72"/>
      <c r="BX1093" s="72"/>
      <c r="BY1093" s="72"/>
      <c r="BZ1093" s="72"/>
      <c r="CA1093" s="72"/>
      <c r="CB1093" s="72"/>
      <c r="CC1093" s="72"/>
      <c r="CD1093" s="72"/>
      <c r="CE1093" s="72"/>
      <c r="CF1093" s="72"/>
      <c r="CG1093" s="72"/>
      <c r="CH1093" s="72"/>
    </row>
    <row r="1094" spans="1:86" ht="25.15" customHeight="1">
      <c r="A1094" s="440"/>
      <c r="B1094" s="128">
        <f t="shared" si="332"/>
        <v>2048</v>
      </c>
      <c r="C1094" s="396">
        <f t="shared" si="333"/>
        <v>54057</v>
      </c>
      <c r="D1094" s="309">
        <f t="shared" si="334"/>
        <v>5.7024702470825167E-2</v>
      </c>
      <c r="E1094" s="309">
        <f t="shared" si="334"/>
        <v>7.4305863882700857E-2</v>
      </c>
      <c r="F1094" s="309">
        <f t="shared" si="334"/>
        <v>3.9593346618011817E-2</v>
      </c>
      <c r="G1094" s="380">
        <f t="shared" si="329"/>
        <v>5.6974637657179278E-2</v>
      </c>
      <c r="H1094" s="309">
        <f t="shared" si="335"/>
        <v>0.56125798171196284</v>
      </c>
      <c r="I1094" s="309">
        <f t="shared" si="335"/>
        <v>1.3774465736323094</v>
      </c>
      <c r="J1094" s="309">
        <f t="shared" si="335"/>
        <v>0.54576748612073878</v>
      </c>
      <c r="K1094" s="380">
        <f t="shared" si="331"/>
        <v>0.82815734715500378</v>
      </c>
      <c r="L1094" s="72"/>
      <c r="M1094" s="72"/>
      <c r="N1094" s="72"/>
      <c r="O1094" s="72"/>
      <c r="P1094" s="72"/>
      <c r="Q1094" s="72"/>
      <c r="R1094" s="72"/>
      <c r="S1094" s="72"/>
      <c r="T1094" s="72"/>
      <c r="U1094" s="72"/>
      <c r="V1094" s="72"/>
      <c r="W1094" s="72"/>
      <c r="X1094" s="72"/>
      <c r="Y1094" s="72"/>
      <c r="Z1094" s="72"/>
      <c r="AA1094" s="72"/>
      <c r="AB1094" s="72"/>
      <c r="AC1094" s="72"/>
      <c r="AD1094" s="72"/>
      <c r="AE1094" s="72"/>
      <c r="AF1094" s="72"/>
      <c r="AG1094" s="72"/>
      <c r="AH1094" s="72"/>
      <c r="AI1094" s="72"/>
      <c r="AJ1094" s="72"/>
      <c r="AK1094" s="72"/>
      <c r="AL1094" s="72"/>
      <c r="AM1094" s="72"/>
      <c r="AN1094" s="72"/>
      <c r="AO1094" s="72"/>
      <c r="AP1094" s="72"/>
      <c r="AQ1094" s="72"/>
      <c r="AR1094" s="72"/>
      <c r="AS1094" s="72"/>
      <c r="AT1094" s="72"/>
      <c r="AU1094" s="72"/>
      <c r="AV1094" s="72"/>
      <c r="AW1094" s="72"/>
      <c r="AX1094" s="72"/>
      <c r="AY1094" s="72"/>
      <c r="AZ1094" s="72"/>
      <c r="BA1094" s="72"/>
      <c r="BB1094" s="72"/>
      <c r="BC1094" s="72"/>
      <c r="BD1094" s="72"/>
      <c r="BE1094" s="72"/>
      <c r="BF1094" s="72"/>
      <c r="BG1094" s="72"/>
      <c r="BH1094" s="72"/>
      <c r="BI1094" s="72"/>
      <c r="BJ1094" s="72"/>
      <c r="BK1094" s="72"/>
      <c r="BL1094" s="72"/>
      <c r="BM1094" s="72"/>
      <c r="BN1094" s="72"/>
      <c r="BO1094" s="72"/>
      <c r="BP1094" s="72"/>
      <c r="BQ1094" s="72"/>
      <c r="BR1094" s="72"/>
      <c r="BS1094" s="72"/>
      <c r="BT1094" s="72"/>
      <c r="BU1094" s="72"/>
      <c r="BV1094" s="72"/>
      <c r="BW1094" s="72"/>
      <c r="BX1094" s="72"/>
      <c r="BY1094" s="72"/>
      <c r="BZ1094" s="72"/>
      <c r="CA1094" s="72"/>
      <c r="CB1094" s="72"/>
      <c r="CC1094" s="72"/>
      <c r="CD1094" s="72"/>
      <c r="CE1094" s="72"/>
      <c r="CF1094" s="72"/>
      <c r="CG1094" s="72"/>
      <c r="CH1094" s="72"/>
    </row>
    <row r="1095" spans="1:86" ht="25.15" customHeight="1">
      <c r="A1095" s="440"/>
      <c r="B1095" s="128">
        <f t="shared" si="332"/>
        <v>2049</v>
      </c>
      <c r="C1095" s="396">
        <f t="shared" si="333"/>
        <v>54423</v>
      </c>
      <c r="D1095" s="309">
        <f t="shared" si="334"/>
        <v>5.7109003628412432E-2</v>
      </c>
      <c r="E1095" s="309">
        <f t="shared" si="334"/>
        <v>7.4325453020219368E-2</v>
      </c>
      <c r="F1095" s="309">
        <f t="shared" si="334"/>
        <v>3.9655798090166644E-2</v>
      </c>
      <c r="G1095" s="380">
        <f t="shared" si="329"/>
        <v>5.7030084912932814E-2</v>
      </c>
      <c r="H1095" s="309">
        <f t="shared" si="335"/>
        <v>0.57075067242160193</v>
      </c>
      <c r="I1095" s="309">
        <f t="shared" si="335"/>
        <v>1.400743657537753</v>
      </c>
      <c r="J1095" s="309">
        <f t="shared" si="335"/>
        <v>0.55499818236726484</v>
      </c>
      <c r="K1095" s="380">
        <f t="shared" si="331"/>
        <v>0.84216417077553984</v>
      </c>
      <c r="L1095" s="72"/>
      <c r="M1095" s="72"/>
      <c r="N1095" s="72"/>
      <c r="O1095" s="72"/>
      <c r="P1095" s="72"/>
      <c r="Q1095" s="72"/>
      <c r="R1095" s="72"/>
      <c r="S1095" s="72"/>
      <c r="T1095" s="72"/>
      <c r="U1095" s="72"/>
      <c r="V1095" s="72"/>
      <c r="W1095" s="72"/>
      <c r="X1095" s="72"/>
      <c r="Y1095" s="72"/>
      <c r="Z1095" s="72"/>
      <c r="AA1095" s="72"/>
      <c r="AB1095" s="72"/>
      <c r="AC1095" s="72"/>
      <c r="AD1095" s="72"/>
      <c r="AE1095" s="72"/>
      <c r="AF1095" s="72"/>
      <c r="AG1095" s="72"/>
      <c r="AH1095" s="72"/>
      <c r="AI1095" s="72"/>
      <c r="AJ1095" s="72"/>
      <c r="AK1095" s="72"/>
      <c r="AL1095" s="72"/>
      <c r="AM1095" s="72"/>
      <c r="AN1095" s="72"/>
      <c r="AO1095" s="72"/>
      <c r="AP1095" s="72"/>
      <c r="AQ1095" s="72"/>
      <c r="AR1095" s="72"/>
      <c r="AS1095" s="72"/>
      <c r="AT1095" s="72"/>
      <c r="AU1095" s="72"/>
      <c r="AV1095" s="72"/>
      <c r="AW1095" s="72"/>
      <c r="AX1095" s="72"/>
      <c r="AY1095" s="72"/>
      <c r="AZ1095" s="72"/>
      <c r="BA1095" s="72"/>
      <c r="BB1095" s="72"/>
      <c r="BC1095" s="72"/>
      <c r="BD1095" s="72"/>
      <c r="BE1095" s="72"/>
      <c r="BF1095" s="72"/>
      <c r="BG1095" s="72"/>
      <c r="BH1095" s="72"/>
      <c r="BI1095" s="72"/>
      <c r="BJ1095" s="72"/>
      <c r="BK1095" s="72"/>
      <c r="BL1095" s="72"/>
      <c r="BM1095" s="72"/>
      <c r="BN1095" s="72"/>
      <c r="BO1095" s="72"/>
      <c r="BP1095" s="72"/>
      <c r="BQ1095" s="72"/>
      <c r="BR1095" s="72"/>
      <c r="BS1095" s="72"/>
      <c r="BT1095" s="72"/>
      <c r="BU1095" s="72"/>
      <c r="BV1095" s="72"/>
      <c r="BW1095" s="72"/>
      <c r="BX1095" s="72"/>
      <c r="BY1095" s="72"/>
      <c r="BZ1095" s="72"/>
      <c r="CA1095" s="72"/>
      <c r="CB1095" s="72"/>
      <c r="CC1095" s="72"/>
      <c r="CD1095" s="72"/>
      <c r="CE1095" s="72"/>
      <c r="CF1095" s="72"/>
      <c r="CG1095" s="72"/>
      <c r="CH1095" s="72"/>
    </row>
    <row r="1096" spans="1:86" ht="25.15" customHeight="1">
      <c r="A1096" s="440"/>
      <c r="B1096" s="128">
        <f t="shared" si="332"/>
        <v>2050</v>
      </c>
      <c r="C1096" s="396">
        <f t="shared" si="333"/>
        <v>54788</v>
      </c>
      <c r="D1096" s="309">
        <f t="shared" si="334"/>
        <v>5.7181220993479283E-2</v>
      </c>
      <c r="E1096" s="309">
        <f t="shared" si="334"/>
        <v>7.4326238836430844E-2</v>
      </c>
      <c r="F1096" s="309">
        <f t="shared" si="334"/>
        <v>3.9709992329828185E-2</v>
      </c>
      <c r="G1096" s="380">
        <f t="shared" si="329"/>
        <v>5.7072484053246109E-2</v>
      </c>
      <c r="H1096" s="309">
        <f t="shared" si="335"/>
        <v>0.58041789201041927</v>
      </c>
      <c r="I1096" s="309">
        <f t="shared" si="335"/>
        <v>1.4244690724682465</v>
      </c>
      <c r="J1096" s="309">
        <f t="shared" si="335"/>
        <v>0.5643985905657779</v>
      </c>
      <c r="K1096" s="380">
        <f t="shared" si="331"/>
        <v>0.85642851834814782</v>
      </c>
      <c r="L1096" s="72"/>
      <c r="M1096" s="72"/>
      <c r="N1096" s="72"/>
      <c r="O1096" s="72"/>
      <c r="P1096" s="72"/>
      <c r="Q1096" s="72"/>
      <c r="R1096" s="72"/>
      <c r="S1096" s="72"/>
      <c r="T1096" s="72"/>
      <c r="U1096" s="72"/>
      <c r="V1096" s="72"/>
      <c r="W1096" s="72"/>
      <c r="X1096" s="72"/>
      <c r="Y1096" s="72"/>
      <c r="Z1096" s="72"/>
      <c r="AA1096" s="72"/>
      <c r="AB1096" s="72"/>
      <c r="AC1096" s="72"/>
      <c r="AD1096" s="72"/>
      <c r="AE1096" s="72"/>
      <c r="AF1096" s="72"/>
      <c r="AG1096" s="72"/>
      <c r="AH1096" s="72"/>
      <c r="AI1096" s="72"/>
      <c r="AJ1096" s="72"/>
      <c r="AK1096" s="72"/>
      <c r="AL1096" s="72"/>
      <c r="AM1096" s="72"/>
      <c r="AN1096" s="72"/>
      <c r="AO1096" s="72"/>
      <c r="AP1096" s="72"/>
      <c r="AQ1096" s="72"/>
      <c r="AR1096" s="72"/>
      <c r="AS1096" s="72"/>
      <c r="AT1096" s="72"/>
      <c r="AU1096" s="72"/>
      <c r="AV1096" s="72"/>
      <c r="AW1096" s="72"/>
      <c r="AX1096" s="72"/>
      <c r="AY1096" s="72"/>
      <c r="AZ1096" s="72"/>
      <c r="BA1096" s="72"/>
      <c r="BB1096" s="72"/>
      <c r="BC1096" s="72"/>
      <c r="BD1096" s="72"/>
      <c r="BE1096" s="72"/>
      <c r="BF1096" s="72"/>
      <c r="BG1096" s="72"/>
      <c r="BH1096" s="72"/>
      <c r="BI1096" s="72"/>
      <c r="BJ1096" s="72"/>
      <c r="BK1096" s="72"/>
      <c r="BL1096" s="72"/>
      <c r="BM1096" s="72"/>
      <c r="BN1096" s="72"/>
      <c r="BO1096" s="72"/>
      <c r="BP1096" s="72"/>
      <c r="BQ1096" s="72"/>
      <c r="BR1096" s="72"/>
      <c r="BS1096" s="72"/>
      <c r="BT1096" s="72"/>
      <c r="BU1096" s="72"/>
      <c r="BV1096" s="72"/>
      <c r="BW1096" s="72"/>
      <c r="BX1096" s="72"/>
      <c r="BY1096" s="72"/>
      <c r="BZ1096" s="72"/>
      <c r="CA1096" s="72"/>
      <c r="CB1096" s="72"/>
      <c r="CC1096" s="72"/>
      <c r="CD1096" s="72"/>
      <c r="CE1096" s="72"/>
      <c r="CF1096" s="72"/>
      <c r="CG1096" s="72"/>
      <c r="CH1096" s="72"/>
    </row>
    <row r="1097" spans="1:86" ht="25.15" customHeight="1">
      <c r="A1097" s="440"/>
      <c r="B1097" s="128">
        <f t="shared" si="332"/>
        <v>2051</v>
      </c>
      <c r="C1097" s="396">
        <f t="shared" si="333"/>
        <v>55153</v>
      </c>
      <c r="D1097" s="309">
        <f t="shared" si="334"/>
        <v>5.8104759475039396E-2</v>
      </c>
      <c r="E1097" s="309">
        <f t="shared" si="334"/>
        <v>7.5526687874811815E-2</v>
      </c>
      <c r="F1097" s="309">
        <f t="shared" si="334"/>
        <v>4.0351351597466688E-2</v>
      </c>
      <c r="G1097" s="380">
        <f t="shared" si="329"/>
        <v>5.799426631577264E-2</v>
      </c>
      <c r="H1097" s="309">
        <f t="shared" si="335"/>
        <v>0.58979226788670136</v>
      </c>
      <c r="I1097" s="309">
        <f t="shared" si="335"/>
        <v>1.447475786584524</v>
      </c>
      <c r="J1097" s="309">
        <f t="shared" si="335"/>
        <v>0.57351423742097929</v>
      </c>
      <c r="K1097" s="380">
        <f t="shared" si="331"/>
        <v>0.87026076396406815</v>
      </c>
      <c r="L1097" s="72"/>
      <c r="M1097" s="72"/>
      <c r="N1097" s="72"/>
      <c r="O1097" s="72"/>
      <c r="P1097" s="72"/>
      <c r="Q1097" s="72"/>
      <c r="R1097" s="72"/>
      <c r="S1097" s="72"/>
      <c r="T1097" s="72"/>
      <c r="U1097" s="72"/>
      <c r="V1097" s="72"/>
      <c r="W1097" s="72"/>
      <c r="X1097" s="72"/>
      <c r="Y1097" s="72"/>
      <c r="Z1097" s="72"/>
      <c r="AA1097" s="72"/>
      <c r="AB1097" s="72"/>
      <c r="AC1097" s="72"/>
      <c r="AD1097" s="72"/>
      <c r="AE1097" s="72"/>
      <c r="AF1097" s="72"/>
      <c r="AG1097" s="72"/>
      <c r="AH1097" s="72"/>
      <c r="AI1097" s="72"/>
      <c r="AJ1097" s="72"/>
      <c r="AK1097" s="72"/>
      <c r="AL1097" s="72"/>
      <c r="AM1097" s="72"/>
      <c r="AN1097" s="72"/>
      <c r="AO1097" s="72"/>
      <c r="AP1097" s="72"/>
      <c r="AQ1097" s="72"/>
      <c r="AR1097" s="72"/>
      <c r="AS1097" s="72"/>
      <c r="AT1097" s="72"/>
      <c r="AU1097" s="72"/>
      <c r="AV1097" s="72"/>
      <c r="AW1097" s="72"/>
      <c r="AX1097" s="72"/>
      <c r="AY1097" s="72"/>
      <c r="AZ1097" s="72"/>
      <c r="BA1097" s="72"/>
      <c r="BB1097" s="72"/>
      <c r="BC1097" s="72"/>
      <c r="BD1097" s="72"/>
      <c r="BE1097" s="72"/>
      <c r="BF1097" s="72"/>
      <c r="BG1097" s="72"/>
      <c r="BH1097" s="72"/>
      <c r="BI1097" s="72"/>
      <c r="BJ1097" s="72"/>
      <c r="BK1097" s="72"/>
      <c r="BL1097" s="72"/>
      <c r="BM1097" s="72"/>
      <c r="BN1097" s="72"/>
      <c r="BO1097" s="72"/>
      <c r="BP1097" s="72"/>
      <c r="BQ1097" s="72"/>
      <c r="BR1097" s="72"/>
      <c r="BS1097" s="72"/>
      <c r="BT1097" s="72"/>
      <c r="BU1097" s="72"/>
      <c r="BV1097" s="72"/>
      <c r="BW1097" s="72"/>
      <c r="BX1097" s="72"/>
      <c r="BY1097" s="72"/>
      <c r="BZ1097" s="72"/>
      <c r="CA1097" s="72"/>
      <c r="CB1097" s="72"/>
      <c r="CC1097" s="72"/>
      <c r="CD1097" s="72"/>
      <c r="CE1097" s="72"/>
      <c r="CF1097" s="72"/>
      <c r="CG1097" s="72"/>
      <c r="CH1097" s="72"/>
    </row>
    <row r="1098" spans="1:86" ht="25.15" customHeight="1">
      <c r="A1098" s="440"/>
      <c r="B1098" s="128">
        <f t="shared" si="332"/>
        <v>2052</v>
      </c>
      <c r="C1098" s="396">
        <f t="shared" si="333"/>
        <v>55518</v>
      </c>
      <c r="D1098" s="309">
        <f t="shared" si="334"/>
        <v>5.9035453466857908E-2</v>
      </c>
      <c r="E1098" s="309">
        <f t="shared" si="334"/>
        <v>7.673643790668716E-2</v>
      </c>
      <c r="F1098" s="309">
        <f t="shared" si="334"/>
        <v>4.0997680070948297E-2</v>
      </c>
      <c r="G1098" s="380">
        <f t="shared" si="329"/>
        <v>5.8923190481497779E-2</v>
      </c>
      <c r="H1098" s="309">
        <f t="shared" si="335"/>
        <v>0.59923927575838809</v>
      </c>
      <c r="I1098" s="309">
        <f t="shared" si="335"/>
        <v>1.4706607550801889</v>
      </c>
      <c r="J1098" s="309">
        <f t="shared" si="335"/>
        <v>0.58270051165759107</v>
      </c>
      <c r="K1098" s="380">
        <f t="shared" si="331"/>
        <v>0.88420018083205598</v>
      </c>
      <c r="L1098" s="72"/>
      <c r="M1098" s="72"/>
      <c r="N1098" s="72"/>
      <c r="O1098" s="72"/>
      <c r="P1098" s="72"/>
      <c r="Q1098" s="72"/>
      <c r="R1098" s="72"/>
      <c r="S1098" s="72"/>
      <c r="T1098" s="72"/>
      <c r="U1098" s="72"/>
      <c r="V1098" s="72"/>
      <c r="W1098" s="72"/>
      <c r="X1098" s="72"/>
      <c r="Y1098" s="72"/>
      <c r="Z1098" s="72"/>
      <c r="AA1098" s="72"/>
      <c r="AB1098" s="72"/>
      <c r="AC1098" s="72"/>
      <c r="AD1098" s="72"/>
      <c r="AE1098" s="72"/>
      <c r="AF1098" s="72"/>
      <c r="AG1098" s="72"/>
      <c r="AH1098" s="72"/>
      <c r="AI1098" s="72"/>
      <c r="AJ1098" s="72"/>
      <c r="AK1098" s="72"/>
      <c r="AL1098" s="72"/>
      <c r="AM1098" s="72"/>
      <c r="AN1098" s="72"/>
      <c r="AO1098" s="72"/>
      <c r="AP1098" s="72"/>
      <c r="AQ1098" s="72"/>
      <c r="AR1098" s="72"/>
      <c r="AS1098" s="72"/>
      <c r="AT1098" s="72"/>
      <c r="AU1098" s="72"/>
      <c r="AV1098" s="72"/>
      <c r="AW1098" s="72"/>
      <c r="AX1098" s="72"/>
      <c r="AY1098" s="72"/>
      <c r="AZ1098" s="72"/>
      <c r="BA1098" s="72"/>
      <c r="BB1098" s="72"/>
      <c r="BC1098" s="72"/>
      <c r="BD1098" s="72"/>
      <c r="BE1098" s="72"/>
      <c r="BF1098" s="72"/>
      <c r="BG1098" s="72"/>
      <c r="BH1098" s="72"/>
      <c r="BI1098" s="72"/>
      <c r="BJ1098" s="72"/>
      <c r="BK1098" s="72"/>
      <c r="BL1098" s="72"/>
      <c r="BM1098" s="72"/>
      <c r="BN1098" s="72"/>
      <c r="BO1098" s="72"/>
      <c r="BP1098" s="72"/>
      <c r="BQ1098" s="72"/>
      <c r="BR1098" s="72"/>
      <c r="BS1098" s="72"/>
      <c r="BT1098" s="72"/>
      <c r="BU1098" s="72"/>
      <c r="BV1098" s="72"/>
      <c r="BW1098" s="72"/>
      <c r="BX1098" s="72"/>
      <c r="BY1098" s="72"/>
      <c r="BZ1098" s="72"/>
      <c r="CA1098" s="72"/>
      <c r="CB1098" s="72"/>
      <c r="CC1098" s="72"/>
      <c r="CD1098" s="72"/>
      <c r="CE1098" s="72"/>
      <c r="CF1098" s="72"/>
      <c r="CG1098" s="72"/>
      <c r="CH1098" s="72"/>
    </row>
    <row r="1099" spans="1:86" ht="25.15" customHeight="1">
      <c r="A1099" s="440"/>
      <c r="B1099" s="128">
        <f t="shared" si="332"/>
        <v>2053</v>
      </c>
      <c r="C1099" s="396">
        <f t="shared" si="333"/>
        <v>55884</v>
      </c>
      <c r="D1099" s="309">
        <f t="shared" si="334"/>
        <v>5.9981054865818832E-2</v>
      </c>
      <c r="E1099" s="309">
        <f t="shared" si="334"/>
        <v>7.7965565130662481E-2</v>
      </c>
      <c r="F1099" s="309">
        <f t="shared" si="334"/>
        <v>4.1654361121954461E-2</v>
      </c>
      <c r="G1099" s="380">
        <f t="shared" si="329"/>
        <v>5.9866993706145254E-2</v>
      </c>
      <c r="H1099" s="309">
        <f t="shared" si="335"/>
        <v>0.60883760124237163</v>
      </c>
      <c r="I1099" s="309">
        <f t="shared" si="335"/>
        <v>1.4942170892105175</v>
      </c>
      <c r="J1099" s="309">
        <f t="shared" si="335"/>
        <v>0.59203392720098136</v>
      </c>
      <c r="K1099" s="380">
        <f t="shared" si="331"/>
        <v>0.8983628725512901</v>
      </c>
      <c r="L1099" s="72"/>
      <c r="M1099" s="72"/>
      <c r="N1099" s="72"/>
      <c r="O1099" s="72"/>
      <c r="P1099" s="72"/>
      <c r="Q1099" s="72"/>
      <c r="R1099" s="72"/>
      <c r="S1099" s="72"/>
      <c r="T1099" s="72"/>
      <c r="U1099" s="72"/>
      <c r="V1099" s="72"/>
      <c r="W1099" s="72"/>
      <c r="X1099" s="72"/>
      <c r="Y1099" s="72"/>
      <c r="Z1099" s="72"/>
      <c r="AA1099" s="72"/>
      <c r="AB1099" s="72"/>
      <c r="AC1099" s="72"/>
      <c r="AD1099" s="72"/>
      <c r="AE1099" s="72"/>
      <c r="AF1099" s="72"/>
      <c r="AG1099" s="72"/>
      <c r="AH1099" s="72"/>
      <c r="AI1099" s="72"/>
      <c r="AJ1099" s="72"/>
      <c r="AK1099" s="72"/>
      <c r="AL1099" s="72"/>
      <c r="AM1099" s="72"/>
      <c r="AN1099" s="72"/>
      <c r="AO1099" s="72"/>
      <c r="AP1099" s="72"/>
      <c r="AQ1099" s="72"/>
      <c r="AR1099" s="72"/>
      <c r="AS1099" s="72"/>
      <c r="AT1099" s="72"/>
      <c r="AU1099" s="72"/>
      <c r="AV1099" s="72"/>
      <c r="AW1099" s="72"/>
      <c r="AX1099" s="72"/>
      <c r="AY1099" s="72"/>
      <c r="AZ1099" s="72"/>
      <c r="BA1099" s="72"/>
      <c r="BB1099" s="72"/>
      <c r="BC1099" s="72"/>
      <c r="BD1099" s="72"/>
      <c r="BE1099" s="72"/>
      <c r="BF1099" s="72"/>
      <c r="BG1099" s="72"/>
      <c r="BH1099" s="72"/>
      <c r="BI1099" s="72"/>
      <c r="BJ1099" s="72"/>
      <c r="BK1099" s="72"/>
      <c r="BL1099" s="72"/>
      <c r="BM1099" s="72"/>
      <c r="BN1099" s="72"/>
      <c r="BO1099" s="72"/>
      <c r="BP1099" s="72"/>
      <c r="BQ1099" s="72"/>
      <c r="BR1099" s="72"/>
      <c r="BS1099" s="72"/>
      <c r="BT1099" s="72"/>
      <c r="BU1099" s="72"/>
      <c r="BV1099" s="72"/>
      <c r="BW1099" s="72"/>
      <c r="BX1099" s="72"/>
      <c r="BY1099" s="72"/>
      <c r="BZ1099" s="72"/>
      <c r="CA1099" s="72"/>
      <c r="CB1099" s="72"/>
      <c r="CC1099" s="72"/>
      <c r="CD1099" s="72"/>
      <c r="CE1099" s="72"/>
      <c r="CF1099" s="72"/>
      <c r="CG1099" s="72"/>
      <c r="CH1099" s="72"/>
    </row>
    <row r="1100" spans="1:86" ht="25.15" customHeight="1">
      <c r="A1100" s="440"/>
      <c r="B1100" s="128">
        <f t="shared" si="332"/>
        <v>2054</v>
      </c>
      <c r="C1100" s="396">
        <f t="shared" si="333"/>
        <v>56249</v>
      </c>
      <c r="D1100" s="309">
        <f t="shared" si="334"/>
        <v>6.0941802451574441E-2</v>
      </c>
      <c r="E1100" s="309">
        <f t="shared" si="334"/>
        <v>7.9214379921247996E-2</v>
      </c>
      <c r="F1100" s="309">
        <f t="shared" si="334"/>
        <v>4.2321560573075082E-2</v>
      </c>
      <c r="G1100" s="380">
        <f t="shared" si="329"/>
        <v>6.0825914315299177E-2</v>
      </c>
      <c r="H1100" s="309">
        <f t="shared" si="335"/>
        <v>0.61858966807112936</v>
      </c>
      <c r="I1100" s="309">
        <f t="shared" si="335"/>
        <v>1.5181507373309988</v>
      </c>
      <c r="J1100" s="309">
        <f t="shared" si="335"/>
        <v>0.60151684088958168</v>
      </c>
      <c r="K1100" s="380">
        <f t="shared" si="331"/>
        <v>0.91275241543057006</v>
      </c>
      <c r="L1100" s="72"/>
      <c r="M1100" s="72"/>
      <c r="N1100" s="72"/>
      <c r="O1100" s="72"/>
      <c r="P1100" s="72"/>
      <c r="Q1100" s="72"/>
      <c r="R1100" s="72"/>
      <c r="S1100" s="72"/>
      <c r="T1100" s="72"/>
      <c r="U1100" s="72"/>
      <c r="V1100" s="72"/>
      <c r="W1100" s="72"/>
      <c r="X1100" s="72"/>
      <c r="Y1100" s="72"/>
      <c r="Z1100" s="72"/>
      <c r="AA1100" s="72"/>
      <c r="AB1100" s="72"/>
      <c r="AC1100" s="72"/>
      <c r="AD1100" s="72"/>
      <c r="AE1100" s="72"/>
      <c r="AF1100" s="72"/>
      <c r="AG1100" s="72"/>
      <c r="AH1100" s="72"/>
      <c r="AI1100" s="72"/>
      <c r="AJ1100" s="72"/>
      <c r="AK1100" s="72"/>
      <c r="AL1100" s="72"/>
      <c r="AM1100" s="72"/>
      <c r="AN1100" s="72"/>
      <c r="AO1100" s="72"/>
      <c r="AP1100" s="72"/>
      <c r="AQ1100" s="72"/>
      <c r="AR1100" s="72"/>
      <c r="AS1100" s="72"/>
      <c r="AT1100" s="72"/>
      <c r="AU1100" s="72"/>
      <c r="AV1100" s="72"/>
      <c r="AW1100" s="72"/>
      <c r="AX1100" s="72"/>
      <c r="AY1100" s="72"/>
      <c r="AZ1100" s="72"/>
      <c r="BA1100" s="72"/>
      <c r="BB1100" s="72"/>
      <c r="BC1100" s="72"/>
      <c r="BD1100" s="72"/>
      <c r="BE1100" s="72"/>
      <c r="BF1100" s="72"/>
      <c r="BG1100" s="72"/>
      <c r="BH1100" s="72"/>
      <c r="BI1100" s="72"/>
      <c r="BJ1100" s="72"/>
      <c r="BK1100" s="72"/>
      <c r="BL1100" s="72"/>
      <c r="BM1100" s="72"/>
      <c r="BN1100" s="72"/>
      <c r="BO1100" s="72"/>
      <c r="BP1100" s="72"/>
      <c r="BQ1100" s="72"/>
      <c r="BR1100" s="72"/>
      <c r="BS1100" s="72"/>
      <c r="BT1100" s="72"/>
      <c r="BU1100" s="72"/>
      <c r="BV1100" s="72"/>
      <c r="BW1100" s="72"/>
      <c r="BX1100" s="72"/>
      <c r="BY1100" s="72"/>
      <c r="BZ1100" s="72"/>
      <c r="CA1100" s="72"/>
      <c r="CB1100" s="72"/>
      <c r="CC1100" s="72"/>
      <c r="CD1100" s="72"/>
      <c r="CE1100" s="72"/>
      <c r="CF1100" s="72"/>
      <c r="CG1100" s="72"/>
      <c r="CH1100" s="72"/>
    </row>
    <row r="1101" spans="1:86" ht="25.15" customHeight="1">
      <c r="A1101" s="440"/>
      <c r="B1101" s="128">
        <f t="shared" si="332"/>
        <v>2055</v>
      </c>
      <c r="C1101" s="396">
        <f t="shared" si="333"/>
        <v>56614</v>
      </c>
      <c r="D1101" s="309">
        <f t="shared" si="334"/>
        <v>6.1917938828434188E-2</v>
      </c>
      <c r="E1101" s="309">
        <f t="shared" si="334"/>
        <v>8.0483197624383065E-2</v>
      </c>
      <c r="F1101" s="309">
        <f t="shared" si="334"/>
        <v>4.2999446902966268E-2</v>
      </c>
      <c r="G1101" s="380">
        <f t="shared" si="329"/>
        <v>6.1800194451927838E-2</v>
      </c>
      <c r="H1101" s="309">
        <f t="shared" si="335"/>
        <v>0.62849793879931515</v>
      </c>
      <c r="I1101" s="309">
        <f t="shared" si="335"/>
        <v>1.5424677430750084</v>
      </c>
      <c r="J1101" s="309">
        <f t="shared" si="335"/>
        <v>0.61115164731252336</v>
      </c>
      <c r="K1101" s="380">
        <f t="shared" si="331"/>
        <v>0.92737244306228239</v>
      </c>
      <c r="L1101" s="72"/>
      <c r="M1101" s="72"/>
      <c r="N1101" s="72"/>
      <c r="O1101" s="72"/>
      <c r="P1101" s="72"/>
      <c r="Q1101" s="72"/>
      <c r="R1101" s="72"/>
      <c r="S1101" s="72"/>
      <c r="T1101" s="72"/>
      <c r="U1101" s="72"/>
      <c r="V1101" s="72"/>
      <c r="W1101" s="72"/>
      <c r="X1101" s="72"/>
      <c r="Y1101" s="72"/>
      <c r="Z1101" s="72"/>
      <c r="AA1101" s="72"/>
      <c r="AB1101" s="72"/>
      <c r="AC1101" s="72"/>
      <c r="AD1101" s="72"/>
      <c r="AE1101" s="72"/>
      <c r="AF1101" s="72"/>
      <c r="AG1101" s="72"/>
      <c r="AH1101" s="72"/>
      <c r="AI1101" s="72"/>
      <c r="AJ1101" s="72"/>
      <c r="AK1101" s="72"/>
      <c r="AL1101" s="72"/>
      <c r="AM1101" s="72"/>
      <c r="AN1101" s="72"/>
      <c r="AO1101" s="72"/>
      <c r="AP1101" s="72"/>
      <c r="AQ1101" s="72"/>
      <c r="AR1101" s="72"/>
      <c r="AS1101" s="72"/>
      <c r="AT1101" s="72"/>
      <c r="AU1101" s="72"/>
      <c r="AV1101" s="72"/>
      <c r="AW1101" s="72"/>
      <c r="AX1101" s="72"/>
      <c r="AY1101" s="72"/>
      <c r="AZ1101" s="72"/>
      <c r="BA1101" s="72"/>
      <c r="BB1101" s="72"/>
      <c r="BC1101" s="72"/>
      <c r="BD1101" s="72"/>
      <c r="BE1101" s="72"/>
      <c r="BF1101" s="72"/>
      <c r="BG1101" s="72"/>
      <c r="BH1101" s="72"/>
      <c r="BI1101" s="72"/>
      <c r="BJ1101" s="72"/>
      <c r="BK1101" s="72"/>
      <c r="BL1101" s="72"/>
      <c r="BM1101" s="72"/>
      <c r="BN1101" s="72"/>
      <c r="BO1101" s="72"/>
      <c r="BP1101" s="72"/>
      <c r="BQ1101" s="72"/>
      <c r="BR1101" s="72"/>
      <c r="BS1101" s="72"/>
      <c r="BT1101" s="72"/>
      <c r="BU1101" s="72"/>
      <c r="BV1101" s="72"/>
      <c r="BW1101" s="72"/>
      <c r="BX1101" s="72"/>
      <c r="BY1101" s="72"/>
      <c r="BZ1101" s="72"/>
      <c r="CA1101" s="72"/>
      <c r="CB1101" s="72"/>
      <c r="CC1101" s="72"/>
      <c r="CD1101" s="72"/>
      <c r="CE1101" s="72"/>
      <c r="CF1101" s="72"/>
      <c r="CG1101" s="72"/>
      <c r="CH1101" s="72"/>
    </row>
    <row r="1102" spans="1:86" ht="25.15" customHeight="1">
      <c r="A1102" s="440"/>
      <c r="B1102" s="128">
        <f t="shared" si="332"/>
        <v>2056</v>
      </c>
      <c r="C1102" s="396">
        <f t="shared" si="333"/>
        <v>56979</v>
      </c>
      <c r="D1102" s="309">
        <f t="shared" si="334"/>
        <v>6.2909710486626247E-2</v>
      </c>
      <c r="E1102" s="309">
        <f t="shared" si="334"/>
        <v>8.1772338637066094E-2</v>
      </c>
      <c r="F1102" s="309">
        <f t="shared" si="334"/>
        <v>4.3688191288893924E-2</v>
      </c>
      <c r="G1102" s="380">
        <f t="shared" si="329"/>
        <v>6.279008013752875E-2</v>
      </c>
      <c r="H1102" s="309">
        <f t="shared" si="335"/>
        <v>0.63856491542559535</v>
      </c>
      <c r="I1102" s="309">
        <f t="shared" si="335"/>
        <v>1.5671742468799243</v>
      </c>
      <c r="J1102" s="309">
        <f t="shared" si="335"/>
        <v>0.62094077941431103</v>
      </c>
      <c r="K1102" s="380">
        <f t="shared" si="331"/>
        <v>0.94222664723994354</v>
      </c>
      <c r="L1102" s="72"/>
      <c r="M1102" s="72"/>
      <c r="N1102" s="72"/>
      <c r="O1102" s="72"/>
      <c r="P1102" s="72"/>
      <c r="Q1102" s="72"/>
      <c r="R1102" s="72"/>
      <c r="S1102" s="72"/>
      <c r="T1102" s="72"/>
      <c r="U1102" s="72"/>
      <c r="V1102" s="72"/>
      <c r="W1102" s="72"/>
      <c r="X1102" s="72"/>
      <c r="Y1102" s="72"/>
      <c r="Z1102" s="72"/>
      <c r="AA1102" s="72"/>
      <c r="AB1102" s="72"/>
      <c r="AC1102" s="72"/>
      <c r="AD1102" s="72"/>
      <c r="AE1102" s="72"/>
      <c r="AF1102" s="72"/>
      <c r="AG1102" s="72"/>
      <c r="AH1102" s="72"/>
      <c r="AI1102" s="72"/>
      <c r="AJ1102" s="72"/>
      <c r="AK1102" s="72"/>
      <c r="AL1102" s="72"/>
      <c r="AM1102" s="72"/>
      <c r="AN1102" s="72"/>
      <c r="AO1102" s="72"/>
      <c r="AP1102" s="72"/>
      <c r="AQ1102" s="72"/>
      <c r="AR1102" s="72"/>
      <c r="AS1102" s="72"/>
      <c r="AT1102" s="72"/>
      <c r="AU1102" s="72"/>
      <c r="AV1102" s="72"/>
      <c r="AW1102" s="72"/>
      <c r="AX1102" s="72"/>
      <c r="AY1102" s="72"/>
      <c r="AZ1102" s="72"/>
      <c r="BA1102" s="72"/>
      <c r="BB1102" s="72"/>
      <c r="BC1102" s="72"/>
      <c r="BD1102" s="72"/>
      <c r="BE1102" s="72"/>
      <c r="BF1102" s="72"/>
      <c r="BG1102" s="72"/>
      <c r="BH1102" s="72"/>
      <c r="BI1102" s="72"/>
      <c r="BJ1102" s="72"/>
      <c r="BK1102" s="72"/>
      <c r="BL1102" s="72"/>
      <c r="BM1102" s="72"/>
      <c r="BN1102" s="72"/>
      <c r="BO1102" s="72"/>
      <c r="BP1102" s="72"/>
      <c r="BQ1102" s="72"/>
      <c r="BR1102" s="72"/>
      <c r="BS1102" s="72"/>
      <c r="BT1102" s="72"/>
      <c r="BU1102" s="72"/>
      <c r="BV1102" s="72"/>
      <c r="BW1102" s="72"/>
      <c r="BX1102" s="72"/>
      <c r="BY1102" s="72"/>
      <c r="BZ1102" s="72"/>
      <c r="CA1102" s="72"/>
      <c r="CB1102" s="72"/>
      <c r="CC1102" s="72"/>
      <c r="CD1102" s="72"/>
      <c r="CE1102" s="72"/>
      <c r="CF1102" s="72"/>
      <c r="CG1102" s="72"/>
      <c r="CH1102" s="72"/>
    </row>
    <row r="1103" spans="1:86" ht="25.15" customHeight="1">
      <c r="A1103" s="440"/>
      <c r="B1103" s="128">
        <f t="shared" si="332"/>
        <v>2057</v>
      </c>
      <c r="C1103" s="396">
        <f t="shared" si="333"/>
        <v>57345</v>
      </c>
      <c r="D1103" s="309">
        <f t="shared" si="334"/>
        <v>6.3917367864540317E-2</v>
      </c>
      <c r="E1103" s="309">
        <f t="shared" si="334"/>
        <v>8.3082128488259951E-2</v>
      </c>
      <c r="F1103" s="309">
        <f t="shared" si="334"/>
        <v>4.4387967649958782E-2</v>
      </c>
      <c r="G1103" s="380">
        <f t="shared" si="329"/>
        <v>6.3795821334253017E-2</v>
      </c>
      <c r="H1103" s="309">
        <f t="shared" si="335"/>
        <v>0.64879314002444266</v>
      </c>
      <c r="I1103" s="309">
        <f t="shared" si="335"/>
        <v>1.5922764875376871</v>
      </c>
      <c r="J1103" s="309">
        <f t="shared" si="335"/>
        <v>0.63088670910917999</v>
      </c>
      <c r="K1103" s="380">
        <f t="shared" si="331"/>
        <v>0.95731877889043659</v>
      </c>
      <c r="L1103" s="72"/>
      <c r="M1103" s="72"/>
      <c r="N1103" s="72"/>
      <c r="O1103" s="72"/>
      <c r="P1103" s="72"/>
      <c r="Q1103" s="72"/>
      <c r="R1103" s="72"/>
      <c r="S1103" s="72"/>
      <c r="T1103" s="72"/>
      <c r="U1103" s="72"/>
      <c r="V1103" s="72"/>
      <c r="W1103" s="72"/>
      <c r="X1103" s="72"/>
      <c r="Y1103" s="72"/>
      <c r="Z1103" s="72"/>
      <c r="AA1103" s="72"/>
      <c r="AB1103" s="72"/>
      <c r="AC1103" s="72"/>
      <c r="AD1103" s="72"/>
      <c r="AE1103" s="72"/>
      <c r="AF1103" s="72"/>
      <c r="AG1103" s="72"/>
      <c r="AH1103" s="72"/>
      <c r="AI1103" s="72"/>
      <c r="AJ1103" s="72"/>
      <c r="AK1103" s="72"/>
      <c r="AL1103" s="72"/>
      <c r="AM1103" s="72"/>
      <c r="AN1103" s="72"/>
      <c r="AO1103" s="72"/>
      <c r="AP1103" s="72"/>
      <c r="AQ1103" s="72"/>
      <c r="AR1103" s="72"/>
      <c r="AS1103" s="72"/>
      <c r="AT1103" s="72"/>
      <c r="AU1103" s="72"/>
      <c r="AV1103" s="72"/>
      <c r="AW1103" s="72"/>
      <c r="AX1103" s="72"/>
      <c r="AY1103" s="72"/>
      <c r="AZ1103" s="72"/>
      <c r="BA1103" s="72"/>
      <c r="BB1103" s="72"/>
      <c r="BC1103" s="72"/>
      <c r="BD1103" s="72"/>
      <c r="BE1103" s="72"/>
      <c r="BF1103" s="72"/>
      <c r="BG1103" s="72"/>
      <c r="BH1103" s="72"/>
      <c r="BI1103" s="72"/>
      <c r="BJ1103" s="72"/>
      <c r="BK1103" s="72"/>
      <c r="BL1103" s="72"/>
      <c r="BM1103" s="72"/>
      <c r="BN1103" s="72"/>
      <c r="BO1103" s="72"/>
      <c r="BP1103" s="72"/>
      <c r="BQ1103" s="72"/>
      <c r="BR1103" s="72"/>
      <c r="BS1103" s="72"/>
      <c r="BT1103" s="72"/>
      <c r="BU1103" s="72"/>
      <c r="BV1103" s="72"/>
      <c r="BW1103" s="72"/>
      <c r="BX1103" s="72"/>
      <c r="BY1103" s="72"/>
      <c r="BZ1103" s="72"/>
      <c r="CA1103" s="72"/>
      <c r="CB1103" s="72"/>
      <c r="CC1103" s="72"/>
      <c r="CD1103" s="72"/>
      <c r="CE1103" s="72"/>
      <c r="CF1103" s="72"/>
      <c r="CG1103" s="72"/>
      <c r="CH1103" s="72"/>
    </row>
    <row r="1104" spans="1:86" ht="25.15" customHeight="1">
      <c r="A1104" s="440"/>
      <c r="B1104" s="128">
        <f t="shared" si="332"/>
        <v>2058</v>
      </c>
      <c r="C1104" s="396">
        <f t="shared" si="333"/>
        <v>57710</v>
      </c>
      <c r="D1104" s="309">
        <f t="shared" si="334"/>
        <v>6.494116541196733E-2</v>
      </c>
      <c r="E1104" s="309">
        <f t="shared" si="334"/>
        <v>8.4412897921093341E-2</v>
      </c>
      <c r="F1104" s="309">
        <f t="shared" si="334"/>
        <v>4.5098952691013786E-2</v>
      </c>
      <c r="G1104" s="380">
        <f t="shared" si="329"/>
        <v>6.481767200802481E-2</v>
      </c>
      <c r="H1104" s="309">
        <f t="shared" si="335"/>
        <v>0.65918519538805209</v>
      </c>
      <c r="I1104" s="309">
        <f t="shared" si="335"/>
        <v>1.6177808037701951</v>
      </c>
      <c r="J1104" s="309">
        <f t="shared" si="335"/>
        <v>0.64099194790529457</v>
      </c>
      <c r="K1104" s="380">
        <f t="shared" si="331"/>
        <v>0.97265264902118054</v>
      </c>
      <c r="L1104" s="72"/>
      <c r="M1104" s="72"/>
      <c r="N1104" s="72"/>
      <c r="O1104" s="72"/>
      <c r="P1104" s="72"/>
      <c r="Q1104" s="72"/>
      <c r="R1104" s="72"/>
      <c r="S1104" s="72"/>
      <c r="T1104" s="72"/>
      <c r="U1104" s="72"/>
      <c r="V1104" s="72"/>
      <c r="W1104" s="72"/>
      <c r="X1104" s="72"/>
      <c r="Y1104" s="72"/>
      <c r="Z1104" s="72"/>
      <c r="AA1104" s="72"/>
      <c r="AB1104" s="72"/>
      <c r="AC1104" s="72"/>
      <c r="AD1104" s="72"/>
      <c r="AE1104" s="72"/>
      <c r="AF1104" s="72"/>
      <c r="AG1104" s="72"/>
      <c r="AH1104" s="72"/>
      <c r="AI1104" s="72"/>
      <c r="AJ1104" s="72"/>
      <c r="AK1104" s="72"/>
      <c r="AL1104" s="72"/>
      <c r="AM1104" s="72"/>
      <c r="AN1104" s="72"/>
      <c r="AO1104" s="72"/>
      <c r="AP1104" s="72"/>
      <c r="AQ1104" s="72"/>
      <c r="AR1104" s="72"/>
      <c r="AS1104" s="72"/>
      <c r="AT1104" s="72"/>
      <c r="AU1104" s="72"/>
      <c r="AV1104" s="72"/>
      <c r="AW1104" s="72"/>
      <c r="AX1104" s="72"/>
      <c r="AY1104" s="72"/>
      <c r="AZ1104" s="72"/>
      <c r="BA1104" s="72"/>
      <c r="BB1104" s="72"/>
      <c r="BC1104" s="72"/>
      <c r="BD1104" s="72"/>
      <c r="BE1104" s="72"/>
      <c r="BF1104" s="72"/>
      <c r="BG1104" s="72"/>
      <c r="BH1104" s="72"/>
      <c r="BI1104" s="72"/>
      <c r="BJ1104" s="72"/>
      <c r="BK1104" s="72"/>
      <c r="BL1104" s="72"/>
      <c r="BM1104" s="72"/>
      <c r="BN1104" s="72"/>
      <c r="BO1104" s="72"/>
      <c r="BP1104" s="72"/>
      <c r="BQ1104" s="72"/>
      <c r="BR1104" s="72"/>
      <c r="BS1104" s="72"/>
      <c r="BT1104" s="72"/>
      <c r="BU1104" s="72"/>
      <c r="BV1104" s="72"/>
      <c r="BW1104" s="72"/>
      <c r="BX1104" s="72"/>
      <c r="BY1104" s="72"/>
      <c r="BZ1104" s="72"/>
      <c r="CA1104" s="72"/>
      <c r="CB1104" s="72"/>
      <c r="CC1104" s="72"/>
      <c r="CD1104" s="72"/>
      <c r="CE1104" s="72"/>
      <c r="CF1104" s="72"/>
      <c r="CG1104" s="72"/>
      <c r="CH1104" s="72"/>
    </row>
    <row r="1105" spans="1:86" ht="25.15" customHeight="1">
      <c r="A1105" s="440"/>
      <c r="B1105" s="128">
        <f t="shared" si="332"/>
        <v>2059</v>
      </c>
      <c r="C1105" s="396">
        <f t="shared" si="333"/>
        <v>58075</v>
      </c>
      <c r="D1105" s="309">
        <f t="shared" si="334"/>
        <v>6.5981361654352172E-2</v>
      </c>
      <c r="E1105" s="309">
        <f t="shared" si="334"/>
        <v>8.5764982976378717E-2</v>
      </c>
      <c r="F1105" s="309">
        <f t="shared" si="334"/>
        <v>4.5821325947284899E-2</v>
      </c>
      <c r="G1105" s="380">
        <f t="shared" si="329"/>
        <v>6.585589019267192E-2</v>
      </c>
      <c r="H1105" s="309">
        <f t="shared" si="335"/>
        <v>0.66974370567853736</v>
      </c>
      <c r="I1105" s="309">
        <f t="shared" si="335"/>
        <v>1.6436936358299348</v>
      </c>
      <c r="J1105" s="309">
        <f t="shared" si="335"/>
        <v>0.6512590475389447</v>
      </c>
      <c r="K1105" s="380">
        <f t="shared" si="331"/>
        <v>0.98823212968247232</v>
      </c>
      <c r="L1105" s="72"/>
      <c r="M1105" s="72"/>
      <c r="N1105" s="72"/>
      <c r="O1105" s="72"/>
      <c r="P1105" s="72"/>
      <c r="Q1105" s="72"/>
      <c r="R1105" s="72"/>
      <c r="S1105" s="72"/>
      <c r="T1105" s="72"/>
      <c r="U1105" s="72"/>
      <c r="V1105" s="72"/>
      <c r="W1105" s="72"/>
      <c r="X1105" s="72"/>
      <c r="Y1105" s="72"/>
      <c r="Z1105" s="72"/>
      <c r="AA1105" s="72"/>
      <c r="AB1105" s="72"/>
      <c r="AC1105" s="72"/>
      <c r="AD1105" s="72"/>
      <c r="AE1105" s="72"/>
      <c r="AF1105" s="72"/>
      <c r="AG1105" s="72"/>
      <c r="AH1105" s="72"/>
      <c r="AI1105" s="72"/>
      <c r="AJ1105" s="72"/>
      <c r="AK1105" s="72"/>
      <c r="AL1105" s="72"/>
      <c r="AM1105" s="72"/>
      <c r="AN1105" s="72"/>
      <c r="AO1105" s="72"/>
      <c r="AP1105" s="72"/>
      <c r="AQ1105" s="72"/>
      <c r="AR1105" s="72"/>
      <c r="AS1105" s="72"/>
      <c r="AT1105" s="72"/>
      <c r="AU1105" s="72"/>
      <c r="AV1105" s="72"/>
      <c r="AW1105" s="72"/>
      <c r="AX1105" s="72"/>
      <c r="AY1105" s="72"/>
      <c r="AZ1105" s="72"/>
      <c r="BA1105" s="72"/>
      <c r="BB1105" s="72"/>
      <c r="BC1105" s="72"/>
      <c r="BD1105" s="72"/>
      <c r="BE1105" s="72"/>
      <c r="BF1105" s="72"/>
      <c r="BG1105" s="72"/>
      <c r="BH1105" s="72"/>
      <c r="BI1105" s="72"/>
      <c r="BJ1105" s="72"/>
      <c r="BK1105" s="72"/>
      <c r="BL1105" s="72"/>
      <c r="BM1105" s="72"/>
      <c r="BN1105" s="72"/>
      <c r="BO1105" s="72"/>
      <c r="BP1105" s="72"/>
      <c r="BQ1105" s="72"/>
      <c r="BR1105" s="72"/>
      <c r="BS1105" s="72"/>
      <c r="BT1105" s="72"/>
      <c r="BU1105" s="72"/>
      <c r="BV1105" s="72"/>
      <c r="BW1105" s="72"/>
      <c r="BX1105" s="72"/>
      <c r="BY1105" s="72"/>
      <c r="BZ1105" s="72"/>
      <c r="CA1105" s="72"/>
      <c r="CB1105" s="72"/>
      <c r="CC1105" s="72"/>
      <c r="CD1105" s="72"/>
      <c r="CE1105" s="72"/>
      <c r="CF1105" s="72"/>
      <c r="CG1105" s="72"/>
      <c r="CH1105" s="72"/>
    </row>
    <row r="1106" spans="1:86" ht="25.15" customHeight="1">
      <c r="A1106" s="440"/>
      <c r="B1106" s="128">
        <f t="shared" si="332"/>
        <v>2060</v>
      </c>
      <c r="C1106" s="396">
        <f t="shared" si="333"/>
        <v>58440</v>
      </c>
      <c r="D1106" s="309">
        <f t="shared" ref="D1106:F1107" si="336">D1060*$G$868</f>
        <v>6.7091265511205769E-2</v>
      </c>
      <c r="E1106" s="309">
        <f t="shared" si="336"/>
        <v>8.7207676534100803E-2</v>
      </c>
      <c r="F1106" s="309">
        <f t="shared" si="336"/>
        <v>4.6592108257923717E-2</v>
      </c>
      <c r="G1106" s="380">
        <f t="shared" si="329"/>
        <v>6.6963683434410101E-2</v>
      </c>
      <c r="H1106" s="309">
        <f t="shared" ref="H1106:J1107" si="337">H1060*$H$868</f>
        <v>0.68100978299791937</v>
      </c>
      <c r="I1106" s="309">
        <f t="shared" si="337"/>
        <v>1.6713429880129087</v>
      </c>
      <c r="J1106" s="309">
        <f t="shared" si="337"/>
        <v>0.66221418563477386</v>
      </c>
      <c r="K1106" s="380">
        <f t="shared" si="331"/>
        <v>1.0048556522152008</v>
      </c>
      <c r="L1106" s="72"/>
      <c r="M1106" s="72"/>
      <c r="N1106" s="72"/>
      <c r="O1106" s="72"/>
      <c r="P1106" s="72"/>
      <c r="Q1106" s="72"/>
      <c r="R1106" s="72"/>
      <c r="S1106" s="72"/>
      <c r="T1106" s="72"/>
      <c r="U1106" s="72"/>
      <c r="V1106" s="72"/>
      <c r="W1106" s="72"/>
      <c r="X1106" s="72"/>
      <c r="Y1106" s="72"/>
      <c r="Z1106" s="72"/>
      <c r="AA1106" s="72"/>
      <c r="AB1106" s="72"/>
      <c r="AC1106" s="72"/>
      <c r="AD1106" s="72"/>
      <c r="AE1106" s="72"/>
      <c r="AF1106" s="72"/>
      <c r="AG1106" s="72"/>
      <c r="AH1106" s="72"/>
      <c r="AI1106" s="72"/>
      <c r="AJ1106" s="72"/>
      <c r="AK1106" s="72"/>
      <c r="AL1106" s="72"/>
      <c r="AM1106" s="72"/>
      <c r="AN1106" s="72"/>
      <c r="AO1106" s="72"/>
      <c r="AP1106" s="72"/>
      <c r="AQ1106" s="72"/>
      <c r="AR1106" s="72"/>
      <c r="AS1106" s="72"/>
      <c r="AT1106" s="72"/>
      <c r="AU1106" s="72"/>
      <c r="AV1106" s="72"/>
      <c r="AW1106" s="72"/>
      <c r="AX1106" s="72"/>
      <c r="AY1106" s="72"/>
      <c r="AZ1106" s="72"/>
      <c r="BA1106" s="72"/>
      <c r="BB1106" s="72"/>
      <c r="BC1106" s="72"/>
      <c r="BD1106" s="72"/>
      <c r="BE1106" s="72"/>
      <c r="BF1106" s="72"/>
      <c r="BG1106" s="72"/>
      <c r="BH1106" s="72"/>
      <c r="BI1106" s="72"/>
      <c r="BJ1106" s="72"/>
      <c r="BK1106" s="72"/>
      <c r="BL1106" s="72"/>
      <c r="BM1106" s="72"/>
      <c r="BN1106" s="72"/>
      <c r="BO1106" s="72"/>
      <c r="BP1106" s="72"/>
      <c r="BQ1106" s="72"/>
      <c r="BR1106" s="72"/>
      <c r="BS1106" s="72"/>
      <c r="BT1106" s="72"/>
      <c r="BU1106" s="72"/>
      <c r="BV1106" s="72"/>
      <c r="BW1106" s="72"/>
      <c r="BX1106" s="72"/>
      <c r="BY1106" s="72"/>
      <c r="BZ1106" s="72"/>
      <c r="CA1106" s="72"/>
      <c r="CB1106" s="72"/>
      <c r="CC1106" s="72"/>
      <c r="CD1106" s="72"/>
      <c r="CE1106" s="72"/>
      <c r="CF1106" s="72"/>
      <c r="CG1106" s="72"/>
      <c r="CH1106" s="72"/>
    </row>
    <row r="1107" spans="1:86" ht="25.15" customHeight="1">
      <c r="A1107" s="440"/>
      <c r="B1107" s="128">
        <f t="shared" si="332"/>
        <v>2061</v>
      </c>
      <c r="C1107" s="396">
        <f t="shared" si="333"/>
        <v>58806</v>
      </c>
      <c r="D1107" s="309">
        <f t="shared" si="336"/>
        <v>6.8219839588566658E-2</v>
      </c>
      <c r="E1107" s="309">
        <f t="shared" si="336"/>
        <v>8.8674638326121574E-2</v>
      </c>
      <c r="F1107" s="309">
        <f t="shared" si="336"/>
        <v>4.7375856264297252E-2</v>
      </c>
      <c r="G1107" s="380">
        <f t="shared" si="329"/>
        <v>6.8090111392995159E-2</v>
      </c>
      <c r="H1107" s="309">
        <f t="shared" si="337"/>
        <v>0.69246537236062489</v>
      </c>
      <c r="I1107" s="309">
        <f t="shared" si="337"/>
        <v>1.6994574430955187</v>
      </c>
      <c r="J1107" s="309">
        <f t="shared" si="337"/>
        <v>0.6733536053174034</v>
      </c>
      <c r="K1107" s="380">
        <f t="shared" si="331"/>
        <v>1.0217588069245156</v>
      </c>
      <c r="L1107" s="72"/>
      <c r="M1107" s="72"/>
      <c r="N1107" s="72"/>
      <c r="O1107" s="72"/>
      <c r="P1107" s="72"/>
      <c r="Q1107" s="72"/>
      <c r="R1107" s="72"/>
      <c r="S1107" s="72"/>
      <c r="T1107" s="72"/>
      <c r="U1107" s="72"/>
      <c r="V1107" s="72"/>
      <c r="W1107" s="72"/>
      <c r="X1107" s="72"/>
      <c r="Y1107" s="72"/>
      <c r="Z1107" s="72"/>
      <c r="AA1107" s="72"/>
      <c r="AB1107" s="72"/>
      <c r="AC1107" s="72"/>
      <c r="AD1107" s="72"/>
      <c r="AE1107" s="72"/>
      <c r="AF1107" s="72"/>
      <c r="AG1107" s="72"/>
      <c r="AH1107" s="72"/>
      <c r="AI1107" s="72"/>
      <c r="AJ1107" s="72"/>
      <c r="AK1107" s="72"/>
      <c r="AL1107" s="72"/>
      <c r="AM1107" s="72"/>
      <c r="AN1107" s="72"/>
      <c r="AO1107" s="72"/>
      <c r="AP1107" s="72"/>
      <c r="AQ1107" s="72"/>
      <c r="AR1107" s="72"/>
      <c r="AS1107" s="72"/>
      <c r="AT1107" s="72"/>
      <c r="AU1107" s="72"/>
      <c r="AV1107" s="72"/>
      <c r="AW1107" s="72"/>
      <c r="AX1107" s="72"/>
      <c r="AY1107" s="72"/>
      <c r="AZ1107" s="72"/>
      <c r="BA1107" s="72"/>
      <c r="BB1107" s="72"/>
      <c r="BC1107" s="72"/>
      <c r="BD1107" s="72"/>
      <c r="BE1107" s="72"/>
      <c r="BF1107" s="72"/>
      <c r="BG1107" s="72"/>
      <c r="BH1107" s="72"/>
      <c r="BI1107" s="72"/>
      <c r="BJ1107" s="72"/>
      <c r="BK1107" s="72"/>
      <c r="BL1107" s="72"/>
      <c r="BM1107" s="72"/>
      <c r="BN1107" s="72"/>
      <c r="BO1107" s="72"/>
      <c r="BP1107" s="72"/>
      <c r="BQ1107" s="72"/>
      <c r="BR1107" s="72"/>
      <c r="BS1107" s="72"/>
      <c r="BT1107" s="72"/>
      <c r="BU1107" s="72"/>
      <c r="BV1107" s="72"/>
      <c r="BW1107" s="72"/>
      <c r="BX1107" s="72"/>
      <c r="BY1107" s="72"/>
      <c r="BZ1107" s="72"/>
      <c r="CA1107" s="72"/>
      <c r="CB1107" s="72"/>
      <c r="CC1107" s="72"/>
      <c r="CD1107" s="72"/>
      <c r="CE1107" s="72"/>
      <c r="CF1107" s="72"/>
      <c r="CG1107" s="72"/>
      <c r="CH1107" s="72"/>
    </row>
    <row r="1108" spans="1:86" ht="25.15" customHeight="1">
      <c r="A1108" s="440"/>
      <c r="B1108" s="259"/>
      <c r="C1108" s="72"/>
      <c r="D1108" s="260"/>
      <c r="E1108" s="260"/>
      <c r="F1108" s="260"/>
      <c r="G1108" s="261"/>
      <c r="H1108" s="260"/>
      <c r="I1108" s="260"/>
      <c r="J1108" s="260"/>
      <c r="K1108" s="261"/>
      <c r="L1108" s="72"/>
      <c r="M1108" s="72"/>
      <c r="N1108" s="72"/>
      <c r="O1108" s="72"/>
      <c r="P1108" s="72"/>
      <c r="Q1108" s="72"/>
      <c r="R1108" s="72"/>
      <c r="S1108" s="72"/>
      <c r="T1108" s="72"/>
      <c r="U1108" s="72"/>
      <c r="V1108" s="72"/>
      <c r="W1108" s="72"/>
      <c r="X1108" s="72"/>
      <c r="Y1108" s="72"/>
      <c r="Z1108" s="72"/>
      <c r="AA1108" s="72"/>
      <c r="AB1108" s="72"/>
      <c r="AC1108" s="72"/>
      <c r="AD1108" s="72"/>
      <c r="AE1108" s="72"/>
      <c r="AF1108" s="72"/>
      <c r="AG1108" s="72"/>
      <c r="AH1108" s="72"/>
      <c r="AI1108" s="72"/>
      <c r="AJ1108" s="72"/>
      <c r="AK1108" s="72"/>
      <c r="AL1108" s="72"/>
      <c r="AM1108" s="72"/>
      <c r="AN1108" s="72"/>
      <c r="AO1108" s="72"/>
      <c r="AP1108" s="72"/>
      <c r="AQ1108" s="72"/>
      <c r="AR1108" s="72"/>
      <c r="AS1108" s="72"/>
      <c r="AT1108" s="72"/>
      <c r="AU1108" s="72"/>
      <c r="AV1108" s="72"/>
      <c r="AW1108" s="72"/>
      <c r="AX1108" s="72"/>
      <c r="AY1108" s="72"/>
      <c r="AZ1108" s="72"/>
      <c r="BA1108" s="72"/>
      <c r="BB1108" s="72"/>
      <c r="BC1108" s="72"/>
      <c r="BD1108" s="72"/>
      <c r="BE1108" s="72"/>
      <c r="BF1108" s="72"/>
      <c r="BG1108" s="72"/>
      <c r="BH1108" s="72"/>
      <c r="BI1108" s="72"/>
      <c r="BJ1108" s="72"/>
      <c r="BK1108" s="72"/>
      <c r="BL1108" s="72"/>
      <c r="BM1108" s="72"/>
      <c r="BN1108" s="72"/>
      <c r="BO1108" s="72"/>
      <c r="BP1108" s="72"/>
      <c r="BQ1108" s="72"/>
      <c r="BR1108" s="72"/>
      <c r="BS1108" s="72"/>
      <c r="BT1108" s="72"/>
      <c r="BU1108" s="72"/>
      <c r="BV1108" s="72"/>
      <c r="BW1108" s="72"/>
      <c r="BX1108" s="72"/>
      <c r="BY1108" s="72"/>
      <c r="BZ1108" s="72"/>
      <c r="CA1108" s="72"/>
      <c r="CB1108" s="72"/>
      <c r="CC1108" s="72"/>
      <c r="CD1108" s="72"/>
      <c r="CE1108" s="72"/>
      <c r="CF1108" s="72"/>
      <c r="CG1108" s="72"/>
      <c r="CH1108" s="72"/>
    </row>
    <row r="1109" spans="1:86" ht="25.15" customHeight="1">
      <c r="A1109" s="440"/>
      <c r="B1109" s="209" t="s">
        <v>419</v>
      </c>
      <c r="C1109" s="209"/>
      <c r="D1109" s="209"/>
      <c r="E1109" s="209"/>
      <c r="F1109" s="209"/>
      <c r="G1109" s="209"/>
      <c r="H1109" s="209"/>
      <c r="I1109" s="209"/>
      <c r="J1109" s="209"/>
      <c r="K1109" s="209"/>
      <c r="L1109" s="72"/>
      <c r="M1109" s="72"/>
      <c r="N1109" s="72"/>
      <c r="O1109" s="72"/>
      <c r="P1109" s="72"/>
      <c r="Q1109" s="72"/>
      <c r="R1109" s="72"/>
      <c r="S1109" s="72"/>
      <c r="T1109" s="72"/>
      <c r="U1109" s="72"/>
      <c r="V1109" s="72"/>
      <c r="W1109" s="72"/>
      <c r="X1109" s="72"/>
      <c r="Y1109" s="72"/>
      <c r="Z1109" s="72"/>
      <c r="AA1109" s="72"/>
      <c r="AB1109" s="72"/>
      <c r="AC1109" s="72"/>
      <c r="AD1109" s="72"/>
      <c r="AE1109" s="72"/>
      <c r="AF1109" s="72"/>
      <c r="AG1109" s="72"/>
      <c r="AH1109" s="72"/>
      <c r="AI1109" s="72"/>
      <c r="AJ1109" s="72"/>
      <c r="AK1109" s="72"/>
      <c r="AL1109" s="72"/>
      <c r="AM1109" s="72"/>
      <c r="AN1109" s="72"/>
      <c r="AO1109" s="72"/>
      <c r="AP1109" s="72"/>
      <c r="AQ1109" s="72"/>
      <c r="AR1109" s="72"/>
      <c r="AS1109" s="72"/>
      <c r="AT1109" s="72"/>
      <c r="AU1109" s="72"/>
      <c r="AV1109" s="72"/>
      <c r="AW1109" s="72"/>
      <c r="AX1109" s="72"/>
      <c r="AY1109" s="72"/>
      <c r="AZ1109" s="72"/>
      <c r="BA1109" s="72"/>
      <c r="BB1109" s="72"/>
      <c r="BC1109" s="72"/>
      <c r="BD1109" s="72"/>
      <c r="BE1109" s="72"/>
      <c r="BF1109" s="72"/>
      <c r="BG1109" s="72"/>
      <c r="BH1109" s="72"/>
      <c r="BI1109" s="72"/>
      <c r="BJ1109" s="72"/>
      <c r="BK1109" s="72"/>
      <c r="BL1109" s="72"/>
      <c r="BM1109" s="72"/>
      <c r="BN1109" s="72"/>
      <c r="BO1109" s="72"/>
      <c r="BP1109" s="72"/>
      <c r="BQ1109" s="72"/>
      <c r="BR1109" s="72"/>
      <c r="BS1109" s="72"/>
      <c r="BT1109" s="72"/>
      <c r="BU1109" s="72"/>
      <c r="BV1109" s="72"/>
      <c r="BW1109" s="72"/>
      <c r="BX1109" s="72"/>
      <c r="BY1109" s="72"/>
      <c r="BZ1109" s="72"/>
      <c r="CA1109" s="72"/>
      <c r="CB1109" s="72"/>
      <c r="CC1109" s="72"/>
      <c r="CD1109" s="72"/>
      <c r="CE1109" s="72"/>
      <c r="CF1109" s="72"/>
      <c r="CG1109" s="72"/>
      <c r="CH1109" s="72"/>
    </row>
    <row r="1110" spans="1:86" ht="25.15" customHeight="1">
      <c r="A1110" s="440"/>
      <c r="B1110" s="2"/>
      <c r="C1110" s="2"/>
      <c r="D1110" s="498" t="s">
        <v>407</v>
      </c>
      <c r="E1110" s="499"/>
      <c r="F1110" s="499"/>
      <c r="G1110" s="500"/>
      <c r="H1110" s="498" t="s">
        <v>408</v>
      </c>
      <c r="I1110" s="499"/>
      <c r="J1110" s="499"/>
      <c r="K1110" s="500"/>
      <c r="L1110" s="72"/>
      <c r="M1110" s="72"/>
      <c r="N1110" s="72"/>
      <c r="O1110" s="72"/>
      <c r="P1110" s="72"/>
      <c r="Q1110" s="72"/>
      <c r="R1110" s="72"/>
      <c r="S1110" s="72"/>
      <c r="T1110" s="72"/>
      <c r="U1110" s="72"/>
      <c r="V1110" s="72"/>
      <c r="W1110" s="72"/>
      <c r="X1110" s="72"/>
      <c r="Y1110" s="72"/>
      <c r="Z1110" s="72"/>
      <c r="AA1110" s="72"/>
      <c r="AB1110" s="72"/>
      <c r="AC1110" s="72"/>
      <c r="AD1110" s="72"/>
      <c r="AE1110" s="72"/>
      <c r="AF1110" s="72"/>
      <c r="AG1110" s="72"/>
      <c r="AH1110" s="72"/>
      <c r="AI1110" s="72"/>
      <c r="AJ1110" s="72"/>
      <c r="AK1110" s="72"/>
      <c r="AL1110" s="72"/>
      <c r="AM1110" s="72"/>
      <c r="AN1110" s="72"/>
      <c r="AO1110" s="72"/>
      <c r="AP1110" s="72"/>
      <c r="AQ1110" s="72"/>
      <c r="AR1110" s="72"/>
      <c r="AS1110" s="72"/>
      <c r="AT1110" s="72"/>
      <c r="AU1110" s="72"/>
      <c r="AV1110" s="72"/>
      <c r="AW1110" s="72"/>
      <c r="AX1110" s="72"/>
      <c r="AY1110" s="72"/>
      <c r="AZ1110" s="72"/>
      <c r="BA1110" s="72"/>
      <c r="BB1110" s="72"/>
      <c r="BC1110" s="72"/>
      <c r="BD1110" s="72"/>
      <c r="BE1110" s="72"/>
      <c r="BF1110" s="72"/>
      <c r="BG1110" s="72"/>
      <c r="BH1110" s="72"/>
      <c r="BI1110" s="72"/>
      <c r="BJ1110" s="72"/>
      <c r="BK1110" s="72"/>
      <c r="BL1110" s="72"/>
      <c r="BM1110" s="72"/>
      <c r="BN1110" s="72"/>
      <c r="BO1110" s="72"/>
      <c r="BP1110" s="72"/>
      <c r="BQ1110" s="72"/>
      <c r="BR1110" s="72"/>
      <c r="BS1110" s="72"/>
      <c r="BT1110" s="72"/>
      <c r="BU1110" s="72"/>
      <c r="BV1110" s="72"/>
      <c r="BW1110" s="72"/>
      <c r="BX1110" s="72"/>
      <c r="BY1110" s="72"/>
      <c r="BZ1110" s="72"/>
      <c r="CA1110" s="72"/>
      <c r="CB1110" s="72"/>
      <c r="CC1110" s="72"/>
      <c r="CD1110" s="72"/>
      <c r="CE1110" s="72"/>
      <c r="CF1110" s="72"/>
      <c r="CG1110" s="72"/>
      <c r="CH1110" s="72"/>
    </row>
    <row r="1111" spans="1:86" ht="25.15" customHeight="1">
      <c r="A1111" s="440"/>
      <c r="B1111" s="361" t="s">
        <v>300</v>
      </c>
      <c r="C1111" s="49" t="s">
        <v>207</v>
      </c>
      <c r="D1111" s="381" t="s">
        <v>281</v>
      </c>
      <c r="E1111" s="381" t="s">
        <v>282</v>
      </c>
      <c r="F1111" s="381" t="s">
        <v>283</v>
      </c>
      <c r="G1111" s="382" t="s">
        <v>303</v>
      </c>
      <c r="H1111" s="381" t="s">
        <v>281</v>
      </c>
      <c r="I1111" s="381" t="s">
        <v>282</v>
      </c>
      <c r="J1111" s="381" t="s">
        <v>283</v>
      </c>
      <c r="K1111" s="382" t="s">
        <v>303</v>
      </c>
      <c r="L1111" s="72"/>
      <c r="M1111" s="72"/>
      <c r="N1111" s="72"/>
      <c r="O1111" s="72"/>
      <c r="P1111" s="72"/>
      <c r="Q1111" s="72"/>
      <c r="R1111" s="72"/>
      <c r="S1111" s="72"/>
      <c r="T1111" s="72"/>
      <c r="U1111" s="72"/>
      <c r="V1111" s="72"/>
      <c r="W1111" s="72"/>
      <c r="X1111" s="72"/>
      <c r="Y1111" s="72"/>
      <c r="Z1111" s="72"/>
      <c r="AA1111" s="72"/>
      <c r="AB1111" s="72"/>
      <c r="AC1111" s="72"/>
      <c r="AD1111" s="72"/>
      <c r="AE1111" s="72"/>
      <c r="AF1111" s="72"/>
      <c r="AG1111" s="72"/>
      <c r="AH1111" s="72"/>
      <c r="AI1111" s="72"/>
      <c r="AJ1111" s="72"/>
      <c r="AK1111" s="72"/>
      <c r="AL1111" s="72"/>
      <c r="AM1111" s="72"/>
      <c r="AN1111" s="72"/>
      <c r="AO1111" s="72"/>
      <c r="AP1111" s="72"/>
      <c r="AQ1111" s="72"/>
      <c r="AR1111" s="72"/>
      <c r="AS1111" s="72"/>
      <c r="AT1111" s="72"/>
      <c r="AU1111" s="72"/>
      <c r="AV1111" s="72"/>
      <c r="AW1111" s="72"/>
      <c r="AX1111" s="72"/>
      <c r="AY1111" s="72"/>
      <c r="AZ1111" s="72"/>
      <c r="BA1111" s="72"/>
      <c r="BB1111" s="72"/>
      <c r="BC1111" s="72"/>
      <c r="BD1111" s="72"/>
      <c r="BE1111" s="72"/>
      <c r="BF1111" s="72"/>
      <c r="BG1111" s="72"/>
      <c r="BH1111" s="72"/>
      <c r="BI1111" s="72"/>
      <c r="BJ1111" s="72"/>
      <c r="BK1111" s="72"/>
      <c r="BL1111" s="72"/>
      <c r="BM1111" s="72"/>
      <c r="BN1111" s="72"/>
      <c r="BO1111" s="72"/>
      <c r="BP1111" s="72"/>
      <c r="BQ1111" s="72"/>
      <c r="BR1111" s="72"/>
      <c r="BS1111" s="72"/>
      <c r="BT1111" s="72"/>
      <c r="BU1111" s="72"/>
      <c r="BV1111" s="72"/>
      <c r="BW1111" s="72"/>
      <c r="BX1111" s="72"/>
      <c r="BY1111" s="72"/>
      <c r="BZ1111" s="72"/>
      <c r="CA1111" s="72"/>
      <c r="CB1111" s="72"/>
      <c r="CC1111" s="72"/>
      <c r="CD1111" s="72"/>
      <c r="CE1111" s="72"/>
      <c r="CF1111" s="72"/>
      <c r="CG1111" s="72"/>
      <c r="CH1111" s="72"/>
    </row>
    <row r="1112" spans="1:86" ht="25.15" customHeight="1">
      <c r="A1112" s="440"/>
      <c r="B1112" s="128">
        <v>2020</v>
      </c>
      <c r="C1112" s="396">
        <v>43830</v>
      </c>
      <c r="D1112" s="309">
        <f t="shared" ref="D1112:F1131" si="338">AVERAGE(D1020,D1066)</f>
        <v>3.1231422293269261E-2</v>
      </c>
      <c r="E1112" s="309">
        <f t="shared" si="338"/>
        <v>4.1540815072676554E-2</v>
      </c>
      <c r="F1112" s="309">
        <f t="shared" si="338"/>
        <v>2.1647890408859262E-2</v>
      </c>
      <c r="G1112" s="380">
        <f t="shared" ref="G1112:G1153" si="339">AVERAGE(D1112:F1112)</f>
        <v>3.1473375924935022E-2</v>
      </c>
      <c r="H1112" s="309">
        <f t="shared" ref="H1112:J1131" si="340">AVERAGE(H1020,H1066)</f>
        <v>0.22466004512275731</v>
      </c>
      <c r="I1112" s="309">
        <f t="shared" si="340"/>
        <v>0.5513635787281066</v>
      </c>
      <c r="J1112" s="309">
        <f t="shared" si="340"/>
        <v>0.21845951782177675</v>
      </c>
      <c r="K1112" s="380">
        <f t="shared" ref="K1112:K1153" si="341">AVERAGE(H1112:J1112)</f>
        <v>0.33149438055754687</v>
      </c>
      <c r="L1112" s="72"/>
      <c r="M1112" s="72"/>
      <c r="N1112" s="72"/>
      <c r="O1112" s="72"/>
      <c r="P1112" s="72"/>
      <c r="Q1112" s="72"/>
      <c r="R1112" s="72"/>
      <c r="S1112" s="72"/>
      <c r="T1112" s="72"/>
      <c r="U1112" s="72"/>
      <c r="V1112" s="72"/>
      <c r="W1112" s="72"/>
      <c r="X1112" s="72"/>
      <c r="Y1112" s="72"/>
      <c r="Z1112" s="72"/>
      <c r="AA1112" s="72"/>
      <c r="AB1112" s="72"/>
      <c r="AC1112" s="72"/>
      <c r="AD1112" s="72"/>
      <c r="AE1112" s="72"/>
      <c r="AF1112" s="72"/>
      <c r="AG1112" s="72"/>
      <c r="AH1112" s="72"/>
      <c r="AI1112" s="72"/>
      <c r="AJ1112" s="72"/>
      <c r="AK1112" s="72"/>
      <c r="AL1112" s="72"/>
      <c r="AM1112" s="72"/>
      <c r="AN1112" s="72"/>
      <c r="AO1112" s="72"/>
      <c r="AP1112" s="72"/>
      <c r="AQ1112" s="72"/>
      <c r="AR1112" s="72"/>
      <c r="AS1112" s="72"/>
      <c r="AT1112" s="72"/>
      <c r="AU1112" s="72"/>
      <c r="AV1112" s="72"/>
      <c r="AW1112" s="72"/>
      <c r="AX1112" s="72"/>
      <c r="AY1112" s="72"/>
      <c r="AZ1112" s="72"/>
      <c r="BA1112" s="72"/>
      <c r="BB1112" s="72"/>
      <c r="BC1112" s="72"/>
      <c r="BD1112" s="72"/>
      <c r="BE1112" s="72"/>
      <c r="BF1112" s="72"/>
      <c r="BG1112" s="72"/>
      <c r="BH1112" s="72"/>
      <c r="BI1112" s="72"/>
      <c r="BJ1112" s="72"/>
      <c r="BK1112" s="72"/>
      <c r="BL1112" s="72"/>
      <c r="BM1112" s="72"/>
      <c r="BN1112" s="72"/>
      <c r="BO1112" s="72"/>
      <c r="BP1112" s="72"/>
      <c r="BQ1112" s="72"/>
      <c r="BR1112" s="72"/>
      <c r="BS1112" s="72"/>
      <c r="BT1112" s="72"/>
      <c r="BU1112" s="72"/>
      <c r="BV1112" s="72"/>
      <c r="BW1112" s="72"/>
      <c r="BX1112" s="72"/>
      <c r="BY1112" s="72"/>
      <c r="BZ1112" s="72"/>
      <c r="CA1112" s="72"/>
      <c r="CB1112" s="72"/>
      <c r="CC1112" s="72"/>
      <c r="CD1112" s="72"/>
      <c r="CE1112" s="72"/>
      <c r="CF1112" s="72"/>
      <c r="CG1112" s="72"/>
      <c r="CH1112" s="72"/>
    </row>
    <row r="1113" spans="1:86" ht="25.15" customHeight="1">
      <c r="A1113" s="440"/>
      <c r="B1113" s="128">
        <f t="shared" ref="B1113:B1153" si="342">B1112+1</f>
        <v>2021</v>
      </c>
      <c r="C1113" s="396">
        <f t="shared" ref="C1113:C1153" si="343">DATE(YEAR(C1112+1),12,31)</f>
        <v>44196</v>
      </c>
      <c r="D1113" s="309">
        <f t="shared" si="338"/>
        <v>3.1573591640160062E-2</v>
      </c>
      <c r="E1113" s="309">
        <f t="shared" si="338"/>
        <v>4.1980908065656075E-2</v>
      </c>
      <c r="F1113" s="309">
        <f t="shared" si="338"/>
        <v>2.1885715714639375E-2</v>
      </c>
      <c r="G1113" s="380">
        <f t="shared" si="339"/>
        <v>3.1813405140151838E-2</v>
      </c>
      <c r="H1113" s="309">
        <f t="shared" si="340"/>
        <v>0.22855302165419183</v>
      </c>
      <c r="I1113" s="309">
        <f t="shared" si="340"/>
        <v>0.56091777191409764</v>
      </c>
      <c r="J1113" s="309">
        <f t="shared" si="340"/>
        <v>0.22224504975952733</v>
      </c>
      <c r="K1113" s="380">
        <f t="shared" si="341"/>
        <v>0.33723861444260561</v>
      </c>
      <c r="L1113" s="72"/>
      <c r="M1113" s="72"/>
      <c r="N1113" s="72"/>
      <c r="O1113" s="72"/>
      <c r="P1113" s="72"/>
      <c r="Q1113" s="72"/>
      <c r="R1113" s="72"/>
      <c r="S1113" s="72"/>
      <c r="T1113" s="72"/>
      <c r="U1113" s="72"/>
      <c r="V1113" s="72"/>
      <c r="W1113" s="72"/>
      <c r="X1113" s="72"/>
      <c r="Y1113" s="72"/>
      <c r="Z1113" s="72"/>
      <c r="AA1113" s="72"/>
      <c r="AB1113" s="72"/>
      <c r="AC1113" s="72"/>
      <c r="AD1113" s="72"/>
      <c r="AE1113" s="72"/>
      <c r="AF1113" s="72"/>
      <c r="AG1113" s="72"/>
      <c r="AH1113" s="72"/>
      <c r="AI1113" s="72"/>
      <c r="AJ1113" s="72"/>
      <c r="AK1113" s="72"/>
      <c r="AL1113" s="72"/>
      <c r="AM1113" s="72"/>
      <c r="AN1113" s="72"/>
      <c r="AO1113" s="72"/>
      <c r="AP1113" s="72"/>
      <c r="AQ1113" s="72"/>
      <c r="AR1113" s="72"/>
      <c r="AS1113" s="72"/>
      <c r="AT1113" s="72"/>
      <c r="AU1113" s="72"/>
      <c r="AV1113" s="72"/>
      <c r="AW1113" s="72"/>
      <c r="AX1113" s="72"/>
      <c r="AY1113" s="72"/>
      <c r="AZ1113" s="72"/>
      <c r="BA1113" s="72"/>
      <c r="BB1113" s="72"/>
      <c r="BC1113" s="72"/>
      <c r="BD1113" s="72"/>
      <c r="BE1113" s="72"/>
      <c r="BF1113" s="72"/>
      <c r="BG1113" s="72"/>
      <c r="BH1113" s="72"/>
      <c r="BI1113" s="72"/>
      <c r="BJ1113" s="72"/>
      <c r="BK1113" s="72"/>
      <c r="BL1113" s="72"/>
      <c r="BM1113" s="72"/>
      <c r="BN1113" s="72"/>
      <c r="BO1113" s="72"/>
      <c r="BP1113" s="72"/>
      <c r="BQ1113" s="72"/>
      <c r="BR1113" s="72"/>
      <c r="BS1113" s="72"/>
      <c r="BT1113" s="72"/>
      <c r="BU1113" s="72"/>
      <c r="BV1113" s="72"/>
      <c r="BW1113" s="72"/>
      <c r="BX1113" s="72"/>
      <c r="BY1113" s="72"/>
      <c r="BZ1113" s="72"/>
      <c r="CA1113" s="72"/>
      <c r="CB1113" s="72"/>
      <c r="CC1113" s="72"/>
      <c r="CD1113" s="72"/>
      <c r="CE1113" s="72"/>
      <c r="CF1113" s="72"/>
      <c r="CG1113" s="72"/>
      <c r="CH1113" s="72"/>
    </row>
    <row r="1114" spans="1:86" ht="25.15" customHeight="1">
      <c r="A1114" s="440"/>
      <c r="B1114" s="128">
        <f t="shared" si="342"/>
        <v>2022</v>
      </c>
      <c r="C1114" s="396">
        <f t="shared" si="343"/>
        <v>44561</v>
      </c>
      <c r="D1114" s="309">
        <f t="shared" si="338"/>
        <v>3.4803565179099549E-2</v>
      </c>
      <c r="E1114" s="309">
        <f t="shared" si="338"/>
        <v>4.6258775888370816E-2</v>
      </c>
      <c r="F1114" s="309">
        <f t="shared" si="338"/>
        <v>2.4125349404267755E-2</v>
      </c>
      <c r="G1114" s="380">
        <f t="shared" si="339"/>
        <v>3.5062563490579374E-2</v>
      </c>
      <c r="H1114" s="309">
        <f t="shared" si="340"/>
        <v>0.25353205114800814</v>
      </c>
      <c r="I1114" s="309">
        <f t="shared" si="340"/>
        <v>0.62222162809083781</v>
      </c>
      <c r="J1114" s="309">
        <f t="shared" si="340"/>
        <v>0.24653466803986426</v>
      </c>
      <c r="K1114" s="380">
        <f t="shared" si="341"/>
        <v>0.37409611575957008</v>
      </c>
      <c r="L1114" s="72"/>
      <c r="M1114" s="72"/>
      <c r="N1114" s="72"/>
      <c r="O1114" s="72"/>
      <c r="P1114" s="72"/>
      <c r="Q1114" s="72"/>
      <c r="R1114" s="72"/>
      <c r="S1114" s="72"/>
      <c r="T1114" s="72"/>
      <c r="U1114" s="72"/>
      <c r="V1114" s="72"/>
      <c r="W1114" s="72"/>
      <c r="X1114" s="72"/>
      <c r="Y1114" s="72"/>
      <c r="Z1114" s="72"/>
      <c r="AA1114" s="72"/>
      <c r="AB1114" s="72"/>
      <c r="AC1114" s="72"/>
      <c r="AD1114" s="72"/>
      <c r="AE1114" s="72"/>
      <c r="AF1114" s="72"/>
      <c r="AG1114" s="72"/>
      <c r="AH1114" s="72"/>
      <c r="AI1114" s="72"/>
      <c r="AJ1114" s="72"/>
      <c r="AK1114" s="72"/>
      <c r="AL1114" s="72"/>
      <c r="AM1114" s="72"/>
      <c r="AN1114" s="72"/>
      <c r="AO1114" s="72"/>
      <c r="AP1114" s="72"/>
      <c r="AQ1114" s="72"/>
      <c r="AR1114" s="72"/>
      <c r="AS1114" s="72"/>
      <c r="AT1114" s="72"/>
      <c r="AU1114" s="72"/>
      <c r="AV1114" s="72"/>
      <c r="AW1114" s="72"/>
      <c r="AX1114" s="72"/>
      <c r="AY1114" s="72"/>
      <c r="AZ1114" s="72"/>
      <c r="BA1114" s="72"/>
      <c r="BB1114" s="72"/>
      <c r="BC1114" s="72"/>
      <c r="BD1114" s="72"/>
      <c r="BE1114" s="72"/>
      <c r="BF1114" s="72"/>
      <c r="BG1114" s="72"/>
      <c r="BH1114" s="72"/>
      <c r="BI1114" s="72"/>
      <c r="BJ1114" s="72"/>
      <c r="BK1114" s="72"/>
      <c r="BL1114" s="72"/>
      <c r="BM1114" s="72"/>
      <c r="BN1114" s="72"/>
      <c r="BO1114" s="72"/>
      <c r="BP1114" s="72"/>
      <c r="BQ1114" s="72"/>
      <c r="BR1114" s="72"/>
      <c r="BS1114" s="72"/>
      <c r="BT1114" s="72"/>
      <c r="BU1114" s="72"/>
      <c r="BV1114" s="72"/>
      <c r="BW1114" s="72"/>
      <c r="BX1114" s="72"/>
      <c r="BY1114" s="72"/>
      <c r="BZ1114" s="72"/>
      <c r="CA1114" s="72"/>
      <c r="CB1114" s="72"/>
      <c r="CC1114" s="72"/>
      <c r="CD1114" s="72"/>
      <c r="CE1114" s="72"/>
      <c r="CF1114" s="72"/>
      <c r="CG1114" s="72"/>
      <c r="CH1114" s="72"/>
    </row>
    <row r="1115" spans="1:86" ht="25.15" customHeight="1">
      <c r="A1115" s="440"/>
      <c r="B1115" s="128">
        <f t="shared" si="342"/>
        <v>2023</v>
      </c>
      <c r="C1115" s="396">
        <f t="shared" si="343"/>
        <v>44926</v>
      </c>
      <c r="D1115" s="309">
        <f t="shared" si="338"/>
        <v>4.1182921073337167E-2</v>
      </c>
      <c r="E1115" s="309">
        <f t="shared" si="338"/>
        <v>5.4717726295080288E-2</v>
      </c>
      <c r="F1115" s="309">
        <f t="shared" si="338"/>
        <v>2.8548303433419416E-2</v>
      </c>
      <c r="G1115" s="380">
        <f t="shared" si="339"/>
        <v>4.148298360061229E-2</v>
      </c>
      <c r="H1115" s="309">
        <f t="shared" si="340"/>
        <v>0.3019186318585807</v>
      </c>
      <c r="I1115" s="309">
        <f t="shared" si="340"/>
        <v>0.74097259819956418</v>
      </c>
      <c r="J1115" s="309">
        <f t="shared" si="340"/>
        <v>0.29358579849477134</v>
      </c>
      <c r="K1115" s="380">
        <f t="shared" si="341"/>
        <v>0.44549234285097211</v>
      </c>
      <c r="L1115" s="72"/>
      <c r="M1115" s="72"/>
      <c r="N1115" s="72"/>
      <c r="O1115" s="72"/>
      <c r="P1115" s="72"/>
      <c r="Q1115" s="72"/>
      <c r="R1115" s="72"/>
      <c r="S1115" s="72"/>
      <c r="T1115" s="72"/>
      <c r="U1115" s="72"/>
      <c r="V1115" s="72"/>
      <c r="W1115" s="72"/>
      <c r="X1115" s="72"/>
      <c r="Y1115" s="72"/>
      <c r="Z1115" s="72"/>
      <c r="AA1115" s="72"/>
      <c r="AB1115" s="72"/>
      <c r="AC1115" s="72"/>
      <c r="AD1115" s="72"/>
      <c r="AE1115" s="72"/>
      <c r="AF1115" s="72"/>
      <c r="AG1115" s="72"/>
      <c r="AH1115" s="72"/>
      <c r="AI1115" s="72"/>
      <c r="AJ1115" s="72"/>
      <c r="AK1115" s="72"/>
      <c r="AL1115" s="72"/>
      <c r="AM1115" s="72"/>
      <c r="AN1115" s="72"/>
      <c r="AO1115" s="72"/>
      <c r="AP1115" s="72"/>
      <c r="AQ1115" s="72"/>
      <c r="AR1115" s="72"/>
      <c r="AS1115" s="72"/>
      <c r="AT1115" s="72"/>
      <c r="AU1115" s="72"/>
      <c r="AV1115" s="72"/>
      <c r="AW1115" s="72"/>
      <c r="AX1115" s="72"/>
      <c r="AY1115" s="72"/>
      <c r="AZ1115" s="72"/>
      <c r="BA1115" s="72"/>
      <c r="BB1115" s="72"/>
      <c r="BC1115" s="72"/>
      <c r="BD1115" s="72"/>
      <c r="BE1115" s="72"/>
      <c r="BF1115" s="72"/>
      <c r="BG1115" s="72"/>
      <c r="BH1115" s="72"/>
      <c r="BI1115" s="72"/>
      <c r="BJ1115" s="72"/>
      <c r="BK1115" s="72"/>
      <c r="BL1115" s="72"/>
      <c r="BM1115" s="72"/>
      <c r="BN1115" s="72"/>
      <c r="BO1115" s="72"/>
      <c r="BP1115" s="72"/>
      <c r="BQ1115" s="72"/>
      <c r="BR1115" s="72"/>
      <c r="BS1115" s="72"/>
      <c r="BT1115" s="72"/>
      <c r="BU1115" s="72"/>
      <c r="BV1115" s="72"/>
      <c r="BW1115" s="72"/>
      <c r="BX1115" s="72"/>
      <c r="BY1115" s="72"/>
      <c r="BZ1115" s="72"/>
      <c r="CA1115" s="72"/>
      <c r="CB1115" s="72"/>
      <c r="CC1115" s="72"/>
      <c r="CD1115" s="72"/>
      <c r="CE1115" s="72"/>
      <c r="CF1115" s="72"/>
      <c r="CG1115" s="72"/>
      <c r="CH1115" s="72"/>
    </row>
    <row r="1116" spans="1:86" ht="25.15" customHeight="1">
      <c r="A1116" s="440"/>
      <c r="B1116" s="128">
        <f t="shared" si="342"/>
        <v>2024</v>
      </c>
      <c r="C1116" s="396">
        <f t="shared" si="343"/>
        <v>45291</v>
      </c>
      <c r="D1116" s="309">
        <f t="shared" si="338"/>
        <v>4.128331317174512E-2</v>
      </c>
      <c r="E1116" s="309">
        <f t="shared" si="338"/>
        <v>5.4830704120264501E-2</v>
      </c>
      <c r="F1116" s="309">
        <f t="shared" si="338"/>
        <v>2.8618782212608204E-2</v>
      </c>
      <c r="G1116" s="380">
        <f t="shared" si="339"/>
        <v>4.1577599834872608E-2</v>
      </c>
      <c r="H1116" s="309">
        <f t="shared" si="340"/>
        <v>0.30459911825224073</v>
      </c>
      <c r="I1116" s="309">
        <f t="shared" si="340"/>
        <v>0.74755108245978441</v>
      </c>
      <c r="J1116" s="309">
        <f t="shared" si="340"/>
        <v>0.29619230453712009</v>
      </c>
      <c r="K1116" s="380">
        <f t="shared" si="341"/>
        <v>0.44944750174971509</v>
      </c>
      <c r="L1116" s="72"/>
      <c r="M1116" s="72"/>
      <c r="N1116" s="72"/>
      <c r="O1116" s="72"/>
      <c r="P1116" s="72"/>
      <c r="Q1116" s="72"/>
      <c r="R1116" s="72"/>
      <c r="S1116" s="72"/>
      <c r="T1116" s="72"/>
      <c r="U1116" s="72"/>
      <c r="V1116" s="72"/>
      <c r="W1116" s="72"/>
      <c r="X1116" s="72"/>
      <c r="Y1116" s="72"/>
      <c r="Z1116" s="72"/>
      <c r="AA1116" s="72"/>
      <c r="AB1116" s="72"/>
      <c r="AC1116" s="72"/>
      <c r="AD1116" s="72"/>
      <c r="AE1116" s="72"/>
      <c r="AF1116" s="72"/>
      <c r="AG1116" s="72"/>
      <c r="AH1116" s="72"/>
      <c r="AI1116" s="72"/>
      <c r="AJ1116" s="72"/>
      <c r="AK1116" s="72"/>
      <c r="AL1116" s="72"/>
      <c r="AM1116" s="72"/>
      <c r="AN1116" s="72"/>
      <c r="AO1116" s="72"/>
      <c r="AP1116" s="72"/>
      <c r="AQ1116" s="72"/>
      <c r="AR1116" s="72"/>
      <c r="AS1116" s="72"/>
      <c r="AT1116" s="72"/>
      <c r="AU1116" s="72"/>
      <c r="AV1116" s="72"/>
      <c r="AW1116" s="72"/>
      <c r="AX1116" s="72"/>
      <c r="AY1116" s="72"/>
      <c r="AZ1116" s="72"/>
      <c r="BA1116" s="72"/>
      <c r="BB1116" s="72"/>
      <c r="BC1116" s="72"/>
      <c r="BD1116" s="72"/>
      <c r="BE1116" s="72"/>
      <c r="BF1116" s="72"/>
      <c r="BG1116" s="72"/>
      <c r="BH1116" s="72"/>
      <c r="BI1116" s="72"/>
      <c r="BJ1116" s="72"/>
      <c r="BK1116" s="72"/>
      <c r="BL1116" s="72"/>
      <c r="BM1116" s="72"/>
      <c r="BN1116" s="72"/>
      <c r="BO1116" s="72"/>
      <c r="BP1116" s="72"/>
      <c r="BQ1116" s="72"/>
      <c r="BR1116" s="72"/>
      <c r="BS1116" s="72"/>
      <c r="BT1116" s="72"/>
      <c r="BU1116" s="72"/>
      <c r="BV1116" s="72"/>
      <c r="BW1116" s="72"/>
      <c r="BX1116" s="72"/>
      <c r="BY1116" s="72"/>
      <c r="BZ1116" s="72"/>
      <c r="CA1116" s="72"/>
      <c r="CB1116" s="72"/>
      <c r="CC1116" s="72"/>
      <c r="CD1116" s="72"/>
      <c r="CE1116" s="72"/>
      <c r="CF1116" s="72"/>
      <c r="CG1116" s="72"/>
      <c r="CH1116" s="72"/>
    </row>
    <row r="1117" spans="1:86" ht="25.15" customHeight="1">
      <c r="A1117" s="440"/>
      <c r="B1117" s="128">
        <f t="shared" si="342"/>
        <v>2025</v>
      </c>
      <c r="C1117" s="396">
        <f t="shared" si="343"/>
        <v>45657</v>
      </c>
      <c r="D1117" s="309">
        <f t="shared" si="338"/>
        <v>4.2012905724881172E-2</v>
      </c>
      <c r="E1117" s="309">
        <f t="shared" si="338"/>
        <v>5.5778679773699005E-2</v>
      </c>
      <c r="F1117" s="309">
        <f t="shared" si="338"/>
        <v>2.9125470358059284E-2</v>
      </c>
      <c r="G1117" s="380">
        <f t="shared" si="339"/>
        <v>4.2305685285546485E-2</v>
      </c>
      <c r="H1117" s="309">
        <f t="shared" si="340"/>
        <v>0.31198669602660856</v>
      </c>
      <c r="I1117" s="309">
        <f t="shared" si="340"/>
        <v>0.76568177106345636</v>
      </c>
      <c r="J1117" s="309">
        <f t="shared" si="340"/>
        <v>0.30337598812258992</v>
      </c>
      <c r="K1117" s="380">
        <f t="shared" si="341"/>
        <v>0.46034815173755161</v>
      </c>
      <c r="L1117" s="72"/>
      <c r="M1117" s="72"/>
      <c r="N1117" s="72"/>
      <c r="O1117" s="72"/>
      <c r="P1117" s="72"/>
      <c r="Q1117" s="72"/>
      <c r="R1117" s="72"/>
      <c r="S1117" s="72"/>
      <c r="T1117" s="72"/>
      <c r="U1117" s="72"/>
      <c r="V1117" s="72"/>
      <c r="W1117" s="72"/>
      <c r="X1117" s="72"/>
      <c r="Y1117" s="72"/>
      <c r="Z1117" s="72"/>
      <c r="AA1117" s="72"/>
      <c r="AB1117" s="72"/>
      <c r="AC1117" s="72"/>
      <c r="AD1117" s="72"/>
      <c r="AE1117" s="72"/>
      <c r="AF1117" s="72"/>
      <c r="AG1117" s="72"/>
      <c r="AH1117" s="72"/>
      <c r="AI1117" s="72"/>
      <c r="AJ1117" s="72"/>
      <c r="AK1117" s="72"/>
      <c r="AL1117" s="72"/>
      <c r="AM1117" s="72"/>
      <c r="AN1117" s="72"/>
      <c r="AO1117" s="72"/>
      <c r="AP1117" s="72"/>
      <c r="AQ1117" s="72"/>
      <c r="AR1117" s="72"/>
      <c r="AS1117" s="72"/>
      <c r="AT1117" s="72"/>
      <c r="AU1117" s="72"/>
      <c r="AV1117" s="72"/>
      <c r="AW1117" s="72"/>
      <c r="AX1117" s="72"/>
      <c r="AY1117" s="72"/>
      <c r="AZ1117" s="72"/>
      <c r="BA1117" s="72"/>
      <c r="BB1117" s="72"/>
      <c r="BC1117" s="72"/>
      <c r="BD1117" s="72"/>
      <c r="BE1117" s="72"/>
      <c r="BF1117" s="72"/>
      <c r="BG1117" s="72"/>
      <c r="BH1117" s="72"/>
      <c r="BI1117" s="72"/>
      <c r="BJ1117" s="72"/>
      <c r="BK1117" s="72"/>
      <c r="BL1117" s="72"/>
      <c r="BM1117" s="72"/>
      <c r="BN1117" s="72"/>
      <c r="BO1117" s="72"/>
      <c r="BP1117" s="72"/>
      <c r="BQ1117" s="72"/>
      <c r="BR1117" s="72"/>
      <c r="BS1117" s="72"/>
      <c r="BT1117" s="72"/>
      <c r="BU1117" s="72"/>
      <c r="BV1117" s="72"/>
      <c r="BW1117" s="72"/>
      <c r="BX1117" s="72"/>
      <c r="BY1117" s="72"/>
      <c r="BZ1117" s="72"/>
      <c r="CA1117" s="72"/>
      <c r="CB1117" s="72"/>
      <c r="CC1117" s="72"/>
      <c r="CD1117" s="72"/>
      <c r="CE1117" s="72"/>
      <c r="CF1117" s="72"/>
      <c r="CG1117" s="72"/>
      <c r="CH1117" s="72"/>
    </row>
    <row r="1118" spans="1:86" ht="25.15" customHeight="1">
      <c r="A1118" s="440"/>
      <c r="B1118" s="128">
        <f t="shared" si="342"/>
        <v>2026</v>
      </c>
      <c r="C1118" s="396">
        <f t="shared" si="343"/>
        <v>46022</v>
      </c>
      <c r="D1118" s="309">
        <f t="shared" si="338"/>
        <v>4.2893677380772627E-2</v>
      </c>
      <c r="E1118" s="309">
        <f t="shared" si="338"/>
        <v>5.6926283291027488E-2</v>
      </c>
      <c r="F1118" s="309">
        <f t="shared" si="338"/>
        <v>2.9737010659157646E-2</v>
      </c>
      <c r="G1118" s="380">
        <f t="shared" si="339"/>
        <v>4.3185657110319249E-2</v>
      </c>
      <c r="H1118" s="309">
        <f t="shared" si="340"/>
        <v>0.32060039550501168</v>
      </c>
      <c r="I1118" s="309">
        <f t="shared" si="340"/>
        <v>0.78682162335853501</v>
      </c>
      <c r="J1118" s="309">
        <f t="shared" si="340"/>
        <v>0.31175195294395108</v>
      </c>
      <c r="K1118" s="380">
        <f t="shared" si="341"/>
        <v>0.47305799060249926</v>
      </c>
      <c r="L1118" s="72"/>
      <c r="M1118" s="72"/>
      <c r="N1118" s="72"/>
      <c r="O1118" s="72"/>
      <c r="P1118" s="72"/>
      <c r="Q1118" s="72"/>
      <c r="R1118" s="72"/>
      <c r="S1118" s="72"/>
      <c r="T1118" s="72"/>
      <c r="U1118" s="72"/>
      <c r="V1118" s="72"/>
      <c r="W1118" s="72"/>
      <c r="X1118" s="72"/>
      <c r="Y1118" s="72"/>
      <c r="Z1118" s="72"/>
      <c r="AA1118" s="72"/>
      <c r="AB1118" s="72"/>
      <c r="AC1118" s="72"/>
      <c r="AD1118" s="72"/>
      <c r="AE1118" s="72"/>
      <c r="AF1118" s="72"/>
      <c r="AG1118" s="72"/>
      <c r="AH1118" s="72"/>
      <c r="AI1118" s="72"/>
      <c r="AJ1118" s="72"/>
      <c r="AK1118" s="72"/>
      <c r="AL1118" s="72"/>
      <c r="AM1118" s="72"/>
      <c r="AN1118" s="72"/>
      <c r="AO1118" s="72"/>
      <c r="AP1118" s="72"/>
      <c r="AQ1118" s="72"/>
      <c r="AR1118" s="72"/>
      <c r="AS1118" s="72"/>
      <c r="AT1118" s="72"/>
      <c r="AU1118" s="72"/>
      <c r="AV1118" s="72"/>
      <c r="AW1118" s="72"/>
      <c r="AX1118" s="72"/>
      <c r="AY1118" s="72"/>
      <c r="AZ1118" s="72"/>
      <c r="BA1118" s="72"/>
      <c r="BB1118" s="72"/>
      <c r="BC1118" s="72"/>
      <c r="BD1118" s="72"/>
      <c r="BE1118" s="72"/>
      <c r="BF1118" s="72"/>
      <c r="BG1118" s="72"/>
      <c r="BH1118" s="72"/>
      <c r="BI1118" s="72"/>
      <c r="BJ1118" s="72"/>
      <c r="BK1118" s="72"/>
      <c r="BL1118" s="72"/>
      <c r="BM1118" s="72"/>
      <c r="BN1118" s="72"/>
      <c r="BO1118" s="72"/>
      <c r="BP1118" s="72"/>
      <c r="BQ1118" s="72"/>
      <c r="BR1118" s="72"/>
      <c r="BS1118" s="72"/>
      <c r="BT1118" s="72"/>
      <c r="BU1118" s="72"/>
      <c r="BV1118" s="72"/>
      <c r="BW1118" s="72"/>
      <c r="BX1118" s="72"/>
      <c r="BY1118" s="72"/>
      <c r="BZ1118" s="72"/>
      <c r="CA1118" s="72"/>
      <c r="CB1118" s="72"/>
      <c r="CC1118" s="72"/>
      <c r="CD1118" s="72"/>
      <c r="CE1118" s="72"/>
      <c r="CF1118" s="72"/>
      <c r="CG1118" s="72"/>
      <c r="CH1118" s="72"/>
    </row>
    <row r="1119" spans="1:86" ht="25.15" customHeight="1">
      <c r="A1119" s="440"/>
      <c r="B1119" s="128">
        <f t="shared" si="342"/>
        <v>2027</v>
      </c>
      <c r="C1119" s="396">
        <f t="shared" si="343"/>
        <v>46387</v>
      </c>
      <c r="D1119" s="309">
        <f t="shared" si="338"/>
        <v>4.3729076654964449E-2</v>
      </c>
      <c r="E1119" s="309">
        <f t="shared" si="338"/>
        <v>5.8012509746359096E-2</v>
      </c>
      <c r="F1119" s="309">
        <f t="shared" si="338"/>
        <v>3.0317145956305129E-2</v>
      </c>
      <c r="G1119" s="380">
        <f t="shared" si="339"/>
        <v>4.4019577452542896E-2</v>
      </c>
      <c r="H1119" s="309">
        <f t="shared" si="340"/>
        <v>0.32898560423275292</v>
      </c>
      <c r="I1119" s="309">
        <f t="shared" si="340"/>
        <v>0.80740071070797159</v>
      </c>
      <c r="J1119" s="309">
        <f t="shared" si="340"/>
        <v>0.31990573326789068</v>
      </c>
      <c r="K1119" s="380">
        <f t="shared" si="341"/>
        <v>0.4854306827362051</v>
      </c>
      <c r="L1119" s="72"/>
      <c r="M1119" s="72"/>
      <c r="N1119" s="72"/>
      <c r="O1119" s="72"/>
      <c r="P1119" s="72"/>
      <c r="Q1119" s="72"/>
      <c r="R1119" s="72"/>
      <c r="S1119" s="72"/>
      <c r="T1119" s="72"/>
      <c r="U1119" s="72"/>
      <c r="V1119" s="72"/>
      <c r="W1119" s="72"/>
      <c r="X1119" s="72"/>
      <c r="Y1119" s="72"/>
      <c r="Z1119" s="72"/>
      <c r="AA1119" s="72"/>
      <c r="AB1119" s="72"/>
      <c r="AC1119" s="72"/>
      <c r="AD1119" s="72"/>
      <c r="AE1119" s="72"/>
      <c r="AF1119" s="72"/>
      <c r="AG1119" s="72"/>
      <c r="AH1119" s="72"/>
      <c r="AI1119" s="72"/>
      <c r="AJ1119" s="72"/>
      <c r="AK1119" s="72"/>
      <c r="AL1119" s="72"/>
      <c r="AM1119" s="72"/>
      <c r="AN1119" s="72"/>
      <c r="AO1119" s="72"/>
      <c r="AP1119" s="72"/>
      <c r="AQ1119" s="72"/>
      <c r="AR1119" s="72"/>
      <c r="AS1119" s="72"/>
      <c r="AT1119" s="72"/>
      <c r="AU1119" s="72"/>
      <c r="AV1119" s="72"/>
      <c r="AW1119" s="72"/>
      <c r="AX1119" s="72"/>
      <c r="AY1119" s="72"/>
      <c r="AZ1119" s="72"/>
      <c r="BA1119" s="72"/>
      <c r="BB1119" s="72"/>
      <c r="BC1119" s="72"/>
      <c r="BD1119" s="72"/>
      <c r="BE1119" s="72"/>
      <c r="BF1119" s="72"/>
      <c r="BG1119" s="72"/>
      <c r="BH1119" s="72"/>
      <c r="BI1119" s="72"/>
      <c r="BJ1119" s="72"/>
      <c r="BK1119" s="72"/>
      <c r="BL1119" s="72"/>
      <c r="BM1119" s="72"/>
      <c r="BN1119" s="72"/>
      <c r="BO1119" s="72"/>
      <c r="BP1119" s="72"/>
      <c r="BQ1119" s="72"/>
      <c r="BR1119" s="72"/>
      <c r="BS1119" s="72"/>
      <c r="BT1119" s="72"/>
      <c r="BU1119" s="72"/>
      <c r="BV1119" s="72"/>
      <c r="BW1119" s="72"/>
      <c r="BX1119" s="72"/>
      <c r="BY1119" s="72"/>
      <c r="BZ1119" s="72"/>
      <c r="CA1119" s="72"/>
      <c r="CB1119" s="72"/>
      <c r="CC1119" s="72"/>
      <c r="CD1119" s="72"/>
      <c r="CE1119" s="72"/>
      <c r="CF1119" s="72"/>
      <c r="CG1119" s="72"/>
      <c r="CH1119" s="72"/>
    </row>
    <row r="1120" spans="1:86" ht="25.15" customHeight="1">
      <c r="A1120" s="440"/>
      <c r="B1120" s="128">
        <f t="shared" si="342"/>
        <v>2028</v>
      </c>
      <c r="C1120" s="396">
        <f t="shared" si="343"/>
        <v>46752</v>
      </c>
      <c r="D1120" s="309">
        <f t="shared" si="338"/>
        <v>4.4585364807599032E-2</v>
      </c>
      <c r="E1120" s="309">
        <f t="shared" si="338"/>
        <v>5.9125276565683588E-2</v>
      </c>
      <c r="F1120" s="309">
        <f t="shared" si="338"/>
        <v>3.0911814281489348E-2</v>
      </c>
      <c r="G1120" s="380">
        <f t="shared" si="339"/>
        <v>4.4874151884923989E-2</v>
      </c>
      <c r="H1120" s="309">
        <f t="shared" si="340"/>
        <v>0.33763959055348636</v>
      </c>
      <c r="I1120" s="309">
        <f t="shared" si="340"/>
        <v>0.82863943549081598</v>
      </c>
      <c r="J1120" s="309">
        <f t="shared" si="340"/>
        <v>0.32832087303086299</v>
      </c>
      <c r="K1120" s="380">
        <f t="shared" si="341"/>
        <v>0.49819996635838848</v>
      </c>
      <c r="L1120" s="72"/>
      <c r="M1120" s="72"/>
      <c r="N1120" s="72"/>
      <c r="O1120" s="72"/>
      <c r="P1120" s="72"/>
      <c r="Q1120" s="72"/>
      <c r="R1120" s="72"/>
      <c r="S1120" s="72"/>
      <c r="T1120" s="72"/>
      <c r="U1120" s="72"/>
      <c r="V1120" s="72"/>
      <c r="W1120" s="72"/>
      <c r="X1120" s="72"/>
      <c r="Y1120" s="72"/>
      <c r="Z1120" s="72"/>
      <c r="AA1120" s="72"/>
      <c r="AB1120" s="72"/>
      <c r="AC1120" s="72"/>
      <c r="AD1120" s="72"/>
      <c r="AE1120" s="72"/>
      <c r="AF1120" s="72"/>
      <c r="AG1120" s="72"/>
      <c r="AH1120" s="72"/>
      <c r="AI1120" s="72"/>
      <c r="AJ1120" s="72"/>
      <c r="AK1120" s="72"/>
      <c r="AL1120" s="72"/>
      <c r="AM1120" s="72"/>
      <c r="AN1120" s="72"/>
      <c r="AO1120" s="72"/>
      <c r="AP1120" s="72"/>
      <c r="AQ1120" s="72"/>
      <c r="AR1120" s="72"/>
      <c r="AS1120" s="72"/>
      <c r="AT1120" s="72"/>
      <c r="AU1120" s="72"/>
      <c r="AV1120" s="72"/>
      <c r="AW1120" s="72"/>
      <c r="AX1120" s="72"/>
      <c r="AY1120" s="72"/>
      <c r="AZ1120" s="72"/>
      <c r="BA1120" s="72"/>
      <c r="BB1120" s="72"/>
      <c r="BC1120" s="72"/>
      <c r="BD1120" s="72"/>
      <c r="BE1120" s="72"/>
      <c r="BF1120" s="72"/>
      <c r="BG1120" s="72"/>
      <c r="BH1120" s="72"/>
      <c r="BI1120" s="72"/>
      <c r="BJ1120" s="72"/>
      <c r="BK1120" s="72"/>
      <c r="BL1120" s="72"/>
      <c r="BM1120" s="72"/>
      <c r="BN1120" s="72"/>
      <c r="BO1120" s="72"/>
      <c r="BP1120" s="72"/>
      <c r="BQ1120" s="72"/>
      <c r="BR1120" s="72"/>
      <c r="BS1120" s="72"/>
      <c r="BT1120" s="72"/>
      <c r="BU1120" s="72"/>
      <c r="BV1120" s="72"/>
      <c r="BW1120" s="72"/>
      <c r="BX1120" s="72"/>
      <c r="BY1120" s="72"/>
      <c r="BZ1120" s="72"/>
      <c r="CA1120" s="72"/>
      <c r="CB1120" s="72"/>
      <c r="CC1120" s="72"/>
      <c r="CD1120" s="72"/>
      <c r="CE1120" s="72"/>
      <c r="CF1120" s="72"/>
      <c r="CG1120" s="72"/>
      <c r="CH1120" s="72"/>
    </row>
    <row r="1121" spans="1:86" ht="25.15" customHeight="1">
      <c r="A1121" s="440"/>
      <c r="B1121" s="128">
        <f t="shared" si="342"/>
        <v>2029</v>
      </c>
      <c r="C1121" s="396">
        <f t="shared" si="343"/>
        <v>47118</v>
      </c>
      <c r="D1121" s="309">
        <f t="shared" si="338"/>
        <v>4.5427520352726472E-2</v>
      </c>
      <c r="E1121" s="309">
        <f t="shared" si="338"/>
        <v>6.0218103566975115E-2</v>
      </c>
      <c r="F1121" s="309">
        <f t="shared" si="338"/>
        <v>3.1496736262247235E-2</v>
      </c>
      <c r="G1121" s="380">
        <f t="shared" si="339"/>
        <v>4.57141200606496E-2</v>
      </c>
      <c r="H1121" s="309">
        <f t="shared" si="340"/>
        <v>0.34630073295013797</v>
      </c>
      <c r="I1121" s="309">
        <f t="shared" si="340"/>
        <v>0.84989572280742465</v>
      </c>
      <c r="J1121" s="309">
        <f t="shared" si="340"/>
        <v>0.3367429713649232</v>
      </c>
      <c r="K1121" s="380">
        <f t="shared" si="341"/>
        <v>0.51097980904082863</v>
      </c>
      <c r="L1121" s="72"/>
      <c r="M1121" s="72"/>
      <c r="N1121" s="72"/>
      <c r="O1121" s="72"/>
      <c r="P1121" s="72"/>
      <c r="Q1121" s="72"/>
      <c r="R1121" s="72"/>
      <c r="S1121" s="72"/>
      <c r="T1121" s="72"/>
      <c r="U1121" s="72"/>
      <c r="V1121" s="72"/>
      <c r="W1121" s="72"/>
      <c r="X1121" s="72"/>
      <c r="Y1121" s="72"/>
      <c r="Z1121" s="72"/>
      <c r="AA1121" s="72"/>
      <c r="AB1121" s="72"/>
      <c r="AC1121" s="72"/>
      <c r="AD1121" s="72"/>
      <c r="AE1121" s="72"/>
      <c r="AF1121" s="72"/>
      <c r="AG1121" s="72"/>
      <c r="AH1121" s="72"/>
      <c r="AI1121" s="72"/>
      <c r="AJ1121" s="72"/>
      <c r="AK1121" s="72"/>
      <c r="AL1121" s="72"/>
      <c r="AM1121" s="72"/>
      <c r="AN1121" s="72"/>
      <c r="AO1121" s="72"/>
      <c r="AP1121" s="72"/>
      <c r="AQ1121" s="72"/>
      <c r="AR1121" s="72"/>
      <c r="AS1121" s="72"/>
      <c r="AT1121" s="72"/>
      <c r="AU1121" s="72"/>
      <c r="AV1121" s="72"/>
      <c r="AW1121" s="72"/>
      <c r="AX1121" s="72"/>
      <c r="AY1121" s="72"/>
      <c r="AZ1121" s="72"/>
      <c r="BA1121" s="72"/>
      <c r="BB1121" s="72"/>
      <c r="BC1121" s="72"/>
      <c r="BD1121" s="72"/>
      <c r="BE1121" s="72"/>
      <c r="BF1121" s="72"/>
      <c r="BG1121" s="72"/>
      <c r="BH1121" s="72"/>
      <c r="BI1121" s="72"/>
      <c r="BJ1121" s="72"/>
      <c r="BK1121" s="72"/>
      <c r="BL1121" s="72"/>
      <c r="BM1121" s="72"/>
      <c r="BN1121" s="72"/>
      <c r="BO1121" s="72"/>
      <c r="BP1121" s="72"/>
      <c r="BQ1121" s="72"/>
      <c r="BR1121" s="72"/>
      <c r="BS1121" s="72"/>
      <c r="BT1121" s="72"/>
      <c r="BU1121" s="72"/>
      <c r="BV1121" s="72"/>
      <c r="BW1121" s="72"/>
      <c r="BX1121" s="72"/>
      <c r="BY1121" s="72"/>
      <c r="BZ1121" s="72"/>
      <c r="CA1121" s="72"/>
      <c r="CB1121" s="72"/>
      <c r="CC1121" s="72"/>
      <c r="CD1121" s="72"/>
      <c r="CE1121" s="72"/>
      <c r="CF1121" s="72"/>
      <c r="CG1121" s="72"/>
      <c r="CH1121" s="72"/>
    </row>
    <row r="1122" spans="1:86" ht="25.15" customHeight="1">
      <c r="A1122" s="440"/>
      <c r="B1122" s="128">
        <f t="shared" si="342"/>
        <v>2030</v>
      </c>
      <c r="C1122" s="396">
        <f t="shared" si="343"/>
        <v>47483</v>
      </c>
      <c r="D1122" s="309">
        <f t="shared" si="338"/>
        <v>4.6290121706391157E-2</v>
      </c>
      <c r="E1122" s="309">
        <f t="shared" si="338"/>
        <v>6.1336807435759089E-2</v>
      </c>
      <c r="F1122" s="309">
        <f t="shared" si="338"/>
        <v>3.2095887380450182E-2</v>
      </c>
      <c r="G1122" s="380">
        <f t="shared" si="339"/>
        <v>4.6574272174200147E-2</v>
      </c>
      <c r="H1122" s="309">
        <f t="shared" si="340"/>
        <v>0.35523453273833822</v>
      </c>
      <c r="I1122" s="309">
        <f t="shared" si="340"/>
        <v>0.87182116940907095</v>
      </c>
      <c r="J1122" s="309">
        <f t="shared" si="340"/>
        <v>0.34543020185568574</v>
      </c>
      <c r="K1122" s="380">
        <f t="shared" si="341"/>
        <v>0.52416196800103165</v>
      </c>
      <c r="L1122" s="72"/>
      <c r="M1122" s="72"/>
      <c r="N1122" s="72"/>
      <c r="O1122" s="72"/>
      <c r="P1122" s="72"/>
      <c r="Q1122" s="72"/>
      <c r="R1122" s="72"/>
      <c r="S1122" s="72"/>
      <c r="T1122" s="72"/>
      <c r="U1122" s="72"/>
      <c r="V1122" s="72"/>
      <c r="W1122" s="72"/>
      <c r="X1122" s="72"/>
      <c r="Y1122" s="72"/>
      <c r="Z1122" s="72"/>
      <c r="AA1122" s="72"/>
      <c r="AB1122" s="72"/>
      <c r="AC1122" s="72"/>
      <c r="AD1122" s="72"/>
      <c r="AE1122" s="72"/>
      <c r="AF1122" s="72"/>
      <c r="AG1122" s="72"/>
      <c r="AH1122" s="72"/>
      <c r="AI1122" s="72"/>
      <c r="AJ1122" s="72"/>
      <c r="AK1122" s="72"/>
      <c r="AL1122" s="72"/>
      <c r="AM1122" s="72"/>
      <c r="AN1122" s="72"/>
      <c r="AO1122" s="72"/>
      <c r="AP1122" s="72"/>
      <c r="AQ1122" s="72"/>
      <c r="AR1122" s="72"/>
      <c r="AS1122" s="72"/>
      <c r="AT1122" s="72"/>
      <c r="AU1122" s="72"/>
      <c r="AV1122" s="72"/>
      <c r="AW1122" s="72"/>
      <c r="AX1122" s="72"/>
      <c r="AY1122" s="72"/>
      <c r="AZ1122" s="72"/>
      <c r="BA1122" s="72"/>
      <c r="BB1122" s="72"/>
      <c r="BC1122" s="72"/>
      <c r="BD1122" s="72"/>
      <c r="BE1122" s="72"/>
      <c r="BF1122" s="72"/>
      <c r="BG1122" s="72"/>
      <c r="BH1122" s="72"/>
      <c r="BI1122" s="72"/>
      <c r="BJ1122" s="72"/>
      <c r="BK1122" s="72"/>
      <c r="BL1122" s="72"/>
      <c r="BM1122" s="72"/>
      <c r="BN1122" s="72"/>
      <c r="BO1122" s="72"/>
      <c r="BP1122" s="72"/>
      <c r="BQ1122" s="72"/>
      <c r="BR1122" s="72"/>
      <c r="BS1122" s="72"/>
      <c r="BT1122" s="72"/>
      <c r="BU1122" s="72"/>
      <c r="BV1122" s="72"/>
      <c r="BW1122" s="72"/>
      <c r="BX1122" s="72"/>
      <c r="BY1122" s="72"/>
      <c r="BZ1122" s="72"/>
      <c r="CA1122" s="72"/>
      <c r="CB1122" s="72"/>
      <c r="CC1122" s="72"/>
      <c r="CD1122" s="72"/>
      <c r="CE1122" s="72"/>
      <c r="CF1122" s="72"/>
      <c r="CG1122" s="72"/>
      <c r="CH1122" s="72"/>
    </row>
    <row r="1123" spans="1:86" ht="25.15" customHeight="1">
      <c r="A1123" s="440"/>
      <c r="B1123" s="128">
        <f t="shared" si="342"/>
        <v>2031</v>
      </c>
      <c r="C1123" s="396">
        <f t="shared" si="343"/>
        <v>47848</v>
      </c>
      <c r="D1123" s="309">
        <f t="shared" si="338"/>
        <v>4.6887983234993102E-2</v>
      </c>
      <c r="E1123" s="309">
        <f t="shared" si="338"/>
        <v>6.2083441498669005E-2</v>
      </c>
      <c r="F1123" s="309">
        <f t="shared" si="338"/>
        <v>3.2512401444592054E-2</v>
      </c>
      <c r="G1123" s="380">
        <f t="shared" si="339"/>
        <v>4.7161275392751389E-2</v>
      </c>
      <c r="H1123" s="309">
        <f t="shared" si="340"/>
        <v>0.36416385648056138</v>
      </c>
      <c r="I1123" s="309">
        <f t="shared" si="340"/>
        <v>0.89373563084098184</v>
      </c>
      <c r="J1123" s="309">
        <f t="shared" si="340"/>
        <v>0.35411307983754825</v>
      </c>
      <c r="K1123" s="380">
        <f t="shared" si="341"/>
        <v>0.53733752238636379</v>
      </c>
      <c r="L1123" s="72"/>
      <c r="M1123" s="72"/>
      <c r="N1123" s="72"/>
      <c r="O1123" s="72"/>
      <c r="P1123" s="72"/>
      <c r="Q1123" s="72"/>
      <c r="R1123" s="72"/>
      <c r="S1123" s="72"/>
      <c r="T1123" s="72"/>
      <c r="U1123" s="72"/>
      <c r="V1123" s="72"/>
      <c r="W1123" s="72"/>
      <c r="X1123" s="72"/>
      <c r="Y1123" s="72"/>
      <c r="Z1123" s="72"/>
      <c r="AA1123" s="72"/>
      <c r="AB1123" s="72"/>
      <c r="AC1123" s="72"/>
      <c r="AD1123" s="72"/>
      <c r="AE1123" s="72"/>
      <c r="AF1123" s="72"/>
      <c r="AG1123" s="72"/>
      <c r="AH1123" s="72"/>
      <c r="AI1123" s="72"/>
      <c r="AJ1123" s="72"/>
      <c r="AK1123" s="72"/>
      <c r="AL1123" s="72"/>
      <c r="AM1123" s="72"/>
      <c r="AN1123" s="72"/>
      <c r="AO1123" s="72"/>
      <c r="AP1123" s="72"/>
      <c r="AQ1123" s="72"/>
      <c r="AR1123" s="72"/>
      <c r="AS1123" s="72"/>
      <c r="AT1123" s="72"/>
      <c r="AU1123" s="72"/>
      <c r="AV1123" s="72"/>
      <c r="AW1123" s="72"/>
      <c r="AX1123" s="72"/>
      <c r="AY1123" s="72"/>
      <c r="AZ1123" s="72"/>
      <c r="BA1123" s="72"/>
      <c r="BB1123" s="72"/>
      <c r="BC1123" s="72"/>
      <c r="BD1123" s="72"/>
      <c r="BE1123" s="72"/>
      <c r="BF1123" s="72"/>
      <c r="BG1123" s="72"/>
      <c r="BH1123" s="72"/>
      <c r="BI1123" s="72"/>
      <c r="BJ1123" s="72"/>
      <c r="BK1123" s="72"/>
      <c r="BL1123" s="72"/>
      <c r="BM1123" s="72"/>
      <c r="BN1123" s="72"/>
      <c r="BO1123" s="72"/>
      <c r="BP1123" s="72"/>
      <c r="BQ1123" s="72"/>
      <c r="BR1123" s="72"/>
      <c r="BS1123" s="72"/>
      <c r="BT1123" s="72"/>
      <c r="BU1123" s="72"/>
      <c r="BV1123" s="72"/>
      <c r="BW1123" s="72"/>
      <c r="BX1123" s="72"/>
      <c r="BY1123" s="72"/>
      <c r="BZ1123" s="72"/>
      <c r="CA1123" s="72"/>
      <c r="CB1123" s="72"/>
      <c r="CC1123" s="72"/>
      <c r="CD1123" s="72"/>
      <c r="CE1123" s="72"/>
      <c r="CF1123" s="72"/>
      <c r="CG1123" s="72"/>
      <c r="CH1123" s="72"/>
    </row>
    <row r="1124" spans="1:86" ht="25.15" customHeight="1">
      <c r="A1124" s="440"/>
      <c r="B1124" s="128">
        <f t="shared" si="342"/>
        <v>2032</v>
      </c>
      <c r="C1124" s="396">
        <f t="shared" si="343"/>
        <v>48213</v>
      </c>
      <c r="D1124" s="309">
        <f t="shared" si="338"/>
        <v>4.7493998739630734E-2</v>
      </c>
      <c r="E1124" s="309">
        <f t="shared" si="338"/>
        <v>6.2838574949305059E-2</v>
      </c>
      <c r="F1124" s="309">
        <f t="shared" si="338"/>
        <v>3.2934669277485236E-2</v>
      </c>
      <c r="G1124" s="380">
        <f t="shared" si="339"/>
        <v>4.775574765547367E-2</v>
      </c>
      <c r="H1124" s="309">
        <f t="shared" si="340"/>
        <v>0.37337537993464431</v>
      </c>
      <c r="I1124" s="309">
        <f t="shared" si="340"/>
        <v>0.91634267044344364</v>
      </c>
      <c r="J1124" s="309">
        <f t="shared" si="340"/>
        <v>0.36307036893220401</v>
      </c>
      <c r="K1124" s="380">
        <f t="shared" si="341"/>
        <v>0.55092947310343066</v>
      </c>
      <c r="L1124" s="72"/>
      <c r="M1124" s="72"/>
      <c r="N1124" s="72"/>
      <c r="O1124" s="72"/>
      <c r="P1124" s="72"/>
      <c r="Q1124" s="72"/>
      <c r="R1124" s="72"/>
      <c r="S1124" s="72"/>
      <c r="T1124" s="72"/>
      <c r="U1124" s="72"/>
      <c r="V1124" s="72"/>
      <c r="W1124" s="72"/>
      <c r="X1124" s="72"/>
      <c r="Y1124" s="72"/>
      <c r="Z1124" s="72"/>
      <c r="AA1124" s="72"/>
      <c r="AB1124" s="72"/>
      <c r="AC1124" s="72"/>
      <c r="AD1124" s="72"/>
      <c r="AE1124" s="72"/>
      <c r="AF1124" s="72"/>
      <c r="AG1124" s="72"/>
      <c r="AH1124" s="72"/>
      <c r="AI1124" s="72"/>
      <c r="AJ1124" s="72"/>
      <c r="AK1124" s="72"/>
      <c r="AL1124" s="72"/>
      <c r="AM1124" s="72"/>
      <c r="AN1124" s="72"/>
      <c r="AO1124" s="72"/>
      <c r="AP1124" s="72"/>
      <c r="AQ1124" s="72"/>
      <c r="AR1124" s="72"/>
      <c r="AS1124" s="72"/>
      <c r="AT1124" s="72"/>
      <c r="AU1124" s="72"/>
      <c r="AV1124" s="72"/>
      <c r="AW1124" s="72"/>
      <c r="AX1124" s="72"/>
      <c r="AY1124" s="72"/>
      <c r="AZ1124" s="72"/>
      <c r="BA1124" s="72"/>
      <c r="BB1124" s="72"/>
      <c r="BC1124" s="72"/>
      <c r="BD1124" s="72"/>
      <c r="BE1124" s="72"/>
      <c r="BF1124" s="72"/>
      <c r="BG1124" s="72"/>
      <c r="BH1124" s="72"/>
      <c r="BI1124" s="72"/>
      <c r="BJ1124" s="72"/>
      <c r="BK1124" s="72"/>
      <c r="BL1124" s="72"/>
      <c r="BM1124" s="72"/>
      <c r="BN1124" s="72"/>
      <c r="BO1124" s="72"/>
      <c r="BP1124" s="72"/>
      <c r="BQ1124" s="72"/>
      <c r="BR1124" s="72"/>
      <c r="BS1124" s="72"/>
      <c r="BT1124" s="72"/>
      <c r="BU1124" s="72"/>
      <c r="BV1124" s="72"/>
      <c r="BW1124" s="72"/>
      <c r="BX1124" s="72"/>
      <c r="BY1124" s="72"/>
      <c r="BZ1124" s="72"/>
      <c r="CA1124" s="72"/>
      <c r="CB1124" s="72"/>
      <c r="CC1124" s="72"/>
      <c r="CD1124" s="72"/>
      <c r="CE1124" s="72"/>
      <c r="CF1124" s="72"/>
      <c r="CG1124" s="72"/>
      <c r="CH1124" s="72"/>
    </row>
    <row r="1125" spans="1:86" ht="25.15" customHeight="1">
      <c r="A1125" s="440"/>
      <c r="B1125" s="128">
        <f t="shared" si="342"/>
        <v>2033</v>
      </c>
      <c r="C1125" s="396">
        <f t="shared" si="343"/>
        <v>48579</v>
      </c>
      <c r="D1125" s="309">
        <f t="shared" si="338"/>
        <v>4.8069992330832902E-2</v>
      </c>
      <c r="E1125" s="309">
        <f t="shared" si="338"/>
        <v>6.355162694870789E-2</v>
      </c>
      <c r="F1125" s="309">
        <f t="shared" si="338"/>
        <v>3.333622092337972E-2</v>
      </c>
      <c r="G1125" s="380">
        <f t="shared" si="339"/>
        <v>4.831928006764017E-2</v>
      </c>
      <c r="H1125" s="309">
        <f t="shared" si="340"/>
        <v>0.38257573861813027</v>
      </c>
      <c r="I1125" s="309">
        <f t="shared" si="340"/>
        <v>0.93892230932198661</v>
      </c>
      <c r="J1125" s="309">
        <f t="shared" si="340"/>
        <v>0.37201680139946136</v>
      </c>
      <c r="K1125" s="380">
        <f t="shared" si="341"/>
        <v>0.56450494977985943</v>
      </c>
      <c r="L1125" s="72"/>
      <c r="M1125" s="72"/>
      <c r="N1125" s="72"/>
      <c r="O1125" s="72"/>
      <c r="P1125" s="72"/>
      <c r="Q1125" s="72"/>
      <c r="R1125" s="72"/>
      <c r="S1125" s="72"/>
      <c r="T1125" s="72"/>
      <c r="U1125" s="72"/>
      <c r="V1125" s="72"/>
      <c r="W1125" s="72"/>
      <c r="X1125" s="72"/>
      <c r="Y1125" s="72"/>
      <c r="Z1125" s="72"/>
      <c r="AA1125" s="72"/>
      <c r="AB1125" s="72"/>
      <c r="AC1125" s="72"/>
      <c r="AD1125" s="72"/>
      <c r="AE1125" s="72"/>
      <c r="AF1125" s="72"/>
      <c r="AG1125" s="72"/>
      <c r="AH1125" s="72"/>
      <c r="AI1125" s="72"/>
      <c r="AJ1125" s="72"/>
      <c r="AK1125" s="72"/>
      <c r="AL1125" s="72"/>
      <c r="AM1125" s="72"/>
      <c r="AN1125" s="72"/>
      <c r="AO1125" s="72"/>
      <c r="AP1125" s="72"/>
      <c r="AQ1125" s="72"/>
      <c r="AR1125" s="72"/>
      <c r="AS1125" s="72"/>
      <c r="AT1125" s="72"/>
      <c r="AU1125" s="72"/>
      <c r="AV1125" s="72"/>
      <c r="AW1125" s="72"/>
      <c r="AX1125" s="72"/>
      <c r="AY1125" s="72"/>
      <c r="AZ1125" s="72"/>
      <c r="BA1125" s="72"/>
      <c r="BB1125" s="72"/>
      <c r="BC1125" s="72"/>
      <c r="BD1125" s="72"/>
      <c r="BE1125" s="72"/>
      <c r="BF1125" s="72"/>
      <c r="BG1125" s="72"/>
      <c r="BH1125" s="72"/>
      <c r="BI1125" s="72"/>
      <c r="BJ1125" s="72"/>
      <c r="BK1125" s="72"/>
      <c r="BL1125" s="72"/>
      <c r="BM1125" s="72"/>
      <c r="BN1125" s="72"/>
      <c r="BO1125" s="72"/>
      <c r="BP1125" s="72"/>
      <c r="BQ1125" s="72"/>
      <c r="BR1125" s="72"/>
      <c r="BS1125" s="72"/>
      <c r="BT1125" s="72"/>
      <c r="BU1125" s="72"/>
      <c r="BV1125" s="72"/>
      <c r="BW1125" s="72"/>
      <c r="BX1125" s="72"/>
      <c r="BY1125" s="72"/>
      <c r="BZ1125" s="72"/>
      <c r="CA1125" s="72"/>
      <c r="CB1125" s="72"/>
      <c r="CC1125" s="72"/>
      <c r="CD1125" s="72"/>
      <c r="CE1125" s="72"/>
      <c r="CF1125" s="72"/>
      <c r="CG1125" s="72"/>
      <c r="CH1125" s="72"/>
    </row>
    <row r="1126" spans="1:86" ht="25.15" customHeight="1">
      <c r="A1126" s="440"/>
      <c r="B1126" s="128">
        <f t="shared" si="342"/>
        <v>2034</v>
      </c>
      <c r="C1126" s="396">
        <f t="shared" si="343"/>
        <v>48944</v>
      </c>
      <c r="D1126" s="309">
        <f t="shared" si="338"/>
        <v>4.8652088054677675E-2</v>
      </c>
      <c r="E1126" s="309">
        <f t="shared" si="338"/>
        <v>6.4270322441057542E-2</v>
      </c>
      <c r="F1126" s="309">
        <f t="shared" si="338"/>
        <v>3.3742109617892854E-2</v>
      </c>
      <c r="G1126" s="380">
        <f t="shared" si="339"/>
        <v>4.8888173371209355E-2</v>
      </c>
      <c r="H1126" s="309">
        <f t="shared" si="340"/>
        <v>0.39205561349502727</v>
      </c>
      <c r="I1126" s="309">
        <f t="shared" si="340"/>
        <v>0.9621879404455117</v>
      </c>
      <c r="J1126" s="309">
        <f t="shared" si="340"/>
        <v>0.38123503552509808</v>
      </c>
      <c r="K1126" s="380">
        <f t="shared" si="341"/>
        <v>0.57849286315521242</v>
      </c>
      <c r="L1126" s="72"/>
      <c r="M1126" s="72"/>
      <c r="N1126" s="72"/>
      <c r="O1126" s="72"/>
      <c r="P1126" s="72"/>
      <c r="Q1126" s="72"/>
      <c r="R1126" s="72"/>
      <c r="S1126" s="72"/>
      <c r="T1126" s="72"/>
      <c r="U1126" s="72"/>
      <c r="V1126" s="72"/>
      <c r="W1126" s="72"/>
      <c r="X1126" s="72"/>
      <c r="Y1126" s="72"/>
      <c r="Z1126" s="72"/>
      <c r="AA1126" s="72"/>
      <c r="AB1126" s="72"/>
      <c r="AC1126" s="72"/>
      <c r="AD1126" s="72"/>
      <c r="AE1126" s="72"/>
      <c r="AF1126" s="72"/>
      <c r="AG1126" s="72"/>
      <c r="AH1126" s="72"/>
      <c r="AI1126" s="72"/>
      <c r="AJ1126" s="72"/>
      <c r="AK1126" s="72"/>
      <c r="AL1126" s="72"/>
      <c r="AM1126" s="72"/>
      <c r="AN1126" s="72"/>
      <c r="AO1126" s="72"/>
      <c r="AP1126" s="72"/>
      <c r="AQ1126" s="72"/>
      <c r="AR1126" s="72"/>
      <c r="AS1126" s="72"/>
      <c r="AT1126" s="72"/>
      <c r="AU1126" s="72"/>
      <c r="AV1126" s="72"/>
      <c r="AW1126" s="72"/>
      <c r="AX1126" s="72"/>
      <c r="AY1126" s="72"/>
      <c r="AZ1126" s="72"/>
      <c r="BA1126" s="72"/>
      <c r="BB1126" s="72"/>
      <c r="BC1126" s="72"/>
      <c r="BD1126" s="72"/>
      <c r="BE1126" s="72"/>
      <c r="BF1126" s="72"/>
      <c r="BG1126" s="72"/>
      <c r="BH1126" s="72"/>
      <c r="BI1126" s="72"/>
      <c r="BJ1126" s="72"/>
      <c r="BK1126" s="72"/>
      <c r="BL1126" s="72"/>
      <c r="BM1126" s="72"/>
      <c r="BN1126" s="72"/>
      <c r="BO1126" s="72"/>
      <c r="BP1126" s="72"/>
      <c r="BQ1126" s="72"/>
      <c r="BR1126" s="72"/>
      <c r="BS1126" s="72"/>
      <c r="BT1126" s="72"/>
      <c r="BU1126" s="72"/>
      <c r="BV1126" s="72"/>
      <c r="BW1126" s="72"/>
      <c r="BX1126" s="72"/>
      <c r="BY1126" s="72"/>
      <c r="BZ1126" s="72"/>
      <c r="CA1126" s="72"/>
      <c r="CB1126" s="72"/>
      <c r="CC1126" s="72"/>
      <c r="CD1126" s="72"/>
      <c r="CE1126" s="72"/>
      <c r="CF1126" s="72"/>
      <c r="CG1126" s="72"/>
      <c r="CH1126" s="72"/>
    </row>
    <row r="1127" spans="1:86" ht="25.15" customHeight="1">
      <c r="A1127" s="440"/>
      <c r="B1127" s="128">
        <f t="shared" si="342"/>
        <v>2035</v>
      </c>
      <c r="C1127" s="396">
        <f t="shared" si="343"/>
        <v>49309</v>
      </c>
      <c r="D1127" s="309">
        <f t="shared" si="338"/>
        <v>4.9200958841217203E-2</v>
      </c>
      <c r="E1127" s="309">
        <f t="shared" si="338"/>
        <v>6.4942640225047921E-2</v>
      </c>
      <c r="F1127" s="309">
        <f t="shared" si="338"/>
        <v>3.4125063526918901E-2</v>
      </c>
      <c r="G1127" s="380">
        <f t="shared" si="339"/>
        <v>4.9422887531061339E-2</v>
      </c>
      <c r="H1127" s="309">
        <f t="shared" si="340"/>
        <v>0.40150470593869925</v>
      </c>
      <c r="I1127" s="309">
        <f t="shared" si="340"/>
        <v>0.98537802492461413</v>
      </c>
      <c r="J1127" s="309">
        <f t="shared" si="340"/>
        <v>0.3904233368003428</v>
      </c>
      <c r="K1127" s="380">
        <f t="shared" si="341"/>
        <v>0.59243535588788543</v>
      </c>
      <c r="L1127" s="72"/>
      <c r="M1127" s="72"/>
      <c r="N1127" s="72"/>
      <c r="O1127" s="72"/>
      <c r="P1127" s="72"/>
      <c r="Q1127" s="72"/>
      <c r="R1127" s="72"/>
      <c r="S1127" s="72"/>
      <c r="T1127" s="72"/>
      <c r="U1127" s="72"/>
      <c r="V1127" s="72"/>
      <c r="W1127" s="72"/>
      <c r="X1127" s="72"/>
      <c r="Y1127" s="72"/>
      <c r="Z1127" s="72"/>
      <c r="AA1127" s="72"/>
      <c r="AB1127" s="72"/>
      <c r="AC1127" s="72"/>
      <c r="AD1127" s="72"/>
      <c r="AE1127" s="72"/>
      <c r="AF1127" s="72"/>
      <c r="AG1127" s="72"/>
      <c r="AH1127" s="72"/>
      <c r="AI1127" s="72"/>
      <c r="AJ1127" s="72"/>
      <c r="AK1127" s="72"/>
      <c r="AL1127" s="72"/>
      <c r="AM1127" s="72"/>
      <c r="AN1127" s="72"/>
      <c r="AO1127" s="72"/>
      <c r="AP1127" s="72"/>
      <c r="AQ1127" s="72"/>
      <c r="AR1127" s="72"/>
      <c r="AS1127" s="72"/>
      <c r="AT1127" s="72"/>
      <c r="AU1127" s="72"/>
      <c r="AV1127" s="72"/>
      <c r="AW1127" s="72"/>
      <c r="AX1127" s="72"/>
      <c r="AY1127" s="72"/>
      <c r="AZ1127" s="72"/>
      <c r="BA1127" s="72"/>
      <c r="BB1127" s="72"/>
      <c r="BC1127" s="72"/>
      <c r="BD1127" s="72"/>
      <c r="BE1127" s="72"/>
      <c r="BF1127" s="72"/>
      <c r="BG1127" s="72"/>
      <c r="BH1127" s="72"/>
      <c r="BI1127" s="72"/>
      <c r="BJ1127" s="72"/>
      <c r="BK1127" s="72"/>
      <c r="BL1127" s="72"/>
      <c r="BM1127" s="72"/>
      <c r="BN1127" s="72"/>
      <c r="BO1127" s="72"/>
      <c r="BP1127" s="72"/>
      <c r="BQ1127" s="72"/>
      <c r="BR1127" s="72"/>
      <c r="BS1127" s="72"/>
      <c r="BT1127" s="72"/>
      <c r="BU1127" s="72"/>
      <c r="BV1127" s="72"/>
      <c r="BW1127" s="72"/>
      <c r="BX1127" s="72"/>
      <c r="BY1127" s="72"/>
      <c r="BZ1127" s="72"/>
      <c r="CA1127" s="72"/>
      <c r="CB1127" s="72"/>
      <c r="CC1127" s="72"/>
      <c r="CD1127" s="72"/>
      <c r="CE1127" s="72"/>
      <c r="CF1127" s="72"/>
      <c r="CG1127" s="72"/>
      <c r="CH1127" s="72"/>
    </row>
    <row r="1128" spans="1:86" ht="25.15" customHeight="1">
      <c r="A1128" s="440"/>
      <c r="B1128" s="128">
        <f t="shared" si="342"/>
        <v>2036</v>
      </c>
      <c r="C1128" s="396">
        <f t="shared" si="343"/>
        <v>49674</v>
      </c>
      <c r="D1128" s="309">
        <f t="shared" si="338"/>
        <v>4.9714331014035468E-2</v>
      </c>
      <c r="E1128" s="309">
        <f t="shared" si="338"/>
        <v>6.5565594113874373E-2</v>
      </c>
      <c r="F1128" s="309">
        <f t="shared" si="338"/>
        <v>3.4483505012855117E-2</v>
      </c>
      <c r="G1128" s="380">
        <f t="shared" si="339"/>
        <v>4.9921143380254988E-2</v>
      </c>
      <c r="H1128" s="309">
        <f t="shared" si="340"/>
        <v>0.41090303766545455</v>
      </c>
      <c r="I1128" s="309">
        <f t="shared" si="340"/>
        <v>1.008443531797927</v>
      </c>
      <c r="J1128" s="309">
        <f t="shared" si="340"/>
        <v>0.39956227833413538</v>
      </c>
      <c r="K1128" s="380">
        <f t="shared" si="341"/>
        <v>0.60630294926583905</v>
      </c>
      <c r="L1128" s="72"/>
      <c r="M1128" s="72"/>
      <c r="N1128" s="72"/>
      <c r="O1128" s="72"/>
      <c r="P1128" s="72"/>
      <c r="Q1128" s="72"/>
      <c r="R1128" s="72"/>
      <c r="S1128" s="72"/>
      <c r="T1128" s="72"/>
      <c r="U1128" s="72"/>
      <c r="V1128" s="72"/>
      <c r="W1128" s="72"/>
      <c r="X1128" s="72"/>
      <c r="Y1128" s="72"/>
      <c r="Z1128" s="72"/>
      <c r="AA1128" s="72"/>
      <c r="AB1128" s="72"/>
      <c r="AC1128" s="72"/>
      <c r="AD1128" s="72"/>
      <c r="AE1128" s="72"/>
      <c r="AF1128" s="72"/>
      <c r="AG1128" s="72"/>
      <c r="AH1128" s="72"/>
      <c r="AI1128" s="72"/>
      <c r="AJ1128" s="72"/>
      <c r="AK1128" s="72"/>
      <c r="AL1128" s="72"/>
      <c r="AM1128" s="72"/>
      <c r="AN1128" s="72"/>
      <c r="AO1128" s="72"/>
      <c r="AP1128" s="72"/>
      <c r="AQ1128" s="72"/>
      <c r="AR1128" s="72"/>
      <c r="AS1128" s="72"/>
      <c r="AT1128" s="72"/>
      <c r="AU1128" s="72"/>
      <c r="AV1128" s="72"/>
      <c r="AW1128" s="72"/>
      <c r="AX1128" s="72"/>
      <c r="AY1128" s="72"/>
      <c r="AZ1128" s="72"/>
      <c r="BA1128" s="72"/>
      <c r="BB1128" s="72"/>
      <c r="BC1128" s="72"/>
      <c r="BD1128" s="72"/>
      <c r="BE1128" s="72"/>
      <c r="BF1128" s="72"/>
      <c r="BG1128" s="72"/>
      <c r="BH1128" s="72"/>
      <c r="BI1128" s="72"/>
      <c r="BJ1128" s="72"/>
      <c r="BK1128" s="72"/>
      <c r="BL1128" s="72"/>
      <c r="BM1128" s="72"/>
      <c r="BN1128" s="72"/>
      <c r="BO1128" s="72"/>
      <c r="BP1128" s="72"/>
      <c r="BQ1128" s="72"/>
      <c r="BR1128" s="72"/>
      <c r="BS1128" s="72"/>
      <c r="BT1128" s="72"/>
      <c r="BU1128" s="72"/>
      <c r="BV1128" s="72"/>
      <c r="BW1128" s="72"/>
      <c r="BX1128" s="72"/>
      <c r="BY1128" s="72"/>
      <c r="BZ1128" s="72"/>
      <c r="CA1128" s="72"/>
      <c r="CB1128" s="72"/>
      <c r="CC1128" s="72"/>
      <c r="CD1128" s="72"/>
      <c r="CE1128" s="72"/>
      <c r="CF1128" s="72"/>
      <c r="CG1128" s="72"/>
      <c r="CH1128" s="72"/>
    </row>
    <row r="1129" spans="1:86" ht="25.15" customHeight="1">
      <c r="A1129" s="440"/>
      <c r="B1129" s="128">
        <f t="shared" si="342"/>
        <v>2037</v>
      </c>
      <c r="C1129" s="396">
        <f t="shared" si="343"/>
        <v>50040</v>
      </c>
      <c r="D1129" s="309">
        <f t="shared" si="338"/>
        <v>5.0190692387255514E-2</v>
      </c>
      <c r="E1129" s="309">
        <f t="shared" si="338"/>
        <v>6.6137212259924333E-2</v>
      </c>
      <c r="F1129" s="309">
        <f t="shared" si="338"/>
        <v>3.4816384196719424E-2</v>
      </c>
      <c r="G1129" s="380">
        <f t="shared" si="339"/>
        <v>5.0381429614633093E-2</v>
      </c>
      <c r="H1129" s="309">
        <f t="shared" si="340"/>
        <v>0.42023596679029673</v>
      </c>
      <c r="I1129" s="309">
        <f t="shared" si="340"/>
        <v>1.0313485267625502</v>
      </c>
      <c r="J1129" s="309">
        <f t="shared" si="340"/>
        <v>0.40863762235164314</v>
      </c>
      <c r="K1129" s="380">
        <f t="shared" si="341"/>
        <v>0.62007403863483013</v>
      </c>
      <c r="L1129" s="72"/>
      <c r="M1129" s="72"/>
      <c r="N1129" s="72"/>
      <c r="O1129" s="72"/>
      <c r="P1129" s="72"/>
      <c r="Q1129" s="72"/>
      <c r="R1129" s="72"/>
      <c r="S1129" s="72"/>
      <c r="T1129" s="72"/>
      <c r="U1129" s="72"/>
      <c r="V1129" s="72"/>
      <c r="W1129" s="72"/>
      <c r="X1129" s="72"/>
      <c r="Y1129" s="72"/>
      <c r="Z1129" s="72"/>
      <c r="AA1129" s="72"/>
      <c r="AB1129" s="72"/>
      <c r="AC1129" s="72"/>
      <c r="AD1129" s="72"/>
      <c r="AE1129" s="72"/>
      <c r="AF1129" s="72"/>
      <c r="AG1129" s="72"/>
      <c r="AH1129" s="72"/>
      <c r="AI1129" s="72"/>
      <c r="AJ1129" s="72"/>
      <c r="AK1129" s="72"/>
      <c r="AL1129" s="72"/>
      <c r="AM1129" s="72"/>
      <c r="AN1129" s="72"/>
      <c r="AO1129" s="72"/>
      <c r="AP1129" s="72"/>
      <c r="AQ1129" s="72"/>
      <c r="AR1129" s="72"/>
      <c r="AS1129" s="72"/>
      <c r="AT1129" s="72"/>
      <c r="AU1129" s="72"/>
      <c r="AV1129" s="72"/>
      <c r="AW1129" s="72"/>
      <c r="AX1129" s="72"/>
      <c r="AY1129" s="72"/>
      <c r="AZ1129" s="72"/>
      <c r="BA1129" s="72"/>
      <c r="BB1129" s="72"/>
      <c r="BC1129" s="72"/>
      <c r="BD1129" s="72"/>
      <c r="BE1129" s="72"/>
      <c r="BF1129" s="72"/>
      <c r="BG1129" s="72"/>
      <c r="BH1129" s="72"/>
      <c r="BI1129" s="72"/>
      <c r="BJ1129" s="72"/>
      <c r="BK1129" s="72"/>
      <c r="BL1129" s="72"/>
      <c r="BM1129" s="72"/>
      <c r="BN1129" s="72"/>
      <c r="BO1129" s="72"/>
      <c r="BP1129" s="72"/>
      <c r="BQ1129" s="72"/>
      <c r="BR1129" s="72"/>
      <c r="BS1129" s="72"/>
      <c r="BT1129" s="72"/>
      <c r="BU1129" s="72"/>
      <c r="BV1129" s="72"/>
      <c r="BW1129" s="72"/>
      <c r="BX1129" s="72"/>
      <c r="BY1129" s="72"/>
      <c r="BZ1129" s="72"/>
      <c r="CA1129" s="72"/>
      <c r="CB1129" s="72"/>
      <c r="CC1129" s="72"/>
      <c r="CD1129" s="72"/>
      <c r="CE1129" s="72"/>
      <c r="CF1129" s="72"/>
      <c r="CG1129" s="72"/>
      <c r="CH1129" s="72"/>
    </row>
    <row r="1130" spans="1:86" ht="25.15" customHeight="1">
      <c r="A1130" s="440"/>
      <c r="B1130" s="128">
        <f t="shared" si="342"/>
        <v>2038</v>
      </c>
      <c r="C1130" s="396">
        <f t="shared" si="343"/>
        <v>50405</v>
      </c>
      <c r="D1130" s="309">
        <f t="shared" si="338"/>
        <v>5.0627985000175485E-2</v>
      </c>
      <c r="E1130" s="309">
        <f t="shared" si="338"/>
        <v>6.6654812370310318E-2</v>
      </c>
      <c r="F1130" s="309">
        <f t="shared" si="338"/>
        <v>3.5122272226101175E-2</v>
      </c>
      <c r="G1130" s="380">
        <f t="shared" si="339"/>
        <v>5.0801689865528993E-2</v>
      </c>
      <c r="H1130" s="309">
        <f t="shared" si="340"/>
        <v>0.42948344974908348</v>
      </c>
      <c r="I1130" s="309">
        <f t="shared" si="340"/>
        <v>1.0540438186449932</v>
      </c>
      <c r="J1130" s="309">
        <f t="shared" si="340"/>
        <v>0.41762987848306954</v>
      </c>
      <c r="K1130" s="380">
        <f t="shared" si="341"/>
        <v>0.63371904895904885</v>
      </c>
      <c r="L1130" s="72"/>
      <c r="M1130" s="72"/>
      <c r="N1130" s="72"/>
      <c r="O1130" s="72"/>
      <c r="P1130" s="72"/>
      <c r="Q1130" s="72"/>
      <c r="R1130" s="72"/>
      <c r="S1130" s="72"/>
      <c r="T1130" s="72"/>
      <c r="U1130" s="72"/>
      <c r="V1130" s="72"/>
      <c r="W1130" s="72"/>
      <c r="X1130" s="72"/>
      <c r="Y1130" s="72"/>
      <c r="Z1130" s="72"/>
      <c r="AA1130" s="72"/>
      <c r="AB1130" s="72"/>
      <c r="AC1130" s="72"/>
      <c r="AD1130" s="72"/>
      <c r="AE1130" s="72"/>
      <c r="AF1130" s="72"/>
      <c r="AG1130" s="72"/>
      <c r="AH1130" s="72"/>
      <c r="AI1130" s="72"/>
      <c r="AJ1130" s="72"/>
      <c r="AK1130" s="72"/>
      <c r="AL1130" s="72"/>
      <c r="AM1130" s="72"/>
      <c r="AN1130" s="72"/>
      <c r="AO1130" s="72"/>
      <c r="AP1130" s="72"/>
      <c r="AQ1130" s="72"/>
      <c r="AR1130" s="72"/>
      <c r="AS1130" s="72"/>
      <c r="AT1130" s="72"/>
      <c r="AU1130" s="72"/>
      <c r="AV1130" s="72"/>
      <c r="AW1130" s="72"/>
      <c r="AX1130" s="72"/>
      <c r="AY1130" s="72"/>
      <c r="AZ1130" s="72"/>
      <c r="BA1130" s="72"/>
      <c r="BB1130" s="72"/>
      <c r="BC1130" s="72"/>
      <c r="BD1130" s="72"/>
      <c r="BE1130" s="72"/>
      <c r="BF1130" s="72"/>
      <c r="BG1130" s="72"/>
      <c r="BH1130" s="72"/>
      <c r="BI1130" s="72"/>
      <c r="BJ1130" s="72"/>
      <c r="BK1130" s="72"/>
      <c r="BL1130" s="72"/>
      <c r="BM1130" s="72"/>
      <c r="BN1130" s="72"/>
      <c r="BO1130" s="72"/>
      <c r="BP1130" s="72"/>
      <c r="BQ1130" s="72"/>
      <c r="BR1130" s="72"/>
      <c r="BS1130" s="72"/>
      <c r="BT1130" s="72"/>
      <c r="BU1130" s="72"/>
      <c r="BV1130" s="72"/>
      <c r="BW1130" s="72"/>
      <c r="BX1130" s="72"/>
      <c r="BY1130" s="72"/>
      <c r="BZ1130" s="72"/>
      <c r="CA1130" s="72"/>
      <c r="CB1130" s="72"/>
      <c r="CC1130" s="72"/>
      <c r="CD1130" s="72"/>
      <c r="CE1130" s="72"/>
      <c r="CF1130" s="72"/>
      <c r="CG1130" s="72"/>
      <c r="CH1130" s="72"/>
    </row>
    <row r="1131" spans="1:86" ht="25.15" customHeight="1">
      <c r="A1131" s="440"/>
      <c r="B1131" s="128">
        <f t="shared" si="342"/>
        <v>2039</v>
      </c>
      <c r="C1131" s="396">
        <f t="shared" si="343"/>
        <v>50770</v>
      </c>
      <c r="D1131" s="309">
        <f t="shared" si="338"/>
        <v>5.0984082680183382E-2</v>
      </c>
      <c r="E1131" s="309">
        <f t="shared" si="338"/>
        <v>6.7063018797533458E-2</v>
      </c>
      <c r="F1131" s="309">
        <f t="shared" si="338"/>
        <v>3.5371941076088764E-2</v>
      </c>
      <c r="G1131" s="380">
        <f t="shared" si="339"/>
        <v>5.1139680851268542E-2</v>
      </c>
      <c r="H1131" s="309">
        <f t="shared" si="340"/>
        <v>0.43827992967032881</v>
      </c>
      <c r="I1131" s="309">
        <f t="shared" si="340"/>
        <v>1.0756322530590325</v>
      </c>
      <c r="J1131" s="309">
        <f t="shared" si="340"/>
        <v>0.42618357908022819</v>
      </c>
      <c r="K1131" s="380">
        <f t="shared" si="341"/>
        <v>0.64669858726986318</v>
      </c>
      <c r="L1131" s="72"/>
      <c r="M1131" s="72"/>
      <c r="N1131" s="72"/>
      <c r="O1131" s="72"/>
      <c r="P1131" s="72"/>
      <c r="Q1131" s="72"/>
      <c r="R1131" s="72"/>
      <c r="S1131" s="72"/>
      <c r="T1131" s="72"/>
      <c r="U1131" s="72"/>
      <c r="V1131" s="72"/>
      <c r="W1131" s="72"/>
      <c r="X1131" s="72"/>
      <c r="Y1131" s="72"/>
      <c r="Z1131" s="72"/>
      <c r="AA1131" s="72"/>
      <c r="AB1131" s="72"/>
      <c r="AC1131" s="72"/>
      <c r="AD1131" s="72"/>
      <c r="AE1131" s="72"/>
      <c r="AF1131" s="72"/>
      <c r="AG1131" s="72"/>
      <c r="AH1131" s="72"/>
      <c r="AI1131" s="72"/>
      <c r="AJ1131" s="72"/>
      <c r="AK1131" s="72"/>
      <c r="AL1131" s="72"/>
      <c r="AM1131" s="72"/>
      <c r="AN1131" s="72"/>
      <c r="AO1131" s="72"/>
      <c r="AP1131" s="72"/>
      <c r="AQ1131" s="72"/>
      <c r="AR1131" s="72"/>
      <c r="AS1131" s="72"/>
      <c r="AT1131" s="72"/>
      <c r="AU1131" s="72"/>
      <c r="AV1131" s="72"/>
      <c r="AW1131" s="72"/>
      <c r="AX1131" s="72"/>
      <c r="AY1131" s="72"/>
      <c r="AZ1131" s="72"/>
      <c r="BA1131" s="72"/>
      <c r="BB1131" s="72"/>
      <c r="BC1131" s="72"/>
      <c r="BD1131" s="72"/>
      <c r="BE1131" s="72"/>
      <c r="BF1131" s="72"/>
      <c r="BG1131" s="72"/>
      <c r="BH1131" s="72"/>
      <c r="BI1131" s="72"/>
      <c r="BJ1131" s="72"/>
      <c r="BK1131" s="72"/>
      <c r="BL1131" s="72"/>
      <c r="BM1131" s="72"/>
      <c r="BN1131" s="72"/>
      <c r="BO1131" s="72"/>
      <c r="BP1131" s="72"/>
      <c r="BQ1131" s="72"/>
      <c r="BR1131" s="72"/>
      <c r="BS1131" s="72"/>
      <c r="BT1131" s="72"/>
      <c r="BU1131" s="72"/>
      <c r="BV1131" s="72"/>
      <c r="BW1131" s="72"/>
      <c r="BX1131" s="72"/>
      <c r="BY1131" s="72"/>
      <c r="BZ1131" s="72"/>
      <c r="CA1131" s="72"/>
      <c r="CB1131" s="72"/>
      <c r="CC1131" s="72"/>
      <c r="CD1131" s="72"/>
      <c r="CE1131" s="72"/>
      <c r="CF1131" s="72"/>
      <c r="CG1131" s="72"/>
      <c r="CH1131" s="72"/>
    </row>
    <row r="1132" spans="1:86" ht="25.15" customHeight="1">
      <c r="A1132" s="440"/>
      <c r="B1132" s="128">
        <f t="shared" si="342"/>
        <v>2040</v>
      </c>
      <c r="C1132" s="396">
        <f t="shared" si="343"/>
        <v>51135</v>
      </c>
      <c r="D1132" s="309">
        <f t="shared" ref="D1132:F1151" si="344">AVERAGE(D1040,D1086)</f>
        <v>5.1337051248272057E-2</v>
      </c>
      <c r="E1132" s="309">
        <f t="shared" si="344"/>
        <v>6.7464613980954824E-2</v>
      </c>
      <c r="F1132" s="309">
        <f t="shared" si="344"/>
        <v>3.5619547358046615E-2</v>
      </c>
      <c r="G1132" s="380">
        <f t="shared" si="339"/>
        <v>5.1473737529091172E-2</v>
      </c>
      <c r="H1132" s="309">
        <f t="shared" ref="H1132:J1151" si="345">AVERAGE(H1040,H1086)</f>
        <v>0.44728726247546763</v>
      </c>
      <c r="I1132" s="309">
        <f t="shared" si="345"/>
        <v>1.0977381653387295</v>
      </c>
      <c r="J1132" s="309">
        <f t="shared" si="345"/>
        <v>0.43494231310610132</v>
      </c>
      <c r="K1132" s="380">
        <f t="shared" si="341"/>
        <v>0.65998924697343275</v>
      </c>
      <c r="L1132" s="72"/>
      <c r="M1132" s="72"/>
      <c r="N1132" s="72"/>
      <c r="O1132" s="72"/>
      <c r="P1132" s="72"/>
      <c r="Q1132" s="72"/>
      <c r="R1132" s="72"/>
      <c r="S1132" s="72"/>
      <c r="T1132" s="72"/>
      <c r="U1132" s="72"/>
      <c r="V1132" s="72"/>
      <c r="W1132" s="72"/>
      <c r="X1132" s="72"/>
      <c r="Y1132" s="72"/>
      <c r="Z1132" s="72"/>
      <c r="AA1132" s="72"/>
      <c r="AB1132" s="72"/>
      <c r="AC1132" s="72"/>
      <c r="AD1132" s="72"/>
      <c r="AE1132" s="72"/>
      <c r="AF1132" s="72"/>
      <c r="AG1132" s="72"/>
      <c r="AH1132" s="72"/>
      <c r="AI1132" s="72"/>
      <c r="AJ1132" s="72"/>
      <c r="AK1132" s="72"/>
      <c r="AL1132" s="72"/>
      <c r="AM1132" s="72"/>
      <c r="AN1132" s="72"/>
      <c r="AO1132" s="72"/>
      <c r="AP1132" s="72"/>
      <c r="AQ1132" s="72"/>
      <c r="AR1132" s="72"/>
      <c r="AS1132" s="72"/>
      <c r="AT1132" s="72"/>
      <c r="AU1132" s="72"/>
      <c r="AV1132" s="72"/>
      <c r="AW1132" s="72"/>
      <c r="AX1132" s="72"/>
      <c r="AY1132" s="72"/>
      <c r="AZ1132" s="72"/>
      <c r="BA1132" s="72"/>
      <c r="BB1132" s="72"/>
      <c r="BC1132" s="72"/>
      <c r="BD1132" s="72"/>
      <c r="BE1132" s="72"/>
      <c r="BF1132" s="72"/>
      <c r="BG1132" s="72"/>
      <c r="BH1132" s="72"/>
      <c r="BI1132" s="72"/>
      <c r="BJ1132" s="72"/>
      <c r="BK1132" s="72"/>
      <c r="BL1132" s="72"/>
      <c r="BM1132" s="72"/>
      <c r="BN1132" s="72"/>
      <c r="BO1132" s="72"/>
      <c r="BP1132" s="72"/>
      <c r="BQ1132" s="72"/>
      <c r="BR1132" s="72"/>
      <c r="BS1132" s="72"/>
      <c r="BT1132" s="72"/>
      <c r="BU1132" s="72"/>
      <c r="BV1132" s="72"/>
      <c r="BW1132" s="72"/>
      <c r="BX1132" s="72"/>
      <c r="BY1132" s="72"/>
      <c r="BZ1132" s="72"/>
      <c r="CA1132" s="72"/>
      <c r="CB1132" s="72"/>
      <c r="CC1132" s="72"/>
      <c r="CD1132" s="72"/>
      <c r="CE1132" s="72"/>
      <c r="CF1132" s="72"/>
      <c r="CG1132" s="72"/>
      <c r="CH1132" s="72"/>
    </row>
    <row r="1133" spans="1:86" ht="25.15" customHeight="1">
      <c r="A1133" s="440"/>
      <c r="B1133" s="128">
        <f t="shared" si="342"/>
        <v>2041</v>
      </c>
      <c r="C1133" s="396">
        <f t="shared" si="343"/>
        <v>51501</v>
      </c>
      <c r="D1133" s="309">
        <f t="shared" si="344"/>
        <v>5.1645527972125238E-2</v>
      </c>
      <c r="E1133" s="309">
        <f t="shared" si="344"/>
        <v>6.7805201869696768E-2</v>
      </c>
      <c r="F1133" s="309">
        <f t="shared" si="344"/>
        <v>3.5836393778481405E-2</v>
      </c>
      <c r="G1133" s="380">
        <f t="shared" si="339"/>
        <v>5.1762374540101137E-2</v>
      </c>
      <c r="H1133" s="309">
        <f t="shared" si="345"/>
        <v>0.45614879908439165</v>
      </c>
      <c r="I1133" s="309">
        <f t="shared" si="345"/>
        <v>1.1194862627142854</v>
      </c>
      <c r="J1133" s="309">
        <f t="shared" si="345"/>
        <v>0.44355927485240454</v>
      </c>
      <c r="K1133" s="380">
        <f t="shared" si="341"/>
        <v>0.67306477888369376</v>
      </c>
      <c r="L1133" s="72"/>
      <c r="M1133" s="72"/>
      <c r="N1133" s="72"/>
      <c r="O1133" s="72"/>
      <c r="P1133" s="72"/>
      <c r="Q1133" s="72"/>
      <c r="R1133" s="72"/>
      <c r="S1133" s="72"/>
      <c r="T1133" s="72"/>
      <c r="U1133" s="72"/>
      <c r="V1133" s="72"/>
      <c r="W1133" s="72"/>
      <c r="X1133" s="72"/>
      <c r="Y1133" s="72"/>
      <c r="Z1133" s="72"/>
      <c r="AA1133" s="72"/>
      <c r="AB1133" s="72"/>
      <c r="AC1133" s="72"/>
      <c r="AD1133" s="72"/>
      <c r="AE1133" s="72"/>
      <c r="AF1133" s="72"/>
      <c r="AG1133" s="72"/>
      <c r="AH1133" s="72"/>
      <c r="AI1133" s="72"/>
      <c r="AJ1133" s="72"/>
      <c r="AK1133" s="72"/>
      <c r="AL1133" s="72"/>
      <c r="AM1133" s="72"/>
      <c r="AN1133" s="72"/>
      <c r="AO1133" s="72"/>
      <c r="AP1133" s="72"/>
      <c r="AQ1133" s="72"/>
      <c r="AR1133" s="72"/>
      <c r="AS1133" s="72"/>
      <c r="AT1133" s="72"/>
      <c r="AU1133" s="72"/>
      <c r="AV1133" s="72"/>
      <c r="AW1133" s="72"/>
      <c r="AX1133" s="72"/>
      <c r="AY1133" s="72"/>
      <c r="AZ1133" s="72"/>
      <c r="BA1133" s="72"/>
      <c r="BB1133" s="72"/>
      <c r="BC1133" s="72"/>
      <c r="BD1133" s="72"/>
      <c r="BE1133" s="72"/>
      <c r="BF1133" s="72"/>
      <c r="BG1133" s="72"/>
      <c r="BH1133" s="72"/>
      <c r="BI1133" s="72"/>
      <c r="BJ1133" s="72"/>
      <c r="BK1133" s="72"/>
      <c r="BL1133" s="72"/>
      <c r="BM1133" s="72"/>
      <c r="BN1133" s="72"/>
      <c r="BO1133" s="72"/>
      <c r="BP1133" s="72"/>
      <c r="BQ1133" s="72"/>
      <c r="BR1133" s="72"/>
      <c r="BS1133" s="72"/>
      <c r="BT1133" s="72"/>
      <c r="BU1133" s="72"/>
      <c r="BV1133" s="72"/>
      <c r="BW1133" s="72"/>
      <c r="BX1133" s="72"/>
      <c r="BY1133" s="72"/>
      <c r="BZ1133" s="72"/>
      <c r="CA1133" s="72"/>
      <c r="CB1133" s="72"/>
      <c r="CC1133" s="72"/>
      <c r="CD1133" s="72"/>
      <c r="CE1133" s="72"/>
      <c r="CF1133" s="72"/>
      <c r="CG1133" s="72"/>
      <c r="CH1133" s="72"/>
    </row>
    <row r="1134" spans="1:86" ht="25.15" customHeight="1">
      <c r="A1134" s="440"/>
      <c r="B1134" s="128">
        <f t="shared" si="342"/>
        <v>2042</v>
      </c>
      <c r="C1134" s="396">
        <f t="shared" si="343"/>
        <v>51866</v>
      </c>
      <c r="D1134" s="309">
        <f t="shared" si="344"/>
        <v>5.1907655628234656E-2</v>
      </c>
      <c r="E1134" s="309">
        <f t="shared" si="344"/>
        <v>6.8082410378337482E-2</v>
      </c>
      <c r="F1134" s="309">
        <f t="shared" si="344"/>
        <v>3.6021188748562603E-2</v>
      </c>
      <c r="G1134" s="380">
        <f t="shared" si="339"/>
        <v>5.2003751585044916E-2</v>
      </c>
      <c r="H1134" s="309">
        <f t="shared" si="345"/>
        <v>0.46484182309939737</v>
      </c>
      <c r="I1134" s="309">
        <f t="shared" si="345"/>
        <v>1.1408207943096293</v>
      </c>
      <c r="J1134" s="309">
        <f t="shared" si="345"/>
        <v>0.4520123748849163</v>
      </c>
      <c r="K1134" s="380">
        <f t="shared" si="341"/>
        <v>0.68589166409798097</v>
      </c>
      <c r="L1134" s="72"/>
      <c r="M1134" s="72"/>
      <c r="N1134" s="72"/>
      <c r="O1134" s="72"/>
      <c r="P1134" s="72"/>
      <c r="Q1134" s="72"/>
      <c r="R1134" s="72"/>
      <c r="S1134" s="72"/>
      <c r="T1134" s="72"/>
      <c r="U1134" s="72"/>
      <c r="V1134" s="72"/>
      <c r="W1134" s="72"/>
      <c r="X1134" s="72"/>
      <c r="Y1134" s="72"/>
      <c r="Z1134" s="72"/>
      <c r="AA1134" s="72"/>
      <c r="AB1134" s="72"/>
      <c r="AC1134" s="72"/>
      <c r="AD1134" s="72"/>
      <c r="AE1134" s="72"/>
      <c r="AF1134" s="72"/>
      <c r="AG1134" s="72"/>
      <c r="AH1134" s="72"/>
      <c r="AI1134" s="72"/>
      <c r="AJ1134" s="72"/>
      <c r="AK1134" s="72"/>
      <c r="AL1134" s="72"/>
      <c r="AM1134" s="72"/>
      <c r="AN1134" s="72"/>
      <c r="AO1134" s="72"/>
      <c r="AP1134" s="72"/>
      <c r="AQ1134" s="72"/>
      <c r="AR1134" s="72"/>
      <c r="AS1134" s="72"/>
      <c r="AT1134" s="72"/>
      <c r="AU1134" s="72"/>
      <c r="AV1134" s="72"/>
      <c r="AW1134" s="72"/>
      <c r="AX1134" s="72"/>
      <c r="AY1134" s="72"/>
      <c r="AZ1134" s="72"/>
      <c r="BA1134" s="72"/>
      <c r="BB1134" s="72"/>
      <c r="BC1134" s="72"/>
      <c r="BD1134" s="72"/>
      <c r="BE1134" s="72"/>
      <c r="BF1134" s="72"/>
      <c r="BG1134" s="72"/>
      <c r="BH1134" s="72"/>
      <c r="BI1134" s="72"/>
      <c r="BJ1134" s="72"/>
      <c r="BK1134" s="72"/>
      <c r="BL1134" s="72"/>
      <c r="BM1134" s="72"/>
      <c r="BN1134" s="72"/>
      <c r="BO1134" s="72"/>
      <c r="BP1134" s="72"/>
      <c r="BQ1134" s="72"/>
      <c r="BR1134" s="72"/>
      <c r="BS1134" s="72"/>
      <c r="BT1134" s="72"/>
      <c r="BU1134" s="72"/>
      <c r="BV1134" s="72"/>
      <c r="BW1134" s="72"/>
      <c r="BX1134" s="72"/>
      <c r="BY1134" s="72"/>
      <c r="BZ1134" s="72"/>
      <c r="CA1134" s="72"/>
      <c r="CB1134" s="72"/>
      <c r="CC1134" s="72"/>
      <c r="CD1134" s="72"/>
      <c r="CE1134" s="72"/>
      <c r="CF1134" s="72"/>
      <c r="CG1134" s="72"/>
      <c r="CH1134" s="72"/>
    </row>
    <row r="1135" spans="1:86" ht="25.15" customHeight="1">
      <c r="A1135" s="440"/>
      <c r="B1135" s="128">
        <f t="shared" si="342"/>
        <v>2043</v>
      </c>
      <c r="C1135" s="396">
        <f t="shared" si="343"/>
        <v>52231</v>
      </c>
      <c r="D1135" s="309">
        <f t="shared" si="344"/>
        <v>5.2163528343798359E-2</v>
      </c>
      <c r="E1135" s="309">
        <f t="shared" si="344"/>
        <v>6.8348848908088483E-2</v>
      </c>
      <c r="F1135" s="309">
        <f t="shared" si="344"/>
        <v>3.6201754546429141E-2</v>
      </c>
      <c r="G1135" s="380">
        <f t="shared" si="339"/>
        <v>5.2238043932772003E-2</v>
      </c>
      <c r="H1135" s="309">
        <f t="shared" si="345"/>
        <v>0.47372331761113479</v>
      </c>
      <c r="I1135" s="309">
        <f t="shared" si="345"/>
        <v>1.1626178726275378</v>
      </c>
      <c r="J1135" s="309">
        <f t="shared" si="345"/>
        <v>0.46064874370390563</v>
      </c>
      <c r="K1135" s="380">
        <f t="shared" si="341"/>
        <v>0.69899664464752609</v>
      </c>
      <c r="L1135" s="72"/>
      <c r="M1135" s="72"/>
      <c r="N1135" s="72"/>
      <c r="O1135" s="72"/>
      <c r="P1135" s="72"/>
      <c r="Q1135" s="72"/>
      <c r="R1135" s="72"/>
      <c r="S1135" s="72"/>
      <c r="T1135" s="72"/>
      <c r="U1135" s="72"/>
      <c r="V1135" s="72"/>
      <c r="W1135" s="72"/>
      <c r="X1135" s="72"/>
      <c r="Y1135" s="72"/>
      <c r="Z1135" s="72"/>
      <c r="AA1135" s="72"/>
      <c r="AB1135" s="72"/>
      <c r="AC1135" s="72"/>
      <c r="AD1135" s="72"/>
      <c r="AE1135" s="72"/>
      <c r="AF1135" s="72"/>
      <c r="AG1135" s="72"/>
      <c r="AH1135" s="72"/>
      <c r="AI1135" s="72"/>
      <c r="AJ1135" s="72"/>
      <c r="AK1135" s="72"/>
      <c r="AL1135" s="72"/>
      <c r="AM1135" s="72"/>
      <c r="AN1135" s="72"/>
      <c r="AO1135" s="72"/>
      <c r="AP1135" s="72"/>
      <c r="AQ1135" s="72"/>
      <c r="AR1135" s="72"/>
      <c r="AS1135" s="72"/>
      <c r="AT1135" s="72"/>
      <c r="AU1135" s="72"/>
      <c r="AV1135" s="72"/>
      <c r="AW1135" s="72"/>
      <c r="AX1135" s="72"/>
      <c r="AY1135" s="72"/>
      <c r="AZ1135" s="72"/>
      <c r="BA1135" s="72"/>
      <c r="BB1135" s="72"/>
      <c r="BC1135" s="72"/>
      <c r="BD1135" s="72"/>
      <c r="BE1135" s="72"/>
      <c r="BF1135" s="72"/>
      <c r="BG1135" s="72"/>
      <c r="BH1135" s="72"/>
      <c r="BI1135" s="72"/>
      <c r="BJ1135" s="72"/>
      <c r="BK1135" s="72"/>
      <c r="BL1135" s="72"/>
      <c r="BM1135" s="72"/>
      <c r="BN1135" s="72"/>
      <c r="BO1135" s="72"/>
      <c r="BP1135" s="72"/>
      <c r="BQ1135" s="72"/>
      <c r="BR1135" s="72"/>
      <c r="BS1135" s="72"/>
      <c r="BT1135" s="72"/>
      <c r="BU1135" s="72"/>
      <c r="BV1135" s="72"/>
      <c r="BW1135" s="72"/>
      <c r="BX1135" s="72"/>
      <c r="BY1135" s="72"/>
      <c r="BZ1135" s="72"/>
      <c r="CA1135" s="72"/>
      <c r="CB1135" s="72"/>
      <c r="CC1135" s="72"/>
      <c r="CD1135" s="72"/>
      <c r="CE1135" s="72"/>
      <c r="CF1135" s="72"/>
      <c r="CG1135" s="72"/>
      <c r="CH1135" s="72"/>
    </row>
    <row r="1136" spans="1:86" ht="25.15" customHeight="1">
      <c r="A1136" s="440"/>
      <c r="B1136" s="128">
        <f t="shared" si="342"/>
        <v>2044</v>
      </c>
      <c r="C1136" s="396">
        <f t="shared" si="343"/>
        <v>52596</v>
      </c>
      <c r="D1136" s="309">
        <f t="shared" si="344"/>
        <v>5.2371016389825026E-2</v>
      </c>
      <c r="E1136" s="309">
        <f t="shared" si="344"/>
        <v>6.8549288245714102E-2</v>
      </c>
      <c r="F1136" s="309">
        <f t="shared" si="344"/>
        <v>3.6348854117675411E-2</v>
      </c>
      <c r="G1136" s="380">
        <f t="shared" si="339"/>
        <v>5.2423052917738182E-2</v>
      </c>
      <c r="H1136" s="309">
        <f t="shared" si="345"/>
        <v>0.48241329720606052</v>
      </c>
      <c r="I1136" s="309">
        <f t="shared" si="345"/>
        <v>1.1839449325678777</v>
      </c>
      <c r="J1136" s="309">
        <f t="shared" si="345"/>
        <v>0.46909888334111277</v>
      </c>
      <c r="K1136" s="380">
        <f t="shared" si="341"/>
        <v>0.71181903770501709</v>
      </c>
      <c r="L1136" s="72"/>
      <c r="M1136" s="72"/>
      <c r="N1136" s="72"/>
      <c r="O1136" s="72"/>
      <c r="P1136" s="72"/>
      <c r="Q1136" s="72"/>
      <c r="R1136" s="72"/>
      <c r="S1136" s="72"/>
      <c r="T1136" s="72"/>
      <c r="U1136" s="72"/>
      <c r="V1136" s="72"/>
      <c r="W1136" s="72"/>
      <c r="X1136" s="72"/>
      <c r="Y1136" s="72"/>
      <c r="Z1136" s="72"/>
      <c r="AA1136" s="72"/>
      <c r="AB1136" s="72"/>
      <c r="AC1136" s="72"/>
      <c r="AD1136" s="72"/>
      <c r="AE1136" s="72"/>
      <c r="AF1136" s="72"/>
      <c r="AG1136" s="72"/>
      <c r="AH1136" s="72"/>
      <c r="AI1136" s="72"/>
      <c r="AJ1136" s="72"/>
      <c r="AK1136" s="72"/>
      <c r="AL1136" s="72"/>
      <c r="AM1136" s="72"/>
      <c r="AN1136" s="72"/>
      <c r="AO1136" s="72"/>
      <c r="AP1136" s="72"/>
      <c r="AQ1136" s="72"/>
      <c r="AR1136" s="72"/>
      <c r="AS1136" s="72"/>
      <c r="AT1136" s="72"/>
      <c r="AU1136" s="72"/>
      <c r="AV1136" s="72"/>
      <c r="AW1136" s="72"/>
      <c r="AX1136" s="72"/>
      <c r="AY1136" s="72"/>
      <c r="AZ1136" s="72"/>
      <c r="BA1136" s="72"/>
      <c r="BB1136" s="72"/>
      <c r="BC1136" s="72"/>
      <c r="BD1136" s="72"/>
      <c r="BE1136" s="72"/>
      <c r="BF1136" s="72"/>
      <c r="BG1136" s="72"/>
      <c r="BH1136" s="72"/>
      <c r="BI1136" s="72"/>
      <c r="BJ1136" s="72"/>
      <c r="BK1136" s="72"/>
      <c r="BL1136" s="72"/>
      <c r="BM1136" s="72"/>
      <c r="BN1136" s="72"/>
      <c r="BO1136" s="72"/>
      <c r="BP1136" s="72"/>
      <c r="BQ1136" s="72"/>
      <c r="BR1136" s="72"/>
      <c r="BS1136" s="72"/>
      <c r="BT1136" s="72"/>
      <c r="BU1136" s="72"/>
      <c r="BV1136" s="72"/>
      <c r="BW1136" s="72"/>
      <c r="BX1136" s="72"/>
      <c r="BY1136" s="72"/>
      <c r="BZ1136" s="72"/>
      <c r="CA1136" s="72"/>
      <c r="CB1136" s="72"/>
      <c r="CC1136" s="72"/>
      <c r="CD1136" s="72"/>
      <c r="CE1136" s="72"/>
      <c r="CF1136" s="72"/>
      <c r="CG1136" s="72"/>
      <c r="CH1136" s="72"/>
    </row>
    <row r="1137" spans="1:86" ht="25.15" customHeight="1">
      <c r="A1137" s="440"/>
      <c r="B1137" s="128">
        <f t="shared" si="342"/>
        <v>2045</v>
      </c>
      <c r="C1137" s="396">
        <f t="shared" si="343"/>
        <v>52962</v>
      </c>
      <c r="D1137" s="309">
        <f t="shared" si="344"/>
        <v>5.2570720708159359E-2</v>
      </c>
      <c r="E1137" s="309">
        <f t="shared" si="344"/>
        <v>6.8736902191104343E-2</v>
      </c>
      <c r="F1137" s="309">
        <f t="shared" si="344"/>
        <v>3.6490665800642114E-2</v>
      </c>
      <c r="G1137" s="380">
        <f t="shared" si="339"/>
        <v>5.259942956663527E-2</v>
      </c>
      <c r="H1137" s="309">
        <f t="shared" si="345"/>
        <v>0.49128284422926988</v>
      </c>
      <c r="I1137" s="309">
        <f t="shared" si="345"/>
        <v>1.2057126892054311</v>
      </c>
      <c r="J1137" s="309">
        <f t="shared" si="345"/>
        <v>0.47772363441747412</v>
      </c>
      <c r="K1137" s="380">
        <f t="shared" si="341"/>
        <v>0.72490638928405826</v>
      </c>
      <c r="L1137" s="72"/>
      <c r="M1137" s="72"/>
      <c r="N1137" s="72"/>
      <c r="O1137" s="72"/>
      <c r="P1137" s="72"/>
      <c r="Q1137" s="72"/>
      <c r="R1137" s="72"/>
      <c r="S1137" s="72"/>
      <c r="T1137" s="72"/>
      <c r="U1137" s="72"/>
      <c r="V1137" s="72"/>
      <c r="W1137" s="72"/>
      <c r="X1137" s="72"/>
      <c r="Y1137" s="72"/>
      <c r="Z1137" s="72"/>
      <c r="AA1137" s="72"/>
      <c r="AB1137" s="72"/>
      <c r="AC1137" s="72"/>
      <c r="AD1137" s="72"/>
      <c r="AE1137" s="72"/>
      <c r="AF1137" s="72"/>
      <c r="AG1137" s="72"/>
      <c r="AH1137" s="72"/>
      <c r="AI1137" s="72"/>
      <c r="AJ1137" s="72"/>
      <c r="AK1137" s="72"/>
      <c r="AL1137" s="72"/>
      <c r="AM1137" s="72"/>
      <c r="AN1137" s="72"/>
      <c r="AO1137" s="72"/>
      <c r="AP1137" s="72"/>
      <c r="AQ1137" s="72"/>
      <c r="AR1137" s="72"/>
      <c r="AS1137" s="72"/>
      <c r="AT1137" s="72"/>
      <c r="AU1137" s="72"/>
      <c r="AV1137" s="72"/>
      <c r="AW1137" s="72"/>
      <c r="AX1137" s="72"/>
      <c r="AY1137" s="72"/>
      <c r="AZ1137" s="72"/>
      <c r="BA1137" s="72"/>
      <c r="BB1137" s="72"/>
      <c r="BC1137" s="72"/>
      <c r="BD1137" s="72"/>
      <c r="BE1137" s="72"/>
      <c r="BF1137" s="72"/>
      <c r="BG1137" s="72"/>
      <c r="BH1137" s="72"/>
      <c r="BI1137" s="72"/>
      <c r="BJ1137" s="72"/>
      <c r="BK1137" s="72"/>
      <c r="BL1137" s="72"/>
      <c r="BM1137" s="72"/>
      <c r="BN1137" s="72"/>
      <c r="BO1137" s="72"/>
      <c r="BP1137" s="72"/>
      <c r="BQ1137" s="72"/>
      <c r="BR1137" s="72"/>
      <c r="BS1137" s="72"/>
      <c r="BT1137" s="72"/>
      <c r="BU1137" s="72"/>
      <c r="BV1137" s="72"/>
      <c r="BW1137" s="72"/>
      <c r="BX1137" s="72"/>
      <c r="BY1137" s="72"/>
      <c r="BZ1137" s="72"/>
      <c r="CA1137" s="72"/>
      <c r="CB1137" s="72"/>
      <c r="CC1137" s="72"/>
      <c r="CD1137" s="72"/>
      <c r="CE1137" s="72"/>
      <c r="CF1137" s="72"/>
      <c r="CG1137" s="72"/>
      <c r="CH1137" s="72"/>
    </row>
    <row r="1138" spans="1:86" ht="25.15" customHeight="1">
      <c r="A1138" s="440"/>
      <c r="B1138" s="128">
        <f t="shared" si="342"/>
        <v>2046</v>
      </c>
      <c r="C1138" s="396">
        <f t="shared" si="343"/>
        <v>53327</v>
      </c>
      <c r="D1138" s="309">
        <f t="shared" si="344"/>
        <v>5.2720395569762719E-2</v>
      </c>
      <c r="E1138" s="309">
        <f t="shared" si="344"/>
        <v>6.8856431653845737E-2</v>
      </c>
      <c r="F1138" s="309">
        <f t="shared" si="344"/>
        <v>3.659786673336788E-2</v>
      </c>
      <c r="G1138" s="380">
        <f t="shared" si="339"/>
        <v>5.2724897985658777E-2</v>
      </c>
      <c r="H1138" s="309">
        <f t="shared" si="345"/>
        <v>0.49993928465811177</v>
      </c>
      <c r="I1138" s="309">
        <f t="shared" si="345"/>
        <v>1.2269574368920302</v>
      </c>
      <c r="J1138" s="309">
        <f t="shared" si="345"/>
        <v>0.4861411605561537</v>
      </c>
      <c r="K1138" s="380">
        <f t="shared" si="341"/>
        <v>0.73767929403543187</v>
      </c>
      <c r="L1138" s="72"/>
      <c r="M1138" s="72"/>
      <c r="N1138" s="72"/>
      <c r="O1138" s="72"/>
      <c r="P1138" s="72"/>
      <c r="Q1138" s="72"/>
      <c r="R1138" s="72"/>
      <c r="S1138" s="72"/>
      <c r="T1138" s="72"/>
      <c r="U1138" s="72"/>
      <c r="V1138" s="72"/>
      <c r="W1138" s="72"/>
      <c r="X1138" s="72"/>
      <c r="Y1138" s="72"/>
      <c r="Z1138" s="72"/>
      <c r="AA1138" s="72"/>
      <c r="AB1138" s="72"/>
      <c r="AC1138" s="72"/>
      <c r="AD1138" s="72"/>
      <c r="AE1138" s="72"/>
      <c r="AF1138" s="72"/>
      <c r="AG1138" s="72"/>
      <c r="AH1138" s="72"/>
      <c r="AI1138" s="72"/>
      <c r="AJ1138" s="72"/>
      <c r="AK1138" s="72"/>
      <c r="AL1138" s="72"/>
      <c r="AM1138" s="72"/>
      <c r="AN1138" s="72"/>
      <c r="AO1138" s="72"/>
      <c r="AP1138" s="72"/>
      <c r="AQ1138" s="72"/>
      <c r="AR1138" s="72"/>
      <c r="AS1138" s="72"/>
      <c r="AT1138" s="72"/>
      <c r="AU1138" s="72"/>
      <c r="AV1138" s="72"/>
      <c r="AW1138" s="72"/>
      <c r="AX1138" s="72"/>
      <c r="AY1138" s="72"/>
      <c r="AZ1138" s="72"/>
      <c r="BA1138" s="72"/>
      <c r="BB1138" s="72"/>
      <c r="BC1138" s="72"/>
      <c r="BD1138" s="72"/>
      <c r="BE1138" s="72"/>
      <c r="BF1138" s="72"/>
      <c r="BG1138" s="72"/>
      <c r="BH1138" s="72"/>
      <c r="BI1138" s="72"/>
      <c r="BJ1138" s="72"/>
      <c r="BK1138" s="72"/>
      <c r="BL1138" s="72"/>
      <c r="BM1138" s="72"/>
      <c r="BN1138" s="72"/>
      <c r="BO1138" s="72"/>
      <c r="BP1138" s="72"/>
      <c r="BQ1138" s="72"/>
      <c r="BR1138" s="72"/>
      <c r="BS1138" s="72"/>
      <c r="BT1138" s="72"/>
      <c r="BU1138" s="72"/>
      <c r="BV1138" s="72"/>
      <c r="BW1138" s="72"/>
      <c r="BX1138" s="72"/>
      <c r="BY1138" s="72"/>
      <c r="BZ1138" s="72"/>
      <c r="CA1138" s="72"/>
      <c r="CB1138" s="72"/>
      <c r="CC1138" s="72"/>
      <c r="CD1138" s="72"/>
      <c r="CE1138" s="72"/>
      <c r="CF1138" s="72"/>
      <c r="CG1138" s="72"/>
      <c r="CH1138" s="72"/>
    </row>
    <row r="1139" spans="1:86" ht="25.15" customHeight="1">
      <c r="A1139" s="440"/>
      <c r="B1139" s="128">
        <f t="shared" si="342"/>
        <v>2047</v>
      </c>
      <c r="C1139" s="396">
        <f t="shared" si="343"/>
        <v>53692</v>
      </c>
      <c r="D1139" s="309">
        <f t="shared" si="344"/>
        <v>5.2819075531968518E-2</v>
      </c>
      <c r="E1139" s="309">
        <f t="shared" si="344"/>
        <v>6.8906717458203703E-2</v>
      </c>
      <c r="F1139" s="309">
        <f t="shared" si="344"/>
        <v>3.6669782298215686E-2</v>
      </c>
      <c r="G1139" s="380">
        <f t="shared" si="339"/>
        <v>5.2798525096129305E-2</v>
      </c>
      <c r="H1139" s="309">
        <f t="shared" si="345"/>
        <v>0.5083637678288575</v>
      </c>
      <c r="I1139" s="309">
        <f t="shared" si="345"/>
        <v>1.2476329120857566</v>
      </c>
      <c r="J1139" s="309">
        <f t="shared" si="345"/>
        <v>0.49433313136419454</v>
      </c>
      <c r="K1139" s="380">
        <f t="shared" si="341"/>
        <v>0.75010993709293616</v>
      </c>
      <c r="L1139" s="72"/>
      <c r="M1139" s="72"/>
      <c r="N1139" s="72"/>
      <c r="O1139" s="72"/>
      <c r="P1139" s="72"/>
      <c r="Q1139" s="72"/>
      <c r="R1139" s="72"/>
      <c r="S1139" s="72"/>
      <c r="T1139" s="72"/>
      <c r="U1139" s="72"/>
      <c r="V1139" s="72"/>
      <c r="W1139" s="72"/>
      <c r="X1139" s="72"/>
      <c r="Y1139" s="72"/>
      <c r="Z1139" s="72"/>
      <c r="AA1139" s="72"/>
      <c r="AB1139" s="72"/>
      <c r="AC1139" s="72"/>
      <c r="AD1139" s="72"/>
      <c r="AE1139" s="72"/>
      <c r="AF1139" s="72"/>
      <c r="AG1139" s="72"/>
      <c r="AH1139" s="72"/>
      <c r="AI1139" s="72"/>
      <c r="AJ1139" s="72"/>
      <c r="AK1139" s="72"/>
      <c r="AL1139" s="72"/>
      <c r="AM1139" s="72"/>
      <c r="AN1139" s="72"/>
      <c r="AO1139" s="72"/>
      <c r="AP1139" s="72"/>
      <c r="AQ1139" s="72"/>
      <c r="AR1139" s="72"/>
      <c r="AS1139" s="72"/>
      <c r="AT1139" s="72"/>
      <c r="AU1139" s="72"/>
      <c r="AV1139" s="72"/>
      <c r="AW1139" s="72"/>
      <c r="AX1139" s="72"/>
      <c r="AY1139" s="72"/>
      <c r="AZ1139" s="72"/>
      <c r="BA1139" s="72"/>
      <c r="BB1139" s="72"/>
      <c r="BC1139" s="72"/>
      <c r="BD1139" s="72"/>
      <c r="BE1139" s="72"/>
      <c r="BF1139" s="72"/>
      <c r="BG1139" s="72"/>
      <c r="BH1139" s="72"/>
      <c r="BI1139" s="72"/>
      <c r="BJ1139" s="72"/>
      <c r="BK1139" s="72"/>
      <c r="BL1139" s="72"/>
      <c r="BM1139" s="72"/>
      <c r="BN1139" s="72"/>
      <c r="BO1139" s="72"/>
      <c r="BP1139" s="72"/>
      <c r="BQ1139" s="72"/>
      <c r="BR1139" s="72"/>
      <c r="BS1139" s="72"/>
      <c r="BT1139" s="72"/>
      <c r="BU1139" s="72"/>
      <c r="BV1139" s="72"/>
      <c r="BW1139" s="72"/>
      <c r="BX1139" s="72"/>
      <c r="BY1139" s="72"/>
      <c r="BZ1139" s="72"/>
      <c r="CA1139" s="72"/>
      <c r="CB1139" s="72"/>
      <c r="CC1139" s="72"/>
      <c r="CD1139" s="72"/>
      <c r="CE1139" s="72"/>
      <c r="CF1139" s="72"/>
      <c r="CG1139" s="72"/>
      <c r="CH1139" s="72"/>
    </row>
    <row r="1140" spans="1:86" ht="25.15" customHeight="1">
      <c r="A1140" s="440"/>
      <c r="B1140" s="128">
        <f t="shared" si="342"/>
        <v>2048</v>
      </c>
      <c r="C1140" s="396">
        <f t="shared" si="343"/>
        <v>54057</v>
      </c>
      <c r="D1140" s="309">
        <f t="shared" si="344"/>
        <v>5.2907945875337786E-2</v>
      </c>
      <c r="E1140" s="309">
        <f t="shared" si="344"/>
        <v>6.8941536810955079E-2</v>
      </c>
      <c r="F1140" s="309">
        <f t="shared" si="344"/>
        <v>3.6735003412968183E-2</v>
      </c>
      <c r="G1140" s="380">
        <f t="shared" si="339"/>
        <v>5.2861495366420347E-2</v>
      </c>
      <c r="H1140" s="309">
        <f t="shared" si="345"/>
        <v>0.51694814105049214</v>
      </c>
      <c r="I1140" s="309">
        <f t="shared" si="345"/>
        <v>1.2687007915034427</v>
      </c>
      <c r="J1140" s="309">
        <f t="shared" si="345"/>
        <v>0.50268057932173305</v>
      </c>
      <c r="K1140" s="380">
        <f t="shared" si="341"/>
        <v>0.76277650395855601</v>
      </c>
      <c r="L1140" s="72"/>
      <c r="M1140" s="72"/>
      <c r="N1140" s="72"/>
      <c r="O1140" s="72"/>
      <c r="P1140" s="72"/>
      <c r="Q1140" s="72"/>
      <c r="R1140" s="72"/>
      <c r="S1140" s="72"/>
      <c r="T1140" s="72"/>
      <c r="U1140" s="72"/>
      <c r="V1140" s="72"/>
      <c r="W1140" s="72"/>
      <c r="X1140" s="72"/>
      <c r="Y1140" s="72"/>
      <c r="Z1140" s="72"/>
      <c r="AA1140" s="72"/>
      <c r="AB1140" s="72"/>
      <c r="AC1140" s="72"/>
      <c r="AD1140" s="72"/>
      <c r="AE1140" s="72"/>
      <c r="AF1140" s="72"/>
      <c r="AG1140" s="72"/>
      <c r="AH1140" s="72"/>
      <c r="AI1140" s="72"/>
      <c r="AJ1140" s="72"/>
      <c r="AK1140" s="72"/>
      <c r="AL1140" s="72"/>
      <c r="AM1140" s="72"/>
      <c r="AN1140" s="72"/>
      <c r="AO1140" s="72"/>
      <c r="AP1140" s="72"/>
      <c r="AQ1140" s="72"/>
      <c r="AR1140" s="72"/>
      <c r="AS1140" s="72"/>
      <c r="AT1140" s="72"/>
      <c r="AU1140" s="72"/>
      <c r="AV1140" s="72"/>
      <c r="AW1140" s="72"/>
      <c r="AX1140" s="72"/>
      <c r="AY1140" s="72"/>
      <c r="AZ1140" s="72"/>
      <c r="BA1140" s="72"/>
      <c r="BB1140" s="72"/>
      <c r="BC1140" s="72"/>
      <c r="BD1140" s="72"/>
      <c r="BE1140" s="72"/>
      <c r="BF1140" s="72"/>
      <c r="BG1140" s="72"/>
      <c r="BH1140" s="72"/>
      <c r="BI1140" s="72"/>
      <c r="BJ1140" s="72"/>
      <c r="BK1140" s="72"/>
      <c r="BL1140" s="72"/>
      <c r="BM1140" s="72"/>
      <c r="BN1140" s="72"/>
      <c r="BO1140" s="72"/>
      <c r="BP1140" s="72"/>
      <c r="BQ1140" s="72"/>
      <c r="BR1140" s="72"/>
      <c r="BS1140" s="72"/>
      <c r="BT1140" s="72"/>
      <c r="BU1140" s="72"/>
      <c r="BV1140" s="72"/>
      <c r="BW1140" s="72"/>
      <c r="BX1140" s="72"/>
      <c r="BY1140" s="72"/>
      <c r="BZ1140" s="72"/>
      <c r="CA1140" s="72"/>
      <c r="CB1140" s="72"/>
      <c r="CC1140" s="72"/>
      <c r="CD1140" s="72"/>
      <c r="CE1140" s="72"/>
      <c r="CF1140" s="72"/>
      <c r="CG1140" s="72"/>
      <c r="CH1140" s="72"/>
    </row>
    <row r="1141" spans="1:86" ht="25.15" customHeight="1">
      <c r="A1141" s="440"/>
      <c r="B1141" s="128">
        <f t="shared" si="342"/>
        <v>2049</v>
      </c>
      <c r="C1141" s="396">
        <f t="shared" si="343"/>
        <v>54423</v>
      </c>
      <c r="D1141" s="309">
        <f t="shared" si="344"/>
        <v>5.2986161120478915E-2</v>
      </c>
      <c r="E1141" s="309">
        <f t="shared" si="344"/>
        <v>6.8959711759401396E-2</v>
      </c>
      <c r="F1141" s="309">
        <f t="shared" si="344"/>
        <v>3.6792946356384561E-2</v>
      </c>
      <c r="G1141" s="380">
        <f t="shared" si="339"/>
        <v>5.2912939745421626E-2</v>
      </c>
      <c r="H1141" s="309">
        <f t="shared" si="345"/>
        <v>0.52569140880937015</v>
      </c>
      <c r="I1141" s="309">
        <f t="shared" si="345"/>
        <v>1.2901586319426672</v>
      </c>
      <c r="J1141" s="309">
        <f t="shared" si="345"/>
        <v>0.51118253639090183</v>
      </c>
      <c r="K1141" s="380">
        <f t="shared" si="341"/>
        <v>0.77567752571431303</v>
      </c>
      <c r="L1141" s="72"/>
      <c r="M1141" s="72"/>
      <c r="N1141" s="72"/>
      <c r="O1141" s="72"/>
      <c r="P1141" s="72"/>
      <c r="Q1141" s="72"/>
      <c r="R1141" s="72"/>
      <c r="S1141" s="72"/>
      <c r="T1141" s="72"/>
      <c r="U1141" s="72"/>
      <c r="V1141" s="72"/>
      <c r="W1141" s="72"/>
      <c r="X1141" s="72"/>
      <c r="Y1141" s="72"/>
      <c r="Z1141" s="72"/>
      <c r="AA1141" s="72"/>
      <c r="AB1141" s="72"/>
      <c r="AC1141" s="72"/>
      <c r="AD1141" s="72"/>
      <c r="AE1141" s="72"/>
      <c r="AF1141" s="72"/>
      <c r="AG1141" s="72"/>
      <c r="AH1141" s="72"/>
      <c r="AI1141" s="72"/>
      <c r="AJ1141" s="72"/>
      <c r="AK1141" s="72"/>
      <c r="AL1141" s="72"/>
      <c r="AM1141" s="72"/>
      <c r="AN1141" s="72"/>
      <c r="AO1141" s="72"/>
      <c r="AP1141" s="72"/>
      <c r="AQ1141" s="72"/>
      <c r="AR1141" s="72"/>
      <c r="AS1141" s="72"/>
      <c r="AT1141" s="72"/>
      <c r="AU1141" s="72"/>
      <c r="AV1141" s="72"/>
      <c r="AW1141" s="72"/>
      <c r="AX1141" s="72"/>
      <c r="AY1141" s="72"/>
      <c r="AZ1141" s="72"/>
      <c r="BA1141" s="72"/>
      <c r="BB1141" s="72"/>
      <c r="BC1141" s="72"/>
      <c r="BD1141" s="72"/>
      <c r="BE1141" s="72"/>
      <c r="BF1141" s="72"/>
      <c r="BG1141" s="72"/>
      <c r="BH1141" s="72"/>
      <c r="BI1141" s="72"/>
      <c r="BJ1141" s="72"/>
      <c r="BK1141" s="72"/>
      <c r="BL1141" s="72"/>
      <c r="BM1141" s="72"/>
      <c r="BN1141" s="72"/>
      <c r="BO1141" s="72"/>
      <c r="BP1141" s="72"/>
      <c r="BQ1141" s="72"/>
      <c r="BR1141" s="72"/>
      <c r="BS1141" s="72"/>
      <c r="BT1141" s="72"/>
      <c r="BU1141" s="72"/>
      <c r="BV1141" s="72"/>
      <c r="BW1141" s="72"/>
      <c r="BX1141" s="72"/>
      <c r="BY1141" s="72"/>
      <c r="BZ1141" s="72"/>
      <c r="CA1141" s="72"/>
      <c r="CB1141" s="72"/>
      <c r="CC1141" s="72"/>
      <c r="CD1141" s="72"/>
      <c r="CE1141" s="72"/>
      <c r="CF1141" s="72"/>
      <c r="CG1141" s="72"/>
      <c r="CH1141" s="72"/>
    </row>
    <row r="1142" spans="1:86" ht="25.15" customHeight="1">
      <c r="A1142" s="440"/>
      <c r="B1142" s="128">
        <f t="shared" si="342"/>
        <v>2050</v>
      </c>
      <c r="C1142" s="396">
        <f t="shared" si="343"/>
        <v>54788</v>
      </c>
      <c r="D1142" s="309">
        <f t="shared" si="344"/>
        <v>5.3053164932452705E-2</v>
      </c>
      <c r="E1142" s="309">
        <f t="shared" si="344"/>
        <v>6.8960440845565518E-2</v>
      </c>
      <c r="F1142" s="309">
        <f t="shared" si="344"/>
        <v>3.6843228177674811E-2</v>
      </c>
      <c r="G1142" s="380">
        <f t="shared" si="339"/>
        <v>5.2952277985231021E-2</v>
      </c>
      <c r="H1142" s="309">
        <f t="shared" si="345"/>
        <v>0.53459542685170192</v>
      </c>
      <c r="I1142" s="309">
        <f t="shared" si="345"/>
        <v>1.3120109877997006</v>
      </c>
      <c r="J1142" s="309">
        <f t="shared" si="345"/>
        <v>0.51984080710005864</v>
      </c>
      <c r="K1142" s="380">
        <f t="shared" si="341"/>
        <v>0.78881574058382042</v>
      </c>
      <c r="L1142" s="72"/>
      <c r="M1142" s="72"/>
      <c r="N1142" s="72"/>
      <c r="O1142" s="72"/>
      <c r="P1142" s="72"/>
      <c r="Q1142" s="72"/>
      <c r="R1142" s="72"/>
      <c r="S1142" s="72"/>
      <c r="T1142" s="72"/>
      <c r="U1142" s="72"/>
      <c r="V1142" s="72"/>
      <c r="W1142" s="72"/>
      <c r="X1142" s="72"/>
      <c r="Y1142" s="72"/>
      <c r="Z1142" s="72"/>
      <c r="AA1142" s="72"/>
      <c r="AB1142" s="72"/>
      <c r="AC1142" s="72"/>
      <c r="AD1142" s="72"/>
      <c r="AE1142" s="72"/>
      <c r="AF1142" s="72"/>
      <c r="AG1142" s="72"/>
      <c r="AH1142" s="72"/>
      <c r="AI1142" s="72"/>
      <c r="AJ1142" s="72"/>
      <c r="AK1142" s="72"/>
      <c r="AL1142" s="72"/>
      <c r="AM1142" s="72"/>
      <c r="AN1142" s="72"/>
      <c r="AO1142" s="72"/>
      <c r="AP1142" s="72"/>
      <c r="AQ1142" s="72"/>
      <c r="AR1142" s="72"/>
      <c r="AS1142" s="72"/>
      <c r="AT1142" s="72"/>
      <c r="AU1142" s="72"/>
      <c r="AV1142" s="72"/>
      <c r="AW1142" s="72"/>
      <c r="AX1142" s="72"/>
      <c r="AY1142" s="72"/>
      <c r="AZ1142" s="72"/>
      <c r="BA1142" s="72"/>
      <c r="BB1142" s="72"/>
      <c r="BC1142" s="72"/>
      <c r="BD1142" s="72"/>
      <c r="BE1142" s="72"/>
      <c r="BF1142" s="72"/>
      <c r="BG1142" s="72"/>
      <c r="BH1142" s="72"/>
      <c r="BI1142" s="72"/>
      <c r="BJ1142" s="72"/>
      <c r="BK1142" s="72"/>
      <c r="BL1142" s="72"/>
      <c r="BM1142" s="72"/>
      <c r="BN1142" s="72"/>
      <c r="BO1142" s="72"/>
      <c r="BP1142" s="72"/>
      <c r="BQ1142" s="72"/>
      <c r="BR1142" s="72"/>
      <c r="BS1142" s="72"/>
      <c r="BT1142" s="72"/>
      <c r="BU1142" s="72"/>
      <c r="BV1142" s="72"/>
      <c r="BW1142" s="72"/>
      <c r="BX1142" s="72"/>
      <c r="BY1142" s="72"/>
      <c r="BZ1142" s="72"/>
      <c r="CA1142" s="72"/>
      <c r="CB1142" s="72"/>
      <c r="CC1142" s="72"/>
      <c r="CD1142" s="72"/>
      <c r="CE1142" s="72"/>
      <c r="CF1142" s="72"/>
      <c r="CG1142" s="72"/>
      <c r="CH1142" s="72"/>
    </row>
    <row r="1143" spans="1:86" ht="25.15" customHeight="1">
      <c r="A1143" s="440"/>
      <c r="B1143" s="128">
        <f t="shared" si="342"/>
        <v>2051</v>
      </c>
      <c r="C1143" s="396">
        <f t="shared" si="343"/>
        <v>55153</v>
      </c>
      <c r="D1143" s="309">
        <f t="shared" si="344"/>
        <v>5.3910030849836019E-2</v>
      </c>
      <c r="E1143" s="309">
        <f t="shared" si="344"/>
        <v>7.0074226450694388E-2</v>
      </c>
      <c r="F1143" s="309">
        <f t="shared" si="344"/>
        <v>3.7438286107809998E-2</v>
      </c>
      <c r="G1143" s="380">
        <f t="shared" si="339"/>
        <v>5.3807514469446795E-2</v>
      </c>
      <c r="H1143" s="309">
        <f t="shared" si="345"/>
        <v>0.54322972042196183</v>
      </c>
      <c r="I1143" s="309">
        <f t="shared" si="345"/>
        <v>1.3332013823804827</v>
      </c>
      <c r="J1143" s="309">
        <f t="shared" si="345"/>
        <v>0.5282367976245862</v>
      </c>
      <c r="K1143" s="380">
        <f t="shared" si="341"/>
        <v>0.8015559668090102</v>
      </c>
      <c r="L1143" s="72"/>
      <c r="M1143" s="72"/>
      <c r="N1143" s="72"/>
      <c r="O1143" s="72"/>
      <c r="P1143" s="72"/>
      <c r="Q1143" s="72"/>
      <c r="R1143" s="72"/>
      <c r="S1143" s="72"/>
      <c r="T1143" s="72"/>
      <c r="U1143" s="72"/>
      <c r="V1143" s="72"/>
      <c r="W1143" s="72"/>
      <c r="X1143" s="72"/>
      <c r="Y1143" s="72"/>
      <c r="Z1143" s="72"/>
      <c r="AA1143" s="72"/>
      <c r="AB1143" s="72"/>
      <c r="AC1143" s="72"/>
      <c r="AD1143" s="72"/>
      <c r="AE1143" s="72"/>
      <c r="AF1143" s="72"/>
      <c r="AG1143" s="72"/>
      <c r="AH1143" s="72"/>
      <c r="AI1143" s="72"/>
      <c r="AJ1143" s="72"/>
      <c r="AK1143" s="72"/>
      <c r="AL1143" s="72"/>
      <c r="AM1143" s="72"/>
      <c r="AN1143" s="72"/>
      <c r="AO1143" s="72"/>
      <c r="AP1143" s="72"/>
      <c r="AQ1143" s="72"/>
      <c r="AR1143" s="72"/>
      <c r="AS1143" s="72"/>
      <c r="AT1143" s="72"/>
      <c r="AU1143" s="72"/>
      <c r="AV1143" s="72"/>
      <c r="AW1143" s="72"/>
      <c r="AX1143" s="72"/>
      <c r="AY1143" s="72"/>
      <c r="AZ1143" s="72"/>
      <c r="BA1143" s="72"/>
      <c r="BB1143" s="72"/>
      <c r="BC1143" s="72"/>
      <c r="BD1143" s="72"/>
      <c r="BE1143" s="72"/>
      <c r="BF1143" s="72"/>
      <c r="BG1143" s="72"/>
      <c r="BH1143" s="72"/>
      <c r="BI1143" s="72"/>
      <c r="BJ1143" s="72"/>
      <c r="BK1143" s="72"/>
      <c r="BL1143" s="72"/>
      <c r="BM1143" s="72"/>
      <c r="BN1143" s="72"/>
      <c r="BO1143" s="72"/>
      <c r="BP1143" s="72"/>
      <c r="BQ1143" s="72"/>
      <c r="BR1143" s="72"/>
      <c r="BS1143" s="72"/>
      <c r="BT1143" s="72"/>
      <c r="BU1143" s="72"/>
      <c r="BV1143" s="72"/>
      <c r="BW1143" s="72"/>
      <c r="BX1143" s="72"/>
      <c r="BY1143" s="72"/>
      <c r="BZ1143" s="72"/>
      <c r="CA1143" s="72"/>
      <c r="CB1143" s="72"/>
      <c r="CC1143" s="72"/>
      <c r="CD1143" s="72"/>
      <c r="CE1143" s="72"/>
      <c r="CF1143" s="72"/>
      <c r="CG1143" s="72"/>
      <c r="CH1143" s="72"/>
    </row>
    <row r="1144" spans="1:86" ht="25.15" customHeight="1">
      <c r="A1144" s="440"/>
      <c r="B1144" s="128">
        <f t="shared" si="342"/>
        <v>2052</v>
      </c>
      <c r="C1144" s="396">
        <f t="shared" si="343"/>
        <v>55518</v>
      </c>
      <c r="D1144" s="309">
        <f t="shared" si="344"/>
        <v>5.477353570320774E-2</v>
      </c>
      <c r="E1144" s="309">
        <f t="shared" si="344"/>
        <v>7.1196641587220444E-2</v>
      </c>
      <c r="F1144" s="309">
        <f t="shared" si="344"/>
        <v>3.8037954504329036E-2</v>
      </c>
      <c r="G1144" s="380">
        <f t="shared" si="339"/>
        <v>5.4669377264919078E-2</v>
      </c>
      <c r="H1144" s="309">
        <f t="shared" si="345"/>
        <v>0.55193091188272581</v>
      </c>
      <c r="I1144" s="309">
        <f t="shared" si="345"/>
        <v>1.3545559586264897</v>
      </c>
      <c r="J1144" s="309">
        <f t="shared" si="345"/>
        <v>0.53669783968462337</v>
      </c>
      <c r="K1144" s="380">
        <f t="shared" si="341"/>
        <v>0.81439490339794629</v>
      </c>
      <c r="L1144" s="72"/>
      <c r="M1144" s="72"/>
      <c r="N1144" s="72"/>
      <c r="O1144" s="72"/>
      <c r="P1144" s="72"/>
      <c r="Q1144" s="72"/>
      <c r="R1144" s="72"/>
      <c r="S1144" s="72"/>
      <c r="T1144" s="72"/>
      <c r="U1144" s="72"/>
      <c r="V1144" s="72"/>
      <c r="W1144" s="72"/>
      <c r="X1144" s="72"/>
      <c r="Y1144" s="72"/>
      <c r="Z1144" s="72"/>
      <c r="AA1144" s="72"/>
      <c r="AB1144" s="72"/>
      <c r="AC1144" s="72"/>
      <c r="AD1144" s="72"/>
      <c r="AE1144" s="72"/>
      <c r="AF1144" s="72"/>
      <c r="AG1144" s="72"/>
      <c r="AH1144" s="72"/>
      <c r="AI1144" s="72"/>
      <c r="AJ1144" s="72"/>
      <c r="AK1144" s="72"/>
      <c r="AL1144" s="72"/>
      <c r="AM1144" s="72"/>
      <c r="AN1144" s="72"/>
      <c r="AO1144" s="72"/>
      <c r="AP1144" s="72"/>
      <c r="AQ1144" s="72"/>
      <c r="AR1144" s="72"/>
      <c r="AS1144" s="72"/>
      <c r="AT1144" s="72"/>
      <c r="AU1144" s="72"/>
      <c r="AV1144" s="72"/>
      <c r="AW1144" s="72"/>
      <c r="AX1144" s="72"/>
      <c r="AY1144" s="72"/>
      <c r="AZ1144" s="72"/>
      <c r="BA1144" s="72"/>
      <c r="BB1144" s="72"/>
      <c r="BC1144" s="72"/>
      <c r="BD1144" s="72"/>
      <c r="BE1144" s="72"/>
      <c r="BF1144" s="72"/>
      <c r="BG1144" s="72"/>
      <c r="BH1144" s="72"/>
      <c r="BI1144" s="72"/>
      <c r="BJ1144" s="72"/>
      <c r="BK1144" s="72"/>
      <c r="BL1144" s="72"/>
      <c r="BM1144" s="72"/>
      <c r="BN1144" s="72"/>
      <c r="BO1144" s="72"/>
      <c r="BP1144" s="72"/>
      <c r="BQ1144" s="72"/>
      <c r="BR1144" s="72"/>
      <c r="BS1144" s="72"/>
      <c r="BT1144" s="72"/>
      <c r="BU1144" s="72"/>
      <c r="BV1144" s="72"/>
      <c r="BW1144" s="72"/>
      <c r="BX1144" s="72"/>
      <c r="BY1144" s="72"/>
      <c r="BZ1144" s="72"/>
      <c r="CA1144" s="72"/>
      <c r="CB1144" s="72"/>
      <c r="CC1144" s="72"/>
      <c r="CD1144" s="72"/>
      <c r="CE1144" s="72"/>
      <c r="CF1144" s="72"/>
      <c r="CG1144" s="72"/>
      <c r="CH1144" s="72"/>
    </row>
    <row r="1145" spans="1:86" ht="25.15" customHeight="1">
      <c r="A1145" s="440"/>
      <c r="B1145" s="128">
        <f t="shared" si="342"/>
        <v>2053</v>
      </c>
      <c r="C1145" s="396">
        <f t="shared" si="343"/>
        <v>55884</v>
      </c>
      <c r="D1145" s="309">
        <f t="shared" si="344"/>
        <v>5.5650871760532447E-2</v>
      </c>
      <c r="E1145" s="309">
        <f t="shared" si="344"/>
        <v>7.233703502764674E-2</v>
      </c>
      <c r="F1145" s="309">
        <f t="shared" si="344"/>
        <v>3.8647228099781279E-2</v>
      </c>
      <c r="G1145" s="380">
        <f t="shared" si="339"/>
        <v>5.554504496265348E-2</v>
      </c>
      <c r="H1145" s="309">
        <f t="shared" si="345"/>
        <v>0.5607714748285002</v>
      </c>
      <c r="I1145" s="309">
        <f t="shared" si="345"/>
        <v>1.376252582167582</v>
      </c>
      <c r="J1145" s="309">
        <f t="shared" si="345"/>
        <v>0.54529440663248285</v>
      </c>
      <c r="K1145" s="380">
        <f t="shared" si="341"/>
        <v>0.82743948787618837</v>
      </c>
      <c r="L1145" s="72"/>
      <c r="M1145" s="72"/>
      <c r="N1145" s="72"/>
      <c r="O1145" s="72"/>
      <c r="P1145" s="72"/>
      <c r="Q1145" s="72"/>
      <c r="R1145" s="72"/>
      <c r="S1145" s="72"/>
      <c r="T1145" s="72"/>
      <c r="U1145" s="72"/>
      <c r="V1145" s="72"/>
      <c r="W1145" s="72"/>
      <c r="X1145" s="72"/>
      <c r="Y1145" s="72"/>
      <c r="Z1145" s="72"/>
      <c r="AA1145" s="72"/>
      <c r="AB1145" s="72"/>
      <c r="AC1145" s="72"/>
      <c r="AD1145" s="72"/>
      <c r="AE1145" s="72"/>
      <c r="AF1145" s="72"/>
      <c r="AG1145" s="72"/>
      <c r="AH1145" s="72"/>
      <c r="AI1145" s="72"/>
      <c r="AJ1145" s="72"/>
      <c r="AK1145" s="72"/>
      <c r="AL1145" s="72"/>
      <c r="AM1145" s="72"/>
      <c r="AN1145" s="72"/>
      <c r="AO1145" s="72"/>
      <c r="AP1145" s="72"/>
      <c r="AQ1145" s="72"/>
      <c r="AR1145" s="72"/>
      <c r="AS1145" s="72"/>
      <c r="AT1145" s="72"/>
      <c r="AU1145" s="72"/>
      <c r="AV1145" s="72"/>
      <c r="AW1145" s="72"/>
      <c r="AX1145" s="72"/>
      <c r="AY1145" s="72"/>
      <c r="AZ1145" s="72"/>
      <c r="BA1145" s="72"/>
      <c r="BB1145" s="72"/>
      <c r="BC1145" s="72"/>
      <c r="BD1145" s="72"/>
      <c r="BE1145" s="72"/>
      <c r="BF1145" s="72"/>
      <c r="BG1145" s="72"/>
      <c r="BH1145" s="72"/>
      <c r="BI1145" s="72"/>
      <c r="BJ1145" s="72"/>
      <c r="BK1145" s="72"/>
      <c r="BL1145" s="72"/>
      <c r="BM1145" s="72"/>
      <c r="BN1145" s="72"/>
      <c r="BO1145" s="72"/>
      <c r="BP1145" s="72"/>
      <c r="BQ1145" s="72"/>
      <c r="BR1145" s="72"/>
      <c r="BS1145" s="72"/>
      <c r="BT1145" s="72"/>
      <c r="BU1145" s="72"/>
      <c r="BV1145" s="72"/>
      <c r="BW1145" s="72"/>
      <c r="BX1145" s="72"/>
      <c r="BY1145" s="72"/>
      <c r="BZ1145" s="72"/>
      <c r="CA1145" s="72"/>
      <c r="CB1145" s="72"/>
      <c r="CC1145" s="72"/>
      <c r="CD1145" s="72"/>
      <c r="CE1145" s="72"/>
      <c r="CF1145" s="72"/>
      <c r="CG1145" s="72"/>
      <c r="CH1145" s="72"/>
    </row>
    <row r="1146" spans="1:86" ht="25.15" customHeight="1">
      <c r="A1146" s="440"/>
      <c r="B1146" s="128">
        <f t="shared" si="342"/>
        <v>2054</v>
      </c>
      <c r="C1146" s="396">
        <f t="shared" si="343"/>
        <v>56249</v>
      </c>
      <c r="D1146" s="309">
        <f t="shared" si="344"/>
        <v>5.6542260563359176E-2</v>
      </c>
      <c r="E1146" s="309">
        <f t="shared" si="344"/>
        <v>7.3495694739767525E-2</v>
      </c>
      <c r="F1146" s="309">
        <f t="shared" si="344"/>
        <v>3.9266260745607094E-2</v>
      </c>
      <c r="G1146" s="380">
        <f t="shared" si="339"/>
        <v>5.6434738682911267E-2</v>
      </c>
      <c r="H1146" s="309">
        <f t="shared" si="345"/>
        <v>0.5697536416444613</v>
      </c>
      <c r="I1146" s="309">
        <f t="shared" si="345"/>
        <v>1.3982967317522359</v>
      </c>
      <c r="J1146" s="309">
        <f t="shared" si="345"/>
        <v>0.55402866924040417</v>
      </c>
      <c r="K1146" s="380">
        <f t="shared" si="341"/>
        <v>0.8406930142123672</v>
      </c>
      <c r="L1146" s="72"/>
      <c r="M1146" s="72"/>
      <c r="N1146" s="72"/>
      <c r="O1146" s="72"/>
      <c r="P1146" s="72"/>
      <c r="Q1146" s="72"/>
      <c r="R1146" s="72"/>
      <c r="S1146" s="72"/>
      <c r="T1146" s="72"/>
      <c r="U1146" s="72"/>
      <c r="V1146" s="72"/>
      <c r="W1146" s="72"/>
      <c r="X1146" s="72"/>
      <c r="Y1146" s="72"/>
      <c r="Z1146" s="72"/>
      <c r="AA1146" s="72"/>
      <c r="AB1146" s="72"/>
      <c r="AC1146" s="72"/>
      <c r="AD1146" s="72"/>
      <c r="AE1146" s="72"/>
      <c r="AF1146" s="72"/>
      <c r="AG1146" s="72"/>
      <c r="AH1146" s="72"/>
      <c r="AI1146" s="72"/>
      <c r="AJ1146" s="72"/>
      <c r="AK1146" s="72"/>
      <c r="AL1146" s="72"/>
      <c r="AM1146" s="72"/>
      <c r="AN1146" s="72"/>
      <c r="AO1146" s="72"/>
      <c r="AP1146" s="72"/>
      <c r="AQ1146" s="72"/>
      <c r="AR1146" s="72"/>
      <c r="AS1146" s="72"/>
      <c r="AT1146" s="72"/>
      <c r="AU1146" s="72"/>
      <c r="AV1146" s="72"/>
      <c r="AW1146" s="72"/>
      <c r="AX1146" s="72"/>
      <c r="AY1146" s="72"/>
      <c r="AZ1146" s="72"/>
      <c r="BA1146" s="72"/>
      <c r="BB1146" s="72"/>
      <c r="BC1146" s="72"/>
      <c r="BD1146" s="72"/>
      <c r="BE1146" s="72"/>
      <c r="BF1146" s="72"/>
      <c r="BG1146" s="72"/>
      <c r="BH1146" s="72"/>
      <c r="BI1146" s="72"/>
      <c r="BJ1146" s="72"/>
      <c r="BK1146" s="72"/>
      <c r="BL1146" s="72"/>
      <c r="BM1146" s="72"/>
      <c r="BN1146" s="72"/>
      <c r="BO1146" s="72"/>
      <c r="BP1146" s="72"/>
      <c r="BQ1146" s="72"/>
      <c r="BR1146" s="72"/>
      <c r="BS1146" s="72"/>
      <c r="BT1146" s="72"/>
      <c r="BU1146" s="72"/>
      <c r="BV1146" s="72"/>
      <c r="BW1146" s="72"/>
      <c r="BX1146" s="72"/>
      <c r="BY1146" s="72"/>
      <c r="BZ1146" s="72"/>
      <c r="CA1146" s="72"/>
      <c r="CB1146" s="72"/>
      <c r="CC1146" s="72"/>
      <c r="CD1146" s="72"/>
      <c r="CE1146" s="72"/>
      <c r="CF1146" s="72"/>
      <c r="CG1146" s="72"/>
      <c r="CH1146" s="72"/>
    </row>
    <row r="1147" spans="1:86" ht="25.15" customHeight="1">
      <c r="A1147" s="440"/>
      <c r="B1147" s="128">
        <f t="shared" si="342"/>
        <v>2055</v>
      </c>
      <c r="C1147" s="396">
        <f t="shared" si="343"/>
        <v>56614</v>
      </c>
      <c r="D1147" s="309">
        <f t="shared" si="344"/>
        <v>5.7447927201782524E-2</v>
      </c>
      <c r="E1147" s="309">
        <f t="shared" si="344"/>
        <v>7.4672913303906213E-2</v>
      </c>
      <c r="F1147" s="309">
        <f t="shared" si="344"/>
        <v>3.9895208757564957E-2</v>
      </c>
      <c r="G1147" s="380">
        <f t="shared" si="339"/>
        <v>5.7338683087751231E-2</v>
      </c>
      <c r="H1147" s="309">
        <f t="shared" si="345"/>
        <v>0.57887968047305338</v>
      </c>
      <c r="I1147" s="309">
        <f t="shared" si="345"/>
        <v>1.4206939738848763</v>
      </c>
      <c r="J1147" s="309">
        <f t="shared" si="345"/>
        <v>0.56290283305100841</v>
      </c>
      <c r="K1147" s="380">
        <f t="shared" si="341"/>
        <v>0.8541588291363128</v>
      </c>
      <c r="L1147" s="72"/>
      <c r="M1147" s="72"/>
      <c r="N1147" s="72"/>
      <c r="O1147" s="72"/>
      <c r="P1147" s="72"/>
      <c r="Q1147" s="72"/>
      <c r="R1147" s="72"/>
      <c r="S1147" s="72"/>
      <c r="T1147" s="72"/>
      <c r="U1147" s="72"/>
      <c r="V1147" s="72"/>
      <c r="W1147" s="72"/>
      <c r="X1147" s="72"/>
      <c r="Y1147" s="72"/>
      <c r="Z1147" s="72"/>
      <c r="AA1147" s="72"/>
      <c r="AB1147" s="72"/>
      <c r="AC1147" s="72"/>
      <c r="AD1147" s="72"/>
      <c r="AE1147" s="72"/>
      <c r="AF1147" s="72"/>
      <c r="AG1147" s="72"/>
      <c r="AH1147" s="72"/>
      <c r="AI1147" s="72"/>
      <c r="AJ1147" s="72"/>
      <c r="AK1147" s="72"/>
      <c r="AL1147" s="72"/>
      <c r="AM1147" s="72"/>
      <c r="AN1147" s="72"/>
      <c r="AO1147" s="72"/>
      <c r="AP1147" s="72"/>
      <c r="AQ1147" s="72"/>
      <c r="AR1147" s="72"/>
      <c r="AS1147" s="72"/>
      <c r="AT1147" s="72"/>
      <c r="AU1147" s="72"/>
      <c r="AV1147" s="72"/>
      <c r="AW1147" s="72"/>
      <c r="AX1147" s="72"/>
      <c r="AY1147" s="72"/>
      <c r="AZ1147" s="72"/>
      <c r="BA1147" s="72"/>
      <c r="BB1147" s="72"/>
      <c r="BC1147" s="72"/>
      <c r="BD1147" s="72"/>
      <c r="BE1147" s="72"/>
      <c r="BF1147" s="72"/>
      <c r="BG1147" s="72"/>
      <c r="BH1147" s="72"/>
      <c r="BI1147" s="72"/>
      <c r="BJ1147" s="72"/>
      <c r="BK1147" s="72"/>
      <c r="BL1147" s="72"/>
      <c r="BM1147" s="72"/>
      <c r="BN1147" s="72"/>
      <c r="BO1147" s="72"/>
      <c r="BP1147" s="72"/>
      <c r="BQ1147" s="72"/>
      <c r="BR1147" s="72"/>
      <c r="BS1147" s="72"/>
      <c r="BT1147" s="72"/>
      <c r="BU1147" s="72"/>
      <c r="BV1147" s="72"/>
      <c r="BW1147" s="72"/>
      <c r="BX1147" s="72"/>
      <c r="BY1147" s="72"/>
      <c r="BZ1147" s="72"/>
      <c r="CA1147" s="72"/>
      <c r="CB1147" s="72"/>
      <c r="CC1147" s="72"/>
      <c r="CD1147" s="72"/>
      <c r="CE1147" s="72"/>
      <c r="CF1147" s="72"/>
      <c r="CG1147" s="72"/>
      <c r="CH1147" s="72"/>
    </row>
    <row r="1148" spans="1:86" ht="25.15" customHeight="1">
      <c r="A1148" s="440"/>
      <c r="B1148" s="128">
        <f t="shared" si="342"/>
        <v>2056</v>
      </c>
      <c r="C1148" s="396">
        <f t="shared" si="343"/>
        <v>56979</v>
      </c>
      <c r="D1148" s="309">
        <f t="shared" si="344"/>
        <v>5.8368100371281567E-2</v>
      </c>
      <c r="E1148" s="309">
        <f t="shared" si="344"/>
        <v>7.5868987986796615E-2</v>
      </c>
      <c r="F1148" s="309">
        <f t="shared" si="344"/>
        <v>4.0534230955203726E-2</v>
      </c>
      <c r="G1148" s="380">
        <f t="shared" si="339"/>
        <v>5.8257106437760636E-2</v>
      </c>
      <c r="H1148" s="309">
        <f t="shared" si="345"/>
        <v>0.58815189578673255</v>
      </c>
      <c r="I1148" s="309">
        <f t="shared" si="345"/>
        <v>1.4434499642315093</v>
      </c>
      <c r="J1148" s="309">
        <f t="shared" si="345"/>
        <v>0.57191913893423385</v>
      </c>
      <c r="K1148" s="380">
        <f t="shared" si="341"/>
        <v>0.86784033298415852</v>
      </c>
      <c r="L1148" s="72"/>
      <c r="M1148" s="72"/>
      <c r="N1148" s="72"/>
      <c r="O1148" s="72"/>
      <c r="P1148" s="72"/>
      <c r="Q1148" s="72"/>
      <c r="R1148" s="72"/>
      <c r="S1148" s="72"/>
      <c r="T1148" s="72"/>
      <c r="U1148" s="72"/>
      <c r="V1148" s="72"/>
      <c r="W1148" s="72"/>
      <c r="X1148" s="72"/>
      <c r="Y1148" s="72"/>
      <c r="Z1148" s="72"/>
      <c r="AA1148" s="72"/>
      <c r="AB1148" s="72"/>
      <c r="AC1148" s="72"/>
      <c r="AD1148" s="72"/>
      <c r="AE1148" s="72"/>
      <c r="AF1148" s="72"/>
      <c r="AG1148" s="72"/>
      <c r="AH1148" s="72"/>
      <c r="AI1148" s="72"/>
      <c r="AJ1148" s="72"/>
      <c r="AK1148" s="72"/>
      <c r="AL1148" s="72"/>
      <c r="AM1148" s="72"/>
      <c r="AN1148" s="72"/>
      <c r="AO1148" s="72"/>
      <c r="AP1148" s="72"/>
      <c r="AQ1148" s="72"/>
      <c r="AR1148" s="72"/>
      <c r="AS1148" s="72"/>
      <c r="AT1148" s="72"/>
      <c r="AU1148" s="72"/>
      <c r="AV1148" s="72"/>
      <c r="AW1148" s="72"/>
      <c r="AX1148" s="72"/>
      <c r="AY1148" s="72"/>
      <c r="AZ1148" s="72"/>
      <c r="BA1148" s="72"/>
      <c r="BB1148" s="72"/>
      <c r="BC1148" s="72"/>
      <c r="BD1148" s="72"/>
      <c r="BE1148" s="72"/>
      <c r="BF1148" s="72"/>
      <c r="BG1148" s="72"/>
      <c r="BH1148" s="72"/>
      <c r="BI1148" s="72"/>
      <c r="BJ1148" s="72"/>
      <c r="BK1148" s="72"/>
      <c r="BL1148" s="72"/>
      <c r="BM1148" s="72"/>
      <c r="BN1148" s="72"/>
      <c r="BO1148" s="72"/>
      <c r="BP1148" s="72"/>
      <c r="BQ1148" s="72"/>
      <c r="BR1148" s="72"/>
      <c r="BS1148" s="72"/>
      <c r="BT1148" s="72"/>
      <c r="BU1148" s="72"/>
      <c r="BV1148" s="72"/>
      <c r="BW1148" s="72"/>
      <c r="BX1148" s="72"/>
      <c r="BY1148" s="72"/>
      <c r="BZ1148" s="72"/>
      <c r="CA1148" s="72"/>
      <c r="CB1148" s="72"/>
      <c r="CC1148" s="72"/>
      <c r="CD1148" s="72"/>
      <c r="CE1148" s="72"/>
      <c r="CF1148" s="72"/>
      <c r="CG1148" s="72"/>
      <c r="CH1148" s="72"/>
    </row>
    <row r="1149" spans="1:86" ht="25.15" customHeight="1">
      <c r="A1149" s="440"/>
      <c r="B1149" s="128">
        <f t="shared" si="342"/>
        <v>2057</v>
      </c>
      <c r="C1149" s="396">
        <f t="shared" si="343"/>
        <v>57345</v>
      </c>
      <c r="D1149" s="309">
        <f t="shared" si="344"/>
        <v>5.9303012430469232E-2</v>
      </c>
      <c r="E1149" s="309">
        <f t="shared" si="344"/>
        <v>7.7084220816647606E-2</v>
      </c>
      <c r="F1149" s="309">
        <f t="shared" si="344"/>
        <v>4.1183488701967107E-2</v>
      </c>
      <c r="G1149" s="380">
        <f t="shared" si="339"/>
        <v>5.9190240649694643E-2</v>
      </c>
      <c r="H1149" s="309">
        <f t="shared" si="345"/>
        <v>0.59757262896988139</v>
      </c>
      <c r="I1149" s="309">
        <f t="shared" si="345"/>
        <v>1.4665704490478697</v>
      </c>
      <c r="J1149" s="309">
        <f t="shared" si="345"/>
        <v>0.58107986365319209</v>
      </c>
      <c r="K1149" s="380">
        <f t="shared" si="341"/>
        <v>0.88174098055698102</v>
      </c>
      <c r="L1149" s="72"/>
      <c r="M1149" s="72"/>
      <c r="N1149" s="72"/>
      <c r="O1149" s="72"/>
      <c r="P1149" s="72"/>
      <c r="Q1149" s="72"/>
      <c r="R1149" s="72"/>
      <c r="S1149" s="72"/>
      <c r="T1149" s="72"/>
      <c r="U1149" s="72"/>
      <c r="V1149" s="72"/>
      <c r="W1149" s="72"/>
      <c r="X1149" s="72"/>
      <c r="Y1149" s="72"/>
      <c r="Z1149" s="72"/>
      <c r="AA1149" s="72"/>
      <c r="AB1149" s="72"/>
      <c r="AC1149" s="72"/>
      <c r="AD1149" s="72"/>
      <c r="AE1149" s="72"/>
      <c r="AF1149" s="72"/>
      <c r="AG1149" s="72"/>
      <c r="AH1149" s="72"/>
      <c r="AI1149" s="72"/>
      <c r="AJ1149" s="72"/>
      <c r="AK1149" s="72"/>
      <c r="AL1149" s="72"/>
      <c r="AM1149" s="72"/>
      <c r="AN1149" s="72"/>
      <c r="AO1149" s="72"/>
      <c r="AP1149" s="72"/>
      <c r="AQ1149" s="72"/>
      <c r="AR1149" s="72"/>
      <c r="AS1149" s="72"/>
      <c r="AT1149" s="72"/>
      <c r="AU1149" s="72"/>
      <c r="AV1149" s="72"/>
      <c r="AW1149" s="72"/>
      <c r="AX1149" s="72"/>
      <c r="AY1149" s="72"/>
      <c r="AZ1149" s="72"/>
      <c r="BA1149" s="72"/>
      <c r="BB1149" s="72"/>
      <c r="BC1149" s="72"/>
      <c r="BD1149" s="72"/>
      <c r="BE1149" s="72"/>
      <c r="BF1149" s="72"/>
      <c r="BG1149" s="72"/>
      <c r="BH1149" s="72"/>
      <c r="BI1149" s="72"/>
      <c r="BJ1149" s="72"/>
      <c r="BK1149" s="72"/>
      <c r="BL1149" s="72"/>
      <c r="BM1149" s="72"/>
      <c r="BN1149" s="72"/>
      <c r="BO1149" s="72"/>
      <c r="BP1149" s="72"/>
      <c r="BQ1149" s="72"/>
      <c r="BR1149" s="72"/>
      <c r="BS1149" s="72"/>
      <c r="BT1149" s="72"/>
      <c r="BU1149" s="72"/>
      <c r="BV1149" s="72"/>
      <c r="BW1149" s="72"/>
      <c r="BX1149" s="72"/>
      <c r="BY1149" s="72"/>
      <c r="BZ1149" s="72"/>
      <c r="CA1149" s="72"/>
      <c r="CB1149" s="72"/>
      <c r="CC1149" s="72"/>
      <c r="CD1149" s="72"/>
      <c r="CE1149" s="72"/>
      <c r="CF1149" s="72"/>
      <c r="CG1149" s="72"/>
      <c r="CH1149" s="72"/>
    </row>
    <row r="1150" spans="1:86" ht="25.15" customHeight="1">
      <c r="A1150" s="440"/>
      <c r="B1150" s="128">
        <f t="shared" si="342"/>
        <v>2058</v>
      </c>
      <c r="C1150" s="396">
        <f t="shared" si="343"/>
        <v>57710</v>
      </c>
      <c r="D1150" s="309">
        <f t="shared" si="344"/>
        <v>6.025289945976648E-2</v>
      </c>
      <c r="E1150" s="309">
        <f t="shared" si="344"/>
        <v>7.8318918659410125E-2</v>
      </c>
      <c r="F1150" s="309">
        <f t="shared" si="344"/>
        <v>4.1843145945940602E-2</v>
      </c>
      <c r="G1150" s="380">
        <f t="shared" si="339"/>
        <v>6.0138321355039069E-2</v>
      </c>
      <c r="H1150" s="309">
        <f t="shared" si="345"/>
        <v>0.60714425891004797</v>
      </c>
      <c r="I1150" s="309">
        <f t="shared" si="345"/>
        <v>1.4900612666304429</v>
      </c>
      <c r="J1150" s="309">
        <f t="shared" si="345"/>
        <v>0.59038732043908704</v>
      </c>
      <c r="K1150" s="380">
        <f t="shared" si="341"/>
        <v>0.89586428199319268</v>
      </c>
      <c r="L1150" s="72"/>
      <c r="M1150" s="72"/>
      <c r="N1150" s="72"/>
      <c r="O1150" s="72"/>
      <c r="P1150" s="72"/>
      <c r="Q1150" s="72"/>
      <c r="R1150" s="72"/>
      <c r="S1150" s="72"/>
      <c r="T1150" s="72"/>
      <c r="U1150" s="72"/>
      <c r="V1150" s="72"/>
      <c r="W1150" s="72"/>
      <c r="X1150" s="72"/>
      <c r="Y1150" s="72"/>
      <c r="Z1150" s="72"/>
      <c r="AA1150" s="72"/>
      <c r="AB1150" s="72"/>
      <c r="AC1150" s="72"/>
      <c r="AD1150" s="72"/>
      <c r="AE1150" s="72"/>
      <c r="AF1150" s="72"/>
      <c r="AG1150" s="72"/>
      <c r="AH1150" s="72"/>
      <c r="AI1150" s="72"/>
      <c r="AJ1150" s="72"/>
      <c r="AK1150" s="72"/>
      <c r="AL1150" s="72"/>
      <c r="AM1150" s="72"/>
      <c r="AN1150" s="72"/>
      <c r="AO1150" s="72"/>
      <c r="AP1150" s="72"/>
      <c r="AQ1150" s="72"/>
      <c r="AR1150" s="72"/>
      <c r="AS1150" s="72"/>
      <c r="AT1150" s="72"/>
      <c r="AU1150" s="72"/>
      <c r="AV1150" s="72"/>
      <c r="AW1150" s="72"/>
      <c r="AX1150" s="72"/>
      <c r="AY1150" s="72"/>
      <c r="AZ1150" s="72"/>
      <c r="BA1150" s="72"/>
      <c r="BB1150" s="72"/>
      <c r="BC1150" s="72"/>
      <c r="BD1150" s="72"/>
      <c r="BE1150" s="72"/>
      <c r="BF1150" s="72"/>
      <c r="BG1150" s="72"/>
      <c r="BH1150" s="72"/>
      <c r="BI1150" s="72"/>
      <c r="BJ1150" s="72"/>
      <c r="BK1150" s="72"/>
      <c r="BL1150" s="72"/>
      <c r="BM1150" s="72"/>
      <c r="BN1150" s="72"/>
      <c r="BO1150" s="72"/>
      <c r="BP1150" s="72"/>
      <c r="BQ1150" s="72"/>
      <c r="BR1150" s="72"/>
      <c r="BS1150" s="72"/>
      <c r="BT1150" s="72"/>
      <c r="BU1150" s="72"/>
      <c r="BV1150" s="72"/>
      <c r="BW1150" s="72"/>
      <c r="BX1150" s="72"/>
      <c r="BY1150" s="72"/>
      <c r="BZ1150" s="72"/>
      <c r="CA1150" s="72"/>
      <c r="CB1150" s="72"/>
      <c r="CC1150" s="72"/>
      <c r="CD1150" s="72"/>
      <c r="CE1150" s="72"/>
      <c r="CF1150" s="72"/>
      <c r="CG1150" s="72"/>
      <c r="CH1150" s="72"/>
    </row>
    <row r="1151" spans="1:86" ht="25.15" customHeight="1">
      <c r="A1151" s="440"/>
      <c r="B1151" s="128">
        <f t="shared" si="342"/>
        <v>2059</v>
      </c>
      <c r="C1151" s="396">
        <f t="shared" si="343"/>
        <v>58075</v>
      </c>
      <c r="D1151" s="309">
        <f t="shared" si="344"/>
        <v>6.1218001321016589E-2</v>
      </c>
      <c r="E1151" s="309">
        <f t="shared" si="344"/>
        <v>7.957339329626581E-2</v>
      </c>
      <c r="F1151" s="309">
        <f t="shared" si="344"/>
        <v>4.2513369261250961E-2</v>
      </c>
      <c r="G1151" s="380">
        <f t="shared" si="339"/>
        <v>6.1101587959511122E-2</v>
      </c>
      <c r="H1151" s="309">
        <f t="shared" si="345"/>
        <v>0.61686920259865285</v>
      </c>
      <c r="I1151" s="309">
        <f t="shared" si="345"/>
        <v>1.5139283487907294</v>
      </c>
      <c r="J1151" s="309">
        <f t="shared" si="345"/>
        <v>0.59984385957534381</v>
      </c>
      <c r="K1151" s="380">
        <f t="shared" si="341"/>
        <v>0.91021380365490867</v>
      </c>
      <c r="L1151" s="72"/>
      <c r="M1151" s="72"/>
      <c r="N1151" s="72"/>
      <c r="O1151" s="72"/>
      <c r="P1151" s="72"/>
      <c r="Q1151" s="72"/>
      <c r="R1151" s="72"/>
      <c r="S1151" s="72"/>
      <c r="T1151" s="72"/>
      <c r="U1151" s="72"/>
      <c r="V1151" s="72"/>
      <c r="W1151" s="72"/>
      <c r="X1151" s="72"/>
      <c r="Y1151" s="72"/>
      <c r="Z1151" s="72"/>
      <c r="AA1151" s="72"/>
      <c r="AB1151" s="72"/>
      <c r="AC1151" s="72"/>
      <c r="AD1151" s="72"/>
      <c r="AE1151" s="72"/>
      <c r="AF1151" s="72"/>
      <c r="AG1151" s="72"/>
      <c r="AH1151" s="72"/>
      <c r="AI1151" s="72"/>
      <c r="AJ1151" s="72"/>
      <c r="AK1151" s="72"/>
      <c r="AL1151" s="72"/>
      <c r="AM1151" s="72"/>
      <c r="AN1151" s="72"/>
      <c r="AO1151" s="72"/>
      <c r="AP1151" s="72"/>
      <c r="AQ1151" s="72"/>
      <c r="AR1151" s="72"/>
      <c r="AS1151" s="72"/>
      <c r="AT1151" s="72"/>
      <c r="AU1151" s="72"/>
      <c r="AV1151" s="72"/>
      <c r="AW1151" s="72"/>
      <c r="AX1151" s="72"/>
      <c r="AY1151" s="72"/>
      <c r="AZ1151" s="72"/>
      <c r="BA1151" s="72"/>
      <c r="BB1151" s="72"/>
      <c r="BC1151" s="72"/>
      <c r="BD1151" s="72"/>
      <c r="BE1151" s="72"/>
      <c r="BF1151" s="72"/>
      <c r="BG1151" s="72"/>
      <c r="BH1151" s="72"/>
      <c r="BI1151" s="72"/>
      <c r="BJ1151" s="72"/>
      <c r="BK1151" s="72"/>
      <c r="BL1151" s="72"/>
      <c r="BM1151" s="72"/>
      <c r="BN1151" s="72"/>
      <c r="BO1151" s="72"/>
      <c r="BP1151" s="72"/>
      <c r="BQ1151" s="72"/>
      <c r="BR1151" s="72"/>
      <c r="BS1151" s="72"/>
      <c r="BT1151" s="72"/>
      <c r="BU1151" s="72"/>
      <c r="BV1151" s="72"/>
      <c r="BW1151" s="72"/>
      <c r="BX1151" s="72"/>
      <c r="BY1151" s="72"/>
      <c r="BZ1151" s="72"/>
      <c r="CA1151" s="72"/>
      <c r="CB1151" s="72"/>
      <c r="CC1151" s="72"/>
      <c r="CD1151" s="72"/>
      <c r="CE1151" s="72"/>
      <c r="CF1151" s="72"/>
      <c r="CG1151" s="72"/>
      <c r="CH1151" s="72"/>
    </row>
    <row r="1152" spans="1:86" ht="25.15" customHeight="1">
      <c r="A1152" s="440"/>
      <c r="B1152" s="128">
        <f t="shared" si="342"/>
        <v>2060</v>
      </c>
      <c r="C1152" s="396">
        <f t="shared" si="343"/>
        <v>58440</v>
      </c>
      <c r="D1152" s="309">
        <f t="shared" ref="D1152:F1153" si="346">AVERAGE(D1060,D1106)</f>
        <v>6.224777842884599E-2</v>
      </c>
      <c r="E1152" s="309">
        <f t="shared" si="346"/>
        <v>8.09119351800347E-2</v>
      </c>
      <c r="F1152" s="309">
        <f t="shared" si="346"/>
        <v>4.3228506859624413E-2</v>
      </c>
      <c r="G1152" s="380">
        <f t="shared" si="339"/>
        <v>6.2129406822835041E-2</v>
      </c>
      <c r="H1152" s="309">
        <f t="shared" ref="H1152:J1153" si="347">AVERAGE(H1060,H1106)</f>
        <v>0.62724585276124145</v>
      </c>
      <c r="I1152" s="309">
        <f t="shared" si="347"/>
        <v>1.5393948573803107</v>
      </c>
      <c r="J1152" s="309">
        <f t="shared" si="347"/>
        <v>0.60993411834781797</v>
      </c>
      <c r="K1152" s="380">
        <f t="shared" si="341"/>
        <v>0.92552494282978992</v>
      </c>
      <c r="L1152" s="72"/>
      <c r="M1152" s="72"/>
      <c r="N1152" s="72"/>
      <c r="O1152" s="72"/>
      <c r="P1152" s="72"/>
      <c r="Q1152" s="72"/>
      <c r="R1152" s="72"/>
      <c r="S1152" s="72"/>
      <c r="T1152" s="72"/>
      <c r="U1152" s="72"/>
      <c r="V1152" s="72"/>
      <c r="W1152" s="72"/>
      <c r="X1152" s="72"/>
      <c r="Y1152" s="72"/>
      <c r="Z1152" s="72"/>
      <c r="AA1152" s="72"/>
      <c r="AB1152" s="72"/>
      <c r="AC1152" s="72"/>
      <c r="AD1152" s="72"/>
      <c r="AE1152" s="72"/>
      <c r="AF1152" s="72"/>
      <c r="AG1152" s="72"/>
      <c r="AH1152" s="72"/>
      <c r="AI1152" s="72"/>
      <c r="AJ1152" s="72"/>
      <c r="AK1152" s="72"/>
      <c r="AL1152" s="72"/>
      <c r="AM1152" s="72"/>
      <c r="AN1152" s="72"/>
      <c r="AO1152" s="72"/>
      <c r="AP1152" s="72"/>
      <c r="AQ1152" s="72"/>
      <c r="AR1152" s="72"/>
      <c r="AS1152" s="72"/>
      <c r="AT1152" s="72"/>
      <c r="AU1152" s="72"/>
      <c r="AV1152" s="72"/>
      <c r="AW1152" s="72"/>
      <c r="AX1152" s="72"/>
      <c r="AY1152" s="72"/>
      <c r="AZ1152" s="72"/>
      <c r="BA1152" s="72"/>
      <c r="BB1152" s="72"/>
      <c r="BC1152" s="72"/>
      <c r="BD1152" s="72"/>
      <c r="BE1152" s="72"/>
      <c r="BF1152" s="72"/>
      <c r="BG1152" s="72"/>
      <c r="BH1152" s="72"/>
      <c r="BI1152" s="72"/>
      <c r="BJ1152" s="72"/>
      <c r="BK1152" s="72"/>
      <c r="BL1152" s="72"/>
      <c r="BM1152" s="72"/>
      <c r="BN1152" s="72"/>
      <c r="BO1152" s="72"/>
      <c r="BP1152" s="72"/>
      <c r="BQ1152" s="72"/>
      <c r="BR1152" s="72"/>
      <c r="BS1152" s="72"/>
      <c r="BT1152" s="72"/>
      <c r="BU1152" s="72"/>
      <c r="BV1152" s="72"/>
      <c r="BW1152" s="72"/>
      <c r="BX1152" s="72"/>
      <c r="BY1152" s="72"/>
      <c r="BZ1152" s="72"/>
      <c r="CA1152" s="72"/>
      <c r="CB1152" s="72"/>
      <c r="CC1152" s="72"/>
      <c r="CD1152" s="72"/>
      <c r="CE1152" s="72"/>
      <c r="CF1152" s="72"/>
      <c r="CG1152" s="72"/>
      <c r="CH1152" s="72"/>
    </row>
    <row r="1153" spans="1:140" ht="25.15" customHeight="1">
      <c r="A1153" s="440"/>
      <c r="B1153" s="128">
        <f t="shared" si="342"/>
        <v>2061</v>
      </c>
      <c r="C1153" s="396">
        <f t="shared" si="343"/>
        <v>58806</v>
      </c>
      <c r="D1153" s="309">
        <f t="shared" si="346"/>
        <v>6.3294877907039124E-2</v>
      </c>
      <c r="E1153" s="309">
        <f t="shared" si="346"/>
        <v>8.2272993313273229E-2</v>
      </c>
      <c r="F1153" s="309">
        <f t="shared" si="346"/>
        <v>4.3955674127569913E-2</v>
      </c>
      <c r="G1153" s="380">
        <f t="shared" si="339"/>
        <v>6.3174515115960742E-2</v>
      </c>
      <c r="H1153" s="309">
        <f t="shared" si="347"/>
        <v>0.63779705349004923</v>
      </c>
      <c r="I1153" s="309">
        <f t="shared" si="347"/>
        <v>1.5652897502195566</v>
      </c>
      <c r="J1153" s="309">
        <f t="shared" si="347"/>
        <v>0.62019411016076631</v>
      </c>
      <c r="K1153" s="380">
        <f t="shared" si="341"/>
        <v>0.9410936379567908</v>
      </c>
      <c r="L1153" s="72"/>
      <c r="M1153" s="72"/>
      <c r="N1153" s="72"/>
      <c r="O1153" s="72"/>
      <c r="P1153" s="72"/>
      <c r="Q1153" s="72"/>
      <c r="R1153" s="72"/>
      <c r="S1153" s="72"/>
      <c r="T1153" s="72"/>
      <c r="U1153" s="72"/>
      <c r="V1153" s="72"/>
      <c r="W1153" s="72"/>
      <c r="X1153" s="72"/>
      <c r="Y1153" s="72"/>
      <c r="Z1153" s="72"/>
      <c r="AA1153" s="72"/>
      <c r="AB1153" s="72"/>
      <c r="AC1153" s="72"/>
      <c r="AD1153" s="72"/>
      <c r="AE1153" s="72"/>
      <c r="AF1153" s="72"/>
      <c r="AG1153" s="72"/>
      <c r="AH1153" s="72"/>
      <c r="AI1153" s="72"/>
      <c r="AJ1153" s="72"/>
      <c r="AK1153" s="72"/>
      <c r="AL1153" s="72"/>
      <c r="AM1153" s="72"/>
      <c r="AN1153" s="72"/>
      <c r="AO1153" s="72"/>
      <c r="AP1153" s="72"/>
      <c r="AQ1153" s="72"/>
      <c r="AR1153" s="72"/>
      <c r="AS1153" s="72"/>
      <c r="AT1153" s="72"/>
      <c r="AU1153" s="72"/>
      <c r="AV1153" s="72"/>
      <c r="AW1153" s="72"/>
      <c r="AX1153" s="72"/>
      <c r="AY1153" s="72"/>
      <c r="AZ1153" s="72"/>
      <c r="BA1153" s="72"/>
      <c r="BB1153" s="72"/>
      <c r="BC1153" s="72"/>
      <c r="BD1153" s="72"/>
      <c r="BE1153" s="72"/>
      <c r="BF1153" s="72"/>
      <c r="BG1153" s="72"/>
      <c r="BH1153" s="72"/>
      <c r="BI1153" s="72"/>
      <c r="BJ1153" s="72"/>
      <c r="BK1153" s="72"/>
      <c r="BL1153" s="72"/>
      <c r="BM1153" s="72"/>
      <c r="BN1153" s="72"/>
      <c r="BO1153" s="72"/>
      <c r="BP1153" s="72"/>
      <c r="BQ1153" s="72"/>
      <c r="BR1153" s="72"/>
      <c r="BS1153" s="72"/>
      <c r="BT1153" s="72"/>
      <c r="BU1153" s="72"/>
      <c r="BV1153" s="72"/>
      <c r="BW1153" s="72"/>
      <c r="BX1153" s="72"/>
      <c r="BY1153" s="72"/>
      <c r="BZ1153" s="72"/>
      <c r="CA1153" s="72"/>
      <c r="CB1153" s="72"/>
      <c r="CC1153" s="72"/>
      <c r="CD1153" s="72"/>
      <c r="CE1153" s="72"/>
      <c r="CF1153" s="72"/>
      <c r="CG1153" s="72"/>
      <c r="CH1153" s="72"/>
    </row>
    <row r="1154" spans="1:140" ht="25.15" customHeight="1">
      <c r="B1154" s="259"/>
      <c r="C1154" s="72"/>
      <c r="D1154" s="260"/>
      <c r="E1154" s="260"/>
      <c r="F1154" s="260"/>
      <c r="G1154" s="261"/>
      <c r="H1154" s="260"/>
      <c r="I1154" s="260"/>
      <c r="J1154" s="260"/>
      <c r="K1154" s="261"/>
      <c r="L1154" s="72"/>
      <c r="M1154" s="72"/>
      <c r="N1154" s="72"/>
      <c r="O1154" s="72"/>
      <c r="P1154" s="72"/>
      <c r="Q1154" s="72"/>
      <c r="R1154" s="72"/>
      <c r="S1154" s="72"/>
      <c r="T1154" s="72"/>
      <c r="U1154" s="72"/>
      <c r="V1154" s="72"/>
      <c r="W1154" s="72"/>
      <c r="X1154" s="72"/>
      <c r="Y1154" s="72"/>
      <c r="Z1154" s="72"/>
      <c r="AA1154" s="72"/>
      <c r="AB1154" s="72"/>
      <c r="AC1154" s="72"/>
      <c r="AD1154" s="72"/>
      <c r="AE1154" s="72"/>
      <c r="AF1154" s="72"/>
      <c r="AG1154" s="72"/>
      <c r="AH1154" s="72"/>
      <c r="AI1154" s="72"/>
      <c r="AJ1154" s="72"/>
      <c r="AK1154" s="72"/>
      <c r="AL1154" s="72"/>
      <c r="AM1154" s="72"/>
      <c r="AN1154" s="72"/>
      <c r="AO1154" s="72"/>
      <c r="AP1154" s="72"/>
      <c r="AQ1154" s="72"/>
      <c r="AR1154" s="72"/>
      <c r="AS1154" s="72"/>
      <c r="AT1154" s="72"/>
      <c r="AU1154" s="72"/>
      <c r="AV1154" s="72"/>
      <c r="AW1154" s="72"/>
      <c r="AX1154" s="72"/>
      <c r="AY1154" s="72"/>
      <c r="AZ1154" s="72"/>
      <c r="BA1154" s="72"/>
      <c r="BB1154" s="72"/>
      <c r="BC1154" s="72"/>
      <c r="BD1154" s="72"/>
      <c r="BE1154" s="72"/>
      <c r="BF1154" s="72"/>
      <c r="BG1154" s="72"/>
      <c r="BH1154" s="72"/>
      <c r="BI1154" s="72"/>
      <c r="BJ1154" s="72"/>
      <c r="BK1154" s="72"/>
      <c r="BL1154" s="72"/>
      <c r="BM1154" s="72"/>
      <c r="BN1154" s="72"/>
      <c r="BO1154" s="72"/>
      <c r="BP1154" s="72"/>
      <c r="BQ1154" s="72"/>
      <c r="BR1154" s="72"/>
      <c r="BS1154" s="72"/>
      <c r="BT1154" s="72"/>
      <c r="BU1154" s="72"/>
      <c r="BV1154" s="72"/>
      <c r="BW1154" s="72"/>
      <c r="BX1154" s="72"/>
      <c r="BY1154" s="72"/>
      <c r="BZ1154" s="72"/>
      <c r="CA1154" s="72"/>
      <c r="CB1154" s="72"/>
      <c r="CC1154" s="72"/>
      <c r="CD1154" s="72"/>
      <c r="CE1154" s="72"/>
      <c r="CF1154" s="72"/>
      <c r="CG1154" s="72"/>
      <c r="CH1154" s="72"/>
    </row>
    <row r="1155" spans="1:140" s="2" customFormat="1" ht="20.100000000000001" customHeight="1">
      <c r="A1155" s="391" t="s">
        <v>421</v>
      </c>
      <c r="B1155" s="501" t="s">
        <v>308</v>
      </c>
      <c r="C1155" s="501"/>
      <c r="D1155" s="501"/>
      <c r="E1155" s="501"/>
      <c r="F1155" s="501"/>
      <c r="G1155" s="501"/>
      <c r="H1155" s="501"/>
      <c r="I1155" s="260"/>
      <c r="J1155" s="260"/>
      <c r="K1155" s="261"/>
      <c r="L1155" s="72"/>
      <c r="M1155" s="72"/>
      <c r="N1155" s="72"/>
      <c r="O1155" s="72"/>
      <c r="P1155" s="72"/>
      <c r="Q1155" s="72"/>
      <c r="R1155" s="72"/>
      <c r="S1155" s="72"/>
      <c r="T1155" s="72"/>
      <c r="U1155" s="72"/>
      <c r="V1155" s="72"/>
      <c r="W1155" s="72"/>
      <c r="X1155" s="72"/>
      <c r="Y1155" s="72"/>
      <c r="Z1155" s="72"/>
      <c r="AA1155" s="72"/>
      <c r="AB1155" s="72"/>
      <c r="AC1155" s="72"/>
      <c r="AD1155" s="72"/>
      <c r="AE1155" s="72"/>
      <c r="AF1155" s="72"/>
      <c r="AG1155" s="72"/>
      <c r="AH1155" s="72"/>
      <c r="AI1155" s="72"/>
      <c r="AJ1155" s="72"/>
      <c r="AK1155" s="72"/>
      <c r="AL1155" s="72"/>
      <c r="AM1155" s="72"/>
      <c r="AN1155" s="72"/>
      <c r="AO1155" s="72"/>
      <c r="AP1155" s="72"/>
      <c r="AQ1155" s="72"/>
      <c r="AR1155" s="72"/>
      <c r="AS1155" s="72"/>
      <c r="AT1155" s="72"/>
      <c r="AU1155" s="72"/>
      <c r="AV1155" s="72"/>
      <c r="AW1155" s="72"/>
      <c r="AX1155" s="72"/>
      <c r="AY1155" s="72"/>
      <c r="AZ1155" s="72"/>
      <c r="BA1155" s="72"/>
      <c r="BB1155" s="72"/>
      <c r="BC1155" s="72"/>
      <c r="BD1155" s="72"/>
      <c r="BE1155" s="72"/>
      <c r="BF1155" s="72"/>
      <c r="BG1155" s="72"/>
      <c r="BH1155" s="72"/>
      <c r="BI1155" s="72"/>
      <c r="BJ1155" s="72"/>
      <c r="BK1155" s="72"/>
      <c r="BL1155" s="72"/>
      <c r="BM1155" s="72"/>
      <c r="BN1155" s="72"/>
      <c r="BO1155" s="72"/>
      <c r="BP1155" s="72"/>
      <c r="BQ1155" s="72"/>
      <c r="BR1155" s="72"/>
      <c r="BS1155" s="72"/>
      <c r="BT1155" s="72"/>
      <c r="BU1155" s="72"/>
      <c r="BV1155" s="72"/>
      <c r="BW1155" s="72"/>
      <c r="BX1155" s="72"/>
      <c r="BY1155" s="72"/>
      <c r="BZ1155" s="72"/>
      <c r="CA1155" s="72"/>
      <c r="CB1155" s="72"/>
      <c r="CC1155" s="72"/>
      <c r="CD1155" s="72"/>
      <c r="CE1155" s="72"/>
      <c r="CF1155" s="72"/>
      <c r="CG1155" s="72"/>
      <c r="CH1155" s="72"/>
      <c r="CI1155" s="72"/>
      <c r="CJ1155" s="72"/>
      <c r="CK1155" s="72"/>
      <c r="CL1155" s="72"/>
      <c r="CM1155" s="72"/>
      <c r="CN1155" s="72"/>
      <c r="CO1155" s="72"/>
      <c r="CP1155" s="72"/>
      <c r="CQ1155" s="72"/>
      <c r="CR1155" s="72"/>
      <c r="CS1155" s="72"/>
      <c r="CT1155" s="72"/>
      <c r="CU1155" s="72"/>
      <c r="CV1155" s="72"/>
      <c r="CW1155" s="72"/>
      <c r="CX1155" s="72"/>
      <c r="CY1155" s="72"/>
      <c r="CZ1155" s="72"/>
      <c r="DA1155" s="72"/>
      <c r="DB1155" s="72"/>
      <c r="DC1155" s="72"/>
      <c r="DD1155" s="72"/>
      <c r="DE1155" s="72"/>
      <c r="DF1155" s="72"/>
      <c r="DG1155" s="72"/>
      <c r="DH1155" s="72"/>
      <c r="DI1155" s="72"/>
      <c r="DJ1155" s="72"/>
      <c r="DK1155" s="72"/>
      <c r="DL1155" s="72"/>
      <c r="DM1155" s="72"/>
      <c r="DN1155" s="72"/>
      <c r="DO1155" s="72"/>
      <c r="DP1155" s="72"/>
      <c r="DQ1155" s="72"/>
      <c r="DR1155" s="72"/>
      <c r="DS1155" s="72"/>
      <c r="DT1155" s="72"/>
      <c r="DU1155" s="72"/>
      <c r="DV1155" s="72"/>
      <c r="DW1155" s="72"/>
      <c r="DX1155" s="72"/>
      <c r="DY1155" s="72"/>
      <c r="DZ1155" s="72"/>
      <c r="EA1155" s="72"/>
      <c r="EB1155" s="72"/>
      <c r="EC1155" s="72"/>
      <c r="ED1155" s="72"/>
      <c r="EE1155" s="72"/>
      <c r="EF1155" s="72"/>
      <c r="EG1155" s="72"/>
      <c r="EH1155" s="72"/>
      <c r="EI1155" s="72"/>
      <c r="EJ1155" s="72"/>
    </row>
    <row r="1156" spans="1:140" ht="25.15" hidden="1" customHeight="1">
      <c r="B1156" s="48"/>
      <c r="C1156" s="48"/>
      <c r="D1156" s="48"/>
      <c r="E1156" s="48"/>
      <c r="F1156" s="48"/>
      <c r="G1156" s="48"/>
      <c r="H1156" s="48"/>
      <c r="I1156" s="260"/>
      <c r="J1156" s="260"/>
      <c r="K1156" s="261"/>
      <c r="L1156" s="72"/>
      <c r="M1156" s="72"/>
      <c r="N1156" s="72"/>
      <c r="O1156" s="72"/>
      <c r="P1156" s="72"/>
      <c r="Q1156" s="72"/>
      <c r="R1156" s="72"/>
      <c r="S1156" s="72"/>
      <c r="T1156" s="72"/>
      <c r="U1156" s="72"/>
      <c r="V1156" s="72"/>
      <c r="W1156" s="72"/>
      <c r="X1156" s="72"/>
      <c r="Y1156" s="72"/>
      <c r="Z1156" s="72"/>
      <c r="AA1156" s="72"/>
      <c r="AB1156" s="72"/>
      <c r="AC1156" s="72"/>
      <c r="AD1156" s="72"/>
      <c r="AE1156" s="72"/>
      <c r="AF1156" s="72"/>
      <c r="AG1156" s="72"/>
      <c r="AH1156" s="72"/>
      <c r="AI1156" s="72"/>
      <c r="AJ1156" s="72"/>
      <c r="AK1156" s="72"/>
      <c r="AL1156" s="72"/>
      <c r="AM1156" s="72"/>
      <c r="AN1156" s="72"/>
      <c r="AO1156" s="72"/>
      <c r="AP1156" s="72"/>
      <c r="AQ1156" s="72"/>
      <c r="AR1156" s="72"/>
      <c r="AS1156" s="72"/>
      <c r="AT1156" s="72"/>
      <c r="AU1156" s="72"/>
      <c r="AV1156" s="72"/>
      <c r="AW1156" s="72"/>
      <c r="AX1156" s="72"/>
      <c r="AY1156" s="72"/>
      <c r="AZ1156" s="72"/>
      <c r="BA1156" s="72"/>
      <c r="BB1156" s="72"/>
      <c r="BC1156" s="72"/>
      <c r="BD1156" s="72"/>
      <c r="BE1156" s="72"/>
      <c r="BF1156" s="72"/>
      <c r="BG1156" s="72"/>
      <c r="BH1156" s="72"/>
      <c r="BI1156" s="72"/>
      <c r="BJ1156" s="72"/>
      <c r="BK1156" s="72"/>
      <c r="BL1156" s="72"/>
      <c r="BM1156" s="72"/>
      <c r="BN1156" s="72"/>
      <c r="BO1156" s="72"/>
      <c r="BP1156" s="72"/>
      <c r="BQ1156" s="72"/>
      <c r="BR1156" s="72"/>
      <c r="BS1156" s="72"/>
      <c r="BT1156" s="72"/>
      <c r="BU1156" s="72"/>
      <c r="BV1156" s="72"/>
      <c r="BW1156" s="72"/>
      <c r="BX1156" s="72"/>
      <c r="BY1156" s="72"/>
      <c r="BZ1156" s="72"/>
      <c r="CA1156" s="72"/>
      <c r="CB1156" s="72"/>
      <c r="CC1156" s="72"/>
      <c r="CD1156" s="72"/>
      <c r="CE1156" s="72"/>
      <c r="CF1156" s="72"/>
      <c r="CG1156" s="72"/>
      <c r="CH1156" s="72"/>
    </row>
    <row r="1157" spans="1:140" ht="25.15" hidden="1" customHeight="1">
      <c r="B1157" s="424" t="s">
        <v>150</v>
      </c>
      <c r="C1157" s="424"/>
      <c r="D1157" s="424"/>
      <c r="E1157" s="424"/>
      <c r="F1157" s="424"/>
      <c r="G1157" s="424"/>
      <c r="H1157" s="424"/>
      <c r="I1157" s="424"/>
      <c r="J1157" s="72"/>
      <c r="K1157" s="72"/>
      <c r="L1157" s="72"/>
      <c r="M1157" s="72"/>
      <c r="N1157" s="72"/>
      <c r="O1157" s="72"/>
      <c r="P1157" s="72"/>
      <c r="Q1157" s="72"/>
      <c r="R1157" s="72"/>
      <c r="S1157" s="72"/>
      <c r="T1157" s="72"/>
      <c r="U1157" s="72"/>
      <c r="V1157" s="72"/>
      <c r="W1157" s="72"/>
      <c r="X1157" s="72"/>
      <c r="Y1157" s="72"/>
      <c r="Z1157" s="72"/>
      <c r="AA1157" s="72"/>
      <c r="AB1157" s="72"/>
      <c r="AC1157" s="72"/>
      <c r="AD1157" s="72"/>
      <c r="AE1157" s="72"/>
      <c r="AF1157" s="72"/>
      <c r="AG1157" s="72"/>
      <c r="AH1157" s="72"/>
      <c r="AI1157" s="72"/>
      <c r="AJ1157" s="72"/>
      <c r="AK1157" s="72"/>
      <c r="AL1157" s="72"/>
      <c r="AM1157" s="72"/>
      <c r="AN1157" s="72"/>
      <c r="AO1157" s="72"/>
      <c r="AP1157" s="72"/>
      <c r="AQ1157" s="72"/>
      <c r="AR1157" s="72"/>
      <c r="AS1157" s="72"/>
      <c r="AT1157" s="72"/>
      <c r="AU1157" s="72"/>
      <c r="AV1157" s="72"/>
      <c r="AW1157" s="72"/>
      <c r="AX1157" s="72"/>
      <c r="AY1157" s="72"/>
      <c r="AZ1157" s="72"/>
      <c r="BA1157" s="72"/>
      <c r="BB1157" s="72"/>
      <c r="BC1157" s="72"/>
      <c r="BD1157" s="72"/>
      <c r="BE1157" s="72"/>
      <c r="BF1157" s="72"/>
      <c r="BG1157" s="72"/>
      <c r="BH1157" s="72"/>
      <c r="BI1157" s="72"/>
      <c r="BJ1157" s="72"/>
      <c r="BK1157" s="72"/>
      <c r="BL1157" s="72"/>
      <c r="BM1157" s="72"/>
      <c r="BN1157" s="72"/>
      <c r="BO1157" s="72"/>
      <c r="BP1157" s="72"/>
      <c r="BQ1157" s="72"/>
      <c r="BR1157" s="72"/>
      <c r="BS1157" s="72"/>
      <c r="BT1157" s="72"/>
      <c r="BU1157" s="72"/>
      <c r="BV1157" s="72"/>
      <c r="BW1157" s="72"/>
      <c r="BX1157" s="72"/>
      <c r="BY1157" s="72"/>
      <c r="BZ1157" s="72"/>
      <c r="CA1157" s="72"/>
      <c r="CB1157" s="72"/>
      <c r="CC1157" s="72"/>
      <c r="CD1157" s="72"/>
      <c r="CE1157" s="72"/>
      <c r="CF1157" s="72"/>
      <c r="CG1157" s="72"/>
      <c r="CH1157" s="72"/>
    </row>
    <row r="1158" spans="1:140" ht="25.15" hidden="1" customHeight="1">
      <c r="B1158" s="163" t="s">
        <v>47</v>
      </c>
      <c r="C1158" s="127">
        <v>2019</v>
      </c>
      <c r="D1158" s="164">
        <f t="shared" ref="D1158:AS1158" si="348">C1158+1</f>
        <v>2020</v>
      </c>
      <c r="E1158" s="164">
        <f t="shared" si="348"/>
        <v>2021</v>
      </c>
      <c r="F1158" s="164">
        <f t="shared" si="348"/>
        <v>2022</v>
      </c>
      <c r="G1158" s="164">
        <f t="shared" si="348"/>
        <v>2023</v>
      </c>
      <c r="H1158" s="164">
        <f t="shared" si="348"/>
        <v>2024</v>
      </c>
      <c r="I1158" s="164">
        <f t="shared" si="348"/>
        <v>2025</v>
      </c>
      <c r="J1158" s="164">
        <f t="shared" si="348"/>
        <v>2026</v>
      </c>
      <c r="K1158" s="164">
        <f t="shared" si="348"/>
        <v>2027</v>
      </c>
      <c r="L1158" s="164">
        <f t="shared" si="348"/>
        <v>2028</v>
      </c>
      <c r="M1158" s="164">
        <f t="shared" si="348"/>
        <v>2029</v>
      </c>
      <c r="N1158" s="164">
        <f t="shared" si="348"/>
        <v>2030</v>
      </c>
      <c r="O1158" s="164">
        <f t="shared" si="348"/>
        <v>2031</v>
      </c>
      <c r="P1158" s="164">
        <f t="shared" si="348"/>
        <v>2032</v>
      </c>
      <c r="Q1158" s="164">
        <f t="shared" si="348"/>
        <v>2033</v>
      </c>
      <c r="R1158" s="164">
        <f t="shared" si="348"/>
        <v>2034</v>
      </c>
      <c r="S1158" s="164">
        <f t="shared" si="348"/>
        <v>2035</v>
      </c>
      <c r="T1158" s="164">
        <f t="shared" si="348"/>
        <v>2036</v>
      </c>
      <c r="U1158" s="164">
        <f>T1158+1</f>
        <v>2037</v>
      </c>
      <c r="V1158" s="164">
        <f t="shared" si="348"/>
        <v>2038</v>
      </c>
      <c r="W1158" s="164">
        <f t="shared" si="348"/>
        <v>2039</v>
      </c>
      <c r="X1158" s="164">
        <f t="shared" si="348"/>
        <v>2040</v>
      </c>
      <c r="Y1158" s="164">
        <f t="shared" si="348"/>
        <v>2041</v>
      </c>
      <c r="Z1158" s="164">
        <f t="shared" si="348"/>
        <v>2042</v>
      </c>
      <c r="AA1158" s="164">
        <f t="shared" si="348"/>
        <v>2043</v>
      </c>
      <c r="AB1158" s="164">
        <f t="shared" si="348"/>
        <v>2044</v>
      </c>
      <c r="AC1158" s="164">
        <f t="shared" si="348"/>
        <v>2045</v>
      </c>
      <c r="AD1158" s="164">
        <f t="shared" si="348"/>
        <v>2046</v>
      </c>
      <c r="AE1158" s="164">
        <f t="shared" si="348"/>
        <v>2047</v>
      </c>
      <c r="AF1158" s="164">
        <f t="shared" si="348"/>
        <v>2048</v>
      </c>
      <c r="AG1158" s="164">
        <f t="shared" si="348"/>
        <v>2049</v>
      </c>
      <c r="AH1158" s="164">
        <f t="shared" si="348"/>
        <v>2050</v>
      </c>
      <c r="AI1158" s="164">
        <f t="shared" si="348"/>
        <v>2051</v>
      </c>
      <c r="AJ1158" s="164">
        <f t="shared" si="348"/>
        <v>2052</v>
      </c>
      <c r="AK1158" s="164">
        <f t="shared" si="348"/>
        <v>2053</v>
      </c>
      <c r="AL1158" s="164">
        <f t="shared" si="348"/>
        <v>2054</v>
      </c>
      <c r="AM1158" s="164">
        <f t="shared" si="348"/>
        <v>2055</v>
      </c>
      <c r="AN1158" s="164">
        <f t="shared" si="348"/>
        <v>2056</v>
      </c>
      <c r="AO1158" s="164">
        <f t="shared" si="348"/>
        <v>2057</v>
      </c>
      <c r="AP1158" s="164">
        <f t="shared" si="348"/>
        <v>2058</v>
      </c>
      <c r="AQ1158" s="164">
        <f t="shared" si="348"/>
        <v>2059</v>
      </c>
      <c r="AR1158" s="164">
        <f t="shared" si="348"/>
        <v>2060</v>
      </c>
      <c r="AS1158" s="164">
        <f t="shared" si="348"/>
        <v>2061</v>
      </c>
      <c r="AT1158" s="72"/>
      <c r="AU1158" s="72"/>
      <c r="AV1158" s="72"/>
      <c r="AW1158" s="72"/>
      <c r="AX1158" s="72"/>
      <c r="AY1158" s="72"/>
      <c r="AZ1158" s="72"/>
      <c r="BA1158" s="72"/>
      <c r="BB1158" s="72"/>
      <c r="BC1158" s="72"/>
      <c r="BD1158" s="72"/>
      <c r="BE1158" s="72"/>
      <c r="BF1158" s="72"/>
      <c r="BG1158" s="72"/>
      <c r="BH1158" s="72"/>
      <c r="BI1158" s="72"/>
      <c r="BJ1158" s="72"/>
      <c r="BK1158" s="72"/>
      <c r="BL1158" s="72"/>
      <c r="BM1158" s="72"/>
      <c r="BN1158" s="72"/>
      <c r="BO1158" s="72"/>
      <c r="BP1158" s="72"/>
      <c r="BQ1158" s="72"/>
      <c r="BR1158" s="72"/>
      <c r="BS1158" s="72"/>
      <c r="BT1158" s="72"/>
      <c r="BU1158" s="72"/>
      <c r="BV1158" s="72"/>
      <c r="BW1158" s="72"/>
      <c r="BX1158" s="72"/>
      <c r="BY1158" s="72"/>
      <c r="BZ1158" s="72"/>
      <c r="CA1158" s="72"/>
      <c r="CB1158" s="72"/>
      <c r="CC1158" s="72"/>
      <c r="CD1158" s="72"/>
      <c r="CE1158" s="72"/>
      <c r="CF1158" s="72"/>
      <c r="CG1158" s="72"/>
      <c r="CH1158" s="72"/>
    </row>
    <row r="1159" spans="1:140" ht="25.15" hidden="1" customHeight="1">
      <c r="B1159" s="262" t="s">
        <v>151</v>
      </c>
      <c r="C1159" s="39">
        <f t="shared" ref="C1159:AS1159" si="349">SUM(C1160:C1161)</f>
        <v>1</v>
      </c>
      <c r="D1159" s="263">
        <f t="shared" si="349"/>
        <v>0.99290909090909096</v>
      </c>
      <c r="E1159" s="263">
        <f t="shared" si="349"/>
        <v>0.98581818181818193</v>
      </c>
      <c r="F1159" s="263">
        <f t="shared" si="349"/>
        <v>0.97872727272727278</v>
      </c>
      <c r="G1159" s="263">
        <f t="shared" si="349"/>
        <v>0.97163636363636363</v>
      </c>
      <c r="H1159" s="263">
        <f t="shared" si="349"/>
        <v>0.96454545454545459</v>
      </c>
      <c r="I1159" s="263">
        <f t="shared" si="349"/>
        <v>0.95745454545454556</v>
      </c>
      <c r="J1159" s="263">
        <f t="shared" si="349"/>
        <v>0.95036363636363641</v>
      </c>
      <c r="K1159" s="263">
        <f t="shared" si="349"/>
        <v>0.94327272727272726</v>
      </c>
      <c r="L1159" s="263">
        <f t="shared" si="349"/>
        <v>0.93618181818181823</v>
      </c>
      <c r="M1159" s="263">
        <f t="shared" si="349"/>
        <v>0.92909090909090919</v>
      </c>
      <c r="N1159" s="263">
        <f t="shared" si="349"/>
        <v>0.92199999999999993</v>
      </c>
      <c r="O1159" s="263">
        <f t="shared" si="349"/>
        <v>0.90934999999999988</v>
      </c>
      <c r="P1159" s="263">
        <f t="shared" si="349"/>
        <v>0.89669999999999983</v>
      </c>
      <c r="Q1159" s="263">
        <f t="shared" si="349"/>
        <v>0.88404999999999978</v>
      </c>
      <c r="R1159" s="263">
        <f t="shared" si="349"/>
        <v>0.87139999999999973</v>
      </c>
      <c r="S1159" s="263">
        <f t="shared" si="349"/>
        <v>0.85874999999999968</v>
      </c>
      <c r="T1159" s="263">
        <f t="shared" si="349"/>
        <v>0.84609999999999963</v>
      </c>
      <c r="U1159" s="263">
        <f t="shared" si="349"/>
        <v>0.83344999999999958</v>
      </c>
      <c r="V1159" s="263">
        <f t="shared" si="349"/>
        <v>0.82079999999999953</v>
      </c>
      <c r="W1159" s="263">
        <f t="shared" si="349"/>
        <v>0.80814999999999948</v>
      </c>
      <c r="X1159" s="263">
        <f t="shared" si="349"/>
        <v>0.79549999999999943</v>
      </c>
      <c r="Y1159" s="263">
        <f t="shared" si="349"/>
        <v>0.78284999999999938</v>
      </c>
      <c r="Z1159" s="263">
        <f t="shared" si="349"/>
        <v>0.77019999999999933</v>
      </c>
      <c r="AA1159" s="263">
        <f t="shared" si="349"/>
        <v>0.75754999999999928</v>
      </c>
      <c r="AB1159" s="263">
        <f t="shared" si="349"/>
        <v>0.74489999999999923</v>
      </c>
      <c r="AC1159" s="263">
        <f t="shared" si="349"/>
        <v>0.73224999999999918</v>
      </c>
      <c r="AD1159" s="263">
        <f t="shared" si="349"/>
        <v>0.71959999999999913</v>
      </c>
      <c r="AE1159" s="263">
        <f t="shared" si="349"/>
        <v>0.70694999999999908</v>
      </c>
      <c r="AF1159" s="263">
        <f t="shared" si="349"/>
        <v>0.69429999999999903</v>
      </c>
      <c r="AG1159" s="263">
        <f t="shared" si="349"/>
        <v>0.68164999999999898</v>
      </c>
      <c r="AH1159" s="263">
        <f t="shared" si="349"/>
        <v>0.66900000000000004</v>
      </c>
      <c r="AI1159" s="263">
        <f t="shared" si="349"/>
        <v>0.66900000000000004</v>
      </c>
      <c r="AJ1159" s="263">
        <f t="shared" si="349"/>
        <v>0.66900000000000004</v>
      </c>
      <c r="AK1159" s="263">
        <f t="shared" si="349"/>
        <v>0.66900000000000004</v>
      </c>
      <c r="AL1159" s="263">
        <f t="shared" si="349"/>
        <v>0.66900000000000004</v>
      </c>
      <c r="AM1159" s="263">
        <f t="shared" si="349"/>
        <v>0.66900000000000004</v>
      </c>
      <c r="AN1159" s="263">
        <f t="shared" si="349"/>
        <v>0.66900000000000004</v>
      </c>
      <c r="AO1159" s="263">
        <f t="shared" si="349"/>
        <v>0.66900000000000004</v>
      </c>
      <c r="AP1159" s="263">
        <f t="shared" si="349"/>
        <v>0.66900000000000004</v>
      </c>
      <c r="AQ1159" s="263">
        <f t="shared" si="349"/>
        <v>0.66900000000000004</v>
      </c>
      <c r="AR1159" s="263">
        <f t="shared" si="349"/>
        <v>0.66900000000000004</v>
      </c>
      <c r="AS1159" s="263">
        <f t="shared" si="349"/>
        <v>0.66900000000000004</v>
      </c>
      <c r="AT1159" s="72"/>
      <c r="AU1159" s="72"/>
      <c r="AV1159" s="72"/>
      <c r="AW1159" s="72"/>
      <c r="AX1159" s="72"/>
      <c r="AY1159" s="72"/>
      <c r="AZ1159" s="72"/>
      <c r="BA1159" s="72"/>
      <c r="BB1159" s="72"/>
      <c r="BC1159" s="72"/>
      <c r="BD1159" s="72"/>
      <c r="BE1159" s="72"/>
      <c r="BF1159" s="72"/>
      <c r="BG1159" s="72"/>
      <c r="BH1159" s="72"/>
      <c r="BI1159" s="72"/>
      <c r="BJ1159" s="72"/>
      <c r="BK1159" s="72"/>
      <c r="BL1159" s="72"/>
      <c r="BM1159" s="72"/>
      <c r="BN1159" s="72"/>
      <c r="BO1159" s="72"/>
      <c r="BP1159" s="72"/>
      <c r="BQ1159" s="72"/>
      <c r="BR1159" s="72"/>
      <c r="BS1159" s="72"/>
      <c r="BT1159" s="72"/>
      <c r="BU1159" s="72"/>
      <c r="BV1159" s="72"/>
      <c r="BW1159" s="72"/>
      <c r="BX1159" s="72"/>
      <c r="BY1159" s="72"/>
      <c r="BZ1159" s="72"/>
      <c r="CA1159" s="72"/>
      <c r="CB1159" s="72"/>
      <c r="CC1159" s="72"/>
      <c r="CD1159" s="72"/>
      <c r="CE1159" s="72"/>
      <c r="CF1159" s="72"/>
      <c r="CG1159" s="72"/>
      <c r="CH1159" s="72"/>
    </row>
    <row r="1160" spans="1:140" ht="25.15" hidden="1" customHeight="1">
      <c r="B1160" s="264" t="s">
        <v>152</v>
      </c>
      <c r="C1160" s="167">
        <f t="shared" ref="C1160:AS1160" si="350">C220</f>
        <v>0.67903598504544949</v>
      </c>
      <c r="D1160" s="168">
        <f t="shared" si="350"/>
        <v>0.67621453185949953</v>
      </c>
      <c r="E1160" s="168">
        <f t="shared" si="350"/>
        <v>0.67339307867354958</v>
      </c>
      <c r="F1160" s="168">
        <f t="shared" si="350"/>
        <v>0.67057162548759963</v>
      </c>
      <c r="G1160" s="168">
        <f t="shared" si="350"/>
        <v>0.66775017230164968</v>
      </c>
      <c r="H1160" s="168">
        <f t="shared" si="350"/>
        <v>0.66492871911569973</v>
      </c>
      <c r="I1160" s="168">
        <f t="shared" si="350"/>
        <v>0.66210726592974978</v>
      </c>
      <c r="J1160" s="168">
        <f t="shared" si="350"/>
        <v>0.65928581274379983</v>
      </c>
      <c r="K1160" s="168">
        <f t="shared" si="350"/>
        <v>0.65646435955784987</v>
      </c>
      <c r="L1160" s="168">
        <f t="shared" si="350"/>
        <v>0.65364290637189992</v>
      </c>
      <c r="M1160" s="168">
        <f t="shared" si="350"/>
        <v>0.65082145318594997</v>
      </c>
      <c r="N1160" s="168">
        <f t="shared" si="350"/>
        <v>0.64799999999999991</v>
      </c>
      <c r="O1160" s="168">
        <f t="shared" si="350"/>
        <v>0.64039999999999986</v>
      </c>
      <c r="P1160" s="168">
        <f t="shared" si="350"/>
        <v>0.63279999999999981</v>
      </c>
      <c r="Q1160" s="168">
        <f t="shared" si="350"/>
        <v>0.62519999999999976</v>
      </c>
      <c r="R1160" s="168">
        <f t="shared" si="350"/>
        <v>0.6175999999999997</v>
      </c>
      <c r="S1160" s="168">
        <f t="shared" si="350"/>
        <v>0.60999999999999965</v>
      </c>
      <c r="T1160" s="168">
        <f t="shared" si="350"/>
        <v>0.6023999999999996</v>
      </c>
      <c r="U1160" s="168">
        <f t="shared" si="350"/>
        <v>0.59479999999999955</v>
      </c>
      <c r="V1160" s="168">
        <f t="shared" si="350"/>
        <v>0.5871999999999995</v>
      </c>
      <c r="W1160" s="168">
        <f t="shared" si="350"/>
        <v>0.57959999999999945</v>
      </c>
      <c r="X1160" s="168">
        <f t="shared" si="350"/>
        <v>0.5719999999999994</v>
      </c>
      <c r="Y1160" s="168">
        <f t="shared" si="350"/>
        <v>0.56439999999999935</v>
      </c>
      <c r="Z1160" s="168">
        <f t="shared" si="350"/>
        <v>0.5567999999999993</v>
      </c>
      <c r="AA1160" s="168">
        <f t="shared" si="350"/>
        <v>0.54919999999999924</v>
      </c>
      <c r="AB1160" s="168">
        <f t="shared" si="350"/>
        <v>0.54159999999999919</v>
      </c>
      <c r="AC1160" s="168">
        <f t="shared" si="350"/>
        <v>0.53399999999999914</v>
      </c>
      <c r="AD1160" s="168">
        <f t="shared" si="350"/>
        <v>0.52639999999999909</v>
      </c>
      <c r="AE1160" s="168">
        <f t="shared" si="350"/>
        <v>0.51879999999999904</v>
      </c>
      <c r="AF1160" s="168">
        <f t="shared" si="350"/>
        <v>0.51119999999999899</v>
      </c>
      <c r="AG1160" s="168">
        <f t="shared" si="350"/>
        <v>0.50359999999999894</v>
      </c>
      <c r="AH1160" s="168">
        <f t="shared" si="350"/>
        <v>0.496</v>
      </c>
      <c r="AI1160" s="168">
        <f t="shared" si="350"/>
        <v>0.496</v>
      </c>
      <c r="AJ1160" s="168">
        <f t="shared" si="350"/>
        <v>0.496</v>
      </c>
      <c r="AK1160" s="168">
        <f t="shared" si="350"/>
        <v>0.496</v>
      </c>
      <c r="AL1160" s="168">
        <f t="shared" si="350"/>
        <v>0.496</v>
      </c>
      <c r="AM1160" s="168">
        <f t="shared" si="350"/>
        <v>0.496</v>
      </c>
      <c r="AN1160" s="168">
        <f t="shared" si="350"/>
        <v>0.496</v>
      </c>
      <c r="AO1160" s="168">
        <f t="shared" si="350"/>
        <v>0.496</v>
      </c>
      <c r="AP1160" s="168">
        <f t="shared" si="350"/>
        <v>0.496</v>
      </c>
      <c r="AQ1160" s="168">
        <f t="shared" si="350"/>
        <v>0.496</v>
      </c>
      <c r="AR1160" s="168">
        <f t="shared" si="350"/>
        <v>0.496</v>
      </c>
      <c r="AS1160" s="168">
        <f t="shared" si="350"/>
        <v>0.496</v>
      </c>
      <c r="AT1160" s="72"/>
      <c r="AU1160" s="72"/>
      <c r="AV1160" s="72"/>
      <c r="AW1160" s="72"/>
      <c r="AX1160" s="72"/>
      <c r="AY1160" s="72"/>
      <c r="AZ1160" s="72"/>
      <c r="BA1160" s="72"/>
      <c r="BB1160" s="72"/>
      <c r="BC1160" s="72"/>
      <c r="BD1160" s="72"/>
      <c r="BE1160" s="72"/>
      <c r="BF1160" s="72"/>
      <c r="BG1160" s="72"/>
      <c r="BH1160" s="72"/>
      <c r="BI1160" s="72"/>
      <c r="BJ1160" s="72"/>
      <c r="BK1160" s="72"/>
      <c r="BL1160" s="72"/>
      <c r="BM1160" s="72"/>
      <c r="BN1160" s="72"/>
      <c r="BO1160" s="72"/>
      <c r="BP1160" s="72"/>
      <c r="BQ1160" s="72"/>
      <c r="BR1160" s="72"/>
      <c r="BS1160" s="72"/>
      <c r="BT1160" s="72"/>
      <c r="BU1160" s="72"/>
      <c r="BV1160" s="72"/>
      <c r="BW1160" s="72"/>
      <c r="BX1160" s="72"/>
      <c r="BY1160" s="72"/>
      <c r="BZ1160" s="72"/>
      <c r="CA1160" s="72"/>
      <c r="CB1160" s="72"/>
      <c r="CC1160" s="72"/>
      <c r="CD1160" s="72"/>
      <c r="CE1160" s="72"/>
      <c r="CF1160" s="72"/>
      <c r="CG1160" s="72"/>
      <c r="CH1160" s="72"/>
    </row>
    <row r="1161" spans="1:140" ht="25.15" hidden="1" customHeight="1">
      <c r="B1161" s="264" t="s">
        <v>153</v>
      </c>
      <c r="C1161" s="167">
        <f t="shared" ref="C1161:AS1161" si="351">C221</f>
        <v>0.32096401495455057</v>
      </c>
      <c r="D1161" s="168">
        <f t="shared" si="351"/>
        <v>0.31669455904959143</v>
      </c>
      <c r="E1161" s="168">
        <f t="shared" si="351"/>
        <v>0.31242510314463229</v>
      </c>
      <c r="F1161" s="168">
        <f t="shared" si="351"/>
        <v>0.30815564723967315</v>
      </c>
      <c r="G1161" s="168">
        <f t="shared" si="351"/>
        <v>0.30388619133471401</v>
      </c>
      <c r="H1161" s="168">
        <f t="shared" si="351"/>
        <v>0.29961673542975487</v>
      </c>
      <c r="I1161" s="168">
        <f t="shared" si="351"/>
        <v>0.29534727952479572</v>
      </c>
      <c r="J1161" s="168">
        <f t="shared" si="351"/>
        <v>0.29107782361983658</v>
      </c>
      <c r="K1161" s="168">
        <f t="shared" si="351"/>
        <v>0.28680836771487744</v>
      </c>
      <c r="L1161" s="168">
        <f t="shared" si="351"/>
        <v>0.2825389118099183</v>
      </c>
      <c r="M1161" s="168">
        <f t="shared" si="351"/>
        <v>0.27826945590495916</v>
      </c>
      <c r="N1161" s="168">
        <f t="shared" si="351"/>
        <v>0.27400000000000002</v>
      </c>
      <c r="O1161" s="168">
        <f t="shared" si="351"/>
        <v>0.26895000000000002</v>
      </c>
      <c r="P1161" s="168">
        <f t="shared" si="351"/>
        <v>0.26390000000000002</v>
      </c>
      <c r="Q1161" s="168">
        <f t="shared" si="351"/>
        <v>0.25885000000000002</v>
      </c>
      <c r="R1161" s="168">
        <f t="shared" si="351"/>
        <v>0.25380000000000003</v>
      </c>
      <c r="S1161" s="168">
        <f t="shared" si="351"/>
        <v>0.24875000000000003</v>
      </c>
      <c r="T1161" s="168">
        <f t="shared" si="351"/>
        <v>0.24370000000000003</v>
      </c>
      <c r="U1161" s="168">
        <f t="shared" si="351"/>
        <v>0.23865000000000003</v>
      </c>
      <c r="V1161" s="168">
        <f t="shared" si="351"/>
        <v>0.23360000000000003</v>
      </c>
      <c r="W1161" s="168">
        <f t="shared" si="351"/>
        <v>0.22855000000000003</v>
      </c>
      <c r="X1161" s="168">
        <f t="shared" si="351"/>
        <v>0.22350000000000003</v>
      </c>
      <c r="Y1161" s="168">
        <f t="shared" si="351"/>
        <v>0.21845000000000003</v>
      </c>
      <c r="Z1161" s="168">
        <f t="shared" si="351"/>
        <v>0.21340000000000003</v>
      </c>
      <c r="AA1161" s="168">
        <f t="shared" si="351"/>
        <v>0.20835000000000004</v>
      </c>
      <c r="AB1161" s="168">
        <f t="shared" si="351"/>
        <v>0.20330000000000004</v>
      </c>
      <c r="AC1161" s="168">
        <f t="shared" si="351"/>
        <v>0.19825000000000004</v>
      </c>
      <c r="AD1161" s="168">
        <f t="shared" si="351"/>
        <v>0.19320000000000004</v>
      </c>
      <c r="AE1161" s="168">
        <f t="shared" si="351"/>
        <v>0.18815000000000004</v>
      </c>
      <c r="AF1161" s="168">
        <f t="shared" si="351"/>
        <v>0.18310000000000004</v>
      </c>
      <c r="AG1161" s="168">
        <f t="shared" si="351"/>
        <v>0.17805000000000004</v>
      </c>
      <c r="AH1161" s="168">
        <f t="shared" si="351"/>
        <v>0.17299999999999999</v>
      </c>
      <c r="AI1161" s="168">
        <f t="shared" si="351"/>
        <v>0.17299999999999999</v>
      </c>
      <c r="AJ1161" s="168">
        <f t="shared" si="351"/>
        <v>0.17299999999999999</v>
      </c>
      <c r="AK1161" s="168">
        <f t="shared" si="351"/>
        <v>0.17299999999999999</v>
      </c>
      <c r="AL1161" s="168">
        <f t="shared" si="351"/>
        <v>0.17299999999999999</v>
      </c>
      <c r="AM1161" s="168">
        <f t="shared" si="351"/>
        <v>0.17299999999999999</v>
      </c>
      <c r="AN1161" s="168">
        <f t="shared" si="351"/>
        <v>0.17299999999999999</v>
      </c>
      <c r="AO1161" s="168">
        <f t="shared" si="351"/>
        <v>0.17299999999999999</v>
      </c>
      <c r="AP1161" s="168">
        <f t="shared" si="351"/>
        <v>0.17299999999999999</v>
      </c>
      <c r="AQ1161" s="168">
        <f t="shared" si="351"/>
        <v>0.17299999999999999</v>
      </c>
      <c r="AR1161" s="168">
        <f t="shared" si="351"/>
        <v>0.17299999999999999</v>
      </c>
      <c r="AS1161" s="168">
        <f t="shared" si="351"/>
        <v>0.17299999999999999</v>
      </c>
      <c r="AT1161" s="72"/>
      <c r="AU1161" s="72"/>
      <c r="AV1161" s="72"/>
      <c r="AW1161" s="72"/>
      <c r="AX1161" s="72"/>
      <c r="AY1161" s="72"/>
      <c r="AZ1161" s="72"/>
      <c r="BA1161" s="72"/>
      <c r="BB1161" s="72"/>
      <c r="BC1161" s="72"/>
      <c r="BD1161" s="72"/>
      <c r="BE1161" s="72"/>
      <c r="BF1161" s="72"/>
      <c r="BG1161" s="72"/>
      <c r="BH1161" s="72"/>
      <c r="BI1161" s="72"/>
      <c r="BJ1161" s="72"/>
      <c r="BK1161" s="72"/>
      <c r="BL1161" s="72"/>
      <c r="BM1161" s="72"/>
      <c r="BN1161" s="72"/>
      <c r="BO1161" s="72"/>
      <c r="BP1161" s="72"/>
      <c r="BQ1161" s="72"/>
      <c r="BR1161" s="72"/>
      <c r="BS1161" s="72"/>
      <c r="BT1161" s="72"/>
      <c r="BU1161" s="72"/>
      <c r="BV1161" s="72"/>
      <c r="BW1161" s="72"/>
      <c r="BX1161" s="72"/>
      <c r="BY1161" s="72"/>
      <c r="BZ1161" s="72"/>
      <c r="CA1161" s="72"/>
      <c r="CB1161" s="72"/>
      <c r="CC1161" s="72"/>
      <c r="CD1161" s="72"/>
      <c r="CE1161" s="72"/>
      <c r="CF1161" s="72"/>
      <c r="CG1161" s="72"/>
      <c r="CH1161" s="72"/>
    </row>
    <row r="1162" spans="1:140" ht="25.15" hidden="1" customHeight="1">
      <c r="B1162" s="262" t="s">
        <v>154</v>
      </c>
      <c r="C1162" s="167">
        <f t="shared" ref="C1162:AS1162" si="352">C222</f>
        <v>0</v>
      </c>
      <c r="D1162" s="168">
        <f t="shared" si="352"/>
        <v>7.0909090909090913E-3</v>
      </c>
      <c r="E1162" s="168">
        <f t="shared" si="352"/>
        <v>1.4181818181818183E-2</v>
      </c>
      <c r="F1162" s="168">
        <f t="shared" si="352"/>
        <v>2.1272727272727273E-2</v>
      </c>
      <c r="G1162" s="168">
        <f t="shared" si="352"/>
        <v>2.8363636363636365E-2</v>
      </c>
      <c r="H1162" s="168">
        <f t="shared" si="352"/>
        <v>3.5454545454545454E-2</v>
      </c>
      <c r="I1162" s="168">
        <f t="shared" si="352"/>
        <v>4.2545454545454546E-2</v>
      </c>
      <c r="J1162" s="168">
        <f t="shared" si="352"/>
        <v>4.9636363636363638E-2</v>
      </c>
      <c r="K1162" s="168">
        <f t="shared" si="352"/>
        <v>5.672727272727273E-2</v>
      </c>
      <c r="L1162" s="168">
        <f t="shared" si="352"/>
        <v>6.3818181818181816E-2</v>
      </c>
      <c r="M1162" s="168">
        <f t="shared" si="352"/>
        <v>7.0909090909090908E-2</v>
      </c>
      <c r="N1162" s="168">
        <f t="shared" si="352"/>
        <v>7.8E-2</v>
      </c>
      <c r="O1162" s="168">
        <f t="shared" si="352"/>
        <v>9.0649999999999994E-2</v>
      </c>
      <c r="P1162" s="168">
        <f t="shared" si="352"/>
        <v>0.10329999999999999</v>
      </c>
      <c r="Q1162" s="168">
        <f t="shared" si="352"/>
        <v>0.11594999999999998</v>
      </c>
      <c r="R1162" s="168">
        <f t="shared" si="352"/>
        <v>0.12859999999999999</v>
      </c>
      <c r="S1162" s="168">
        <f t="shared" si="352"/>
        <v>0.14124999999999999</v>
      </c>
      <c r="T1162" s="168">
        <f t="shared" si="352"/>
        <v>0.15389999999999998</v>
      </c>
      <c r="U1162" s="168">
        <f t="shared" si="352"/>
        <v>0.16654999999999998</v>
      </c>
      <c r="V1162" s="168">
        <f t="shared" si="352"/>
        <v>0.17919999999999997</v>
      </c>
      <c r="W1162" s="168">
        <f t="shared" si="352"/>
        <v>0.19184999999999997</v>
      </c>
      <c r="X1162" s="168">
        <f t="shared" si="352"/>
        <v>0.20449999999999996</v>
      </c>
      <c r="Y1162" s="168">
        <f t="shared" si="352"/>
        <v>0.21714999999999995</v>
      </c>
      <c r="Z1162" s="168">
        <f t="shared" si="352"/>
        <v>0.22979999999999995</v>
      </c>
      <c r="AA1162" s="168">
        <f t="shared" si="352"/>
        <v>0.24244999999999994</v>
      </c>
      <c r="AB1162" s="168">
        <f t="shared" si="352"/>
        <v>0.25509999999999994</v>
      </c>
      <c r="AC1162" s="168">
        <f t="shared" si="352"/>
        <v>0.26774999999999993</v>
      </c>
      <c r="AD1162" s="168">
        <f t="shared" si="352"/>
        <v>0.28039999999999993</v>
      </c>
      <c r="AE1162" s="168">
        <f t="shared" si="352"/>
        <v>0.29304999999999992</v>
      </c>
      <c r="AF1162" s="168">
        <f t="shared" si="352"/>
        <v>0.30569999999999992</v>
      </c>
      <c r="AG1162" s="168">
        <f t="shared" si="352"/>
        <v>0.31834999999999991</v>
      </c>
      <c r="AH1162" s="168">
        <f t="shared" si="352"/>
        <v>0.33100000000000002</v>
      </c>
      <c r="AI1162" s="168">
        <f t="shared" si="352"/>
        <v>0.33100000000000002</v>
      </c>
      <c r="AJ1162" s="168">
        <f t="shared" si="352"/>
        <v>0.33100000000000002</v>
      </c>
      <c r="AK1162" s="168">
        <f t="shared" si="352"/>
        <v>0.33100000000000002</v>
      </c>
      <c r="AL1162" s="168">
        <f t="shared" si="352"/>
        <v>0.33100000000000002</v>
      </c>
      <c r="AM1162" s="168">
        <f t="shared" si="352"/>
        <v>0.33100000000000002</v>
      </c>
      <c r="AN1162" s="168">
        <f t="shared" si="352"/>
        <v>0.33100000000000002</v>
      </c>
      <c r="AO1162" s="168">
        <f t="shared" si="352"/>
        <v>0.33100000000000002</v>
      </c>
      <c r="AP1162" s="168">
        <f t="shared" si="352"/>
        <v>0.33100000000000002</v>
      </c>
      <c r="AQ1162" s="168">
        <f t="shared" si="352"/>
        <v>0.33100000000000002</v>
      </c>
      <c r="AR1162" s="168">
        <f t="shared" si="352"/>
        <v>0.33100000000000002</v>
      </c>
      <c r="AS1162" s="168">
        <f t="shared" si="352"/>
        <v>0.33100000000000002</v>
      </c>
      <c r="AT1162" s="72"/>
      <c r="AU1162" s="72"/>
      <c r="AV1162" s="72"/>
      <c r="AW1162" s="72"/>
      <c r="AX1162" s="72"/>
      <c r="AY1162" s="72"/>
      <c r="AZ1162" s="72"/>
      <c r="BA1162" s="72"/>
      <c r="BB1162" s="72"/>
      <c r="BC1162" s="72"/>
      <c r="BD1162" s="72"/>
      <c r="BE1162" s="72"/>
      <c r="BF1162" s="72"/>
      <c r="BG1162" s="72"/>
      <c r="BH1162" s="72"/>
      <c r="BI1162" s="72"/>
      <c r="BJ1162" s="72"/>
      <c r="BK1162" s="72"/>
      <c r="BL1162" s="72"/>
      <c r="BM1162" s="72"/>
      <c r="BN1162" s="72"/>
      <c r="BO1162" s="72"/>
      <c r="BP1162" s="72"/>
      <c r="BQ1162" s="72"/>
      <c r="BR1162" s="72"/>
      <c r="BS1162" s="72"/>
      <c r="BT1162" s="72"/>
      <c r="BU1162" s="72"/>
      <c r="BV1162" s="72"/>
      <c r="BW1162" s="72"/>
      <c r="BX1162" s="72"/>
      <c r="BY1162" s="72"/>
      <c r="BZ1162" s="72"/>
      <c r="CA1162" s="72"/>
      <c r="CB1162" s="72"/>
      <c r="CC1162" s="72"/>
      <c r="CD1162" s="72"/>
      <c r="CE1162" s="72"/>
      <c r="CF1162" s="72"/>
      <c r="CG1162" s="72"/>
      <c r="CH1162" s="72"/>
    </row>
    <row r="1163" spans="1:140" ht="25.15" hidden="1" customHeight="1">
      <c r="B1163" s="265" t="s">
        <v>48</v>
      </c>
      <c r="C1163" s="127">
        <v>2019</v>
      </c>
      <c r="D1163" s="164">
        <f t="shared" ref="D1163:AS1163" si="353">C1163+1</f>
        <v>2020</v>
      </c>
      <c r="E1163" s="164">
        <f t="shared" si="353"/>
        <v>2021</v>
      </c>
      <c r="F1163" s="164">
        <f t="shared" si="353"/>
        <v>2022</v>
      </c>
      <c r="G1163" s="164">
        <f t="shared" si="353"/>
        <v>2023</v>
      </c>
      <c r="H1163" s="164">
        <f t="shared" si="353"/>
        <v>2024</v>
      </c>
      <c r="I1163" s="164">
        <f t="shared" si="353"/>
        <v>2025</v>
      </c>
      <c r="J1163" s="164">
        <f t="shared" si="353"/>
        <v>2026</v>
      </c>
      <c r="K1163" s="164">
        <f t="shared" si="353"/>
        <v>2027</v>
      </c>
      <c r="L1163" s="164">
        <f t="shared" si="353"/>
        <v>2028</v>
      </c>
      <c r="M1163" s="164">
        <f t="shared" si="353"/>
        <v>2029</v>
      </c>
      <c r="N1163" s="164">
        <f t="shared" si="353"/>
        <v>2030</v>
      </c>
      <c r="O1163" s="164">
        <f t="shared" si="353"/>
        <v>2031</v>
      </c>
      <c r="P1163" s="164">
        <f t="shared" si="353"/>
        <v>2032</v>
      </c>
      <c r="Q1163" s="164">
        <f t="shared" si="353"/>
        <v>2033</v>
      </c>
      <c r="R1163" s="164">
        <f t="shared" si="353"/>
        <v>2034</v>
      </c>
      <c r="S1163" s="164">
        <f t="shared" si="353"/>
        <v>2035</v>
      </c>
      <c r="T1163" s="164">
        <f t="shared" si="353"/>
        <v>2036</v>
      </c>
      <c r="U1163" s="164">
        <f>T1163+1</f>
        <v>2037</v>
      </c>
      <c r="V1163" s="164">
        <f t="shared" si="353"/>
        <v>2038</v>
      </c>
      <c r="W1163" s="164">
        <f t="shared" si="353"/>
        <v>2039</v>
      </c>
      <c r="X1163" s="164">
        <f t="shared" si="353"/>
        <v>2040</v>
      </c>
      <c r="Y1163" s="164">
        <f t="shared" si="353"/>
        <v>2041</v>
      </c>
      <c r="Z1163" s="164">
        <f t="shared" si="353"/>
        <v>2042</v>
      </c>
      <c r="AA1163" s="164">
        <f t="shared" si="353"/>
        <v>2043</v>
      </c>
      <c r="AB1163" s="164">
        <f t="shared" si="353"/>
        <v>2044</v>
      </c>
      <c r="AC1163" s="164">
        <f t="shared" si="353"/>
        <v>2045</v>
      </c>
      <c r="AD1163" s="164">
        <f t="shared" si="353"/>
        <v>2046</v>
      </c>
      <c r="AE1163" s="164">
        <f t="shared" si="353"/>
        <v>2047</v>
      </c>
      <c r="AF1163" s="164">
        <f t="shared" si="353"/>
        <v>2048</v>
      </c>
      <c r="AG1163" s="164">
        <f t="shared" si="353"/>
        <v>2049</v>
      </c>
      <c r="AH1163" s="164">
        <f t="shared" si="353"/>
        <v>2050</v>
      </c>
      <c r="AI1163" s="164">
        <f t="shared" si="353"/>
        <v>2051</v>
      </c>
      <c r="AJ1163" s="164">
        <f t="shared" si="353"/>
        <v>2052</v>
      </c>
      <c r="AK1163" s="164">
        <f t="shared" si="353"/>
        <v>2053</v>
      </c>
      <c r="AL1163" s="164">
        <f t="shared" si="353"/>
        <v>2054</v>
      </c>
      <c r="AM1163" s="164">
        <f t="shared" si="353"/>
        <v>2055</v>
      </c>
      <c r="AN1163" s="164">
        <f t="shared" si="353"/>
        <v>2056</v>
      </c>
      <c r="AO1163" s="164">
        <f t="shared" si="353"/>
        <v>2057</v>
      </c>
      <c r="AP1163" s="164">
        <f t="shared" si="353"/>
        <v>2058</v>
      </c>
      <c r="AQ1163" s="164">
        <f t="shared" si="353"/>
        <v>2059</v>
      </c>
      <c r="AR1163" s="164">
        <f t="shared" si="353"/>
        <v>2060</v>
      </c>
      <c r="AS1163" s="164">
        <f t="shared" si="353"/>
        <v>2061</v>
      </c>
      <c r="AT1163" s="72"/>
      <c r="AU1163" s="72"/>
      <c r="AV1163" s="72"/>
      <c r="AW1163" s="72"/>
      <c r="AX1163" s="72"/>
      <c r="AY1163" s="72"/>
      <c r="AZ1163" s="72"/>
      <c r="BA1163" s="72"/>
      <c r="BB1163" s="72"/>
      <c r="BC1163" s="72"/>
      <c r="BD1163" s="72"/>
      <c r="BE1163" s="72"/>
      <c r="BF1163" s="72"/>
      <c r="BG1163" s="72"/>
      <c r="BH1163" s="72"/>
      <c r="BI1163" s="72"/>
      <c r="BJ1163" s="72"/>
      <c r="BK1163" s="72"/>
      <c r="BL1163" s="72"/>
      <c r="BM1163" s="72"/>
      <c r="BN1163" s="72"/>
      <c r="BO1163" s="72"/>
      <c r="BP1163" s="72"/>
      <c r="BQ1163" s="72"/>
      <c r="BR1163" s="72"/>
      <c r="BS1163" s="72"/>
      <c r="BT1163" s="72"/>
      <c r="BU1163" s="72"/>
      <c r="BV1163" s="72"/>
      <c r="BW1163" s="72"/>
      <c r="BX1163" s="72"/>
      <c r="BY1163" s="72"/>
      <c r="BZ1163" s="72"/>
      <c r="CA1163" s="72"/>
      <c r="CB1163" s="72"/>
      <c r="CC1163" s="72"/>
      <c r="CD1163" s="72"/>
      <c r="CE1163" s="72"/>
      <c r="CF1163" s="72"/>
      <c r="CG1163" s="72"/>
      <c r="CH1163" s="72"/>
    </row>
    <row r="1164" spans="1:140" ht="25.15" hidden="1" customHeight="1">
      <c r="B1164" s="262" t="s">
        <v>155</v>
      </c>
      <c r="C1164" s="167">
        <f t="shared" ref="C1164:AS1164" si="354">C224</f>
        <v>1</v>
      </c>
      <c r="D1164" s="168">
        <f t="shared" si="354"/>
        <v>1</v>
      </c>
      <c r="E1164" s="168">
        <f t="shared" si="354"/>
        <v>1</v>
      </c>
      <c r="F1164" s="168">
        <f t="shared" si="354"/>
        <v>1</v>
      </c>
      <c r="G1164" s="168">
        <f t="shared" si="354"/>
        <v>1</v>
      </c>
      <c r="H1164" s="168">
        <f t="shared" si="354"/>
        <v>1</v>
      </c>
      <c r="I1164" s="168">
        <f t="shared" si="354"/>
        <v>1</v>
      </c>
      <c r="J1164" s="168">
        <f t="shared" si="354"/>
        <v>1</v>
      </c>
      <c r="K1164" s="168">
        <f t="shared" si="354"/>
        <v>1</v>
      </c>
      <c r="L1164" s="168">
        <f t="shared" si="354"/>
        <v>1</v>
      </c>
      <c r="M1164" s="168">
        <f t="shared" si="354"/>
        <v>1</v>
      </c>
      <c r="N1164" s="168">
        <f t="shared" si="354"/>
        <v>1</v>
      </c>
      <c r="O1164" s="168">
        <f t="shared" si="354"/>
        <v>1</v>
      </c>
      <c r="P1164" s="168">
        <f t="shared" si="354"/>
        <v>1</v>
      </c>
      <c r="Q1164" s="168">
        <f t="shared" si="354"/>
        <v>1</v>
      </c>
      <c r="R1164" s="168">
        <f t="shared" si="354"/>
        <v>1</v>
      </c>
      <c r="S1164" s="168">
        <f t="shared" si="354"/>
        <v>1</v>
      </c>
      <c r="T1164" s="168">
        <f t="shared" si="354"/>
        <v>1</v>
      </c>
      <c r="U1164" s="168">
        <f t="shared" si="354"/>
        <v>1</v>
      </c>
      <c r="V1164" s="168">
        <f t="shared" si="354"/>
        <v>1</v>
      </c>
      <c r="W1164" s="168">
        <f t="shared" si="354"/>
        <v>1</v>
      </c>
      <c r="X1164" s="168">
        <f t="shared" si="354"/>
        <v>1</v>
      </c>
      <c r="Y1164" s="168">
        <f t="shared" si="354"/>
        <v>1</v>
      </c>
      <c r="Z1164" s="168">
        <f t="shared" si="354"/>
        <v>1</v>
      </c>
      <c r="AA1164" s="168">
        <f t="shared" si="354"/>
        <v>1</v>
      </c>
      <c r="AB1164" s="168">
        <f t="shared" si="354"/>
        <v>1</v>
      </c>
      <c r="AC1164" s="168">
        <f t="shared" si="354"/>
        <v>1</v>
      </c>
      <c r="AD1164" s="168">
        <f t="shared" si="354"/>
        <v>1</v>
      </c>
      <c r="AE1164" s="168">
        <f t="shared" si="354"/>
        <v>1</v>
      </c>
      <c r="AF1164" s="168">
        <f t="shared" si="354"/>
        <v>1</v>
      </c>
      <c r="AG1164" s="168">
        <f t="shared" si="354"/>
        <v>1</v>
      </c>
      <c r="AH1164" s="168">
        <f t="shared" si="354"/>
        <v>1</v>
      </c>
      <c r="AI1164" s="168">
        <f t="shared" si="354"/>
        <v>1</v>
      </c>
      <c r="AJ1164" s="168">
        <f t="shared" si="354"/>
        <v>1</v>
      </c>
      <c r="AK1164" s="168">
        <f t="shared" si="354"/>
        <v>1</v>
      </c>
      <c r="AL1164" s="168">
        <f t="shared" si="354"/>
        <v>1</v>
      </c>
      <c r="AM1164" s="168">
        <f t="shared" si="354"/>
        <v>1</v>
      </c>
      <c r="AN1164" s="168">
        <f t="shared" si="354"/>
        <v>1</v>
      </c>
      <c r="AO1164" s="168">
        <f t="shared" si="354"/>
        <v>1</v>
      </c>
      <c r="AP1164" s="168">
        <f t="shared" si="354"/>
        <v>1</v>
      </c>
      <c r="AQ1164" s="168">
        <f t="shared" si="354"/>
        <v>1</v>
      </c>
      <c r="AR1164" s="168">
        <f t="shared" si="354"/>
        <v>1</v>
      </c>
      <c r="AS1164" s="168">
        <f t="shared" si="354"/>
        <v>1</v>
      </c>
      <c r="AT1164" s="72"/>
      <c r="AU1164" s="72"/>
      <c r="AV1164" s="72"/>
      <c r="AW1164" s="72"/>
      <c r="AX1164" s="72"/>
      <c r="AY1164" s="72"/>
      <c r="AZ1164" s="72"/>
      <c r="BA1164" s="72"/>
      <c r="BB1164" s="72"/>
      <c r="BC1164" s="72"/>
      <c r="BD1164" s="72"/>
      <c r="BE1164" s="72"/>
      <c r="BF1164" s="72"/>
      <c r="BG1164" s="72"/>
      <c r="BH1164" s="72"/>
      <c r="BI1164" s="72"/>
      <c r="BJ1164" s="72"/>
      <c r="BK1164" s="72"/>
      <c r="BL1164" s="72"/>
      <c r="BM1164" s="72"/>
      <c r="BN1164" s="72"/>
      <c r="BO1164" s="72"/>
      <c r="BP1164" s="72"/>
      <c r="BQ1164" s="72"/>
      <c r="BR1164" s="72"/>
      <c r="BS1164" s="72"/>
      <c r="BT1164" s="72"/>
      <c r="BU1164" s="72"/>
      <c r="BV1164" s="72"/>
      <c r="BW1164" s="72"/>
      <c r="BX1164" s="72"/>
      <c r="BY1164" s="72"/>
      <c r="BZ1164" s="72"/>
      <c r="CA1164" s="72"/>
      <c r="CB1164" s="72"/>
      <c r="CC1164" s="72"/>
      <c r="CD1164" s="72"/>
      <c r="CE1164" s="72"/>
      <c r="CF1164" s="72"/>
      <c r="CG1164" s="72"/>
      <c r="CH1164" s="72"/>
    </row>
    <row r="1165" spans="1:140" ht="25.15" hidden="1" customHeight="1">
      <c r="B1165" s="262" t="s">
        <v>154</v>
      </c>
      <c r="C1165" s="167">
        <f t="shared" ref="C1165:AS1165" si="355">C225</f>
        <v>0</v>
      </c>
      <c r="D1165" s="168">
        <f t="shared" si="355"/>
        <v>0</v>
      </c>
      <c r="E1165" s="168">
        <f t="shared" si="355"/>
        <v>0</v>
      </c>
      <c r="F1165" s="168">
        <f t="shared" si="355"/>
        <v>0</v>
      </c>
      <c r="G1165" s="168">
        <f t="shared" si="355"/>
        <v>0</v>
      </c>
      <c r="H1165" s="168">
        <f t="shared" si="355"/>
        <v>0</v>
      </c>
      <c r="I1165" s="168">
        <f t="shared" si="355"/>
        <v>0</v>
      </c>
      <c r="J1165" s="168">
        <f t="shared" si="355"/>
        <v>0</v>
      </c>
      <c r="K1165" s="168">
        <f t="shared" si="355"/>
        <v>0</v>
      </c>
      <c r="L1165" s="168">
        <f t="shared" si="355"/>
        <v>0</v>
      </c>
      <c r="M1165" s="168">
        <f t="shared" si="355"/>
        <v>0</v>
      </c>
      <c r="N1165" s="168">
        <f t="shared" si="355"/>
        <v>0</v>
      </c>
      <c r="O1165" s="168">
        <f t="shared" si="355"/>
        <v>0</v>
      </c>
      <c r="P1165" s="168">
        <f t="shared" si="355"/>
        <v>0</v>
      </c>
      <c r="Q1165" s="168">
        <f t="shared" si="355"/>
        <v>0</v>
      </c>
      <c r="R1165" s="168">
        <f t="shared" si="355"/>
        <v>0</v>
      </c>
      <c r="S1165" s="168">
        <f t="shared" si="355"/>
        <v>0</v>
      </c>
      <c r="T1165" s="168">
        <f t="shared" si="355"/>
        <v>0</v>
      </c>
      <c r="U1165" s="168">
        <f t="shared" si="355"/>
        <v>0</v>
      </c>
      <c r="V1165" s="168">
        <f t="shared" si="355"/>
        <v>0</v>
      </c>
      <c r="W1165" s="168">
        <f t="shared" si="355"/>
        <v>0</v>
      </c>
      <c r="X1165" s="168">
        <f t="shared" si="355"/>
        <v>0</v>
      </c>
      <c r="Y1165" s="168">
        <f t="shared" si="355"/>
        <v>0</v>
      </c>
      <c r="Z1165" s="168">
        <f t="shared" si="355"/>
        <v>0</v>
      </c>
      <c r="AA1165" s="168">
        <f t="shared" si="355"/>
        <v>0</v>
      </c>
      <c r="AB1165" s="168">
        <f t="shared" si="355"/>
        <v>0</v>
      </c>
      <c r="AC1165" s="168">
        <f t="shared" si="355"/>
        <v>0</v>
      </c>
      <c r="AD1165" s="168">
        <f t="shared" si="355"/>
        <v>0</v>
      </c>
      <c r="AE1165" s="168">
        <f t="shared" si="355"/>
        <v>0</v>
      </c>
      <c r="AF1165" s="168">
        <f t="shared" si="355"/>
        <v>0</v>
      </c>
      <c r="AG1165" s="168">
        <f t="shared" si="355"/>
        <v>0</v>
      </c>
      <c r="AH1165" s="168">
        <f t="shared" si="355"/>
        <v>0</v>
      </c>
      <c r="AI1165" s="168">
        <f t="shared" si="355"/>
        <v>0</v>
      </c>
      <c r="AJ1165" s="168">
        <f t="shared" si="355"/>
        <v>0</v>
      </c>
      <c r="AK1165" s="168">
        <f t="shared" si="355"/>
        <v>0</v>
      </c>
      <c r="AL1165" s="168">
        <f t="shared" si="355"/>
        <v>0</v>
      </c>
      <c r="AM1165" s="168">
        <f t="shared" si="355"/>
        <v>0</v>
      </c>
      <c r="AN1165" s="168">
        <f t="shared" si="355"/>
        <v>0</v>
      </c>
      <c r="AO1165" s="168">
        <f t="shared" si="355"/>
        <v>0</v>
      </c>
      <c r="AP1165" s="168">
        <f t="shared" si="355"/>
        <v>0</v>
      </c>
      <c r="AQ1165" s="168">
        <f t="shared" si="355"/>
        <v>0</v>
      </c>
      <c r="AR1165" s="168">
        <f t="shared" si="355"/>
        <v>0</v>
      </c>
      <c r="AS1165" s="168">
        <f t="shared" si="355"/>
        <v>0</v>
      </c>
      <c r="AT1165" s="72"/>
      <c r="AU1165" s="72"/>
      <c r="AV1165" s="72"/>
      <c r="AW1165" s="72"/>
      <c r="AX1165" s="72"/>
      <c r="AY1165" s="72"/>
      <c r="AZ1165" s="72"/>
      <c r="BA1165" s="72"/>
      <c r="BB1165" s="72"/>
      <c r="BC1165" s="72"/>
      <c r="BD1165" s="72"/>
      <c r="BE1165" s="72"/>
      <c r="BF1165" s="72"/>
      <c r="BG1165" s="72"/>
      <c r="BH1165" s="72"/>
      <c r="BI1165" s="72"/>
      <c r="BJ1165" s="72"/>
      <c r="BK1165" s="72"/>
      <c r="BL1165" s="72"/>
      <c r="BM1165" s="72"/>
      <c r="BN1165" s="72"/>
      <c r="BO1165" s="72"/>
      <c r="BP1165" s="72"/>
      <c r="BQ1165" s="72"/>
      <c r="BR1165" s="72"/>
      <c r="BS1165" s="72"/>
      <c r="BT1165" s="72"/>
      <c r="BU1165" s="72"/>
      <c r="BV1165" s="72"/>
      <c r="BW1165" s="72"/>
      <c r="BX1165" s="72"/>
      <c r="BY1165" s="72"/>
      <c r="BZ1165" s="72"/>
      <c r="CA1165" s="72"/>
      <c r="CB1165" s="72"/>
      <c r="CC1165" s="72"/>
      <c r="CD1165" s="72"/>
      <c r="CE1165" s="72"/>
      <c r="CF1165" s="72"/>
      <c r="CG1165" s="72"/>
      <c r="CH1165" s="72"/>
    </row>
    <row r="1166" spans="1:140" ht="25.15" hidden="1" customHeight="1">
      <c r="B1166" s="48"/>
      <c r="C1166" s="48"/>
      <c r="D1166" s="48"/>
      <c r="E1166" s="48"/>
      <c r="F1166" s="48"/>
      <c r="G1166" s="48"/>
      <c r="H1166" s="48"/>
      <c r="I1166" s="260"/>
      <c r="J1166" s="260"/>
      <c r="K1166" s="261"/>
      <c r="L1166" s="72"/>
      <c r="M1166" s="72"/>
      <c r="N1166" s="72"/>
      <c r="O1166" s="72"/>
      <c r="P1166" s="72"/>
      <c r="Q1166" s="72"/>
      <c r="R1166" s="72"/>
      <c r="S1166" s="72"/>
      <c r="T1166" s="72"/>
      <c r="U1166" s="72"/>
      <c r="V1166" s="72"/>
      <c r="W1166" s="72"/>
      <c r="X1166" s="72"/>
      <c r="Y1166" s="72"/>
      <c r="Z1166" s="72"/>
      <c r="AA1166" s="72"/>
      <c r="AB1166" s="72"/>
      <c r="AC1166" s="72"/>
      <c r="AD1166" s="72"/>
      <c r="AE1166" s="72"/>
      <c r="AF1166" s="72"/>
      <c r="AG1166" s="72"/>
      <c r="AH1166" s="72"/>
      <c r="AI1166" s="72"/>
      <c r="AJ1166" s="72"/>
      <c r="AK1166" s="72"/>
      <c r="AL1166" s="72"/>
      <c r="AM1166" s="72"/>
      <c r="AN1166" s="72"/>
      <c r="AO1166" s="72"/>
      <c r="AP1166" s="72"/>
      <c r="AQ1166" s="72"/>
      <c r="AR1166" s="72"/>
      <c r="AS1166" s="72"/>
      <c r="AT1166" s="72"/>
      <c r="AU1166" s="72"/>
      <c r="AV1166" s="72"/>
      <c r="AW1166" s="72"/>
      <c r="AX1166" s="72"/>
      <c r="AY1166" s="72"/>
      <c r="AZ1166" s="72"/>
      <c r="BA1166" s="72"/>
      <c r="BB1166" s="72"/>
      <c r="BC1166" s="72"/>
      <c r="BD1166" s="72"/>
      <c r="BE1166" s="72"/>
      <c r="BF1166" s="72"/>
      <c r="BG1166" s="72"/>
      <c r="BH1166" s="72"/>
      <c r="BI1166" s="72"/>
      <c r="BJ1166" s="72"/>
      <c r="BK1166" s="72"/>
      <c r="BL1166" s="72"/>
      <c r="BM1166" s="72"/>
      <c r="BN1166" s="72"/>
      <c r="BO1166" s="72"/>
      <c r="BP1166" s="72"/>
      <c r="BQ1166" s="72"/>
      <c r="BR1166" s="72"/>
      <c r="BS1166" s="72"/>
      <c r="BT1166" s="72"/>
      <c r="BU1166" s="72"/>
      <c r="BV1166" s="72"/>
      <c r="BW1166" s="72"/>
      <c r="BX1166" s="72"/>
      <c r="BY1166" s="72"/>
      <c r="BZ1166" s="72"/>
      <c r="CA1166" s="72"/>
      <c r="CB1166" s="72"/>
      <c r="CC1166" s="72"/>
      <c r="CD1166" s="72"/>
      <c r="CE1166" s="72"/>
      <c r="CF1166" s="72"/>
      <c r="CG1166" s="72"/>
      <c r="CH1166" s="72"/>
    </row>
    <row r="1167" spans="1:140" ht="25.15" hidden="1" customHeight="1">
      <c r="B1167" s="266" t="s">
        <v>309</v>
      </c>
      <c r="C1167" s="267"/>
      <c r="D1167" s="267"/>
      <c r="E1167" s="1"/>
      <c r="F1167" s="1"/>
      <c r="G1167" s="1"/>
      <c r="H1167" s="1"/>
      <c r="I1167" s="1"/>
      <c r="J1167" s="1"/>
      <c r="K1167" s="1"/>
      <c r="L1167" s="1"/>
      <c r="M1167" s="1"/>
      <c r="N1167" s="1"/>
      <c r="O1167" s="1"/>
      <c r="P1167" s="1"/>
      <c r="Q1167" s="1"/>
      <c r="R1167" s="1"/>
      <c r="S1167" s="1"/>
      <c r="T1167" s="1"/>
      <c r="U1167" s="1"/>
      <c r="V1167" s="1"/>
      <c r="W1167" s="1"/>
      <c r="X1167" s="1"/>
      <c r="Y1167" s="1"/>
      <c r="Z1167" s="1"/>
      <c r="AA1167" s="1"/>
      <c r="AB1167" s="1"/>
      <c r="AC1167" s="1"/>
      <c r="AD1167" s="1"/>
      <c r="AE1167" s="1"/>
      <c r="AF1167" s="1"/>
      <c r="AG1167" s="1"/>
      <c r="AH1167" s="1"/>
      <c r="AI1167" s="1"/>
      <c r="AJ1167" s="90"/>
      <c r="AK1167" s="90"/>
      <c r="AL1167" s="90"/>
      <c r="AM1167" s="90"/>
      <c r="AN1167" s="90"/>
      <c r="AO1167" s="90"/>
      <c r="AP1167" s="90"/>
      <c r="AQ1167" s="90"/>
      <c r="AR1167" s="90"/>
      <c r="AS1167" s="90"/>
      <c r="AT1167" s="90"/>
      <c r="AU1167" s="90"/>
      <c r="AV1167" s="90"/>
      <c r="AW1167" s="90"/>
      <c r="AX1167" s="90"/>
      <c r="AY1167" s="90"/>
      <c r="AZ1167" s="90"/>
      <c r="BA1167" s="90"/>
      <c r="BB1167" s="90"/>
      <c r="BC1167" s="90"/>
      <c r="BD1167" s="90"/>
      <c r="BE1167" s="90"/>
      <c r="BF1167" s="90"/>
      <c r="BG1167" s="90"/>
      <c r="BH1167" s="90"/>
      <c r="BI1167" s="90"/>
      <c r="BJ1167" s="90"/>
      <c r="BK1167" s="90"/>
      <c r="BL1167" s="90"/>
      <c r="BM1167" s="90"/>
      <c r="BN1167" s="90"/>
      <c r="BO1167" s="90"/>
      <c r="BP1167" s="90"/>
      <c r="BQ1167" s="90"/>
      <c r="BR1167" s="90"/>
      <c r="BS1167" s="90"/>
      <c r="BT1167" s="90"/>
      <c r="BU1167" s="90"/>
      <c r="BV1167" s="90"/>
      <c r="BW1167" s="90"/>
      <c r="BX1167" s="90"/>
      <c r="BY1167" s="90"/>
      <c r="BZ1167" s="90"/>
      <c r="CA1167" s="90"/>
      <c r="CB1167" s="90"/>
      <c r="CC1167" s="90"/>
      <c r="CD1167" s="90"/>
      <c r="CE1167" s="90"/>
      <c r="CF1167" s="90"/>
      <c r="CG1167" s="90"/>
      <c r="CH1167" s="90"/>
    </row>
    <row r="1168" spans="1:140" ht="25.15" hidden="1" customHeight="1">
      <c r="B1168" s="113" t="s">
        <v>310</v>
      </c>
      <c r="C1168" s="1"/>
      <c r="D1168" s="1"/>
      <c r="E1168" s="1"/>
      <c r="F1168" s="1"/>
      <c r="G1168" s="1"/>
      <c r="H1168" s="1"/>
      <c r="I1168" s="1"/>
      <c r="J1168" s="1"/>
      <c r="K1168" s="1"/>
      <c r="L1168" s="1"/>
      <c r="M1168" s="1"/>
      <c r="N1168" s="1"/>
      <c r="O1168" s="1"/>
      <c r="P1168" s="1"/>
      <c r="Q1168" s="1"/>
      <c r="R1168" s="1"/>
      <c r="S1168" s="1"/>
      <c r="T1168" s="1"/>
      <c r="U1168" s="1"/>
      <c r="V1168" s="1"/>
      <c r="W1168" s="1"/>
      <c r="X1168" s="1"/>
      <c r="Y1168" s="1"/>
      <c r="Z1168" s="1"/>
      <c r="AA1168" s="1"/>
      <c r="AB1168" s="1"/>
      <c r="AC1168" s="1"/>
      <c r="AD1168" s="1"/>
      <c r="AE1168" s="1"/>
      <c r="AF1168" s="1"/>
      <c r="AG1168" s="1"/>
      <c r="AH1168" s="1"/>
      <c r="AI1168" s="1"/>
      <c r="AJ1168" s="90"/>
      <c r="AK1168" s="90"/>
      <c r="AL1168" s="90"/>
      <c r="AM1168" s="90"/>
      <c r="AN1168" s="90"/>
      <c r="AO1168" s="90"/>
      <c r="AP1168" s="90"/>
      <c r="AQ1168" s="90"/>
      <c r="AR1168" s="90"/>
      <c r="AS1168" s="90"/>
      <c r="AT1168" s="90"/>
      <c r="AU1168" s="90"/>
      <c r="AV1168" s="90"/>
      <c r="AW1168" s="90"/>
      <c r="AX1168" s="90"/>
      <c r="AY1168" s="90"/>
      <c r="AZ1168" s="90"/>
      <c r="BA1168" s="90"/>
      <c r="BB1168" s="90"/>
      <c r="BC1168" s="90"/>
      <c r="BD1168" s="90"/>
      <c r="BE1168" s="90"/>
      <c r="BF1168" s="90"/>
      <c r="BG1168" s="90"/>
      <c r="BH1168" s="90"/>
      <c r="BI1168" s="90"/>
      <c r="BJ1168" s="90"/>
      <c r="BK1168" s="90"/>
      <c r="BL1168" s="90"/>
      <c r="BM1168" s="90"/>
      <c r="BN1168" s="90"/>
      <c r="BO1168" s="90"/>
      <c r="BP1168" s="90"/>
      <c r="BQ1168" s="90"/>
      <c r="BR1168" s="90"/>
      <c r="BS1168" s="90"/>
      <c r="BT1168" s="90"/>
      <c r="BU1168" s="90"/>
      <c r="BV1168" s="90"/>
      <c r="BW1168" s="90"/>
      <c r="BX1168" s="90"/>
      <c r="BY1168" s="90"/>
      <c r="BZ1168" s="90"/>
      <c r="CA1168" s="90"/>
      <c r="CB1168" s="90"/>
      <c r="CC1168" s="90"/>
      <c r="CD1168" s="90"/>
      <c r="CE1168" s="90"/>
      <c r="CF1168" s="90"/>
      <c r="CG1168" s="90"/>
      <c r="CH1168" s="90"/>
    </row>
    <row r="1169" spans="2:86" ht="25.15" hidden="1" customHeight="1">
      <c r="B1169" s="461" t="s">
        <v>119</v>
      </c>
      <c r="C1169" s="461"/>
      <c r="D1169" s="461"/>
      <c r="E1169" s="461"/>
      <c r="F1169" s="461"/>
      <c r="G1169" s="461"/>
      <c r="H1169" s="461"/>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72"/>
      <c r="AK1169" s="72"/>
      <c r="AL1169" s="72"/>
      <c r="AM1169" s="72"/>
      <c r="AN1169" s="72"/>
      <c r="AO1169" s="72"/>
      <c r="AP1169" s="72"/>
      <c r="AQ1169" s="72"/>
      <c r="AR1169" s="72"/>
      <c r="AS1169" s="72"/>
      <c r="AT1169" s="72"/>
      <c r="AU1169" s="72"/>
      <c r="AV1169" s="72"/>
      <c r="AW1169" s="72"/>
      <c r="AX1169" s="72"/>
      <c r="AY1169" s="72"/>
      <c r="AZ1169" s="72"/>
      <c r="BA1169" s="72"/>
      <c r="BB1169" s="72"/>
      <c r="BC1169" s="72"/>
      <c r="BD1169" s="72"/>
      <c r="BE1169" s="72"/>
      <c r="BF1169" s="72"/>
      <c r="BG1169" s="72"/>
      <c r="BH1169" s="72"/>
      <c r="BI1169" s="72"/>
      <c r="BJ1169" s="72"/>
      <c r="BK1169" s="72"/>
      <c r="BL1169" s="72"/>
      <c r="BM1169" s="72"/>
      <c r="BN1169" s="72"/>
      <c r="BO1169" s="72"/>
      <c r="BP1169" s="72"/>
      <c r="BQ1169" s="72"/>
      <c r="BR1169" s="72"/>
      <c r="BS1169" s="72"/>
      <c r="BT1169" s="72"/>
      <c r="BU1169" s="72"/>
      <c r="BV1169" s="72"/>
      <c r="BW1169" s="72"/>
      <c r="BX1169" s="72"/>
      <c r="BY1169" s="72"/>
      <c r="BZ1169" s="72"/>
      <c r="CA1169" s="72"/>
      <c r="CB1169" s="72"/>
      <c r="CC1169" s="72"/>
      <c r="CD1169" s="72"/>
      <c r="CE1169" s="72"/>
      <c r="CF1169" s="72"/>
      <c r="CG1169" s="72"/>
      <c r="CH1169" s="72"/>
    </row>
    <row r="1170" spans="2:86" ht="25.15" hidden="1" customHeight="1">
      <c r="B1170" s="1"/>
      <c r="C1170" s="1"/>
      <c r="D1170" s="1"/>
      <c r="E1170" s="1"/>
      <c r="F1170" s="1"/>
      <c r="G1170" s="1"/>
      <c r="H1170" s="1"/>
      <c r="I1170" s="1"/>
      <c r="J1170" s="1"/>
      <c r="K1170" s="1"/>
      <c r="L1170" s="1"/>
      <c r="M1170" s="1"/>
      <c r="N1170" s="1"/>
      <c r="O1170" s="1"/>
      <c r="P1170" s="1"/>
      <c r="Q1170" s="1"/>
      <c r="R1170" s="1"/>
      <c r="S1170" s="2"/>
      <c r="T1170" s="2"/>
      <c r="U1170" s="2"/>
      <c r="V1170" s="2"/>
      <c r="W1170" s="2"/>
      <c r="X1170" s="2"/>
      <c r="Y1170" s="2"/>
      <c r="Z1170" s="2"/>
      <c r="AA1170" s="2"/>
      <c r="AB1170" s="2"/>
      <c r="AC1170" s="2"/>
      <c r="AD1170" s="2"/>
      <c r="AE1170" s="2"/>
      <c r="AF1170" s="2"/>
      <c r="AG1170" s="2"/>
      <c r="AH1170" s="2"/>
      <c r="AI1170" s="2"/>
      <c r="AJ1170" s="1"/>
      <c r="AK1170" s="1"/>
      <c r="AL1170" s="1"/>
      <c r="AM1170" s="1"/>
      <c r="AN1170" s="72"/>
      <c r="AO1170" s="72"/>
      <c r="AP1170" s="72"/>
      <c r="AQ1170" s="72"/>
      <c r="AR1170" s="72"/>
      <c r="AS1170" s="72"/>
      <c r="AT1170" s="72"/>
      <c r="AU1170" s="72"/>
      <c r="AV1170" s="72"/>
      <c r="AW1170" s="72"/>
      <c r="AX1170" s="72"/>
      <c r="AY1170" s="72"/>
      <c r="AZ1170" s="72"/>
      <c r="BA1170" s="72"/>
      <c r="BB1170" s="72"/>
      <c r="BC1170" s="72"/>
      <c r="BD1170" s="72"/>
      <c r="BE1170" s="72"/>
      <c r="BF1170" s="72"/>
      <c r="BG1170" s="72"/>
      <c r="BH1170" s="72"/>
      <c r="BI1170" s="72"/>
      <c r="BJ1170" s="72"/>
      <c r="BK1170" s="72"/>
      <c r="BL1170" s="72"/>
      <c r="BM1170" s="72"/>
      <c r="BN1170" s="72"/>
      <c r="BO1170" s="72"/>
      <c r="BP1170" s="72"/>
      <c r="BQ1170" s="72"/>
      <c r="BR1170" s="72"/>
      <c r="BS1170" s="72"/>
      <c r="BT1170" s="72"/>
      <c r="BU1170" s="72"/>
      <c r="BV1170" s="72"/>
      <c r="BW1170" s="72"/>
      <c r="BX1170" s="72"/>
      <c r="BY1170" s="72"/>
      <c r="BZ1170" s="72"/>
      <c r="CA1170" s="72"/>
      <c r="CB1170" s="72"/>
      <c r="CC1170" s="72"/>
      <c r="CD1170" s="72"/>
      <c r="CE1170" s="72"/>
      <c r="CF1170" s="72"/>
      <c r="CG1170" s="72"/>
      <c r="CH1170" s="72"/>
    </row>
    <row r="1171" spans="2:86" ht="25.15" hidden="1" customHeight="1">
      <c r="B1171" s="462" t="s">
        <v>311</v>
      </c>
      <c r="C1171" s="463"/>
      <c r="D1171" s="464"/>
      <c r="E1171" s="1"/>
      <c r="F1171" s="465" t="s">
        <v>311</v>
      </c>
      <c r="G1171" s="465"/>
      <c r="H1171" s="465"/>
      <c r="I1171" s="2"/>
      <c r="J1171" s="459" t="s">
        <v>121</v>
      </c>
      <c r="K1171" s="459"/>
      <c r="L1171" s="459"/>
      <c r="M1171" s="63"/>
      <c r="N1171" s="63"/>
      <c r="O1171" s="63"/>
      <c r="P1171" s="63"/>
      <c r="Q1171" s="63"/>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72"/>
      <c r="AO1171" s="72"/>
      <c r="AP1171" s="72"/>
      <c r="AQ1171" s="72"/>
      <c r="AR1171" s="72"/>
      <c r="AS1171" s="72"/>
      <c r="AT1171" s="72"/>
      <c r="AU1171" s="72"/>
      <c r="AV1171" s="72"/>
      <c r="AW1171" s="72"/>
      <c r="AX1171" s="72"/>
      <c r="AY1171" s="72"/>
      <c r="AZ1171" s="72"/>
      <c r="BA1171" s="72"/>
      <c r="BB1171" s="72"/>
      <c r="BC1171" s="72"/>
      <c r="BD1171" s="72"/>
      <c r="BE1171" s="72"/>
      <c r="BF1171" s="72"/>
      <c r="BG1171" s="72"/>
      <c r="BH1171" s="72"/>
      <c r="BI1171" s="72"/>
      <c r="BJ1171" s="72"/>
      <c r="BK1171" s="72"/>
      <c r="BL1171" s="72"/>
      <c r="BM1171" s="72"/>
      <c r="BN1171" s="72"/>
      <c r="BO1171" s="72"/>
      <c r="BP1171" s="72"/>
      <c r="BQ1171" s="72"/>
      <c r="BR1171" s="72"/>
      <c r="BS1171" s="72"/>
      <c r="BT1171" s="72"/>
      <c r="BU1171" s="72"/>
      <c r="BV1171" s="72"/>
      <c r="BW1171" s="72"/>
      <c r="BX1171" s="72"/>
      <c r="BY1171" s="72"/>
      <c r="BZ1171" s="72"/>
      <c r="CA1171" s="72"/>
      <c r="CB1171" s="72"/>
      <c r="CC1171" s="72"/>
      <c r="CD1171" s="72"/>
      <c r="CE1171" s="72"/>
      <c r="CF1171" s="72"/>
      <c r="CG1171" s="72"/>
      <c r="CH1171" s="72"/>
    </row>
    <row r="1172" spans="2:86" ht="25.15" hidden="1" customHeight="1">
      <c r="B1172" s="443" t="s">
        <v>122</v>
      </c>
      <c r="C1172" s="444"/>
      <c r="D1172" s="445"/>
      <c r="E1172" s="1"/>
      <c r="F1172" s="460" t="s">
        <v>122</v>
      </c>
      <c r="G1172" s="460"/>
      <c r="H1172" s="460"/>
      <c r="I1172" s="2"/>
      <c r="J1172" s="63"/>
      <c r="K1172" s="63"/>
      <c r="L1172" s="63"/>
      <c r="M1172" s="63"/>
      <c r="N1172" s="63"/>
      <c r="O1172" s="63"/>
      <c r="P1172" s="63"/>
      <c r="Q1172" s="63"/>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72"/>
      <c r="AO1172" s="72"/>
      <c r="AP1172" s="72"/>
      <c r="AQ1172" s="72"/>
      <c r="AR1172" s="72"/>
      <c r="AS1172" s="72"/>
      <c r="AT1172" s="72"/>
      <c r="AU1172" s="72"/>
      <c r="AV1172" s="72"/>
      <c r="AW1172" s="72"/>
      <c r="AX1172" s="72"/>
      <c r="AY1172" s="72"/>
      <c r="AZ1172" s="72"/>
      <c r="BA1172" s="72"/>
      <c r="BB1172" s="72"/>
      <c r="BC1172" s="72"/>
      <c r="BD1172" s="72"/>
      <c r="BE1172" s="72"/>
      <c r="BF1172" s="72"/>
      <c r="BG1172" s="72"/>
      <c r="BH1172" s="72"/>
      <c r="BI1172" s="72"/>
      <c r="BJ1172" s="72"/>
      <c r="BK1172" s="72"/>
      <c r="BL1172" s="72"/>
      <c r="BM1172" s="72"/>
      <c r="BN1172" s="72"/>
      <c r="BO1172" s="72"/>
      <c r="BP1172" s="72"/>
      <c r="BQ1172" s="72"/>
      <c r="BR1172" s="72"/>
      <c r="BS1172" s="72"/>
      <c r="BT1172" s="72"/>
      <c r="BU1172" s="72"/>
      <c r="BV1172" s="72"/>
      <c r="BW1172" s="72"/>
      <c r="BX1172" s="72"/>
      <c r="BY1172" s="72"/>
      <c r="BZ1172" s="72"/>
      <c r="CA1172" s="72"/>
      <c r="CB1172" s="72"/>
      <c r="CC1172" s="72"/>
      <c r="CD1172" s="72"/>
      <c r="CE1172" s="72"/>
      <c r="CF1172" s="72"/>
      <c r="CG1172" s="72"/>
      <c r="CH1172" s="72"/>
    </row>
    <row r="1173" spans="2:86" ht="25.15" hidden="1" customHeight="1">
      <c r="B1173" s="443" t="s">
        <v>123</v>
      </c>
      <c r="C1173" s="444"/>
      <c r="D1173" s="445"/>
      <c r="E1173" s="1"/>
      <c r="F1173" s="460" t="s">
        <v>124</v>
      </c>
      <c r="G1173" s="460"/>
      <c r="H1173" s="460"/>
      <c r="I1173" s="2"/>
      <c r="J1173" s="432" t="s">
        <v>125</v>
      </c>
      <c r="K1173" s="433"/>
      <c r="L1173" s="434"/>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72"/>
      <c r="AO1173" s="72"/>
      <c r="AP1173" s="72"/>
      <c r="AQ1173" s="72"/>
      <c r="AR1173" s="72"/>
      <c r="AS1173" s="72"/>
      <c r="AT1173" s="72"/>
      <c r="AU1173" s="72"/>
      <c r="AV1173" s="72"/>
      <c r="AW1173" s="72"/>
      <c r="AX1173" s="72"/>
      <c r="AY1173" s="72"/>
      <c r="AZ1173" s="72"/>
      <c r="BA1173" s="72"/>
      <c r="BB1173" s="72"/>
      <c r="BC1173" s="72"/>
      <c r="BD1173" s="72"/>
      <c r="BE1173" s="72"/>
      <c r="BF1173" s="72"/>
      <c r="BG1173" s="72"/>
      <c r="BH1173" s="72"/>
      <c r="BI1173" s="72"/>
      <c r="BJ1173" s="72"/>
      <c r="BK1173" s="72"/>
      <c r="BL1173" s="72"/>
      <c r="BM1173" s="72"/>
      <c r="BN1173" s="72"/>
      <c r="BO1173" s="72"/>
      <c r="BP1173" s="72"/>
      <c r="BQ1173" s="72"/>
      <c r="BR1173" s="72"/>
      <c r="BS1173" s="72"/>
      <c r="BT1173" s="72"/>
      <c r="BU1173" s="72"/>
      <c r="BV1173" s="72"/>
      <c r="BW1173" s="72"/>
      <c r="BX1173" s="72"/>
      <c r="BY1173" s="72"/>
      <c r="BZ1173" s="72"/>
      <c r="CA1173" s="72"/>
      <c r="CB1173" s="72"/>
      <c r="CC1173" s="72"/>
      <c r="CD1173" s="72"/>
      <c r="CE1173" s="72"/>
      <c r="CF1173" s="72"/>
      <c r="CG1173" s="72"/>
      <c r="CH1173" s="72"/>
    </row>
    <row r="1174" spans="2:86" ht="25.15" hidden="1" customHeight="1">
      <c r="B1174" s="121" t="s">
        <v>126</v>
      </c>
      <c r="C1174" s="268" t="s">
        <v>47</v>
      </c>
      <c r="D1174" s="268" t="s">
        <v>48</v>
      </c>
      <c r="E1174" s="1"/>
      <c r="F1174" s="121" t="s">
        <v>126</v>
      </c>
      <c r="G1174" s="269" t="s">
        <v>47</v>
      </c>
      <c r="H1174" s="269" t="s">
        <v>48</v>
      </c>
      <c r="I1174" s="2"/>
      <c r="J1174" s="67" t="s">
        <v>126</v>
      </c>
      <c r="K1174" s="141" t="s">
        <v>47</v>
      </c>
      <c r="L1174" s="141" t="s">
        <v>48</v>
      </c>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72"/>
      <c r="AO1174" s="72"/>
      <c r="AP1174" s="72"/>
      <c r="AQ1174" s="72"/>
      <c r="AR1174" s="72"/>
      <c r="AS1174" s="72"/>
      <c r="AT1174" s="72"/>
      <c r="AU1174" s="72"/>
      <c r="AV1174" s="72"/>
      <c r="AW1174" s="72"/>
      <c r="AX1174" s="72"/>
      <c r="AY1174" s="72"/>
      <c r="AZ1174" s="72"/>
      <c r="BA1174" s="72"/>
      <c r="BB1174" s="72"/>
      <c r="BC1174" s="72"/>
      <c r="BD1174" s="72"/>
      <c r="BE1174" s="72"/>
      <c r="BF1174" s="72"/>
      <c r="BG1174" s="72"/>
      <c r="BH1174" s="72"/>
      <c r="BI1174" s="72"/>
      <c r="BJ1174" s="72"/>
      <c r="BK1174" s="72"/>
      <c r="BL1174" s="72"/>
      <c r="BM1174" s="72"/>
      <c r="BN1174" s="72"/>
      <c r="BO1174" s="72"/>
      <c r="BP1174" s="72"/>
      <c r="BQ1174" s="72"/>
      <c r="BR1174" s="72"/>
      <c r="BS1174" s="72"/>
      <c r="BT1174" s="72"/>
      <c r="BU1174" s="72"/>
      <c r="BV1174" s="72"/>
      <c r="BW1174" s="72"/>
      <c r="BX1174" s="72"/>
      <c r="BY1174" s="72"/>
      <c r="BZ1174" s="72"/>
      <c r="CA1174" s="72"/>
      <c r="CB1174" s="72"/>
      <c r="CC1174" s="72"/>
      <c r="CD1174" s="72"/>
      <c r="CE1174" s="72"/>
      <c r="CF1174" s="72"/>
      <c r="CG1174" s="72"/>
      <c r="CH1174" s="72"/>
    </row>
    <row r="1175" spans="2:86" ht="25.15" hidden="1" customHeight="1">
      <c r="B1175" s="23" t="s">
        <v>25</v>
      </c>
      <c r="C1175" s="142">
        <v>651.65168715951938</v>
      </c>
      <c r="D1175" s="142">
        <v>1639.6119081728405</v>
      </c>
      <c r="E1175" s="1"/>
      <c r="F1175" s="23" t="s">
        <v>25</v>
      </c>
      <c r="G1175" s="142">
        <f t="shared" ref="G1175:H1188" si="356">C1175*K1175</f>
        <v>724.96250196496533</v>
      </c>
      <c r="H1175" s="142">
        <f t="shared" si="356"/>
        <v>1844.5633966944456</v>
      </c>
      <c r="I1175" s="2"/>
      <c r="J1175" s="23">
        <v>5</v>
      </c>
      <c r="K1175" s="142">
        <f>K173</f>
        <v>1.1125</v>
      </c>
      <c r="L1175" s="142">
        <f t="shared" ref="K1175:L1188" si="357">L173</f>
        <v>1.125</v>
      </c>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72"/>
      <c r="AO1175" s="72"/>
      <c r="AP1175" s="72"/>
      <c r="AQ1175" s="72"/>
      <c r="AR1175" s="72"/>
      <c r="AS1175" s="72"/>
      <c r="AT1175" s="72"/>
      <c r="AU1175" s="72"/>
      <c r="AV1175" s="72"/>
      <c r="AW1175" s="72"/>
      <c r="AX1175" s="72"/>
      <c r="AY1175" s="72"/>
      <c r="AZ1175" s="72"/>
      <c r="BA1175" s="72"/>
      <c r="BB1175" s="72"/>
      <c r="BC1175" s="72"/>
      <c r="BD1175" s="72"/>
      <c r="BE1175" s="72"/>
      <c r="BF1175" s="72"/>
      <c r="BG1175" s="72"/>
      <c r="BH1175" s="72"/>
      <c r="BI1175" s="72"/>
      <c r="BJ1175" s="72"/>
      <c r="BK1175" s="72"/>
      <c r="BL1175" s="72"/>
      <c r="BM1175" s="72"/>
      <c r="BN1175" s="72"/>
      <c r="BO1175" s="72"/>
      <c r="BP1175" s="72"/>
      <c r="BQ1175" s="72"/>
      <c r="BR1175" s="72"/>
      <c r="BS1175" s="72"/>
      <c r="BT1175" s="72"/>
      <c r="BU1175" s="72"/>
      <c r="BV1175" s="72"/>
      <c r="BW1175" s="72"/>
      <c r="BX1175" s="72"/>
      <c r="BY1175" s="72"/>
      <c r="BZ1175" s="72"/>
      <c r="CA1175" s="72"/>
      <c r="CB1175" s="72"/>
      <c r="CC1175" s="72"/>
      <c r="CD1175" s="72"/>
      <c r="CE1175" s="72"/>
      <c r="CF1175" s="72"/>
      <c r="CG1175" s="72"/>
      <c r="CH1175" s="72"/>
    </row>
    <row r="1176" spans="2:86" ht="25.15" hidden="1" customHeight="1">
      <c r="B1176" s="23" t="s">
        <v>26</v>
      </c>
      <c r="C1176" s="142">
        <v>412.7201061515525</v>
      </c>
      <c r="D1176" s="142">
        <v>913.17233760594104</v>
      </c>
      <c r="E1176" s="1"/>
      <c r="F1176" s="23" t="s">
        <v>26</v>
      </c>
      <c r="G1176" s="142">
        <f t="shared" si="356"/>
        <v>459.15111809360218</v>
      </c>
      <c r="H1176" s="142">
        <f t="shared" si="356"/>
        <v>1027.3188798066838</v>
      </c>
      <c r="I1176" s="2"/>
      <c r="J1176" s="23">
        <v>15</v>
      </c>
      <c r="K1176" s="142">
        <f t="shared" si="357"/>
        <v>1.1125</v>
      </c>
      <c r="L1176" s="142">
        <f t="shared" si="357"/>
        <v>1.125</v>
      </c>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72"/>
      <c r="AO1176" s="72"/>
      <c r="AP1176" s="72"/>
      <c r="AQ1176" s="72"/>
      <c r="AR1176" s="72"/>
      <c r="AS1176" s="72"/>
      <c r="AT1176" s="72"/>
      <c r="AU1176" s="72"/>
      <c r="AV1176" s="72"/>
      <c r="AW1176" s="72"/>
      <c r="AX1176" s="72"/>
      <c r="AY1176" s="72"/>
      <c r="AZ1176" s="72"/>
      <c r="BA1176" s="72"/>
      <c r="BB1176" s="72"/>
      <c r="BC1176" s="72"/>
      <c r="BD1176" s="72"/>
      <c r="BE1176" s="72"/>
      <c r="BF1176" s="72"/>
      <c r="BG1176" s="72"/>
      <c r="BH1176" s="72"/>
      <c r="BI1176" s="72"/>
      <c r="BJ1176" s="72"/>
      <c r="BK1176" s="72"/>
      <c r="BL1176" s="72"/>
      <c r="BM1176" s="72"/>
      <c r="BN1176" s="72"/>
      <c r="BO1176" s="72"/>
      <c r="BP1176" s="72"/>
      <c r="BQ1176" s="72"/>
      <c r="BR1176" s="72"/>
      <c r="BS1176" s="72"/>
      <c r="BT1176" s="72"/>
      <c r="BU1176" s="72"/>
      <c r="BV1176" s="72"/>
      <c r="BW1176" s="72"/>
      <c r="BX1176" s="72"/>
      <c r="BY1176" s="72"/>
      <c r="BZ1176" s="72"/>
      <c r="CA1176" s="72"/>
      <c r="CB1176" s="72"/>
      <c r="CC1176" s="72"/>
      <c r="CD1176" s="72"/>
      <c r="CE1176" s="72"/>
      <c r="CF1176" s="72"/>
      <c r="CG1176" s="72"/>
      <c r="CH1176" s="72"/>
    </row>
    <row r="1177" spans="2:86" ht="25.15" hidden="1" customHeight="1">
      <c r="B1177" s="23" t="s">
        <v>27</v>
      </c>
      <c r="C1177" s="142">
        <v>314.4581505191743</v>
      </c>
      <c r="D1177" s="142">
        <v>694.51788883595782</v>
      </c>
      <c r="E1177" s="1"/>
      <c r="F1177" s="23" t="s">
        <v>27</v>
      </c>
      <c r="G1177" s="142">
        <f t="shared" si="356"/>
        <v>349.83469245258141</v>
      </c>
      <c r="H1177" s="142">
        <f t="shared" si="356"/>
        <v>781.33262494045255</v>
      </c>
      <c r="I1177" s="2"/>
      <c r="J1177" s="23">
        <v>25</v>
      </c>
      <c r="K1177" s="142">
        <f t="shared" si="357"/>
        <v>1.1125</v>
      </c>
      <c r="L1177" s="142">
        <f t="shared" si="357"/>
        <v>1.125</v>
      </c>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72"/>
      <c r="AO1177" s="72"/>
      <c r="AP1177" s="72"/>
      <c r="AQ1177" s="72"/>
      <c r="AR1177" s="72"/>
      <c r="AS1177" s="72"/>
      <c r="AT1177" s="72"/>
      <c r="AU1177" s="72"/>
      <c r="AV1177" s="72"/>
      <c r="AW1177" s="72"/>
      <c r="AX1177" s="72"/>
      <c r="AY1177" s="72"/>
      <c r="AZ1177" s="72"/>
      <c r="BA1177" s="72"/>
      <c r="BB1177" s="72"/>
      <c r="BC1177" s="72"/>
      <c r="BD1177" s="72"/>
      <c r="BE1177" s="72"/>
      <c r="BF1177" s="72"/>
      <c r="BG1177" s="72"/>
      <c r="BH1177" s="72"/>
      <c r="BI1177" s="72"/>
      <c r="BJ1177" s="72"/>
      <c r="BK1177" s="72"/>
      <c r="BL1177" s="72"/>
      <c r="BM1177" s="72"/>
      <c r="BN1177" s="72"/>
      <c r="BO1177" s="72"/>
      <c r="BP1177" s="72"/>
      <c r="BQ1177" s="72"/>
      <c r="BR1177" s="72"/>
      <c r="BS1177" s="72"/>
      <c r="BT1177" s="72"/>
      <c r="BU1177" s="72"/>
      <c r="BV1177" s="72"/>
      <c r="BW1177" s="72"/>
      <c r="BX1177" s="72"/>
      <c r="BY1177" s="72"/>
      <c r="BZ1177" s="72"/>
      <c r="CA1177" s="72"/>
      <c r="CB1177" s="72"/>
      <c r="CC1177" s="72"/>
      <c r="CD1177" s="72"/>
      <c r="CE1177" s="72"/>
      <c r="CF1177" s="72"/>
      <c r="CG1177" s="72"/>
      <c r="CH1177" s="72"/>
    </row>
    <row r="1178" spans="2:86" ht="25.15" hidden="1" customHeight="1">
      <c r="B1178" s="23" t="s">
        <v>28</v>
      </c>
      <c r="C1178" s="142">
        <v>255.38574188272048</v>
      </c>
      <c r="D1178" s="142">
        <v>583.51998990877598</v>
      </c>
      <c r="E1178" s="1"/>
      <c r="F1178" s="23" t="s">
        <v>28</v>
      </c>
      <c r="G1178" s="142">
        <f t="shared" si="356"/>
        <v>284.11663784452657</v>
      </c>
      <c r="H1178" s="142">
        <f t="shared" si="356"/>
        <v>656.45998864737294</v>
      </c>
      <c r="I1178" s="2"/>
      <c r="J1178" s="23">
        <v>35</v>
      </c>
      <c r="K1178" s="142">
        <f t="shared" si="357"/>
        <v>1.1125</v>
      </c>
      <c r="L1178" s="142">
        <f t="shared" si="357"/>
        <v>1.125</v>
      </c>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72"/>
      <c r="AO1178" s="72"/>
      <c r="AP1178" s="72"/>
      <c r="AQ1178" s="72"/>
      <c r="AR1178" s="72"/>
      <c r="AS1178" s="72"/>
      <c r="AT1178" s="72"/>
      <c r="AU1178" s="72"/>
      <c r="AV1178" s="72"/>
      <c r="AW1178" s="72"/>
      <c r="AX1178" s="72"/>
      <c r="AY1178" s="72"/>
      <c r="AZ1178" s="72"/>
      <c r="BA1178" s="72"/>
      <c r="BB1178" s="72"/>
      <c r="BC1178" s="72"/>
      <c r="BD1178" s="72"/>
      <c r="BE1178" s="72"/>
      <c r="BF1178" s="72"/>
      <c r="BG1178" s="72"/>
      <c r="BH1178" s="72"/>
      <c r="BI1178" s="72"/>
      <c r="BJ1178" s="72"/>
      <c r="BK1178" s="72"/>
      <c r="BL1178" s="72"/>
      <c r="BM1178" s="72"/>
      <c r="BN1178" s="72"/>
      <c r="BO1178" s="72"/>
      <c r="BP1178" s="72"/>
      <c r="BQ1178" s="72"/>
      <c r="BR1178" s="72"/>
      <c r="BS1178" s="72"/>
      <c r="BT1178" s="72"/>
      <c r="BU1178" s="72"/>
      <c r="BV1178" s="72"/>
      <c r="BW1178" s="72"/>
      <c r="BX1178" s="72"/>
      <c r="BY1178" s="72"/>
      <c r="BZ1178" s="72"/>
      <c r="CA1178" s="72"/>
      <c r="CB1178" s="72"/>
      <c r="CC1178" s="72"/>
      <c r="CD1178" s="72"/>
      <c r="CE1178" s="72"/>
      <c r="CF1178" s="72"/>
      <c r="CG1178" s="72"/>
      <c r="CH1178" s="72"/>
    </row>
    <row r="1179" spans="2:86" ht="25.15" hidden="1" customHeight="1">
      <c r="B1179" s="23" t="s">
        <v>29</v>
      </c>
      <c r="C1179" s="142">
        <v>216.347012868332</v>
      </c>
      <c r="D1179" s="142">
        <v>522.58895609446085</v>
      </c>
      <c r="E1179" s="1"/>
      <c r="F1179" s="23" t="s">
        <v>29</v>
      </c>
      <c r="G1179" s="142">
        <f t="shared" si="356"/>
        <v>240.68605181601936</v>
      </c>
      <c r="H1179" s="142">
        <f t="shared" si="356"/>
        <v>587.91257560626843</v>
      </c>
      <c r="I1179" s="2"/>
      <c r="J1179" s="23">
        <v>45</v>
      </c>
      <c r="K1179" s="142">
        <f t="shared" si="357"/>
        <v>1.1125</v>
      </c>
      <c r="L1179" s="142">
        <f t="shared" si="357"/>
        <v>1.125</v>
      </c>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72"/>
      <c r="AO1179" s="72"/>
      <c r="AP1179" s="72"/>
      <c r="AQ1179" s="72"/>
      <c r="AR1179" s="72"/>
      <c r="AS1179" s="72"/>
      <c r="AT1179" s="72"/>
      <c r="AU1179" s="72"/>
      <c r="AV1179" s="72"/>
      <c r="AW1179" s="72"/>
      <c r="AX1179" s="72"/>
      <c r="AY1179" s="72"/>
      <c r="AZ1179" s="72"/>
      <c r="BA1179" s="72"/>
      <c r="BB1179" s="72"/>
      <c r="BC1179" s="72"/>
      <c r="BD1179" s="72"/>
      <c r="BE1179" s="72"/>
      <c r="BF1179" s="72"/>
      <c r="BG1179" s="72"/>
      <c r="BH1179" s="72"/>
      <c r="BI1179" s="72"/>
      <c r="BJ1179" s="72"/>
      <c r="BK1179" s="72"/>
      <c r="BL1179" s="72"/>
      <c r="BM1179" s="72"/>
      <c r="BN1179" s="72"/>
      <c r="BO1179" s="72"/>
      <c r="BP1179" s="72"/>
      <c r="BQ1179" s="72"/>
      <c r="BR1179" s="72"/>
      <c r="BS1179" s="72"/>
      <c r="BT1179" s="72"/>
      <c r="BU1179" s="72"/>
      <c r="BV1179" s="72"/>
      <c r="BW1179" s="72"/>
      <c r="BX1179" s="72"/>
      <c r="BY1179" s="72"/>
      <c r="BZ1179" s="72"/>
      <c r="CA1179" s="72"/>
      <c r="CB1179" s="72"/>
      <c r="CC1179" s="72"/>
      <c r="CD1179" s="72"/>
      <c r="CE1179" s="72"/>
      <c r="CF1179" s="72"/>
      <c r="CG1179" s="72"/>
      <c r="CH1179" s="72"/>
    </row>
    <row r="1180" spans="2:86" ht="25.15" hidden="1" customHeight="1">
      <c r="B1180" s="23" t="s">
        <v>30</v>
      </c>
      <c r="C1180" s="142">
        <v>190.2778027438263</v>
      </c>
      <c r="D1180" s="142">
        <v>490.17560067083275</v>
      </c>
      <c r="E1180" s="1"/>
      <c r="F1180" s="23" t="s">
        <v>30</v>
      </c>
      <c r="G1180" s="142">
        <f t="shared" si="356"/>
        <v>215.25176435395352</v>
      </c>
      <c r="H1180" s="142">
        <f t="shared" si="356"/>
        <v>561.65954243532917</v>
      </c>
      <c r="I1180" s="2"/>
      <c r="J1180" s="23">
        <v>55</v>
      </c>
      <c r="K1180" s="142">
        <f t="shared" si="357"/>
        <v>1.1312500000000001</v>
      </c>
      <c r="L1180" s="142">
        <f t="shared" si="357"/>
        <v>1.1458333333333333</v>
      </c>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c r="AK1180" s="2"/>
      <c r="AL1180" s="2"/>
      <c r="AM1180" s="2"/>
      <c r="AN1180" s="72"/>
      <c r="AO1180" s="72"/>
      <c r="AP1180" s="72"/>
      <c r="AQ1180" s="72"/>
      <c r="AR1180" s="72"/>
      <c r="AS1180" s="72"/>
      <c r="AT1180" s="72"/>
      <c r="AU1180" s="72"/>
      <c r="AV1180" s="72"/>
      <c r="AW1180" s="72"/>
      <c r="AX1180" s="72"/>
      <c r="AY1180" s="72"/>
      <c r="AZ1180" s="72"/>
      <c r="BA1180" s="72"/>
      <c r="BB1180" s="72"/>
      <c r="BC1180" s="72"/>
      <c r="BD1180" s="72"/>
      <c r="BE1180" s="72"/>
      <c r="BF1180" s="72"/>
      <c r="BG1180" s="72"/>
      <c r="BH1180" s="72"/>
      <c r="BI1180" s="72"/>
      <c r="BJ1180" s="72"/>
      <c r="BK1180" s="72"/>
      <c r="BL1180" s="72"/>
      <c r="BM1180" s="72"/>
      <c r="BN1180" s="72"/>
      <c r="BO1180" s="72"/>
      <c r="BP1180" s="72"/>
      <c r="BQ1180" s="72"/>
      <c r="BR1180" s="72"/>
      <c r="BS1180" s="72"/>
      <c r="BT1180" s="72"/>
      <c r="BU1180" s="72"/>
      <c r="BV1180" s="72"/>
      <c r="BW1180" s="72"/>
      <c r="BX1180" s="72"/>
      <c r="BY1180" s="72"/>
      <c r="BZ1180" s="72"/>
      <c r="CA1180" s="72"/>
      <c r="CB1180" s="72"/>
      <c r="CC1180" s="72"/>
      <c r="CD1180" s="72"/>
      <c r="CE1180" s="72"/>
      <c r="CF1180" s="72"/>
      <c r="CG1180" s="72"/>
      <c r="CH1180" s="72"/>
    </row>
    <row r="1181" spans="2:86" ht="25.15" hidden="1" customHeight="1">
      <c r="B1181" s="23" t="s">
        <v>31</v>
      </c>
      <c r="C1181" s="142">
        <v>173.75326863505259</v>
      </c>
      <c r="D1181" s="142">
        <v>474.97409612620265</v>
      </c>
      <c r="E1181" s="1"/>
      <c r="F1181" s="23" t="s">
        <v>31</v>
      </c>
      <c r="G1181" s="142">
        <f t="shared" si="356"/>
        <v>199.81625893031051</v>
      </c>
      <c r="H1181" s="142">
        <f t="shared" si="356"/>
        <v>554.13644548056982</v>
      </c>
      <c r="I1181" s="2"/>
      <c r="J1181" s="23">
        <v>65</v>
      </c>
      <c r="K1181" s="142">
        <f t="shared" si="357"/>
        <v>1.1500000000000001</v>
      </c>
      <c r="L1181" s="142">
        <f t="shared" si="357"/>
        <v>1.1666666666666667</v>
      </c>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c r="AK1181" s="2"/>
      <c r="AL1181" s="2"/>
      <c r="AM1181" s="2"/>
      <c r="AN1181" s="72"/>
      <c r="AO1181" s="72"/>
      <c r="AP1181" s="72"/>
      <c r="AQ1181" s="72"/>
      <c r="AR1181" s="72"/>
      <c r="AS1181" s="72"/>
      <c r="AT1181" s="72"/>
      <c r="AU1181" s="72"/>
      <c r="AV1181" s="72"/>
      <c r="AW1181" s="72"/>
      <c r="AX1181" s="72"/>
      <c r="AY1181" s="72"/>
      <c r="AZ1181" s="72"/>
      <c r="BA1181" s="72"/>
      <c r="BB1181" s="72"/>
      <c r="BC1181" s="72"/>
      <c r="BD1181" s="72"/>
      <c r="BE1181" s="72"/>
      <c r="BF1181" s="72"/>
      <c r="BG1181" s="72"/>
      <c r="BH1181" s="72"/>
      <c r="BI1181" s="72"/>
      <c r="BJ1181" s="72"/>
      <c r="BK1181" s="72"/>
      <c r="BL1181" s="72"/>
      <c r="BM1181" s="72"/>
      <c r="BN1181" s="72"/>
      <c r="BO1181" s="72"/>
      <c r="BP1181" s="72"/>
      <c r="BQ1181" s="72"/>
      <c r="BR1181" s="72"/>
      <c r="BS1181" s="72"/>
      <c r="BT1181" s="72"/>
      <c r="BU1181" s="72"/>
      <c r="BV1181" s="72"/>
      <c r="BW1181" s="72"/>
      <c r="BX1181" s="72"/>
      <c r="BY1181" s="72"/>
      <c r="BZ1181" s="72"/>
      <c r="CA1181" s="72"/>
      <c r="CB1181" s="72"/>
      <c r="CC1181" s="72"/>
      <c r="CD1181" s="72"/>
      <c r="CE1181" s="72"/>
      <c r="CF1181" s="72"/>
      <c r="CG1181" s="72"/>
      <c r="CH1181" s="72"/>
    </row>
    <row r="1182" spans="2:86" ht="25.15" hidden="1" customHeight="1">
      <c r="B1182" s="23" t="s">
        <v>32</v>
      </c>
      <c r="C1182" s="142">
        <v>164.82997076097206</v>
      </c>
      <c r="D1182" s="142">
        <v>470.83081135241491</v>
      </c>
      <c r="E1182" s="1"/>
      <c r="F1182" s="23" t="s">
        <v>32</v>
      </c>
      <c r="G1182" s="142">
        <f t="shared" si="356"/>
        <v>192.64502832688612</v>
      </c>
      <c r="H1182" s="142">
        <f t="shared" si="356"/>
        <v>559.11158848099274</v>
      </c>
      <c r="I1182" s="2"/>
      <c r="J1182" s="23">
        <v>75</v>
      </c>
      <c r="K1182" s="142">
        <f t="shared" si="357"/>
        <v>1.1687500000000002</v>
      </c>
      <c r="L1182" s="142">
        <f t="shared" si="357"/>
        <v>1.1875</v>
      </c>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c r="AK1182" s="2"/>
      <c r="AL1182" s="2"/>
      <c r="AM1182" s="2"/>
      <c r="AN1182" s="72"/>
      <c r="AO1182" s="72"/>
      <c r="AP1182" s="72"/>
      <c r="AQ1182" s="72"/>
      <c r="AR1182" s="72"/>
      <c r="AS1182" s="72"/>
      <c r="AT1182" s="72"/>
      <c r="AU1182" s="72"/>
      <c r="AV1182" s="72"/>
      <c r="AW1182" s="72"/>
      <c r="AX1182" s="72"/>
      <c r="AY1182" s="72"/>
      <c r="AZ1182" s="72"/>
      <c r="BA1182" s="72"/>
      <c r="BB1182" s="72"/>
      <c r="BC1182" s="72"/>
      <c r="BD1182" s="72"/>
      <c r="BE1182" s="72"/>
      <c r="BF1182" s="72"/>
      <c r="BG1182" s="72"/>
      <c r="BH1182" s="72"/>
      <c r="BI1182" s="72"/>
      <c r="BJ1182" s="72"/>
      <c r="BK1182" s="72"/>
      <c r="BL1182" s="72"/>
      <c r="BM1182" s="72"/>
      <c r="BN1182" s="72"/>
      <c r="BO1182" s="72"/>
      <c r="BP1182" s="72"/>
      <c r="BQ1182" s="72"/>
      <c r="BR1182" s="72"/>
      <c r="BS1182" s="72"/>
      <c r="BT1182" s="72"/>
      <c r="BU1182" s="72"/>
      <c r="BV1182" s="72"/>
      <c r="BW1182" s="72"/>
      <c r="BX1182" s="72"/>
      <c r="BY1182" s="72"/>
      <c r="BZ1182" s="72"/>
      <c r="CA1182" s="72"/>
      <c r="CB1182" s="72"/>
      <c r="CC1182" s="72"/>
      <c r="CD1182" s="72"/>
      <c r="CE1182" s="72"/>
      <c r="CF1182" s="72"/>
      <c r="CG1182" s="72"/>
      <c r="CH1182" s="72"/>
    </row>
    <row r="1183" spans="2:86" ht="25.15" hidden="1" customHeight="1">
      <c r="B1183" s="23" t="s">
        <v>33</v>
      </c>
      <c r="C1183" s="142">
        <v>162.28446761306157</v>
      </c>
      <c r="D1183" s="142">
        <v>475.45541756475978</v>
      </c>
      <c r="E1183" s="1"/>
      <c r="F1183" s="23" t="s">
        <v>33</v>
      </c>
      <c r="G1183" s="142">
        <f t="shared" si="356"/>
        <v>192.7128052905106</v>
      </c>
      <c r="H1183" s="142">
        <f t="shared" si="356"/>
        <v>574.50862955741809</v>
      </c>
      <c r="I1183" s="2"/>
      <c r="J1183" s="23">
        <v>85</v>
      </c>
      <c r="K1183" s="142">
        <f t="shared" si="357"/>
        <v>1.1875</v>
      </c>
      <c r="L1183" s="142">
        <f t="shared" si="357"/>
        <v>1.2083333333333333</v>
      </c>
      <c r="M1183" s="2"/>
      <c r="N1183" s="2"/>
      <c r="O1183" s="2"/>
      <c r="P1183" s="2"/>
      <c r="Q1183" s="2"/>
      <c r="R1183" s="2"/>
      <c r="S1183" s="2"/>
      <c r="T1183" s="2"/>
      <c r="U1183" s="2"/>
      <c r="V1183" s="2"/>
      <c r="W1183" s="2"/>
      <c r="X1183" s="2"/>
      <c r="Y1183" s="2"/>
      <c r="Z1183" s="2"/>
      <c r="AA1183" s="2"/>
      <c r="AB1183" s="2"/>
      <c r="AC1183" s="2"/>
      <c r="AD1183" s="2"/>
      <c r="AE1183" s="2"/>
      <c r="AF1183" s="2"/>
      <c r="AG1183" s="2"/>
      <c r="AH1183" s="2"/>
      <c r="AI1183" s="2"/>
      <c r="AJ1183" s="2"/>
      <c r="AK1183" s="2"/>
      <c r="AL1183" s="2"/>
      <c r="AM1183" s="2"/>
      <c r="AN1183" s="72"/>
      <c r="AO1183" s="72"/>
      <c r="AP1183" s="72"/>
      <c r="AQ1183" s="72"/>
      <c r="AR1183" s="72"/>
      <c r="AS1183" s="72"/>
      <c r="AT1183" s="72"/>
      <c r="AU1183" s="72"/>
      <c r="AV1183" s="72"/>
      <c r="AW1183" s="72"/>
      <c r="AX1183" s="72"/>
      <c r="AY1183" s="72"/>
      <c r="AZ1183" s="72"/>
      <c r="BA1183" s="72"/>
      <c r="BB1183" s="72"/>
      <c r="BC1183" s="72"/>
      <c r="BD1183" s="72"/>
      <c r="BE1183" s="72"/>
      <c r="BF1183" s="72"/>
      <c r="BG1183" s="72"/>
      <c r="BH1183" s="72"/>
      <c r="BI1183" s="72"/>
      <c r="BJ1183" s="72"/>
      <c r="BK1183" s="72"/>
      <c r="BL1183" s="72"/>
      <c r="BM1183" s="72"/>
      <c r="BN1183" s="72"/>
      <c r="BO1183" s="72"/>
      <c r="BP1183" s="72"/>
      <c r="BQ1183" s="72"/>
      <c r="BR1183" s="72"/>
      <c r="BS1183" s="72"/>
      <c r="BT1183" s="72"/>
      <c r="BU1183" s="72"/>
      <c r="BV1183" s="72"/>
      <c r="BW1183" s="72"/>
      <c r="BX1183" s="72"/>
      <c r="BY1183" s="72"/>
      <c r="BZ1183" s="72"/>
      <c r="CA1183" s="72"/>
      <c r="CB1183" s="72"/>
      <c r="CC1183" s="72"/>
      <c r="CD1183" s="72"/>
      <c r="CE1183" s="72"/>
      <c r="CF1183" s="72"/>
      <c r="CG1183" s="72"/>
      <c r="CH1183" s="72"/>
    </row>
    <row r="1184" spans="2:86" ht="25.15" hidden="1" customHeight="1">
      <c r="B1184" s="23" t="s">
        <v>34</v>
      </c>
      <c r="C1184" s="142">
        <v>165.28743160204351</v>
      </c>
      <c r="D1184" s="142">
        <v>493.09182952372709</v>
      </c>
      <c r="E1184" s="1"/>
      <c r="F1184" s="23" t="s">
        <v>34</v>
      </c>
      <c r="G1184" s="142">
        <f t="shared" si="356"/>
        <v>199.37796436996499</v>
      </c>
      <c r="H1184" s="142">
        <f t="shared" si="356"/>
        <v>606.0920404562479</v>
      </c>
      <c r="I1184" s="2"/>
      <c r="J1184" s="23">
        <v>95</v>
      </c>
      <c r="K1184" s="142">
        <f t="shared" si="357"/>
        <v>1.20625</v>
      </c>
      <c r="L1184" s="142">
        <f t="shared" si="357"/>
        <v>1.2291666666666667</v>
      </c>
      <c r="M1184" s="2"/>
      <c r="N1184" s="2"/>
      <c r="O1184" s="2"/>
      <c r="P1184" s="2"/>
      <c r="Q1184" s="2"/>
      <c r="R1184" s="2"/>
      <c r="S1184" s="2"/>
      <c r="T1184" s="2"/>
      <c r="U1184" s="2"/>
      <c r="V1184" s="2"/>
      <c r="W1184" s="2"/>
      <c r="X1184" s="2"/>
      <c r="Y1184" s="2"/>
      <c r="Z1184" s="2"/>
      <c r="AA1184" s="2"/>
      <c r="AB1184" s="2"/>
      <c r="AC1184" s="2"/>
      <c r="AD1184" s="2"/>
      <c r="AE1184" s="2"/>
      <c r="AF1184" s="2"/>
      <c r="AG1184" s="2"/>
      <c r="AH1184" s="2"/>
      <c r="AI1184" s="2"/>
      <c r="AJ1184" s="2"/>
      <c r="AK1184" s="2"/>
      <c r="AL1184" s="2"/>
      <c r="AM1184" s="2"/>
      <c r="AN1184" s="72"/>
      <c r="AO1184" s="72"/>
      <c r="AP1184" s="72"/>
      <c r="AQ1184" s="72"/>
      <c r="AR1184" s="72"/>
      <c r="AS1184" s="72"/>
      <c r="AT1184" s="72"/>
      <c r="AU1184" s="72"/>
      <c r="AV1184" s="72"/>
      <c r="AW1184" s="72"/>
      <c r="AX1184" s="72"/>
      <c r="AY1184" s="72"/>
      <c r="AZ1184" s="72"/>
      <c r="BA1184" s="72"/>
      <c r="BB1184" s="72"/>
      <c r="BC1184" s="72"/>
      <c r="BD1184" s="72"/>
      <c r="BE1184" s="72"/>
      <c r="BF1184" s="72"/>
      <c r="BG1184" s="72"/>
      <c r="BH1184" s="72"/>
      <c r="BI1184" s="72"/>
      <c r="BJ1184" s="72"/>
      <c r="BK1184" s="72"/>
      <c r="BL1184" s="72"/>
      <c r="BM1184" s="72"/>
      <c r="BN1184" s="72"/>
      <c r="BO1184" s="72"/>
      <c r="BP1184" s="72"/>
      <c r="BQ1184" s="72"/>
      <c r="BR1184" s="72"/>
      <c r="BS1184" s="72"/>
      <c r="BT1184" s="72"/>
      <c r="BU1184" s="72"/>
      <c r="BV1184" s="72"/>
      <c r="BW1184" s="72"/>
      <c r="BX1184" s="72"/>
      <c r="BY1184" s="72"/>
      <c r="BZ1184" s="72"/>
      <c r="CA1184" s="72"/>
      <c r="CB1184" s="72"/>
      <c r="CC1184" s="72"/>
      <c r="CD1184" s="72"/>
      <c r="CE1184" s="72"/>
      <c r="CF1184" s="72"/>
      <c r="CG1184" s="72"/>
      <c r="CH1184" s="72"/>
    </row>
    <row r="1185" spans="2:86" ht="25.15" hidden="1" customHeight="1">
      <c r="B1185" s="23" t="s">
        <v>35</v>
      </c>
      <c r="C1185" s="142">
        <v>173.24462884899583</v>
      </c>
      <c r="D1185" s="142">
        <v>567.58896979576514</v>
      </c>
      <c r="E1185" s="1"/>
      <c r="F1185" s="23" t="s">
        <v>35</v>
      </c>
      <c r="G1185" s="142">
        <f t="shared" si="356"/>
        <v>212.22467034001991</v>
      </c>
      <c r="H1185" s="142">
        <f t="shared" si="356"/>
        <v>709.48621224470639</v>
      </c>
      <c r="I1185" s="2"/>
      <c r="J1185" s="23">
        <v>105</v>
      </c>
      <c r="K1185" s="142">
        <f t="shared" si="357"/>
        <v>1.2250000000000001</v>
      </c>
      <c r="L1185" s="142">
        <f t="shared" si="357"/>
        <v>1.25</v>
      </c>
      <c r="M1185" s="2"/>
      <c r="N1185" s="2"/>
      <c r="O1185" s="2"/>
      <c r="P1185" s="2"/>
      <c r="Q1185" s="2"/>
      <c r="R1185" s="2"/>
      <c r="S1185" s="2"/>
      <c r="T1185" s="2"/>
      <c r="U1185" s="2"/>
      <c r="V1185" s="2"/>
      <c r="W1185" s="2"/>
      <c r="X1185" s="2"/>
      <c r="Y1185" s="2"/>
      <c r="Z1185" s="2"/>
      <c r="AA1185" s="2"/>
      <c r="AB1185" s="2"/>
      <c r="AC1185" s="2"/>
      <c r="AD1185" s="2"/>
      <c r="AE1185" s="2"/>
      <c r="AF1185" s="2"/>
      <c r="AG1185" s="2"/>
      <c r="AH1185" s="2"/>
      <c r="AI1185" s="2"/>
      <c r="AJ1185" s="2"/>
      <c r="AK1185" s="2"/>
      <c r="AL1185" s="2"/>
      <c r="AM1185" s="2"/>
      <c r="AN1185" s="72"/>
      <c r="AO1185" s="72"/>
      <c r="AP1185" s="72"/>
      <c r="AQ1185" s="72"/>
      <c r="AR1185" s="72"/>
      <c r="AS1185" s="72"/>
      <c r="AT1185" s="72"/>
      <c r="AU1185" s="72"/>
      <c r="AV1185" s="72"/>
      <c r="AW1185" s="72"/>
      <c r="AX1185" s="72"/>
      <c r="AY1185" s="72"/>
      <c r="AZ1185" s="72"/>
      <c r="BA1185" s="72"/>
      <c r="BB1185" s="72"/>
      <c r="BC1185" s="72"/>
      <c r="BD1185" s="72"/>
      <c r="BE1185" s="72"/>
      <c r="BF1185" s="72"/>
      <c r="BG1185" s="72"/>
      <c r="BH1185" s="72"/>
      <c r="BI1185" s="72"/>
      <c r="BJ1185" s="72"/>
      <c r="BK1185" s="72"/>
      <c r="BL1185" s="72"/>
      <c r="BM1185" s="72"/>
      <c r="BN1185" s="72"/>
      <c r="BO1185" s="72"/>
      <c r="BP1185" s="72"/>
      <c r="BQ1185" s="72"/>
      <c r="BR1185" s="72"/>
      <c r="BS1185" s="72"/>
      <c r="BT1185" s="72"/>
      <c r="BU1185" s="72"/>
      <c r="BV1185" s="72"/>
      <c r="BW1185" s="72"/>
      <c r="BX1185" s="72"/>
      <c r="BY1185" s="72"/>
      <c r="BZ1185" s="72"/>
      <c r="CA1185" s="72"/>
      <c r="CB1185" s="72"/>
      <c r="CC1185" s="72"/>
      <c r="CD1185" s="72"/>
      <c r="CE1185" s="72"/>
      <c r="CF1185" s="72"/>
      <c r="CG1185" s="72"/>
      <c r="CH1185" s="72"/>
    </row>
    <row r="1186" spans="2:86" ht="25.15" hidden="1" customHeight="1">
      <c r="B1186" s="23" t="s">
        <v>36</v>
      </c>
      <c r="C1186" s="142">
        <v>185.71152476082827</v>
      </c>
      <c r="D1186" s="142">
        <v>642.08611006780325</v>
      </c>
      <c r="E1186" s="1"/>
      <c r="F1186" s="23" t="s">
        <v>36</v>
      </c>
      <c r="G1186" s="142">
        <f t="shared" si="356"/>
        <v>227.49661783201464</v>
      </c>
      <c r="H1186" s="142">
        <f t="shared" si="356"/>
        <v>802.607637584754</v>
      </c>
      <c r="I1186" s="2"/>
      <c r="J1186" s="23">
        <v>115</v>
      </c>
      <c r="K1186" s="142">
        <f t="shared" si="357"/>
        <v>1.2250000000000001</v>
      </c>
      <c r="L1186" s="142">
        <f t="shared" si="357"/>
        <v>1.25</v>
      </c>
      <c r="M1186" s="2"/>
      <c r="N1186" s="2"/>
      <c r="O1186" s="2"/>
      <c r="P1186" s="2"/>
      <c r="Q1186" s="2"/>
      <c r="R1186" s="2"/>
      <c r="S1186" s="2"/>
      <c r="T1186" s="2"/>
      <c r="U1186" s="2"/>
      <c r="V1186" s="2"/>
      <c r="W1186" s="2"/>
      <c r="X1186" s="2"/>
      <c r="Y1186" s="2"/>
      <c r="Z1186" s="2"/>
      <c r="AA1186" s="2"/>
      <c r="AB1186" s="2"/>
      <c r="AC1186" s="2"/>
      <c r="AD1186" s="2"/>
      <c r="AE1186" s="2"/>
      <c r="AF1186" s="2"/>
      <c r="AG1186" s="2"/>
      <c r="AH1186" s="2"/>
      <c r="AI1186" s="2"/>
      <c r="AJ1186" s="2"/>
      <c r="AK1186" s="2"/>
      <c r="AL1186" s="2"/>
      <c r="AM1186" s="2"/>
      <c r="AN1186" s="72"/>
      <c r="AO1186" s="72"/>
      <c r="AP1186" s="72"/>
      <c r="AQ1186" s="72"/>
      <c r="AR1186" s="72"/>
      <c r="AS1186" s="72"/>
      <c r="AT1186" s="72"/>
      <c r="AU1186" s="72"/>
      <c r="AV1186" s="72"/>
      <c r="AW1186" s="72"/>
      <c r="AX1186" s="72"/>
      <c r="AY1186" s="72"/>
      <c r="AZ1186" s="72"/>
      <c r="BA1186" s="72"/>
      <c r="BB1186" s="72"/>
      <c r="BC1186" s="72"/>
      <c r="BD1186" s="72"/>
      <c r="BE1186" s="72"/>
      <c r="BF1186" s="72"/>
      <c r="BG1186" s="72"/>
      <c r="BH1186" s="72"/>
      <c r="BI1186" s="72"/>
      <c r="BJ1186" s="72"/>
      <c r="BK1186" s="72"/>
      <c r="BL1186" s="72"/>
      <c r="BM1186" s="72"/>
      <c r="BN1186" s="72"/>
      <c r="BO1186" s="72"/>
      <c r="BP1186" s="72"/>
      <c r="BQ1186" s="72"/>
      <c r="BR1186" s="72"/>
      <c r="BS1186" s="72"/>
      <c r="BT1186" s="72"/>
      <c r="BU1186" s="72"/>
      <c r="BV1186" s="72"/>
      <c r="BW1186" s="72"/>
      <c r="BX1186" s="72"/>
      <c r="BY1186" s="72"/>
      <c r="BZ1186" s="72"/>
      <c r="CA1186" s="72"/>
      <c r="CB1186" s="72"/>
      <c r="CC1186" s="72"/>
      <c r="CD1186" s="72"/>
      <c r="CE1186" s="72"/>
      <c r="CF1186" s="72"/>
      <c r="CG1186" s="72"/>
      <c r="CH1186" s="72"/>
    </row>
    <row r="1187" spans="2:86" ht="25.15" hidden="1" customHeight="1">
      <c r="B1187" s="23" t="s">
        <v>37</v>
      </c>
      <c r="C1187" s="142">
        <v>202.3439353482982</v>
      </c>
      <c r="D1187" s="142">
        <v>716.58325033984124</v>
      </c>
      <c r="E1187" s="1"/>
      <c r="F1187" s="23" t="s">
        <v>37</v>
      </c>
      <c r="G1187" s="142">
        <f t="shared" si="356"/>
        <v>247.87132080166532</v>
      </c>
      <c r="H1187" s="142">
        <f t="shared" si="356"/>
        <v>895.72906292480161</v>
      </c>
      <c r="I1187" s="2"/>
      <c r="J1187" s="23">
        <v>125</v>
      </c>
      <c r="K1187" s="142">
        <f t="shared" si="357"/>
        <v>1.2250000000000001</v>
      </c>
      <c r="L1187" s="142">
        <f t="shared" si="357"/>
        <v>1.25</v>
      </c>
      <c r="M1187" s="2"/>
      <c r="N1187" s="2"/>
      <c r="O1187" s="2"/>
      <c r="P1187" s="2"/>
      <c r="Q1187" s="2"/>
      <c r="R1187" s="2"/>
      <c r="S1187" s="2"/>
      <c r="T1187" s="2"/>
      <c r="U1187" s="2"/>
      <c r="V1187" s="2"/>
      <c r="W1187" s="2"/>
      <c r="X1187" s="2"/>
      <c r="Y1187" s="2"/>
      <c r="Z1187" s="2"/>
      <c r="AA1187" s="2"/>
      <c r="AB1187" s="2"/>
      <c r="AC1187" s="2"/>
      <c r="AD1187" s="2"/>
      <c r="AE1187" s="2"/>
      <c r="AF1187" s="2"/>
      <c r="AG1187" s="2"/>
      <c r="AH1187" s="2"/>
      <c r="AI1187" s="2"/>
      <c r="AJ1187" s="2"/>
      <c r="AK1187" s="2"/>
      <c r="AL1187" s="2"/>
      <c r="AM1187" s="2"/>
      <c r="AN1187" s="72"/>
      <c r="AO1187" s="72"/>
      <c r="AP1187" s="72"/>
      <c r="AQ1187" s="72"/>
      <c r="AR1187" s="72"/>
      <c r="AS1187" s="72"/>
      <c r="AT1187" s="72"/>
      <c r="AU1187" s="72"/>
      <c r="AV1187" s="72"/>
      <c r="AW1187" s="72"/>
      <c r="AX1187" s="72"/>
      <c r="AY1187" s="72"/>
      <c r="AZ1187" s="72"/>
      <c r="BA1187" s="72"/>
      <c r="BB1187" s="72"/>
      <c r="BC1187" s="72"/>
      <c r="BD1187" s="72"/>
      <c r="BE1187" s="72"/>
      <c r="BF1187" s="72"/>
      <c r="BG1187" s="72"/>
      <c r="BH1187" s="72"/>
      <c r="BI1187" s="72"/>
      <c r="BJ1187" s="72"/>
      <c r="BK1187" s="72"/>
      <c r="BL1187" s="72"/>
      <c r="BM1187" s="72"/>
      <c r="BN1187" s="72"/>
      <c r="BO1187" s="72"/>
      <c r="BP1187" s="72"/>
      <c r="BQ1187" s="72"/>
      <c r="BR1187" s="72"/>
      <c r="BS1187" s="72"/>
      <c r="BT1187" s="72"/>
      <c r="BU1187" s="72"/>
      <c r="BV1187" s="72"/>
      <c r="BW1187" s="72"/>
      <c r="BX1187" s="72"/>
      <c r="BY1187" s="72"/>
      <c r="BZ1187" s="72"/>
      <c r="CA1187" s="72"/>
      <c r="CB1187" s="72"/>
      <c r="CC1187" s="72"/>
      <c r="CD1187" s="72"/>
      <c r="CE1187" s="72"/>
      <c r="CF1187" s="72"/>
      <c r="CG1187" s="72"/>
      <c r="CH1187" s="72"/>
    </row>
    <row r="1188" spans="2:86" ht="25.15" hidden="1" customHeight="1">
      <c r="B1188" s="23" t="s">
        <v>38</v>
      </c>
      <c r="C1188" s="142">
        <v>222.86780020095051</v>
      </c>
      <c r="D1188" s="142">
        <v>791.08039061187924</v>
      </c>
      <c r="E1188" s="1"/>
      <c r="F1188" s="23" t="s">
        <v>38</v>
      </c>
      <c r="G1188" s="142">
        <f t="shared" si="356"/>
        <v>273.01305524616441</v>
      </c>
      <c r="H1188" s="142">
        <f t="shared" si="356"/>
        <v>988.85048826484899</v>
      </c>
      <c r="I1188" s="2"/>
      <c r="J1188" s="23">
        <v>135</v>
      </c>
      <c r="K1188" s="142">
        <f t="shared" si="357"/>
        <v>1.2250000000000001</v>
      </c>
      <c r="L1188" s="142">
        <f t="shared" si="357"/>
        <v>1.25</v>
      </c>
      <c r="M1188" s="2"/>
      <c r="N1188" s="2"/>
      <c r="O1188" s="2"/>
      <c r="P1188" s="2"/>
      <c r="Q1188" s="2"/>
      <c r="R1188" s="2"/>
      <c r="S1188" s="2"/>
      <c r="T1188" s="2"/>
      <c r="U1188" s="2"/>
      <c r="V1188" s="2"/>
      <c r="W1188" s="2"/>
      <c r="X1188" s="2"/>
      <c r="Y1188" s="2"/>
      <c r="Z1188" s="2"/>
      <c r="AA1188" s="2"/>
      <c r="AB1188" s="2"/>
      <c r="AC1188" s="2"/>
      <c r="AD1188" s="2"/>
      <c r="AE1188" s="2"/>
      <c r="AF1188" s="2"/>
      <c r="AG1188" s="2"/>
      <c r="AH1188" s="2"/>
      <c r="AI1188" s="2"/>
      <c r="AJ1188" s="2"/>
      <c r="AK1188" s="2"/>
      <c r="AL1188" s="2"/>
      <c r="AM1188" s="2"/>
      <c r="AN1188" s="72"/>
      <c r="AO1188" s="72"/>
      <c r="AP1188" s="72"/>
      <c r="AQ1188" s="72"/>
      <c r="AR1188" s="72"/>
      <c r="AS1188" s="72"/>
      <c r="AT1188" s="72"/>
      <c r="AU1188" s="72"/>
      <c r="AV1188" s="72"/>
      <c r="AW1188" s="72"/>
      <c r="AX1188" s="72"/>
      <c r="AY1188" s="72"/>
      <c r="AZ1188" s="72"/>
      <c r="BA1188" s="72"/>
      <c r="BB1188" s="72"/>
      <c r="BC1188" s="72"/>
      <c r="BD1188" s="72"/>
      <c r="BE1188" s="72"/>
      <c r="BF1188" s="72"/>
      <c r="BG1188" s="72"/>
      <c r="BH1188" s="72"/>
      <c r="BI1188" s="72"/>
      <c r="BJ1188" s="72"/>
      <c r="BK1188" s="72"/>
      <c r="BL1188" s="72"/>
      <c r="BM1188" s="72"/>
      <c r="BN1188" s="72"/>
      <c r="BO1188" s="72"/>
      <c r="BP1188" s="72"/>
      <c r="BQ1188" s="72"/>
      <c r="BR1188" s="72"/>
      <c r="BS1188" s="72"/>
      <c r="BT1188" s="72"/>
      <c r="BU1188" s="72"/>
      <c r="BV1188" s="72"/>
      <c r="BW1188" s="72"/>
      <c r="BX1188" s="72"/>
      <c r="BY1188" s="72"/>
      <c r="BZ1188" s="72"/>
      <c r="CA1188" s="72"/>
      <c r="CB1188" s="72"/>
      <c r="CC1188" s="72"/>
      <c r="CD1188" s="72"/>
      <c r="CE1188" s="72"/>
      <c r="CF1188" s="72"/>
      <c r="CG1188" s="72"/>
      <c r="CH1188" s="72"/>
    </row>
    <row r="1189" spans="2:86" ht="25.15" hidden="1" customHeight="1">
      <c r="B1189" s="143" t="s">
        <v>312</v>
      </c>
      <c r="C1189" s="270">
        <f>AVERAGE(C1175:D1188)</f>
        <v>463.08718163451891</v>
      </c>
      <c r="D1189" s="271"/>
      <c r="E1189" s="2"/>
      <c r="F1189" s="1"/>
      <c r="G1189" s="270">
        <f>AVERAGE(G1175:H1188)</f>
        <v>541.74748574243119</v>
      </c>
      <c r="H1189" s="2"/>
      <c r="I1189" s="2"/>
      <c r="J1189" s="24" t="s">
        <v>128</v>
      </c>
      <c r="K1189" s="2"/>
      <c r="L1189" s="2"/>
      <c r="M1189" s="2"/>
      <c r="N1189" s="2"/>
      <c r="O1189" s="2"/>
      <c r="P1189" s="2"/>
      <c r="Q1189" s="2"/>
      <c r="R1189" s="2"/>
      <c r="S1189" s="2"/>
      <c r="T1189" s="2"/>
      <c r="U1189" s="2"/>
      <c r="V1189" s="2"/>
      <c r="W1189" s="2"/>
      <c r="X1189" s="2"/>
      <c r="Y1189" s="2"/>
      <c r="Z1189" s="2"/>
      <c r="AA1189" s="2"/>
      <c r="AB1189" s="2"/>
      <c r="AC1189" s="2"/>
      <c r="AD1189" s="2"/>
      <c r="AE1189" s="2"/>
      <c r="AF1189" s="2"/>
      <c r="AG1189" s="2"/>
      <c r="AH1189" s="2"/>
      <c r="AI1189" s="2"/>
      <c r="AJ1189" s="2"/>
      <c r="AK1189" s="2"/>
      <c r="AL1189" s="2"/>
      <c r="AM1189" s="2"/>
      <c r="AN1189" s="72"/>
      <c r="AO1189" s="72"/>
      <c r="AP1189" s="72"/>
      <c r="AQ1189" s="72"/>
      <c r="AR1189" s="72"/>
      <c r="AS1189" s="72"/>
      <c r="AT1189" s="72"/>
      <c r="AU1189" s="72"/>
      <c r="AV1189" s="72"/>
      <c r="AW1189" s="72"/>
      <c r="AX1189" s="72"/>
      <c r="AY1189" s="72"/>
      <c r="AZ1189" s="72"/>
      <c r="BA1189" s="72"/>
      <c r="BB1189" s="72"/>
      <c r="BC1189" s="72"/>
      <c r="BD1189" s="72"/>
      <c r="BE1189" s="72"/>
      <c r="BF1189" s="72"/>
      <c r="BG1189" s="72"/>
      <c r="BH1189" s="72"/>
      <c r="BI1189" s="72"/>
      <c r="BJ1189" s="72"/>
      <c r="BK1189" s="72"/>
      <c r="BL1189" s="72"/>
      <c r="BM1189" s="72"/>
      <c r="BN1189" s="72"/>
      <c r="BO1189" s="72"/>
      <c r="BP1189" s="72"/>
      <c r="BQ1189" s="72"/>
      <c r="BR1189" s="72"/>
      <c r="BS1189" s="72"/>
      <c r="BT1189" s="72"/>
      <c r="BU1189" s="72"/>
      <c r="BV1189" s="72"/>
      <c r="BW1189" s="72"/>
      <c r="BX1189" s="72"/>
      <c r="BY1189" s="72"/>
      <c r="BZ1189" s="72"/>
      <c r="CA1189" s="72"/>
      <c r="CB1189" s="72"/>
      <c r="CC1189" s="72"/>
      <c r="CD1189" s="72"/>
      <c r="CE1189" s="72"/>
      <c r="CF1189" s="72"/>
      <c r="CG1189" s="72"/>
      <c r="CH1189" s="72"/>
    </row>
    <row r="1190" spans="2:86" ht="25.15" hidden="1" customHeight="1">
      <c r="B1190" s="143" t="s">
        <v>129</v>
      </c>
      <c r="C1190" s="2"/>
      <c r="D1190" s="2"/>
      <c r="E1190" s="2"/>
      <c r="F1190" s="2"/>
      <c r="G1190" s="2"/>
      <c r="H1190" s="2"/>
      <c r="I1190" s="2"/>
      <c r="J1190" s="2"/>
      <c r="K1190" s="2"/>
      <c r="L1190" s="2"/>
      <c r="M1190" s="2"/>
      <c r="N1190" s="2"/>
      <c r="O1190" s="2"/>
      <c r="P1190" s="2"/>
      <c r="Q1190" s="2"/>
      <c r="R1190" s="2"/>
      <c r="S1190" s="2"/>
      <c r="T1190" s="2"/>
      <c r="U1190" s="2"/>
      <c r="V1190" s="2"/>
      <c r="W1190" s="2"/>
      <c r="X1190" s="2"/>
      <c r="Y1190" s="2"/>
      <c r="Z1190" s="2"/>
      <c r="AA1190" s="2"/>
      <c r="AB1190" s="2"/>
      <c r="AC1190" s="2"/>
      <c r="AD1190" s="2"/>
      <c r="AE1190" s="2"/>
      <c r="AF1190" s="2"/>
      <c r="AG1190" s="2"/>
      <c r="AH1190" s="2"/>
      <c r="AI1190" s="2"/>
      <c r="AJ1190" s="2"/>
      <c r="AK1190" s="2"/>
      <c r="AL1190" s="2"/>
      <c r="AM1190" s="2"/>
      <c r="AN1190" s="72"/>
      <c r="AO1190" s="72"/>
      <c r="AP1190" s="72"/>
      <c r="AQ1190" s="72"/>
      <c r="AR1190" s="72"/>
      <c r="AS1190" s="72"/>
      <c r="AT1190" s="72"/>
      <c r="AU1190" s="72"/>
      <c r="AV1190" s="72"/>
      <c r="AW1190" s="72"/>
      <c r="AX1190" s="72"/>
      <c r="AY1190" s="72"/>
      <c r="AZ1190" s="72"/>
      <c r="BA1190" s="72"/>
      <c r="BB1190" s="72"/>
      <c r="BC1190" s="72"/>
      <c r="BD1190" s="72"/>
      <c r="BE1190" s="72"/>
      <c r="BF1190" s="72"/>
      <c r="BG1190" s="72"/>
      <c r="BH1190" s="72"/>
      <c r="BI1190" s="72"/>
      <c r="BJ1190" s="72"/>
      <c r="BK1190" s="72"/>
      <c r="BL1190" s="72"/>
      <c r="BM1190" s="72"/>
      <c r="BN1190" s="72"/>
      <c r="BO1190" s="72"/>
      <c r="BP1190" s="72"/>
      <c r="BQ1190" s="72"/>
      <c r="BR1190" s="72"/>
      <c r="BS1190" s="72"/>
      <c r="BT1190" s="72"/>
      <c r="BU1190" s="72"/>
      <c r="BV1190" s="72"/>
      <c r="BW1190" s="72"/>
      <c r="BX1190" s="72"/>
      <c r="BY1190" s="72"/>
      <c r="BZ1190" s="72"/>
      <c r="CA1190" s="72"/>
      <c r="CB1190" s="72"/>
      <c r="CC1190" s="72"/>
      <c r="CD1190" s="72"/>
      <c r="CE1190" s="72"/>
      <c r="CF1190" s="72"/>
      <c r="CG1190" s="72"/>
      <c r="CH1190" s="72"/>
    </row>
    <row r="1191" spans="2:86" ht="25.15" hidden="1" customHeight="1">
      <c r="B1191" s="143" t="s">
        <v>130</v>
      </c>
      <c r="C1191" s="2"/>
      <c r="D1191" s="2"/>
      <c r="E1191" s="2"/>
      <c r="F1191" s="2"/>
      <c r="G1191" s="2"/>
      <c r="H1191" s="2"/>
      <c r="I1191" s="2"/>
      <c r="J1191" s="2"/>
      <c r="K1191" s="2"/>
      <c r="L1191" s="2"/>
      <c r="M1191" s="2"/>
      <c r="N1191" s="2"/>
      <c r="O1191" s="2"/>
      <c r="P1191" s="2"/>
      <c r="Q1191" s="2"/>
      <c r="R1191" s="2"/>
      <c r="S1191" s="2"/>
      <c r="T1191" s="2"/>
      <c r="U1191" s="2"/>
      <c r="V1191" s="2"/>
      <c r="W1191" s="2"/>
      <c r="X1191" s="2"/>
      <c r="Y1191" s="2"/>
      <c r="Z1191" s="2"/>
      <c r="AA1191" s="2"/>
      <c r="AB1191" s="2"/>
      <c r="AC1191" s="2"/>
      <c r="AD1191" s="2"/>
      <c r="AE1191" s="2"/>
      <c r="AF1191" s="2"/>
      <c r="AG1191" s="2"/>
      <c r="AH1191" s="2"/>
      <c r="AI1191" s="2"/>
      <c r="AJ1191" s="2"/>
      <c r="AK1191" s="2"/>
      <c r="AL1191" s="2"/>
      <c r="AM1191" s="2"/>
      <c r="AN1191" s="72"/>
      <c r="AO1191" s="72"/>
      <c r="AP1191" s="72"/>
      <c r="AQ1191" s="72"/>
      <c r="AR1191" s="72"/>
      <c r="AS1191" s="72"/>
      <c r="AT1191" s="72"/>
      <c r="AU1191" s="72"/>
      <c r="AV1191" s="72"/>
      <c r="AW1191" s="72"/>
      <c r="AX1191" s="72"/>
      <c r="AY1191" s="72"/>
      <c r="AZ1191" s="72"/>
      <c r="BA1191" s="72"/>
      <c r="BB1191" s="72"/>
      <c r="BC1191" s="72"/>
      <c r="BD1191" s="72"/>
      <c r="BE1191" s="72"/>
      <c r="BF1191" s="72"/>
      <c r="BG1191" s="72"/>
      <c r="BH1191" s="72"/>
      <c r="BI1191" s="72"/>
      <c r="BJ1191" s="72"/>
      <c r="BK1191" s="72"/>
      <c r="BL1191" s="72"/>
      <c r="BM1191" s="72"/>
      <c r="BN1191" s="72"/>
      <c r="BO1191" s="72"/>
      <c r="BP1191" s="72"/>
      <c r="BQ1191" s="72"/>
      <c r="BR1191" s="72"/>
      <c r="BS1191" s="72"/>
      <c r="BT1191" s="72"/>
      <c r="BU1191" s="72"/>
      <c r="BV1191" s="72"/>
      <c r="BW1191" s="72"/>
      <c r="BX1191" s="72"/>
      <c r="BY1191" s="72"/>
      <c r="BZ1191" s="72"/>
      <c r="CA1191" s="72"/>
      <c r="CB1191" s="72"/>
      <c r="CC1191" s="72"/>
      <c r="CD1191" s="72"/>
      <c r="CE1191" s="72"/>
      <c r="CF1191" s="72"/>
      <c r="CG1191" s="72"/>
      <c r="CH1191" s="72"/>
    </row>
    <row r="1192" spans="2:86" ht="25.15" hidden="1" customHeight="1">
      <c r="B1192" s="1" t="s">
        <v>313</v>
      </c>
      <c r="C1192" s="1"/>
      <c r="D1192" s="1"/>
      <c r="E1192" s="1"/>
      <c r="F1192" s="1"/>
      <c r="G1192" s="1"/>
      <c r="H1192" s="1"/>
      <c r="I1192" s="1"/>
      <c r="J1192" s="1"/>
      <c r="K1192" s="1"/>
      <c r="L1192" s="1"/>
      <c r="M1192" s="1"/>
      <c r="N1192" s="1"/>
      <c r="O1192" s="1"/>
      <c r="P1192" s="1"/>
      <c r="Q1192" s="1"/>
      <c r="R1192" s="1"/>
      <c r="S1192" s="1"/>
      <c r="T1192" s="1"/>
      <c r="U1192" s="1"/>
      <c r="V1192" s="1"/>
      <c r="W1192" s="1"/>
      <c r="X1192" s="1"/>
      <c r="Y1192" s="1"/>
      <c r="Z1192" s="1"/>
      <c r="AA1192" s="1"/>
      <c r="AB1192" s="1"/>
      <c r="AC1192" s="1"/>
      <c r="AD1192" s="1"/>
      <c r="AE1192" s="1"/>
      <c r="AF1192" s="1"/>
      <c r="AG1192" s="1"/>
      <c r="AH1192" s="1"/>
      <c r="AI1192" s="1"/>
      <c r="AJ1192" s="1"/>
      <c r="AK1192" s="1"/>
      <c r="AL1192" s="1"/>
      <c r="AM1192" s="1"/>
      <c r="AN1192" s="72"/>
      <c r="AO1192" s="72"/>
      <c r="AP1192" s="72"/>
      <c r="AQ1192" s="72"/>
      <c r="AR1192" s="72"/>
      <c r="AS1192" s="72"/>
      <c r="AT1192" s="72"/>
      <c r="AU1192" s="72"/>
      <c r="AV1192" s="72"/>
      <c r="AW1192" s="72"/>
      <c r="AX1192" s="72"/>
      <c r="AY1192" s="72"/>
      <c r="AZ1192" s="72"/>
      <c r="BA1192" s="72"/>
      <c r="BB1192" s="72"/>
      <c r="BC1192" s="72"/>
      <c r="BD1192" s="72"/>
      <c r="BE1192" s="72"/>
      <c r="BF1192" s="72"/>
      <c r="BG1192" s="72"/>
      <c r="BH1192" s="72"/>
      <c r="BI1192" s="72"/>
      <c r="BJ1192" s="72"/>
      <c r="BK1192" s="72"/>
      <c r="BL1192" s="72"/>
      <c r="BM1192" s="72"/>
      <c r="BN1192" s="72"/>
      <c r="BO1192" s="72"/>
      <c r="BP1192" s="72"/>
      <c r="BQ1192" s="72"/>
      <c r="BR1192" s="72"/>
      <c r="BS1192" s="72"/>
      <c r="BT1192" s="72"/>
      <c r="BU1192" s="72"/>
      <c r="BV1192" s="72"/>
      <c r="BW1192" s="72"/>
      <c r="BX1192" s="72"/>
      <c r="BY1192" s="72"/>
      <c r="BZ1192" s="72"/>
      <c r="CA1192" s="72"/>
      <c r="CB1192" s="72"/>
      <c r="CC1192" s="72"/>
      <c r="CD1192" s="72"/>
      <c r="CE1192" s="72"/>
      <c r="CF1192" s="72"/>
      <c r="CG1192" s="72"/>
      <c r="CH1192" s="72"/>
    </row>
    <row r="1193" spans="2:86" ht="25.15" hidden="1" customHeight="1">
      <c r="B1193" s="1" t="s">
        <v>314</v>
      </c>
      <c r="C1193" s="1"/>
      <c r="D1193" s="1"/>
      <c r="E1193" s="1"/>
      <c r="F1193" s="1"/>
      <c r="G1193" s="1"/>
      <c r="H1193" s="1"/>
      <c r="I1193" s="1"/>
      <c r="J1193" s="1"/>
      <c r="K1193" s="1"/>
      <c r="L1193" s="1"/>
      <c r="M1193" s="1"/>
      <c r="N1193" s="1"/>
      <c r="O1193" s="1"/>
      <c r="P1193" s="1"/>
      <c r="Q1193" s="1"/>
      <c r="R1193" s="1"/>
      <c r="S1193" s="1"/>
      <c r="T1193" s="1"/>
      <c r="U1193" s="1"/>
      <c r="V1193" s="1"/>
      <c r="W1193" s="1"/>
      <c r="X1193" s="1"/>
      <c r="Y1193" s="1"/>
      <c r="Z1193" s="1"/>
      <c r="AA1193" s="1"/>
      <c r="AB1193" s="1"/>
      <c r="AC1193" s="1"/>
      <c r="AD1193" s="1"/>
      <c r="AE1193" s="1"/>
      <c r="AF1193" s="1"/>
      <c r="AG1193" s="1"/>
      <c r="AH1193" s="1"/>
      <c r="AI1193" s="1"/>
      <c r="AJ1193" s="1"/>
      <c r="AK1193" s="1"/>
      <c r="AL1193" s="1"/>
      <c r="AM1193" s="1"/>
      <c r="AN1193" s="72"/>
      <c r="AO1193" s="72"/>
      <c r="AP1193" s="72"/>
      <c r="AQ1193" s="72"/>
      <c r="AR1193" s="72"/>
      <c r="AS1193" s="72"/>
      <c r="AT1193" s="72"/>
      <c r="AU1193" s="72"/>
      <c r="AV1193" s="72"/>
      <c r="AW1193" s="72"/>
      <c r="AX1193" s="72"/>
      <c r="AY1193" s="72"/>
      <c r="AZ1193" s="72"/>
      <c r="BA1193" s="72"/>
      <c r="BB1193" s="72"/>
      <c r="BC1193" s="72"/>
      <c r="BD1193" s="72"/>
      <c r="BE1193" s="72"/>
      <c r="BF1193" s="72"/>
      <c r="BG1193" s="72"/>
      <c r="BH1193" s="72"/>
      <c r="BI1193" s="72"/>
      <c r="BJ1193" s="72"/>
      <c r="BK1193" s="72"/>
      <c r="BL1193" s="72"/>
      <c r="BM1193" s="72"/>
      <c r="BN1193" s="72"/>
      <c r="BO1193" s="72"/>
      <c r="BP1193" s="72"/>
      <c r="BQ1193" s="72"/>
      <c r="BR1193" s="72"/>
      <c r="BS1193" s="72"/>
      <c r="BT1193" s="72"/>
      <c r="BU1193" s="72"/>
      <c r="BV1193" s="72"/>
      <c r="BW1193" s="72"/>
      <c r="BX1193" s="72"/>
      <c r="BY1193" s="72"/>
      <c r="BZ1193" s="72"/>
      <c r="CA1193" s="72"/>
      <c r="CB1193" s="72"/>
      <c r="CC1193" s="72"/>
      <c r="CD1193" s="72"/>
      <c r="CE1193" s="72"/>
      <c r="CF1193" s="72"/>
      <c r="CG1193" s="72"/>
      <c r="CH1193" s="72"/>
    </row>
    <row r="1194" spans="2:86" ht="25.15" hidden="1" customHeight="1">
      <c r="B1194" s="1" t="s">
        <v>315</v>
      </c>
      <c r="C1194" s="1"/>
      <c r="D1194" s="1"/>
      <c r="E1194" s="1"/>
      <c r="F1194" s="1"/>
      <c r="G1194" s="1"/>
      <c r="H1194" s="1"/>
      <c r="I1194" s="1"/>
      <c r="J1194" s="1"/>
      <c r="K1194" s="1"/>
      <c r="L1194" s="1"/>
      <c r="M1194" s="1"/>
      <c r="N1194" s="1"/>
      <c r="O1194" s="1"/>
      <c r="P1194" s="1"/>
      <c r="Q1194" s="1"/>
      <c r="R1194" s="1"/>
      <c r="S1194" s="1"/>
      <c r="T1194" s="1"/>
      <c r="U1194" s="1"/>
      <c r="V1194" s="1"/>
      <c r="W1194" s="1"/>
      <c r="X1194" s="1"/>
      <c r="Y1194" s="1"/>
      <c r="Z1194" s="1"/>
      <c r="AA1194" s="1"/>
      <c r="AB1194" s="1"/>
      <c r="AC1194" s="1"/>
      <c r="AD1194" s="1"/>
      <c r="AE1194" s="1"/>
      <c r="AF1194" s="1"/>
      <c r="AG1194" s="1"/>
      <c r="AH1194" s="1"/>
      <c r="AI1194" s="1"/>
      <c r="AJ1194" s="1"/>
      <c r="AK1194" s="1"/>
      <c r="AL1194" s="1"/>
      <c r="AM1194" s="1"/>
      <c r="AN1194" s="72"/>
      <c r="AO1194" s="72"/>
      <c r="AP1194" s="72"/>
      <c r="AQ1194" s="72"/>
      <c r="AR1194" s="72"/>
      <c r="AS1194" s="72"/>
      <c r="AT1194" s="72"/>
      <c r="AU1194" s="72"/>
      <c r="AV1194" s="72"/>
      <c r="AW1194" s="72"/>
      <c r="AX1194" s="72"/>
      <c r="AY1194" s="72"/>
      <c r="AZ1194" s="72"/>
      <c r="BA1194" s="72"/>
      <c r="BB1194" s="72"/>
      <c r="BC1194" s="72"/>
      <c r="BD1194" s="72"/>
      <c r="BE1194" s="72"/>
      <c r="BF1194" s="72"/>
      <c r="BG1194" s="72"/>
      <c r="BH1194" s="72"/>
      <c r="BI1194" s="72"/>
      <c r="BJ1194" s="72"/>
      <c r="BK1194" s="72"/>
      <c r="BL1194" s="72"/>
      <c r="BM1194" s="72"/>
      <c r="BN1194" s="72"/>
      <c r="BO1194" s="72"/>
      <c r="BP1194" s="72"/>
      <c r="BQ1194" s="72"/>
      <c r="BR1194" s="72"/>
      <c r="BS1194" s="72"/>
      <c r="BT1194" s="72"/>
      <c r="BU1194" s="72"/>
      <c r="BV1194" s="72"/>
      <c r="BW1194" s="72"/>
      <c r="BX1194" s="72"/>
      <c r="BY1194" s="72"/>
      <c r="BZ1194" s="72"/>
      <c r="CA1194" s="72"/>
      <c r="CB1194" s="72"/>
      <c r="CC1194" s="72"/>
      <c r="CD1194" s="72"/>
      <c r="CE1194" s="72"/>
      <c r="CF1194" s="72"/>
      <c r="CG1194" s="72"/>
      <c r="CH1194" s="72"/>
    </row>
    <row r="1195" spans="2:86" ht="25.15" hidden="1" customHeight="1">
      <c r="B1195" s="1"/>
      <c r="C1195" s="2"/>
      <c r="D1195" s="2"/>
      <c r="E1195" s="2"/>
      <c r="F1195" s="1"/>
      <c r="G1195" s="1"/>
      <c r="H1195" s="1"/>
      <c r="I1195" s="1"/>
      <c r="J1195" s="1"/>
      <c r="K1195" s="1"/>
      <c r="L1195" s="1"/>
      <c r="M1195" s="1"/>
      <c r="N1195" s="1"/>
      <c r="O1195" s="1"/>
      <c r="P1195" s="1"/>
      <c r="Q1195" s="1"/>
      <c r="R1195" s="1"/>
      <c r="S1195" s="1"/>
      <c r="T1195" s="1"/>
      <c r="U1195" s="1"/>
      <c r="V1195" s="1"/>
      <c r="W1195" s="1"/>
      <c r="X1195" s="1"/>
      <c r="Y1195" s="1"/>
      <c r="Z1195" s="1"/>
      <c r="AA1195" s="1"/>
      <c r="AB1195" s="1"/>
      <c r="AC1195" s="1"/>
      <c r="AD1195" s="1"/>
      <c r="AE1195" s="1"/>
      <c r="AF1195" s="1"/>
      <c r="AG1195" s="1"/>
      <c r="AH1195" s="1"/>
      <c r="AI1195" s="1"/>
      <c r="AJ1195" s="1"/>
      <c r="AK1195" s="1"/>
      <c r="AL1195" s="1"/>
      <c r="AM1195" s="1"/>
      <c r="AN1195" s="72"/>
      <c r="AO1195" s="72"/>
      <c r="AP1195" s="72"/>
      <c r="AQ1195" s="72"/>
      <c r="AR1195" s="72"/>
      <c r="AS1195" s="72"/>
      <c r="AT1195" s="72"/>
      <c r="AU1195" s="72"/>
      <c r="AV1195" s="72"/>
      <c r="AW1195" s="72"/>
      <c r="AX1195" s="72"/>
      <c r="AY1195" s="72"/>
      <c r="AZ1195" s="72"/>
      <c r="BA1195" s="72"/>
      <c r="BB1195" s="72"/>
      <c r="BC1195" s="72"/>
      <c r="BD1195" s="72"/>
      <c r="BE1195" s="72"/>
      <c r="BF1195" s="72"/>
      <c r="BG1195" s="72"/>
      <c r="BH1195" s="72"/>
      <c r="BI1195" s="72"/>
      <c r="BJ1195" s="72"/>
      <c r="BK1195" s="72"/>
      <c r="BL1195" s="72"/>
      <c r="BM1195" s="72"/>
      <c r="BN1195" s="72"/>
      <c r="BO1195" s="72"/>
      <c r="BP1195" s="72"/>
      <c r="BQ1195" s="72"/>
      <c r="BR1195" s="72"/>
      <c r="BS1195" s="72"/>
      <c r="BT1195" s="72"/>
      <c r="BU1195" s="72"/>
      <c r="BV1195" s="72"/>
      <c r="BW1195" s="72"/>
      <c r="BX1195" s="72"/>
      <c r="BY1195" s="72"/>
      <c r="BZ1195" s="72"/>
      <c r="CA1195" s="72"/>
      <c r="CB1195" s="72"/>
      <c r="CC1195" s="72"/>
      <c r="CD1195" s="72"/>
      <c r="CE1195" s="72"/>
      <c r="CF1195" s="72"/>
      <c r="CG1195" s="72"/>
      <c r="CH1195" s="72"/>
    </row>
    <row r="1196" spans="2:86" ht="25.15" hidden="1" customHeight="1">
      <c r="B1196" s="72"/>
      <c r="C1196" s="92" t="s">
        <v>210</v>
      </c>
      <c r="D1196" s="72"/>
      <c r="E1196" s="72"/>
      <c r="F1196" s="72"/>
      <c r="G1196" s="72"/>
      <c r="H1196" s="72"/>
      <c r="I1196" s="72"/>
      <c r="J1196" s="72"/>
      <c r="K1196" s="72"/>
      <c r="L1196" s="72"/>
      <c r="M1196" s="72"/>
      <c r="N1196" s="72"/>
      <c r="O1196" s="72"/>
      <c r="P1196" s="72"/>
      <c r="Q1196" s="15"/>
      <c r="R1196" s="15"/>
      <c r="S1196" s="15"/>
      <c r="T1196" s="72"/>
      <c r="U1196" s="72"/>
      <c r="V1196" s="72"/>
      <c r="W1196" s="72"/>
      <c r="X1196" s="72"/>
      <c r="Y1196" s="72"/>
      <c r="Z1196" s="72"/>
      <c r="AA1196" s="72"/>
      <c r="AB1196" s="72"/>
      <c r="AC1196" s="72"/>
      <c r="AD1196" s="72"/>
      <c r="AE1196" s="72"/>
      <c r="AF1196" s="72"/>
      <c r="AG1196" s="72"/>
      <c r="AH1196" s="72"/>
      <c r="AI1196" s="72"/>
      <c r="AJ1196" s="72"/>
      <c r="AK1196" s="72"/>
      <c r="AL1196" s="72"/>
      <c r="AM1196" s="72"/>
      <c r="AN1196" s="72"/>
      <c r="AO1196" s="72"/>
      <c r="AP1196" s="72"/>
      <c r="AQ1196" s="72"/>
      <c r="AR1196" s="72"/>
      <c r="AS1196" s="72"/>
      <c r="AT1196" s="72"/>
      <c r="AU1196" s="72"/>
      <c r="AV1196" s="72"/>
      <c r="AW1196" s="72"/>
      <c r="AX1196" s="72"/>
      <c r="AY1196" s="72"/>
      <c r="AZ1196" s="72"/>
      <c r="BA1196" s="72"/>
      <c r="BB1196" s="72"/>
      <c r="BC1196" s="72"/>
      <c r="BD1196" s="72"/>
      <c r="BE1196" s="72"/>
      <c r="BF1196" s="72"/>
      <c r="BG1196" s="72"/>
      <c r="BH1196" s="72"/>
      <c r="BI1196" s="72"/>
      <c r="BJ1196" s="72"/>
      <c r="BK1196" s="72"/>
      <c r="BL1196" s="72"/>
      <c r="BM1196" s="72"/>
      <c r="BN1196" s="72"/>
      <c r="BO1196" s="72"/>
      <c r="BP1196" s="72"/>
      <c r="BQ1196" s="72"/>
      <c r="BR1196" s="72"/>
      <c r="BS1196" s="72"/>
      <c r="BT1196" s="72"/>
      <c r="BU1196" s="72"/>
      <c r="BV1196" s="72"/>
      <c r="BW1196" s="72"/>
      <c r="BX1196" s="72"/>
      <c r="BY1196" s="72"/>
      <c r="BZ1196" s="72"/>
      <c r="CA1196" s="72"/>
      <c r="CB1196" s="72"/>
      <c r="CC1196" s="72"/>
      <c r="CD1196" s="72"/>
      <c r="CE1196" s="72"/>
      <c r="CF1196" s="72"/>
      <c r="CG1196" s="72"/>
      <c r="CH1196" s="72"/>
    </row>
    <row r="1197" spans="2:86" ht="25.15" hidden="1" customHeight="1">
      <c r="B1197" s="72"/>
      <c r="C1197" s="432" t="s">
        <v>316</v>
      </c>
      <c r="D1197" s="433"/>
      <c r="E1197" s="434"/>
      <c r="F1197" s="72"/>
      <c r="G1197" s="502" t="s">
        <v>125</v>
      </c>
      <c r="H1197" s="502"/>
      <c r="I1197" s="502"/>
      <c r="J1197" s="72"/>
      <c r="K1197" s="72"/>
      <c r="L1197" s="72"/>
      <c r="M1197" s="72"/>
      <c r="N1197" s="72"/>
      <c r="O1197" s="72"/>
      <c r="P1197" s="72"/>
      <c r="Q1197" s="15"/>
      <c r="R1197" s="15"/>
      <c r="S1197" s="15"/>
      <c r="T1197" s="72"/>
      <c r="U1197" s="72"/>
      <c r="V1197" s="72"/>
      <c r="W1197" s="72"/>
      <c r="X1197" s="72"/>
      <c r="Y1197" s="72"/>
      <c r="Z1197" s="72"/>
      <c r="AA1197" s="72"/>
      <c r="AB1197" s="72"/>
      <c r="AC1197" s="72"/>
      <c r="AD1197" s="72"/>
      <c r="AE1197" s="72"/>
      <c r="AF1197" s="72"/>
      <c r="AG1197" s="72"/>
      <c r="AH1197" s="72"/>
      <c r="AI1197" s="72"/>
      <c r="AJ1197" s="72"/>
      <c r="AK1197" s="72"/>
      <c r="AL1197" s="72"/>
      <c r="AM1197" s="72"/>
      <c r="AN1197" s="72"/>
      <c r="AO1197" s="72"/>
      <c r="AP1197" s="72"/>
      <c r="AQ1197" s="72"/>
      <c r="AR1197" s="72"/>
      <c r="AS1197" s="72"/>
      <c r="AT1197" s="72"/>
      <c r="AU1197" s="72"/>
      <c r="AV1197" s="72"/>
      <c r="AW1197" s="72"/>
      <c r="AX1197" s="72"/>
      <c r="AY1197" s="72"/>
      <c r="AZ1197" s="72"/>
      <c r="BA1197" s="72"/>
      <c r="BB1197" s="72"/>
      <c r="BC1197" s="72"/>
      <c r="BD1197" s="72"/>
      <c r="BE1197" s="72"/>
      <c r="BF1197" s="72"/>
      <c r="BG1197" s="72"/>
      <c r="BH1197" s="72"/>
      <c r="BI1197" s="72"/>
      <c r="BJ1197" s="72"/>
      <c r="BK1197" s="72"/>
      <c r="BL1197" s="72"/>
      <c r="BM1197" s="72"/>
      <c r="BN1197" s="72"/>
      <c r="BO1197" s="72"/>
      <c r="BP1197" s="72"/>
      <c r="BQ1197" s="72"/>
      <c r="BR1197" s="72"/>
      <c r="BS1197" s="72"/>
      <c r="BT1197" s="72"/>
      <c r="BU1197" s="72"/>
      <c r="BV1197" s="72"/>
      <c r="BW1197" s="72"/>
      <c r="BX1197" s="72"/>
      <c r="BY1197" s="72"/>
      <c r="BZ1197" s="72"/>
      <c r="CA1197" s="72"/>
      <c r="CB1197" s="72"/>
      <c r="CC1197" s="72"/>
      <c r="CD1197" s="72"/>
      <c r="CE1197" s="72"/>
      <c r="CF1197" s="72"/>
      <c r="CG1197" s="72"/>
      <c r="CH1197" s="72"/>
    </row>
    <row r="1198" spans="2:86" ht="25.15" hidden="1" customHeight="1">
      <c r="B1198" s="72"/>
      <c r="C1198" s="67" t="s">
        <v>133</v>
      </c>
      <c r="D1198" s="141" t="s">
        <v>47</v>
      </c>
      <c r="E1198" s="141" t="s">
        <v>48</v>
      </c>
      <c r="F1198" s="72"/>
      <c r="G1198" s="50" t="s">
        <v>289</v>
      </c>
      <c r="H1198" s="111" t="s">
        <v>290</v>
      </c>
      <c r="I1198" s="111" t="s">
        <v>48</v>
      </c>
      <c r="J1198" s="72"/>
      <c r="K1198" s="72"/>
      <c r="L1198" s="72"/>
      <c r="M1198" s="72"/>
      <c r="N1198" s="72"/>
      <c r="O1198" s="72"/>
      <c r="P1198" s="72"/>
      <c r="Q1198" s="15"/>
      <c r="R1198" s="15"/>
      <c r="S1198" s="15"/>
      <c r="T1198" s="72"/>
      <c r="U1198" s="72"/>
      <c r="V1198" s="72"/>
      <c r="W1198" s="72"/>
      <c r="X1198" s="72"/>
      <c r="Y1198" s="72"/>
      <c r="Z1198" s="72"/>
      <c r="AA1198" s="72"/>
      <c r="AB1198" s="72"/>
      <c r="AC1198" s="72"/>
      <c r="AD1198" s="72"/>
      <c r="AE1198" s="72"/>
      <c r="AF1198" s="72"/>
      <c r="AG1198" s="72"/>
      <c r="AH1198" s="72"/>
      <c r="AI1198" s="72"/>
      <c r="AJ1198" s="72"/>
      <c r="AK1198" s="72"/>
      <c r="AL1198" s="72"/>
      <c r="AM1198" s="72"/>
      <c r="AN1198" s="72"/>
      <c r="AO1198" s="72"/>
      <c r="AP1198" s="72"/>
      <c r="AQ1198" s="72"/>
      <c r="AR1198" s="72"/>
      <c r="AS1198" s="72"/>
      <c r="AT1198" s="72"/>
      <c r="AU1198" s="72"/>
      <c r="AV1198" s="72"/>
      <c r="AW1198" s="72"/>
      <c r="AX1198" s="72"/>
      <c r="AY1198" s="72"/>
      <c r="AZ1198" s="72"/>
      <c r="BA1198" s="72"/>
      <c r="BB1198" s="72"/>
      <c r="BC1198" s="72"/>
      <c r="BD1198" s="72"/>
      <c r="BE1198" s="72"/>
      <c r="BF1198" s="72"/>
      <c r="BG1198" s="72"/>
      <c r="BH1198" s="72"/>
      <c r="BI1198" s="72"/>
      <c r="BJ1198" s="72"/>
      <c r="BK1198" s="72"/>
      <c r="BL1198" s="72"/>
      <c r="BM1198" s="72"/>
      <c r="BN1198" s="72"/>
      <c r="BO1198" s="72"/>
      <c r="BP1198" s="72"/>
      <c r="BQ1198" s="72"/>
      <c r="BR1198" s="72"/>
      <c r="BS1198" s="72"/>
      <c r="BT1198" s="72"/>
      <c r="BU1198" s="72"/>
      <c r="BV1198" s="72"/>
      <c r="BW1198" s="72"/>
      <c r="BX1198" s="72"/>
      <c r="BY1198" s="72"/>
      <c r="BZ1198" s="72"/>
      <c r="CA1198" s="72"/>
      <c r="CB1198" s="72"/>
      <c r="CC1198" s="72"/>
      <c r="CD1198" s="72"/>
      <c r="CE1198" s="72"/>
      <c r="CF1198" s="72"/>
      <c r="CG1198" s="72"/>
      <c r="CH1198" s="72"/>
    </row>
    <row r="1199" spans="2:86" ht="25.15" hidden="1" customHeight="1">
      <c r="B1199" s="72"/>
      <c r="C1199" s="10" t="s">
        <v>134</v>
      </c>
      <c r="D1199" s="70">
        <v>1</v>
      </c>
      <c r="E1199" s="70">
        <v>1</v>
      </c>
      <c r="F1199" s="72"/>
      <c r="G1199" s="10" t="s">
        <v>214</v>
      </c>
      <c r="H1199" s="142">
        <f>G867</f>
        <v>1</v>
      </c>
      <c r="I1199" s="142">
        <f>H867</f>
        <v>1</v>
      </c>
      <c r="J1199" s="72"/>
      <c r="K1199" s="72"/>
      <c r="L1199" s="72"/>
      <c r="M1199" s="72"/>
      <c r="N1199" s="72"/>
      <c r="O1199" s="72"/>
      <c r="P1199" s="72"/>
      <c r="Q1199" s="15"/>
      <c r="R1199" s="15"/>
      <c r="S1199" s="15"/>
      <c r="T1199" s="72"/>
      <c r="U1199" s="72"/>
      <c r="V1199" s="72"/>
      <c r="W1199" s="72"/>
      <c r="X1199" s="72"/>
      <c r="Y1199" s="72"/>
      <c r="Z1199" s="72"/>
      <c r="AA1199" s="72"/>
      <c r="AB1199" s="72"/>
      <c r="AC1199" s="72"/>
      <c r="AD1199" s="72"/>
      <c r="AE1199" s="72"/>
      <c r="AF1199" s="72"/>
      <c r="AG1199" s="72"/>
      <c r="AH1199" s="72"/>
      <c r="AI1199" s="72"/>
      <c r="AJ1199" s="72"/>
      <c r="AK1199" s="72"/>
      <c r="AL1199" s="72"/>
      <c r="AM1199" s="72"/>
      <c r="AN1199" s="72"/>
      <c r="AO1199" s="72"/>
      <c r="AP1199" s="72"/>
      <c r="AQ1199" s="72"/>
      <c r="AR1199" s="72"/>
      <c r="AS1199" s="72"/>
      <c r="AT1199" s="72"/>
      <c r="AU1199" s="72"/>
      <c r="AV1199" s="72"/>
      <c r="AW1199" s="72"/>
      <c r="AX1199" s="72"/>
      <c r="AY1199" s="72"/>
      <c r="AZ1199" s="72"/>
      <c r="BA1199" s="72"/>
      <c r="BB1199" s="72"/>
      <c r="BC1199" s="72"/>
      <c r="BD1199" s="72"/>
      <c r="BE1199" s="72"/>
      <c r="BF1199" s="72"/>
      <c r="BG1199" s="72"/>
      <c r="BH1199" s="72"/>
      <c r="BI1199" s="72"/>
      <c r="BJ1199" s="72"/>
      <c r="BK1199" s="72"/>
      <c r="BL1199" s="72"/>
      <c r="BM1199" s="72"/>
      <c r="BN1199" s="72"/>
      <c r="BO1199" s="72"/>
      <c r="BP1199" s="72"/>
      <c r="BQ1199" s="72"/>
      <c r="BR1199" s="72"/>
      <c r="BS1199" s="72"/>
      <c r="BT1199" s="72"/>
      <c r="BU1199" s="72"/>
      <c r="BV1199" s="72"/>
      <c r="BW1199" s="72"/>
      <c r="BX1199" s="72"/>
      <c r="BY1199" s="72"/>
      <c r="BZ1199" s="72"/>
      <c r="CA1199" s="72"/>
      <c r="CB1199" s="72"/>
      <c r="CC1199" s="72"/>
      <c r="CD1199" s="72"/>
      <c r="CE1199" s="72"/>
      <c r="CF1199" s="72"/>
      <c r="CG1199" s="72"/>
      <c r="CH1199" s="72"/>
    </row>
    <row r="1200" spans="2:86" ht="25.15" hidden="1" customHeight="1">
      <c r="B1200" s="72"/>
      <c r="C1200" s="10" t="s">
        <v>135</v>
      </c>
      <c r="D1200" s="70">
        <v>1.5</v>
      </c>
      <c r="E1200" s="70">
        <v>1.6970000000000001</v>
      </c>
      <c r="F1200" s="72"/>
      <c r="G1200" s="10" t="s">
        <v>215</v>
      </c>
      <c r="H1200" s="142">
        <f>G868</f>
        <v>1.16875</v>
      </c>
      <c r="I1200" s="142">
        <f>H868</f>
        <v>1.1875</v>
      </c>
      <c r="J1200" s="72"/>
      <c r="K1200" s="72"/>
      <c r="L1200" s="72"/>
      <c r="M1200" s="72"/>
      <c r="N1200" s="72"/>
      <c r="O1200" s="72"/>
      <c r="P1200" s="72"/>
      <c r="Q1200" s="15"/>
      <c r="R1200" s="15"/>
      <c r="S1200" s="15"/>
      <c r="T1200" s="72"/>
      <c r="U1200" s="72"/>
      <c r="V1200" s="72"/>
      <c r="W1200" s="72"/>
      <c r="X1200" s="72"/>
      <c r="Y1200" s="72"/>
      <c r="Z1200" s="72"/>
      <c r="AA1200" s="72"/>
      <c r="AB1200" s="72"/>
      <c r="AC1200" s="72"/>
      <c r="AD1200" s="72"/>
      <c r="AE1200" s="72"/>
      <c r="AF1200" s="72"/>
      <c r="AG1200" s="72"/>
      <c r="AH1200" s="72"/>
      <c r="AI1200" s="72"/>
      <c r="AJ1200" s="72"/>
      <c r="AK1200" s="72"/>
      <c r="AL1200" s="72"/>
      <c r="AM1200" s="72"/>
      <c r="AN1200" s="72"/>
      <c r="AO1200" s="72"/>
      <c r="AP1200" s="72"/>
      <c r="AQ1200" s="72"/>
      <c r="AR1200" s="72"/>
      <c r="AS1200" s="72"/>
      <c r="AT1200" s="72"/>
      <c r="AU1200" s="72"/>
      <c r="AV1200" s="72"/>
      <c r="AW1200" s="72"/>
      <c r="AX1200" s="72"/>
      <c r="AY1200" s="72"/>
      <c r="AZ1200" s="72"/>
      <c r="BA1200" s="72"/>
      <c r="BB1200" s="72"/>
      <c r="BC1200" s="72"/>
      <c r="BD1200" s="72"/>
      <c r="BE1200" s="72"/>
      <c r="BF1200" s="72"/>
      <c r="BG1200" s="72"/>
      <c r="BH1200" s="72"/>
      <c r="BI1200" s="72"/>
      <c r="BJ1200" s="72"/>
      <c r="BK1200" s="72"/>
      <c r="BL1200" s="72"/>
      <c r="BM1200" s="72"/>
      <c r="BN1200" s="72"/>
      <c r="BO1200" s="72"/>
      <c r="BP1200" s="72"/>
      <c r="BQ1200" s="72"/>
      <c r="BR1200" s="72"/>
      <c r="BS1200" s="72"/>
      <c r="BT1200" s="72"/>
      <c r="BU1200" s="72"/>
      <c r="BV1200" s="72"/>
      <c r="BW1200" s="72"/>
      <c r="BX1200" s="72"/>
      <c r="BY1200" s="72"/>
      <c r="BZ1200" s="72"/>
      <c r="CA1200" s="72"/>
      <c r="CB1200" s="72"/>
      <c r="CC1200" s="72"/>
      <c r="CD1200" s="72"/>
      <c r="CE1200" s="72"/>
      <c r="CF1200" s="72"/>
      <c r="CG1200" s="72"/>
      <c r="CH1200" s="72"/>
    </row>
    <row r="1201" spans="2:86" ht="25.15" hidden="1" customHeight="1">
      <c r="B1201" s="72"/>
      <c r="C1201" s="93" t="s">
        <v>317</v>
      </c>
      <c r="D1201" s="72"/>
      <c r="E1201" s="72"/>
      <c r="F1201" s="72"/>
      <c r="G1201" s="503" t="s">
        <v>318</v>
      </c>
      <c r="H1201" s="503"/>
      <c r="I1201" s="503"/>
      <c r="J1201" s="72"/>
      <c r="K1201" s="72"/>
      <c r="L1201" s="72"/>
      <c r="M1201" s="72"/>
      <c r="N1201" s="72"/>
      <c r="O1201" s="72"/>
      <c r="P1201" s="72"/>
      <c r="Q1201" s="15"/>
      <c r="R1201" s="15"/>
      <c r="S1201" s="15"/>
      <c r="T1201" s="72"/>
      <c r="U1201" s="72"/>
      <c r="V1201" s="72"/>
      <c r="W1201" s="72"/>
      <c r="X1201" s="72"/>
      <c r="Y1201" s="72"/>
      <c r="Z1201" s="72"/>
      <c r="AA1201" s="72"/>
      <c r="AB1201" s="72"/>
      <c r="AC1201" s="72"/>
      <c r="AD1201" s="72"/>
      <c r="AE1201" s="72"/>
      <c r="AF1201" s="72"/>
      <c r="AG1201" s="72"/>
      <c r="AH1201" s="72"/>
      <c r="AI1201" s="72"/>
      <c r="AJ1201" s="72"/>
      <c r="AK1201" s="72"/>
      <c r="AL1201" s="72"/>
      <c r="AM1201" s="72"/>
      <c r="AN1201" s="72"/>
      <c r="AO1201" s="72"/>
      <c r="AP1201" s="72"/>
      <c r="AQ1201" s="72"/>
      <c r="AR1201" s="72"/>
      <c r="AS1201" s="72"/>
      <c r="AT1201" s="72"/>
      <c r="AU1201" s="72"/>
      <c r="AV1201" s="72"/>
      <c r="AW1201" s="72"/>
      <c r="AX1201" s="72"/>
      <c r="AY1201" s="72"/>
      <c r="AZ1201" s="72"/>
      <c r="BA1201" s="72"/>
      <c r="BB1201" s="72"/>
      <c r="BC1201" s="72"/>
      <c r="BD1201" s="72"/>
      <c r="BE1201" s="72"/>
      <c r="BF1201" s="72"/>
      <c r="BG1201" s="72"/>
      <c r="BH1201" s="72"/>
      <c r="BI1201" s="72"/>
      <c r="BJ1201" s="72"/>
      <c r="BK1201" s="72"/>
      <c r="BL1201" s="72"/>
      <c r="BM1201" s="72"/>
      <c r="BN1201" s="72"/>
      <c r="BO1201" s="72"/>
      <c r="BP1201" s="72"/>
      <c r="BQ1201" s="72"/>
      <c r="BR1201" s="72"/>
      <c r="BS1201" s="72"/>
      <c r="BT1201" s="72"/>
      <c r="BU1201" s="72"/>
      <c r="BV1201" s="72"/>
      <c r="BW1201" s="72"/>
      <c r="BX1201" s="72"/>
      <c r="BY1201" s="72"/>
      <c r="BZ1201" s="72"/>
      <c r="CA1201" s="72"/>
      <c r="CB1201" s="72"/>
      <c r="CC1201" s="72"/>
      <c r="CD1201" s="72"/>
      <c r="CE1201" s="72"/>
      <c r="CF1201" s="72"/>
      <c r="CG1201" s="72"/>
      <c r="CH1201" s="72"/>
    </row>
    <row r="1202" spans="2:86" ht="25.15" hidden="1" customHeight="1">
      <c r="B1202" s="220" t="s">
        <v>319</v>
      </c>
      <c r="C1202" s="220"/>
      <c r="D1202" s="72"/>
      <c r="E1202" s="74"/>
      <c r="F1202" s="72"/>
      <c r="G1202" s="72"/>
      <c r="H1202" s="72"/>
      <c r="I1202" s="74"/>
      <c r="J1202" s="15"/>
      <c r="K1202" s="15"/>
      <c r="L1202" s="15"/>
      <c r="M1202" s="15"/>
      <c r="N1202" s="15"/>
      <c r="O1202" s="15"/>
      <c r="P1202" s="15"/>
      <c r="Q1202" s="15"/>
      <c r="R1202" s="15"/>
      <c r="S1202" s="15"/>
      <c r="T1202" s="15"/>
      <c r="U1202" s="15"/>
      <c r="V1202" s="15"/>
      <c r="W1202" s="15"/>
      <c r="X1202" s="15"/>
      <c r="Y1202" s="15"/>
      <c r="Z1202" s="72"/>
      <c r="AA1202" s="72"/>
      <c r="AB1202" s="72"/>
      <c r="AC1202" s="72"/>
      <c r="AD1202" s="72"/>
      <c r="AE1202" s="72"/>
      <c r="AF1202" s="72"/>
      <c r="AG1202" s="72"/>
      <c r="AH1202" s="72"/>
      <c r="AI1202" s="72"/>
      <c r="AJ1202" s="72"/>
      <c r="AK1202" s="72"/>
      <c r="AL1202" s="72"/>
      <c r="AM1202" s="72"/>
      <c r="AN1202" s="72"/>
      <c r="AO1202" s="72"/>
      <c r="AP1202" s="72"/>
      <c r="AQ1202" s="72"/>
      <c r="AR1202" s="72"/>
      <c r="AS1202" s="72"/>
      <c r="AT1202" s="72"/>
      <c r="AU1202" s="72"/>
      <c r="AV1202" s="72"/>
      <c r="AW1202" s="72"/>
      <c r="AX1202" s="72"/>
      <c r="AY1202" s="72"/>
      <c r="AZ1202" s="72"/>
      <c r="BA1202" s="72"/>
      <c r="BB1202" s="72"/>
      <c r="BC1202" s="72"/>
      <c r="BD1202" s="72"/>
      <c r="BE1202" s="72"/>
      <c r="BF1202" s="72"/>
      <c r="BG1202" s="72"/>
      <c r="BH1202" s="72"/>
      <c r="BI1202" s="72"/>
      <c r="BJ1202" s="72"/>
      <c r="BK1202" s="72"/>
      <c r="BL1202" s="72"/>
      <c r="BM1202" s="72"/>
      <c r="BN1202" s="72"/>
      <c r="BO1202" s="72"/>
      <c r="BP1202" s="72"/>
      <c r="BQ1202" s="72"/>
      <c r="BR1202" s="72"/>
      <c r="BS1202" s="72"/>
      <c r="BT1202" s="72"/>
      <c r="BU1202" s="72"/>
      <c r="BV1202" s="72"/>
      <c r="BW1202" s="72"/>
      <c r="BX1202" s="72"/>
      <c r="BY1202" s="72"/>
      <c r="BZ1202" s="72"/>
      <c r="CA1202" s="72"/>
      <c r="CB1202" s="72"/>
      <c r="CC1202" s="72"/>
      <c r="CD1202" s="72"/>
      <c r="CE1202" s="72"/>
      <c r="CF1202" s="72"/>
      <c r="CG1202" s="72"/>
      <c r="CH1202" s="72"/>
    </row>
    <row r="1203" spans="2:86" ht="25.15" hidden="1" customHeight="1">
      <c r="B1203" s="2" t="s">
        <v>320</v>
      </c>
      <c r="C1203" s="92"/>
      <c r="D1203" s="92"/>
      <c r="E1203" s="74"/>
      <c r="F1203" s="72"/>
      <c r="G1203" s="72"/>
      <c r="H1203" s="72"/>
      <c r="I1203" s="74"/>
      <c r="J1203" s="15"/>
      <c r="K1203" s="15"/>
      <c r="L1203" s="15"/>
      <c r="M1203" s="15"/>
      <c r="N1203" s="15"/>
      <c r="O1203" s="15"/>
      <c r="P1203" s="15"/>
      <c r="Q1203" s="15"/>
      <c r="R1203" s="15"/>
      <c r="S1203" s="15"/>
      <c r="T1203" s="15"/>
      <c r="U1203" s="15"/>
      <c r="V1203" s="15"/>
      <c r="W1203" s="15"/>
      <c r="X1203" s="15"/>
      <c r="Y1203" s="15"/>
      <c r="Z1203" s="72"/>
      <c r="AA1203" s="72"/>
      <c r="AB1203" s="72"/>
      <c r="AC1203" s="72"/>
      <c r="AD1203" s="72"/>
      <c r="AE1203" s="72"/>
      <c r="AF1203" s="72"/>
      <c r="AG1203" s="72"/>
      <c r="AH1203" s="72"/>
      <c r="AI1203" s="72"/>
      <c r="AJ1203" s="72"/>
      <c r="AK1203" s="72"/>
      <c r="AL1203" s="72"/>
      <c r="AM1203" s="72"/>
      <c r="AN1203" s="72"/>
      <c r="AO1203" s="72"/>
      <c r="AP1203" s="72"/>
      <c r="AQ1203" s="72"/>
      <c r="AR1203" s="72"/>
      <c r="AS1203" s="72"/>
      <c r="AT1203" s="72"/>
      <c r="AU1203" s="72"/>
      <c r="AV1203" s="72"/>
      <c r="AW1203" s="72"/>
      <c r="AX1203" s="72"/>
      <c r="AY1203" s="72"/>
      <c r="AZ1203" s="72"/>
      <c r="BA1203" s="72"/>
      <c r="BB1203" s="72"/>
      <c r="BC1203" s="72"/>
      <c r="BD1203" s="72"/>
      <c r="BE1203" s="72"/>
      <c r="BF1203" s="72"/>
      <c r="BG1203" s="72"/>
      <c r="BH1203" s="72"/>
      <c r="BI1203" s="72"/>
      <c r="BJ1203" s="72"/>
      <c r="BK1203" s="72"/>
      <c r="BL1203" s="72"/>
      <c r="BM1203" s="72"/>
      <c r="BN1203" s="72"/>
      <c r="BO1203" s="72"/>
      <c r="BP1203" s="72"/>
      <c r="BQ1203" s="72"/>
      <c r="BR1203" s="72"/>
      <c r="BS1203" s="72"/>
      <c r="BT1203" s="72"/>
      <c r="BU1203" s="72"/>
      <c r="BV1203" s="72"/>
      <c r="BW1203" s="72"/>
      <c r="BX1203" s="72"/>
      <c r="BY1203" s="72"/>
      <c r="BZ1203" s="72"/>
      <c r="CA1203" s="72"/>
      <c r="CB1203" s="72"/>
      <c r="CC1203" s="72"/>
      <c r="CD1203" s="72"/>
      <c r="CE1203" s="72"/>
      <c r="CF1203" s="72"/>
      <c r="CG1203" s="72"/>
      <c r="CH1203" s="72"/>
    </row>
    <row r="1204" spans="2:86" ht="25.15" hidden="1" customHeight="1">
      <c r="B1204" s="159"/>
      <c r="C1204" s="159"/>
      <c r="D1204" s="95">
        <v>2020</v>
      </c>
      <c r="E1204" s="95">
        <v>2025</v>
      </c>
      <c r="F1204" s="95">
        <v>2030</v>
      </c>
      <c r="G1204" s="95">
        <v>2035</v>
      </c>
      <c r="H1204" s="95">
        <v>2040</v>
      </c>
      <c r="I1204" s="95">
        <v>2045</v>
      </c>
      <c r="J1204" s="95">
        <v>2050</v>
      </c>
      <c r="K1204" s="15"/>
      <c r="L1204" s="15"/>
      <c r="M1204" s="15"/>
      <c r="N1204" s="15"/>
      <c r="O1204" s="15"/>
      <c r="P1204" s="15"/>
      <c r="Q1204" s="15"/>
      <c r="R1204" s="15"/>
      <c r="S1204" s="15"/>
      <c r="T1204" s="15"/>
      <c r="U1204" s="15"/>
      <c r="V1204" s="15"/>
      <c r="W1204" s="15"/>
      <c r="X1204" s="15"/>
      <c r="Y1204" s="15"/>
      <c r="Z1204" s="72"/>
      <c r="AA1204" s="72"/>
      <c r="AB1204" s="72"/>
      <c r="AC1204" s="72"/>
      <c r="AD1204" s="72"/>
      <c r="AE1204" s="72"/>
      <c r="AF1204" s="72"/>
      <c r="AG1204" s="72"/>
      <c r="AH1204" s="72"/>
      <c r="AI1204" s="72"/>
      <c r="AJ1204" s="72"/>
      <c r="AK1204" s="72"/>
      <c r="AL1204" s="72"/>
      <c r="AM1204" s="72"/>
      <c r="AN1204" s="72"/>
      <c r="AO1204" s="72"/>
      <c r="AP1204" s="72"/>
      <c r="AQ1204" s="72"/>
      <c r="AR1204" s="72"/>
      <c r="AS1204" s="72"/>
      <c r="AT1204" s="72"/>
      <c r="AU1204" s="72"/>
      <c r="AV1204" s="72"/>
      <c r="AW1204" s="72"/>
      <c r="AX1204" s="72"/>
      <c r="AY1204" s="72"/>
      <c r="AZ1204" s="72"/>
      <c r="BA1204" s="72"/>
      <c r="BB1204" s="72"/>
      <c r="BC1204" s="72"/>
      <c r="BD1204" s="72"/>
      <c r="BE1204" s="72"/>
      <c r="BF1204" s="72"/>
      <c r="BG1204" s="72"/>
      <c r="BH1204" s="72"/>
      <c r="BI1204" s="72"/>
      <c r="BJ1204" s="72"/>
      <c r="BK1204" s="72"/>
      <c r="BL1204" s="72"/>
      <c r="BM1204" s="72"/>
      <c r="BN1204" s="72"/>
      <c r="BO1204" s="72"/>
      <c r="BP1204" s="72"/>
      <c r="BQ1204" s="72"/>
      <c r="BR1204" s="72"/>
      <c r="BS1204" s="72"/>
      <c r="BT1204" s="72"/>
      <c r="BU1204" s="72"/>
      <c r="BV1204" s="72"/>
      <c r="BW1204" s="72"/>
      <c r="BX1204" s="72"/>
      <c r="BY1204" s="72"/>
      <c r="BZ1204" s="72"/>
      <c r="CA1204" s="72"/>
      <c r="CB1204" s="72"/>
      <c r="CC1204" s="72"/>
      <c r="CD1204" s="72"/>
      <c r="CE1204" s="72"/>
      <c r="CF1204" s="72"/>
      <c r="CG1204" s="72"/>
      <c r="CH1204" s="72"/>
    </row>
    <row r="1205" spans="2:86" ht="25.15" hidden="1" customHeight="1">
      <c r="B1205" s="160" t="s">
        <v>321</v>
      </c>
      <c r="C1205" s="272"/>
      <c r="D1205" s="97">
        <v>80</v>
      </c>
      <c r="E1205" s="97">
        <v>165</v>
      </c>
      <c r="F1205" s="97">
        <v>250</v>
      </c>
      <c r="G1205" s="97">
        <v>390</v>
      </c>
      <c r="H1205" s="97">
        <v>525</v>
      </c>
      <c r="I1205" s="97">
        <v>660</v>
      </c>
      <c r="J1205" s="97">
        <v>800</v>
      </c>
      <c r="K1205" s="15"/>
      <c r="L1205" s="15"/>
      <c r="M1205" s="15"/>
      <c r="N1205" s="15"/>
      <c r="O1205" s="15"/>
      <c r="P1205" s="15"/>
      <c r="Q1205" s="15"/>
      <c r="R1205" s="15"/>
      <c r="S1205" s="15"/>
      <c r="T1205" s="15"/>
      <c r="U1205" s="15"/>
      <c r="V1205" s="15"/>
      <c r="W1205" s="15"/>
      <c r="X1205" s="15"/>
      <c r="Y1205" s="15"/>
      <c r="Z1205" s="72"/>
      <c r="AA1205" s="72"/>
      <c r="AB1205" s="72"/>
      <c r="AC1205" s="72"/>
      <c r="AD1205" s="72"/>
      <c r="AE1205" s="72"/>
      <c r="AF1205" s="72"/>
      <c r="AG1205" s="72"/>
      <c r="AH1205" s="72"/>
      <c r="AI1205" s="72"/>
      <c r="AJ1205" s="72"/>
      <c r="AK1205" s="72"/>
      <c r="AL1205" s="72"/>
      <c r="AM1205" s="72"/>
      <c r="AN1205" s="72"/>
      <c r="AO1205" s="72"/>
      <c r="AP1205" s="72"/>
      <c r="AQ1205" s="72"/>
      <c r="AR1205" s="72"/>
      <c r="AS1205" s="72"/>
      <c r="AT1205" s="72"/>
      <c r="AU1205" s="72"/>
      <c r="AV1205" s="72"/>
      <c r="AW1205" s="72"/>
      <c r="AX1205" s="72"/>
      <c r="AY1205" s="72"/>
      <c r="AZ1205" s="72"/>
      <c r="BA1205" s="72"/>
      <c r="BB1205" s="72"/>
      <c r="BC1205" s="72"/>
      <c r="BD1205" s="72"/>
      <c r="BE1205" s="72"/>
      <c r="BF1205" s="72"/>
      <c r="BG1205" s="72"/>
      <c r="BH1205" s="72"/>
      <c r="BI1205" s="72"/>
      <c r="BJ1205" s="72"/>
      <c r="BK1205" s="72"/>
      <c r="BL1205" s="72"/>
      <c r="BM1205" s="72"/>
      <c r="BN1205" s="72"/>
      <c r="BO1205" s="72"/>
      <c r="BP1205" s="72"/>
      <c r="BQ1205" s="72"/>
      <c r="BR1205" s="72"/>
      <c r="BS1205" s="72"/>
      <c r="BT1205" s="72"/>
      <c r="BU1205" s="72"/>
      <c r="BV1205" s="72"/>
      <c r="BW1205" s="72"/>
      <c r="BX1205" s="72"/>
      <c r="BY1205" s="72"/>
      <c r="BZ1205" s="72"/>
      <c r="CA1205" s="72"/>
      <c r="CB1205" s="72"/>
      <c r="CC1205" s="72"/>
      <c r="CD1205" s="72"/>
      <c r="CE1205" s="72"/>
      <c r="CF1205" s="72"/>
      <c r="CG1205" s="72"/>
      <c r="CH1205" s="72"/>
    </row>
    <row r="1206" spans="2:86" ht="25.15" hidden="1" customHeight="1">
      <c r="B1206" s="143" t="s">
        <v>322</v>
      </c>
      <c r="C1206" s="2"/>
      <c r="D1206" s="2"/>
      <c r="E1206" s="2"/>
      <c r="F1206" s="2"/>
      <c r="G1206" s="2"/>
      <c r="H1206" s="2"/>
      <c r="I1206" s="2"/>
      <c r="J1206" s="2"/>
      <c r="K1206" s="15"/>
      <c r="L1206" s="15"/>
      <c r="M1206" s="15"/>
      <c r="N1206" s="15"/>
      <c r="O1206" s="15"/>
      <c r="P1206" s="15"/>
      <c r="Q1206" s="15"/>
      <c r="R1206" s="15"/>
      <c r="S1206" s="15"/>
      <c r="T1206" s="15"/>
      <c r="U1206" s="15"/>
      <c r="V1206" s="15"/>
      <c r="W1206" s="15"/>
      <c r="X1206" s="15"/>
      <c r="Y1206" s="15"/>
      <c r="Z1206" s="72"/>
      <c r="AA1206" s="72"/>
      <c r="AB1206" s="72"/>
      <c r="AC1206" s="72"/>
      <c r="AD1206" s="72"/>
      <c r="AE1206" s="72"/>
      <c r="AF1206" s="72"/>
      <c r="AG1206" s="72"/>
      <c r="AH1206" s="72"/>
      <c r="AI1206" s="72"/>
      <c r="AJ1206" s="72"/>
      <c r="AK1206" s="72"/>
      <c r="AL1206" s="72"/>
      <c r="AM1206" s="72"/>
      <c r="AN1206" s="72"/>
      <c r="AO1206" s="72"/>
      <c r="AP1206" s="72"/>
      <c r="AQ1206" s="72"/>
      <c r="AR1206" s="72"/>
      <c r="AS1206" s="72"/>
      <c r="AT1206" s="72"/>
      <c r="AU1206" s="72"/>
      <c r="AV1206" s="72"/>
      <c r="AW1206" s="72"/>
      <c r="AX1206" s="72"/>
      <c r="AY1206" s="72"/>
      <c r="AZ1206" s="72"/>
      <c r="BA1206" s="72"/>
      <c r="BB1206" s="72"/>
      <c r="BC1206" s="72"/>
      <c r="BD1206" s="72"/>
      <c r="BE1206" s="72"/>
      <c r="BF1206" s="72"/>
      <c r="BG1206" s="72"/>
      <c r="BH1206" s="72"/>
      <c r="BI1206" s="72"/>
      <c r="BJ1206" s="72"/>
      <c r="BK1206" s="72"/>
      <c r="BL1206" s="72"/>
      <c r="BM1206" s="72"/>
      <c r="BN1206" s="72"/>
      <c r="BO1206" s="72"/>
      <c r="BP1206" s="72"/>
      <c r="BQ1206" s="72"/>
      <c r="BR1206" s="72"/>
      <c r="BS1206" s="72"/>
      <c r="BT1206" s="72"/>
      <c r="BU1206" s="72"/>
      <c r="BV1206" s="72"/>
      <c r="BW1206" s="72"/>
      <c r="BX1206" s="72"/>
      <c r="BY1206" s="72"/>
      <c r="BZ1206" s="72"/>
      <c r="CA1206" s="72"/>
      <c r="CB1206" s="72"/>
      <c r="CC1206" s="72"/>
      <c r="CD1206" s="72"/>
      <c r="CE1206" s="72"/>
      <c r="CF1206" s="72"/>
      <c r="CG1206" s="72"/>
      <c r="CH1206" s="72"/>
    </row>
    <row r="1207" spans="2:86" ht="25.15" hidden="1" customHeight="1">
      <c r="B1207" s="42"/>
      <c r="C1207" s="42"/>
      <c r="D1207" s="72"/>
      <c r="E1207" s="74"/>
      <c r="F1207" s="72"/>
      <c r="G1207" s="72"/>
      <c r="H1207" s="72"/>
      <c r="I1207" s="74"/>
      <c r="J1207" s="15"/>
      <c r="K1207" s="15"/>
      <c r="L1207" s="15"/>
      <c r="M1207" s="15"/>
      <c r="N1207" s="72"/>
      <c r="O1207" s="72"/>
      <c r="P1207" s="72"/>
      <c r="Q1207" s="15"/>
      <c r="R1207" s="15"/>
      <c r="S1207" s="15"/>
      <c r="T1207" s="72"/>
      <c r="U1207" s="72"/>
      <c r="V1207" s="72"/>
      <c r="W1207" s="72"/>
      <c r="X1207" s="72"/>
      <c r="Y1207" s="72"/>
      <c r="Z1207" s="72"/>
      <c r="AA1207" s="72"/>
      <c r="AB1207" s="72"/>
      <c r="AC1207" s="72"/>
      <c r="AD1207" s="72"/>
      <c r="AE1207" s="72"/>
      <c r="AF1207" s="72"/>
      <c r="AG1207" s="72"/>
      <c r="AH1207" s="72"/>
      <c r="AI1207" s="72"/>
      <c r="AJ1207" s="72"/>
      <c r="AK1207" s="72"/>
      <c r="AL1207" s="72"/>
      <c r="AM1207" s="72"/>
      <c r="AN1207" s="72"/>
      <c r="AO1207" s="72"/>
      <c r="AP1207" s="72"/>
      <c r="AQ1207" s="72"/>
      <c r="AR1207" s="72"/>
      <c r="AS1207" s="72"/>
      <c r="AT1207" s="72"/>
      <c r="AU1207" s="72"/>
      <c r="AV1207" s="72"/>
      <c r="AW1207" s="72"/>
      <c r="AX1207" s="72"/>
      <c r="AY1207" s="72"/>
      <c r="AZ1207" s="72"/>
      <c r="BA1207" s="72"/>
      <c r="BB1207" s="72"/>
      <c r="BC1207" s="72"/>
      <c r="BD1207" s="72"/>
      <c r="BE1207" s="72"/>
      <c r="BF1207" s="72"/>
      <c r="BG1207" s="72"/>
      <c r="BH1207" s="72"/>
      <c r="BI1207" s="72"/>
      <c r="BJ1207" s="72"/>
      <c r="BK1207" s="72"/>
      <c r="BL1207" s="72"/>
      <c r="BM1207" s="72"/>
      <c r="BN1207" s="72"/>
      <c r="BO1207" s="72"/>
      <c r="BP1207" s="72"/>
      <c r="BQ1207" s="72"/>
      <c r="BR1207" s="72"/>
      <c r="BS1207" s="72"/>
      <c r="BT1207" s="72"/>
      <c r="BU1207" s="72"/>
      <c r="BV1207" s="72"/>
      <c r="BW1207" s="72"/>
      <c r="BX1207" s="72"/>
      <c r="BY1207" s="72"/>
      <c r="BZ1207" s="72"/>
      <c r="CA1207" s="72"/>
      <c r="CB1207" s="72"/>
      <c r="CC1207" s="72"/>
      <c r="CD1207" s="72"/>
      <c r="CE1207" s="72"/>
      <c r="CF1207" s="72"/>
      <c r="CG1207" s="72"/>
      <c r="CH1207" s="72"/>
    </row>
    <row r="1208" spans="2:86" ht="25.15" hidden="1" customHeight="1">
      <c r="B1208" s="159" t="s">
        <v>323</v>
      </c>
      <c r="C1208" s="95"/>
      <c r="D1208" s="95">
        <v>2016</v>
      </c>
      <c r="E1208" s="74"/>
      <c r="F1208" s="72"/>
      <c r="G1208" s="72"/>
      <c r="H1208" s="72"/>
      <c r="I1208" s="74"/>
      <c r="J1208" s="15"/>
      <c r="K1208" s="15"/>
      <c r="L1208" s="15"/>
      <c r="M1208" s="15"/>
      <c r="N1208" s="72"/>
      <c r="O1208" s="72"/>
      <c r="P1208" s="72"/>
      <c r="Q1208" s="15"/>
      <c r="R1208" s="15"/>
      <c r="S1208" s="15"/>
      <c r="T1208" s="72"/>
      <c r="U1208" s="72"/>
      <c r="V1208" s="72"/>
      <c r="W1208" s="72"/>
      <c r="X1208" s="72"/>
      <c r="Y1208" s="72"/>
      <c r="Z1208" s="72"/>
      <c r="AA1208" s="72"/>
      <c r="AB1208" s="72"/>
      <c r="AC1208" s="72"/>
      <c r="AD1208" s="72"/>
      <c r="AE1208" s="72"/>
      <c r="AF1208" s="72"/>
      <c r="AG1208" s="72"/>
      <c r="AH1208" s="72"/>
      <c r="AI1208" s="72"/>
      <c r="AJ1208" s="72"/>
      <c r="AK1208" s="72"/>
      <c r="AL1208" s="72"/>
      <c r="AM1208" s="72"/>
      <c r="AN1208" s="72"/>
      <c r="AO1208" s="72"/>
      <c r="AP1208" s="72"/>
      <c r="AQ1208" s="72"/>
      <c r="AR1208" s="72"/>
      <c r="AS1208" s="72"/>
      <c r="AT1208" s="72"/>
      <c r="AU1208" s="72"/>
      <c r="AV1208" s="72"/>
      <c r="AW1208" s="72"/>
      <c r="AX1208" s="72"/>
      <c r="AY1208" s="72"/>
      <c r="AZ1208" s="72"/>
      <c r="BA1208" s="72"/>
      <c r="BB1208" s="72"/>
      <c r="BC1208" s="72"/>
      <c r="BD1208" s="72"/>
      <c r="BE1208" s="72"/>
      <c r="BF1208" s="72"/>
      <c r="BG1208" s="72"/>
      <c r="BH1208" s="72"/>
      <c r="BI1208" s="72"/>
      <c r="BJ1208" s="72"/>
      <c r="BK1208" s="72"/>
      <c r="BL1208" s="72"/>
      <c r="BM1208" s="72"/>
      <c r="BN1208" s="72"/>
      <c r="BO1208" s="72"/>
      <c r="BP1208" s="72"/>
      <c r="BQ1208" s="72"/>
      <c r="BR1208" s="72"/>
      <c r="BS1208" s="72"/>
      <c r="BT1208" s="72"/>
      <c r="BU1208" s="72"/>
      <c r="BV1208" s="72"/>
      <c r="BW1208" s="72"/>
      <c r="BX1208" s="72"/>
      <c r="BY1208" s="72"/>
      <c r="BZ1208" s="72"/>
      <c r="CA1208" s="72"/>
      <c r="CB1208" s="72"/>
      <c r="CC1208" s="72"/>
      <c r="CD1208" s="72"/>
      <c r="CE1208" s="72"/>
      <c r="CF1208" s="72"/>
      <c r="CG1208" s="72"/>
      <c r="CH1208" s="72"/>
    </row>
    <row r="1209" spans="2:86" ht="25.15" hidden="1" customHeight="1">
      <c r="B1209" s="160" t="s">
        <v>324</v>
      </c>
      <c r="C1209" s="194"/>
      <c r="D1209" s="191">
        <f>R1671</f>
        <v>4.3632</v>
      </c>
      <c r="E1209" s="74"/>
      <c r="F1209" s="72"/>
      <c r="G1209" s="72"/>
      <c r="H1209" s="72"/>
      <c r="I1209" s="74"/>
      <c r="J1209" s="15"/>
      <c r="K1209" s="15"/>
      <c r="L1209" s="15"/>
      <c r="M1209" s="15"/>
      <c r="N1209" s="72"/>
      <c r="O1209" s="72"/>
      <c r="P1209" s="72"/>
      <c r="Q1209" s="15"/>
      <c r="R1209" s="15"/>
      <c r="S1209" s="15"/>
      <c r="T1209" s="72"/>
      <c r="U1209" s="72"/>
      <c r="V1209" s="72"/>
      <c r="W1209" s="72"/>
      <c r="X1209" s="72"/>
      <c r="Y1209" s="72"/>
      <c r="Z1209" s="72"/>
      <c r="AA1209" s="72"/>
      <c r="AB1209" s="72"/>
      <c r="AC1209" s="72"/>
      <c r="AD1209" s="72"/>
      <c r="AE1209" s="72"/>
      <c r="AF1209" s="72"/>
      <c r="AG1209" s="72"/>
      <c r="AH1209" s="72"/>
      <c r="AI1209" s="72"/>
      <c r="AJ1209" s="72"/>
      <c r="AK1209" s="72"/>
      <c r="AL1209" s="72"/>
      <c r="AM1209" s="72"/>
      <c r="AN1209" s="72"/>
      <c r="AO1209" s="72"/>
      <c r="AP1209" s="72"/>
      <c r="AQ1209" s="72"/>
      <c r="AR1209" s="72"/>
      <c r="AS1209" s="72"/>
      <c r="AT1209" s="72"/>
      <c r="AU1209" s="72"/>
      <c r="AV1209" s="72"/>
      <c r="AW1209" s="72"/>
      <c r="AX1209" s="72"/>
      <c r="AY1209" s="72"/>
      <c r="AZ1209" s="72"/>
      <c r="BA1209" s="72"/>
      <c r="BB1209" s="72"/>
      <c r="BC1209" s="72"/>
      <c r="BD1209" s="72"/>
      <c r="BE1209" s="72"/>
      <c r="BF1209" s="72"/>
      <c r="BG1209" s="72"/>
      <c r="BH1209" s="72"/>
      <c r="BI1209" s="72"/>
      <c r="BJ1209" s="72"/>
      <c r="BK1209" s="72"/>
      <c r="BL1209" s="72"/>
      <c r="BM1209" s="72"/>
      <c r="BN1209" s="72"/>
      <c r="BO1209" s="72"/>
      <c r="BP1209" s="72"/>
      <c r="BQ1209" s="72"/>
      <c r="BR1209" s="72"/>
      <c r="BS1209" s="72"/>
      <c r="BT1209" s="72"/>
      <c r="BU1209" s="72"/>
      <c r="BV1209" s="72"/>
      <c r="BW1209" s="72"/>
      <c r="BX1209" s="72"/>
      <c r="BY1209" s="72"/>
      <c r="BZ1209" s="72"/>
      <c r="CA1209" s="72"/>
      <c r="CB1209" s="72"/>
      <c r="CC1209" s="72"/>
      <c r="CD1209" s="72"/>
      <c r="CE1209" s="72"/>
      <c r="CF1209" s="72"/>
      <c r="CG1209" s="72"/>
      <c r="CH1209" s="72"/>
    </row>
    <row r="1210" spans="2:86" ht="25.15" hidden="1" customHeight="1">
      <c r="B1210" s="143" t="s">
        <v>73</v>
      </c>
      <c r="C1210" s="42"/>
      <c r="D1210" s="72"/>
      <c r="E1210" s="74"/>
      <c r="F1210" s="72"/>
      <c r="G1210" s="72"/>
      <c r="H1210" s="72"/>
      <c r="I1210" s="74"/>
      <c r="J1210" s="15"/>
      <c r="K1210" s="15"/>
      <c r="L1210" s="15"/>
      <c r="M1210" s="15"/>
      <c r="N1210" s="72"/>
      <c r="O1210" s="72"/>
      <c r="P1210" s="72"/>
      <c r="Q1210" s="15"/>
      <c r="R1210" s="15"/>
      <c r="S1210" s="15"/>
      <c r="T1210" s="72"/>
      <c r="U1210" s="72"/>
      <c r="V1210" s="72"/>
      <c r="W1210" s="72"/>
      <c r="X1210" s="72"/>
      <c r="Y1210" s="72"/>
      <c r="Z1210" s="72"/>
      <c r="AA1210" s="72"/>
      <c r="AB1210" s="72"/>
      <c r="AC1210" s="72"/>
      <c r="AD1210" s="72"/>
      <c r="AE1210" s="72"/>
      <c r="AF1210" s="72"/>
      <c r="AG1210" s="72"/>
      <c r="AH1210" s="72"/>
      <c r="AI1210" s="72"/>
      <c r="AJ1210" s="72"/>
      <c r="AK1210" s="72"/>
      <c r="AL1210" s="72"/>
      <c r="AM1210" s="72"/>
      <c r="AN1210" s="72"/>
      <c r="AO1210" s="72"/>
      <c r="AP1210" s="72"/>
      <c r="AQ1210" s="72"/>
      <c r="AR1210" s="72"/>
      <c r="AS1210" s="72"/>
      <c r="AT1210" s="72"/>
      <c r="AU1210" s="72"/>
      <c r="AV1210" s="72"/>
      <c r="AW1210" s="72"/>
      <c r="AX1210" s="72"/>
      <c r="AY1210" s="72"/>
      <c r="AZ1210" s="72"/>
      <c r="BA1210" s="72"/>
      <c r="BB1210" s="72"/>
      <c r="BC1210" s="72"/>
      <c r="BD1210" s="72"/>
      <c r="BE1210" s="72"/>
      <c r="BF1210" s="72"/>
      <c r="BG1210" s="72"/>
      <c r="BH1210" s="72"/>
      <c r="BI1210" s="72"/>
      <c r="BJ1210" s="72"/>
      <c r="BK1210" s="72"/>
      <c r="BL1210" s="72"/>
      <c r="BM1210" s="72"/>
      <c r="BN1210" s="72"/>
      <c r="BO1210" s="72"/>
      <c r="BP1210" s="72"/>
      <c r="BQ1210" s="72"/>
      <c r="BR1210" s="72"/>
      <c r="BS1210" s="72"/>
      <c r="BT1210" s="72"/>
      <c r="BU1210" s="72"/>
      <c r="BV1210" s="72"/>
      <c r="BW1210" s="72"/>
      <c r="BX1210" s="72"/>
      <c r="BY1210" s="72"/>
      <c r="BZ1210" s="72"/>
      <c r="CA1210" s="72"/>
      <c r="CB1210" s="72"/>
      <c r="CC1210" s="72"/>
      <c r="CD1210" s="72"/>
      <c r="CE1210" s="72"/>
      <c r="CF1210" s="72"/>
      <c r="CG1210" s="72"/>
      <c r="CH1210" s="72"/>
    </row>
    <row r="1211" spans="2:86" ht="25.15" hidden="1" customHeight="1">
      <c r="B1211" s="42"/>
      <c r="C1211" s="42"/>
      <c r="D1211" s="72"/>
      <c r="E1211" s="74"/>
      <c r="F1211" s="72"/>
      <c r="G1211" s="72"/>
      <c r="H1211" s="72"/>
      <c r="I1211" s="74"/>
      <c r="J1211" s="15"/>
      <c r="K1211" s="15"/>
      <c r="L1211" s="15"/>
      <c r="M1211" s="15"/>
      <c r="N1211" s="72"/>
      <c r="O1211" s="72"/>
      <c r="P1211" s="72"/>
      <c r="Q1211" s="15"/>
      <c r="R1211" s="15"/>
      <c r="S1211" s="15"/>
      <c r="T1211" s="72"/>
      <c r="U1211" s="72"/>
      <c r="V1211" s="72"/>
      <c r="W1211" s="72"/>
      <c r="X1211" s="72"/>
      <c r="Y1211" s="72"/>
      <c r="Z1211" s="72"/>
      <c r="AA1211" s="72"/>
      <c r="AB1211" s="72"/>
      <c r="AC1211" s="72"/>
      <c r="AD1211" s="72"/>
      <c r="AE1211" s="72"/>
      <c r="AF1211" s="72"/>
      <c r="AG1211" s="72"/>
      <c r="AH1211" s="72"/>
      <c r="AI1211" s="72"/>
      <c r="AJ1211" s="72"/>
      <c r="AK1211" s="72"/>
      <c r="AL1211" s="72"/>
      <c r="AM1211" s="72"/>
      <c r="AN1211" s="72"/>
      <c r="AO1211" s="72"/>
      <c r="AP1211" s="72"/>
      <c r="AQ1211" s="72"/>
      <c r="AR1211" s="72"/>
      <c r="AS1211" s="72"/>
      <c r="AT1211" s="72"/>
      <c r="AU1211" s="72"/>
      <c r="AV1211" s="72"/>
      <c r="AW1211" s="72"/>
      <c r="AX1211" s="72"/>
      <c r="AY1211" s="72"/>
      <c r="AZ1211" s="72"/>
      <c r="BA1211" s="72"/>
      <c r="BB1211" s="72"/>
      <c r="BC1211" s="72"/>
      <c r="BD1211" s="72"/>
      <c r="BE1211" s="72"/>
      <c r="BF1211" s="72"/>
      <c r="BG1211" s="72"/>
      <c r="BH1211" s="72"/>
      <c r="BI1211" s="72"/>
      <c r="BJ1211" s="72"/>
      <c r="BK1211" s="72"/>
      <c r="BL1211" s="72"/>
      <c r="BM1211" s="72"/>
      <c r="BN1211" s="72"/>
      <c r="BO1211" s="72"/>
      <c r="BP1211" s="72"/>
      <c r="BQ1211" s="72"/>
      <c r="BR1211" s="72"/>
      <c r="BS1211" s="72"/>
      <c r="BT1211" s="72"/>
      <c r="BU1211" s="72"/>
      <c r="BV1211" s="72"/>
      <c r="BW1211" s="72"/>
      <c r="BX1211" s="72"/>
      <c r="BY1211" s="72"/>
      <c r="BZ1211" s="72"/>
      <c r="CA1211" s="72"/>
      <c r="CB1211" s="72"/>
      <c r="CC1211" s="72"/>
      <c r="CD1211" s="72"/>
      <c r="CE1211" s="72"/>
      <c r="CF1211" s="72"/>
      <c r="CG1211" s="72"/>
      <c r="CH1211" s="72"/>
    </row>
    <row r="1212" spans="2:86" ht="25.15" hidden="1" customHeight="1">
      <c r="B1212" s="159" t="s">
        <v>106</v>
      </c>
      <c r="C1212" s="95"/>
      <c r="D1212" s="95">
        <v>2016</v>
      </c>
      <c r="E1212" s="95">
        <f t="shared" ref="E1212:AV1212" si="358">D1212+1</f>
        <v>2017</v>
      </c>
      <c r="F1212" s="95">
        <f t="shared" si="358"/>
        <v>2018</v>
      </c>
      <c r="G1212" s="95">
        <f t="shared" si="358"/>
        <v>2019</v>
      </c>
      <c r="H1212" s="95">
        <f t="shared" si="358"/>
        <v>2020</v>
      </c>
      <c r="I1212" s="95">
        <f t="shared" si="358"/>
        <v>2021</v>
      </c>
      <c r="J1212" s="95">
        <f t="shared" si="358"/>
        <v>2022</v>
      </c>
      <c r="K1212" s="95">
        <f t="shared" si="358"/>
        <v>2023</v>
      </c>
      <c r="L1212" s="95">
        <f t="shared" si="358"/>
        <v>2024</v>
      </c>
      <c r="M1212" s="95">
        <f t="shared" si="358"/>
        <v>2025</v>
      </c>
      <c r="N1212" s="95">
        <f t="shared" si="358"/>
        <v>2026</v>
      </c>
      <c r="O1212" s="95">
        <f t="shared" si="358"/>
        <v>2027</v>
      </c>
      <c r="P1212" s="95">
        <f t="shared" si="358"/>
        <v>2028</v>
      </c>
      <c r="Q1212" s="95">
        <f t="shared" si="358"/>
        <v>2029</v>
      </c>
      <c r="R1212" s="95">
        <f t="shared" si="358"/>
        <v>2030</v>
      </c>
      <c r="S1212" s="95">
        <f t="shared" si="358"/>
        <v>2031</v>
      </c>
      <c r="T1212" s="95">
        <f t="shared" si="358"/>
        <v>2032</v>
      </c>
      <c r="U1212" s="95">
        <f>T1212+1</f>
        <v>2033</v>
      </c>
      <c r="V1212" s="95">
        <f t="shared" si="358"/>
        <v>2034</v>
      </c>
      <c r="W1212" s="95">
        <f t="shared" si="358"/>
        <v>2035</v>
      </c>
      <c r="X1212" s="95">
        <f t="shared" si="358"/>
        <v>2036</v>
      </c>
      <c r="Y1212" s="95">
        <f t="shared" si="358"/>
        <v>2037</v>
      </c>
      <c r="Z1212" s="95">
        <f t="shared" si="358"/>
        <v>2038</v>
      </c>
      <c r="AA1212" s="95">
        <f t="shared" si="358"/>
        <v>2039</v>
      </c>
      <c r="AB1212" s="95">
        <f t="shared" si="358"/>
        <v>2040</v>
      </c>
      <c r="AC1212" s="95">
        <f t="shared" si="358"/>
        <v>2041</v>
      </c>
      <c r="AD1212" s="95">
        <f t="shared" si="358"/>
        <v>2042</v>
      </c>
      <c r="AE1212" s="95">
        <f t="shared" si="358"/>
        <v>2043</v>
      </c>
      <c r="AF1212" s="95">
        <f t="shared" si="358"/>
        <v>2044</v>
      </c>
      <c r="AG1212" s="95">
        <f t="shared" si="358"/>
        <v>2045</v>
      </c>
      <c r="AH1212" s="95">
        <f t="shared" si="358"/>
        <v>2046</v>
      </c>
      <c r="AI1212" s="95">
        <f t="shared" si="358"/>
        <v>2047</v>
      </c>
      <c r="AJ1212" s="95">
        <f t="shared" si="358"/>
        <v>2048</v>
      </c>
      <c r="AK1212" s="95">
        <f t="shared" si="358"/>
        <v>2049</v>
      </c>
      <c r="AL1212" s="95">
        <f t="shared" si="358"/>
        <v>2050</v>
      </c>
      <c r="AM1212" s="95">
        <f t="shared" si="358"/>
        <v>2051</v>
      </c>
      <c r="AN1212" s="95">
        <f t="shared" si="358"/>
        <v>2052</v>
      </c>
      <c r="AO1212" s="95">
        <f t="shared" si="358"/>
        <v>2053</v>
      </c>
      <c r="AP1212" s="95">
        <f t="shared" si="358"/>
        <v>2054</v>
      </c>
      <c r="AQ1212" s="95">
        <f t="shared" si="358"/>
        <v>2055</v>
      </c>
      <c r="AR1212" s="95">
        <f t="shared" si="358"/>
        <v>2056</v>
      </c>
      <c r="AS1212" s="95">
        <f t="shared" si="358"/>
        <v>2057</v>
      </c>
      <c r="AT1212" s="95">
        <f t="shared" si="358"/>
        <v>2058</v>
      </c>
      <c r="AU1212" s="95">
        <f t="shared" si="358"/>
        <v>2059</v>
      </c>
      <c r="AV1212" s="95">
        <f t="shared" si="358"/>
        <v>2060</v>
      </c>
      <c r="AW1212" s="72"/>
      <c r="AX1212" s="72"/>
      <c r="AY1212" s="72"/>
      <c r="AZ1212" s="72"/>
      <c r="BA1212" s="72"/>
      <c r="BB1212" s="72"/>
      <c r="BC1212" s="72"/>
      <c r="BD1212" s="72"/>
      <c r="BE1212" s="72"/>
      <c r="BF1212" s="72"/>
      <c r="BG1212" s="72"/>
      <c r="BH1212" s="72"/>
      <c r="BI1212" s="72"/>
      <c r="BJ1212" s="72"/>
      <c r="BK1212" s="72"/>
      <c r="BL1212" s="72"/>
      <c r="BM1212" s="72"/>
      <c r="BN1212" s="72"/>
      <c r="BO1212" s="72"/>
      <c r="BP1212" s="72"/>
      <c r="BQ1212" s="72"/>
      <c r="BR1212" s="72"/>
      <c r="BS1212" s="72"/>
      <c r="BT1212" s="72"/>
      <c r="BU1212" s="72"/>
      <c r="BV1212" s="72"/>
      <c r="BW1212" s="72"/>
      <c r="BX1212" s="72"/>
      <c r="BY1212" s="72"/>
      <c r="BZ1212" s="72"/>
      <c r="CA1212" s="72"/>
      <c r="CB1212" s="72"/>
      <c r="CC1212" s="72"/>
      <c r="CD1212" s="72"/>
      <c r="CE1212" s="72"/>
      <c r="CF1212" s="72"/>
      <c r="CG1212" s="72"/>
      <c r="CH1212" s="72"/>
    </row>
    <row r="1213" spans="2:86" ht="25.15" hidden="1" customHeight="1">
      <c r="B1213" s="160" t="s">
        <v>148</v>
      </c>
      <c r="C1213" s="273"/>
      <c r="D1213" s="273"/>
      <c r="E1213" s="161">
        <f>IF(S1648=0,1,S1648/100)</f>
        <v>1.02</v>
      </c>
      <c r="F1213" s="161">
        <f t="shared" ref="F1213:G1213" si="359">IF(T1648=0,1,T1648/100)</f>
        <v>1.016</v>
      </c>
      <c r="G1213" s="161">
        <f t="shared" si="359"/>
        <v>1.0229999999999999</v>
      </c>
      <c r="H1213" s="161">
        <f>IF(V1648=0,1,V1648/100)</f>
        <v>1.034</v>
      </c>
      <c r="I1213" s="161">
        <f t="shared" ref="I1213" si="360">IF(W1648=0,1,W1648/100)</f>
        <v>1.0509999999999999</v>
      </c>
      <c r="J1213" s="161">
        <f t="shared" ref="J1213" si="361">IF(X1648=0,1,X1648/100)</f>
        <v>1.1440000000000001</v>
      </c>
      <c r="K1213" s="161">
        <f>IF(Y1648=0,1,Y1648/100)</f>
        <v>1</v>
      </c>
      <c r="L1213" s="161">
        <f t="shared" ref="L1213" si="362">IF(Z1648=0,1,Z1648/100)</f>
        <v>1</v>
      </c>
      <c r="M1213" s="161">
        <f t="shared" ref="M1213" si="363">IF(AA1648=0,1,AA1648/100)</f>
        <v>1</v>
      </c>
      <c r="N1213" s="161">
        <f t="shared" ref="N1213:O1213" si="364">IF(AB1648=0,1,AB1648/100)</f>
        <v>1</v>
      </c>
      <c r="O1213" s="161">
        <f t="shared" si="364"/>
        <v>1</v>
      </c>
      <c r="P1213" s="161">
        <f t="shared" ref="P1213" si="365">IF(AD1648=0,1,AD1648/100)</f>
        <v>1</v>
      </c>
      <c r="Q1213" s="161">
        <f t="shared" ref="Q1213:S1213" si="366">IF(AE1648=0,1,AE1648/100)</f>
        <v>1</v>
      </c>
      <c r="R1213" s="161">
        <f t="shared" si="366"/>
        <v>1</v>
      </c>
      <c r="S1213" s="161">
        <f t="shared" si="366"/>
        <v>1</v>
      </c>
      <c r="T1213" s="161">
        <f t="shared" ref="T1213" si="367">IF(AH1648=0,1,AH1648/100)</f>
        <v>1</v>
      </c>
      <c r="U1213" s="161">
        <f t="shared" ref="U1213:V1213" si="368">IF(AI1648=0,1,AI1648/100)</f>
        <v>1</v>
      </c>
      <c r="V1213" s="161">
        <f t="shared" si="368"/>
        <v>1</v>
      </c>
      <c r="W1213" s="161">
        <f t="shared" ref="W1213" si="369">IF(AK1648=0,1,AK1648/100)</f>
        <v>1</v>
      </c>
      <c r="X1213" s="161">
        <f t="shared" ref="X1213:Z1213" si="370">IF(AL1648=0,1,AL1648/100)</f>
        <v>1</v>
      </c>
      <c r="Y1213" s="161">
        <f t="shared" si="370"/>
        <v>1</v>
      </c>
      <c r="Z1213" s="161">
        <f t="shared" si="370"/>
        <v>1</v>
      </c>
      <c r="AA1213" s="161">
        <f t="shared" ref="AA1213" si="371">IF(AO1648=0,1,AO1648/100)</f>
        <v>1</v>
      </c>
      <c r="AB1213" s="161">
        <f t="shared" ref="AB1213:AC1213" si="372">IF(AP1648=0,1,AP1648/100)</f>
        <v>1</v>
      </c>
      <c r="AC1213" s="161">
        <f t="shared" si="372"/>
        <v>1</v>
      </c>
      <c r="AD1213" s="161">
        <f t="shared" ref="AD1213" si="373">IF(AR1648=0,1,AR1648/100)</f>
        <v>1</v>
      </c>
      <c r="AE1213" s="161">
        <f t="shared" ref="AE1213:AG1213" si="374">IF(AS1648=0,1,AS1648/100)</f>
        <v>1</v>
      </c>
      <c r="AF1213" s="161">
        <f t="shared" si="374"/>
        <v>1</v>
      </c>
      <c r="AG1213" s="161">
        <f t="shared" si="374"/>
        <v>1</v>
      </c>
      <c r="AH1213" s="161">
        <f t="shared" ref="AH1213" si="375">IF(AV1648=0,1,AV1648/100)</f>
        <v>1</v>
      </c>
      <c r="AI1213" s="161">
        <f t="shared" ref="AI1213:AJ1213" si="376">IF(AW1648=0,1,AW1648/100)</f>
        <v>1</v>
      </c>
      <c r="AJ1213" s="161">
        <f t="shared" si="376"/>
        <v>1</v>
      </c>
      <c r="AK1213" s="161">
        <f t="shared" ref="AK1213" si="377">IF(AY1648=0,1,AY1648/100)</f>
        <v>1</v>
      </c>
      <c r="AL1213" s="161">
        <f t="shared" ref="AL1213:AN1213" si="378">IF(AZ1648=0,1,AZ1648/100)</f>
        <v>1</v>
      </c>
      <c r="AM1213" s="161">
        <f t="shared" si="378"/>
        <v>1</v>
      </c>
      <c r="AN1213" s="161">
        <f t="shared" si="378"/>
        <v>1</v>
      </c>
      <c r="AO1213" s="161">
        <f t="shared" ref="AO1213" si="379">IF(BC1648=0,1,BC1648/100)</f>
        <v>1</v>
      </c>
      <c r="AP1213" s="161">
        <f t="shared" ref="AP1213:AQ1213" si="380">IF(BD1648=0,1,BD1648/100)</f>
        <v>1</v>
      </c>
      <c r="AQ1213" s="161">
        <f t="shared" si="380"/>
        <v>1</v>
      </c>
      <c r="AR1213" s="161">
        <f t="shared" ref="AR1213" si="381">IF(BF1648=0,1,BF1648/100)</f>
        <v>1</v>
      </c>
      <c r="AS1213" s="161">
        <f t="shared" ref="AS1213:AU1213" si="382">IF(BG1648=0,1,BG1648/100)</f>
        <v>1</v>
      </c>
      <c r="AT1213" s="161">
        <f t="shared" si="382"/>
        <v>1</v>
      </c>
      <c r="AU1213" s="161">
        <f t="shared" si="382"/>
        <v>1</v>
      </c>
      <c r="AV1213" s="161">
        <f t="shared" ref="AV1213" si="383">IF(BJ1648=0,1,BJ1648/100)</f>
        <v>1</v>
      </c>
      <c r="AW1213" s="72"/>
      <c r="AX1213" s="72"/>
      <c r="AY1213" s="72"/>
      <c r="AZ1213" s="72"/>
      <c r="BA1213" s="72"/>
      <c r="BB1213" s="72"/>
      <c r="BC1213" s="72"/>
      <c r="BD1213" s="72"/>
      <c r="BE1213" s="72"/>
      <c r="BF1213" s="72"/>
      <c r="BG1213" s="72"/>
      <c r="BH1213" s="72"/>
      <c r="BI1213" s="72"/>
      <c r="BJ1213" s="72"/>
      <c r="BK1213" s="72"/>
      <c r="BL1213" s="72"/>
      <c r="BM1213" s="72"/>
      <c r="BN1213" s="72"/>
      <c r="BO1213" s="72"/>
      <c r="BP1213" s="72"/>
      <c r="BQ1213" s="72"/>
      <c r="BR1213" s="72"/>
      <c r="BS1213" s="72"/>
      <c r="BT1213" s="72"/>
      <c r="BU1213" s="72"/>
      <c r="BV1213" s="72"/>
      <c r="BW1213" s="72"/>
      <c r="BX1213" s="72"/>
      <c r="BY1213" s="72"/>
      <c r="BZ1213" s="72"/>
      <c r="CA1213" s="72"/>
      <c r="CB1213" s="72"/>
      <c r="CC1213" s="72"/>
      <c r="CD1213" s="72"/>
      <c r="CE1213" s="72"/>
      <c r="CF1213" s="72"/>
      <c r="CG1213" s="72"/>
      <c r="CH1213" s="72"/>
    </row>
    <row r="1214" spans="2:86" ht="25.15" hidden="1" customHeight="1">
      <c r="B1214" s="160" t="s">
        <v>325</v>
      </c>
      <c r="C1214" s="273"/>
      <c r="D1214" s="274">
        <v>1</v>
      </c>
      <c r="E1214" s="161">
        <f t="shared" ref="E1214:AV1214" si="384">D1214*E1213</f>
        <v>1.02</v>
      </c>
      <c r="F1214" s="161">
        <f t="shared" si="384"/>
        <v>1.0363200000000001</v>
      </c>
      <c r="G1214" s="161">
        <f t="shared" si="384"/>
        <v>1.06015536</v>
      </c>
      <c r="H1214" s="161">
        <f t="shared" si="384"/>
        <v>1.0962006422399999</v>
      </c>
      <c r="I1214" s="161">
        <f t="shared" si="384"/>
        <v>1.1521068749942398</v>
      </c>
      <c r="J1214" s="161">
        <f t="shared" si="384"/>
        <v>1.3180102649934105</v>
      </c>
      <c r="K1214" s="161">
        <f t="shared" si="384"/>
        <v>1.3180102649934105</v>
      </c>
      <c r="L1214" s="161">
        <f t="shared" si="384"/>
        <v>1.3180102649934105</v>
      </c>
      <c r="M1214" s="161">
        <f t="shared" si="384"/>
        <v>1.3180102649934105</v>
      </c>
      <c r="N1214" s="161">
        <f t="shared" si="384"/>
        <v>1.3180102649934105</v>
      </c>
      <c r="O1214" s="161">
        <f t="shared" si="384"/>
        <v>1.3180102649934105</v>
      </c>
      <c r="P1214" s="161">
        <f t="shared" si="384"/>
        <v>1.3180102649934105</v>
      </c>
      <c r="Q1214" s="161">
        <f t="shared" si="384"/>
        <v>1.3180102649934105</v>
      </c>
      <c r="R1214" s="161">
        <f t="shared" si="384"/>
        <v>1.3180102649934105</v>
      </c>
      <c r="S1214" s="161">
        <f t="shared" si="384"/>
        <v>1.3180102649934105</v>
      </c>
      <c r="T1214" s="161">
        <f t="shared" si="384"/>
        <v>1.3180102649934105</v>
      </c>
      <c r="U1214" s="161">
        <f>T1214*U1213</f>
        <v>1.3180102649934105</v>
      </c>
      <c r="V1214" s="161">
        <f t="shared" si="384"/>
        <v>1.3180102649934105</v>
      </c>
      <c r="W1214" s="161">
        <f t="shared" si="384"/>
        <v>1.3180102649934105</v>
      </c>
      <c r="X1214" s="161">
        <f t="shared" si="384"/>
        <v>1.3180102649934105</v>
      </c>
      <c r="Y1214" s="161">
        <f t="shared" si="384"/>
        <v>1.3180102649934105</v>
      </c>
      <c r="Z1214" s="161">
        <f t="shared" si="384"/>
        <v>1.3180102649934105</v>
      </c>
      <c r="AA1214" s="161">
        <f t="shared" si="384"/>
        <v>1.3180102649934105</v>
      </c>
      <c r="AB1214" s="161">
        <f t="shared" si="384"/>
        <v>1.3180102649934105</v>
      </c>
      <c r="AC1214" s="161">
        <f t="shared" si="384"/>
        <v>1.3180102649934105</v>
      </c>
      <c r="AD1214" s="161">
        <f t="shared" si="384"/>
        <v>1.3180102649934105</v>
      </c>
      <c r="AE1214" s="161">
        <f t="shared" si="384"/>
        <v>1.3180102649934105</v>
      </c>
      <c r="AF1214" s="161">
        <f t="shared" si="384"/>
        <v>1.3180102649934105</v>
      </c>
      <c r="AG1214" s="161">
        <f t="shared" si="384"/>
        <v>1.3180102649934105</v>
      </c>
      <c r="AH1214" s="161">
        <f t="shared" si="384"/>
        <v>1.3180102649934105</v>
      </c>
      <c r="AI1214" s="161">
        <f t="shared" si="384"/>
        <v>1.3180102649934105</v>
      </c>
      <c r="AJ1214" s="161">
        <f t="shared" si="384"/>
        <v>1.3180102649934105</v>
      </c>
      <c r="AK1214" s="161">
        <f t="shared" si="384"/>
        <v>1.3180102649934105</v>
      </c>
      <c r="AL1214" s="161">
        <f t="shared" si="384"/>
        <v>1.3180102649934105</v>
      </c>
      <c r="AM1214" s="161">
        <f t="shared" si="384"/>
        <v>1.3180102649934105</v>
      </c>
      <c r="AN1214" s="161">
        <f t="shared" si="384"/>
        <v>1.3180102649934105</v>
      </c>
      <c r="AO1214" s="161">
        <f t="shared" si="384"/>
        <v>1.3180102649934105</v>
      </c>
      <c r="AP1214" s="161">
        <f t="shared" si="384"/>
        <v>1.3180102649934105</v>
      </c>
      <c r="AQ1214" s="161">
        <f t="shared" si="384"/>
        <v>1.3180102649934105</v>
      </c>
      <c r="AR1214" s="161">
        <f t="shared" si="384"/>
        <v>1.3180102649934105</v>
      </c>
      <c r="AS1214" s="161">
        <f t="shared" si="384"/>
        <v>1.3180102649934105</v>
      </c>
      <c r="AT1214" s="161">
        <f t="shared" si="384"/>
        <v>1.3180102649934105</v>
      </c>
      <c r="AU1214" s="161">
        <f t="shared" si="384"/>
        <v>1.3180102649934105</v>
      </c>
      <c r="AV1214" s="161">
        <f t="shared" si="384"/>
        <v>1.3180102649934105</v>
      </c>
      <c r="AW1214" s="72"/>
      <c r="AX1214" s="72"/>
      <c r="AY1214" s="72"/>
      <c r="AZ1214" s="72"/>
      <c r="BA1214" s="72"/>
      <c r="BB1214" s="72"/>
      <c r="BC1214" s="72"/>
      <c r="BD1214" s="72"/>
      <c r="BE1214" s="72"/>
      <c r="BF1214" s="72"/>
      <c r="BG1214" s="72"/>
      <c r="BH1214" s="72"/>
      <c r="BI1214" s="72"/>
      <c r="BJ1214" s="72"/>
      <c r="BK1214" s="72"/>
      <c r="BL1214" s="72"/>
      <c r="BM1214" s="72"/>
      <c r="BN1214" s="72"/>
      <c r="BO1214" s="72"/>
      <c r="BP1214" s="72"/>
      <c r="BQ1214" s="72"/>
      <c r="BR1214" s="72"/>
      <c r="BS1214" s="72"/>
      <c r="BT1214" s="72"/>
      <c r="BU1214" s="72"/>
      <c r="BV1214" s="72"/>
      <c r="BW1214" s="72"/>
      <c r="BX1214" s="72"/>
      <c r="BY1214" s="72"/>
      <c r="BZ1214" s="72"/>
      <c r="CA1214" s="72"/>
      <c r="CB1214" s="72"/>
      <c r="CC1214" s="72"/>
      <c r="CD1214" s="72"/>
      <c r="CE1214" s="72"/>
      <c r="CF1214" s="72"/>
      <c r="CG1214" s="72"/>
      <c r="CH1214" s="72"/>
    </row>
    <row r="1215" spans="2:86" ht="25.15" hidden="1" customHeight="1">
      <c r="B1215" s="143" t="str">
        <f>B1649</f>
        <v>Źródło: GUS, https://stat.gov.pl/wskazniki-makroekonomiczne/ - Roczne wskaźniki makroekonomiczne, arkusz "WSKAŹNIKI CEN" (aktualizacja 27.04.2023)</v>
      </c>
      <c r="C1215" s="42"/>
      <c r="D1215" s="72"/>
      <c r="E1215" s="74"/>
      <c r="F1215" s="72"/>
      <c r="G1215" s="72"/>
      <c r="H1215" s="72"/>
      <c r="I1215" s="74"/>
      <c r="J1215" s="15"/>
      <c r="K1215" s="15"/>
      <c r="L1215" s="15"/>
      <c r="M1215" s="15"/>
      <c r="N1215" s="72"/>
      <c r="O1215" s="72"/>
      <c r="P1215" s="72"/>
      <c r="Q1215" s="15"/>
      <c r="R1215" s="15"/>
      <c r="S1215" s="15"/>
      <c r="T1215" s="72"/>
      <c r="U1215" s="72"/>
      <c r="V1215" s="72"/>
      <c r="W1215" s="72"/>
      <c r="X1215" s="72"/>
      <c r="Y1215" s="72"/>
      <c r="Z1215" s="72"/>
      <c r="AA1215" s="72"/>
      <c r="AB1215" s="72"/>
      <c r="AC1215" s="72"/>
      <c r="AD1215" s="72"/>
      <c r="AE1215" s="72"/>
      <c r="AF1215" s="72"/>
      <c r="AG1215" s="72"/>
      <c r="AH1215" s="72"/>
      <c r="AI1215" s="72"/>
      <c r="AJ1215" s="72"/>
      <c r="AK1215" s="72"/>
      <c r="AL1215" s="72"/>
      <c r="AM1215" s="72"/>
      <c r="AN1215" s="72"/>
      <c r="AO1215" s="72"/>
      <c r="AP1215" s="72"/>
      <c r="AQ1215" s="72"/>
      <c r="AR1215" s="72"/>
      <c r="AS1215" s="72"/>
      <c r="AT1215" s="72"/>
      <c r="AU1215" s="72"/>
      <c r="AV1215" s="72"/>
      <c r="AW1215" s="72"/>
      <c r="AX1215" s="72"/>
      <c r="AY1215" s="72"/>
      <c r="AZ1215" s="72"/>
      <c r="BA1215" s="72"/>
      <c r="BB1215" s="72"/>
      <c r="BC1215" s="72"/>
      <c r="BD1215" s="72"/>
      <c r="BE1215" s="72"/>
      <c r="BF1215" s="72"/>
      <c r="BG1215" s="72"/>
      <c r="BH1215" s="72"/>
      <c r="BI1215" s="72"/>
      <c r="BJ1215" s="72"/>
      <c r="BK1215" s="72"/>
      <c r="BL1215" s="72"/>
      <c r="BM1215" s="72"/>
      <c r="BN1215" s="72"/>
      <c r="BO1215" s="72"/>
      <c r="BP1215" s="72"/>
      <c r="BQ1215" s="72"/>
      <c r="BR1215" s="72"/>
      <c r="BS1215" s="72"/>
      <c r="BT1215" s="72"/>
      <c r="BU1215" s="72"/>
      <c r="BV1215" s="72"/>
      <c r="BW1215" s="72"/>
      <c r="BX1215" s="72"/>
      <c r="BY1215" s="72"/>
      <c r="BZ1215" s="72"/>
      <c r="CA1215" s="72"/>
      <c r="CB1215" s="72"/>
      <c r="CC1215" s="72"/>
      <c r="CD1215" s="72"/>
      <c r="CE1215" s="72"/>
      <c r="CF1215" s="72"/>
      <c r="CG1215" s="72"/>
      <c r="CH1215" s="72"/>
    </row>
    <row r="1216" spans="2:86" ht="25.15" hidden="1" customHeight="1">
      <c r="B1216" s="42"/>
      <c r="C1216" s="42"/>
      <c r="D1216" s="72"/>
      <c r="E1216" s="74"/>
      <c r="F1216" s="72"/>
      <c r="G1216" s="72"/>
      <c r="H1216" s="72"/>
      <c r="I1216" s="74"/>
      <c r="J1216" s="15"/>
      <c r="K1216" s="15"/>
      <c r="L1216" s="15"/>
      <c r="M1216" s="15"/>
      <c r="N1216" s="72"/>
      <c r="O1216" s="72"/>
      <c r="P1216" s="72"/>
      <c r="Q1216" s="15"/>
      <c r="R1216" s="15"/>
      <c r="S1216" s="15"/>
      <c r="T1216" s="72"/>
      <c r="U1216" s="72"/>
      <c r="V1216" s="72"/>
      <c r="W1216" s="72"/>
      <c r="X1216" s="72"/>
      <c r="Y1216" s="72"/>
      <c r="Z1216" s="72"/>
      <c r="AA1216" s="72"/>
      <c r="AB1216" s="72"/>
      <c r="AC1216" s="72"/>
      <c r="AD1216" s="72"/>
      <c r="AE1216" s="72"/>
      <c r="AF1216" s="72"/>
      <c r="AG1216" s="72"/>
      <c r="AH1216" s="72"/>
      <c r="AI1216" s="72"/>
      <c r="AJ1216" s="72"/>
      <c r="AK1216" s="72"/>
      <c r="AL1216" s="72"/>
      <c r="AM1216" s="72"/>
      <c r="AN1216" s="72"/>
      <c r="AO1216" s="72"/>
      <c r="AP1216" s="72"/>
      <c r="AQ1216" s="72"/>
      <c r="AR1216" s="72"/>
      <c r="AS1216" s="72"/>
      <c r="AT1216" s="72"/>
      <c r="AU1216" s="72"/>
      <c r="AV1216" s="72"/>
      <c r="AW1216" s="72"/>
      <c r="AX1216" s="72"/>
      <c r="AY1216" s="72"/>
      <c r="AZ1216" s="72"/>
      <c r="BA1216" s="72"/>
      <c r="BB1216" s="72"/>
      <c r="BC1216" s="72"/>
      <c r="BD1216" s="72"/>
      <c r="BE1216" s="72"/>
      <c r="BF1216" s="72"/>
      <c r="BG1216" s="72"/>
      <c r="BH1216" s="72"/>
      <c r="BI1216" s="72"/>
      <c r="BJ1216" s="72"/>
      <c r="BK1216" s="72"/>
      <c r="BL1216" s="72"/>
      <c r="BM1216" s="72"/>
      <c r="BN1216" s="72"/>
      <c r="BO1216" s="72"/>
      <c r="BP1216" s="72"/>
      <c r="BQ1216" s="72"/>
      <c r="BR1216" s="72"/>
      <c r="BS1216" s="72"/>
      <c r="BT1216" s="72"/>
      <c r="BU1216" s="72"/>
      <c r="BV1216" s="72"/>
      <c r="BW1216" s="72"/>
      <c r="BX1216" s="72"/>
      <c r="BY1216" s="72"/>
      <c r="BZ1216" s="72"/>
      <c r="CA1216" s="72"/>
      <c r="CB1216" s="72"/>
      <c r="CC1216" s="72"/>
      <c r="CD1216" s="72"/>
      <c r="CE1216" s="72"/>
      <c r="CF1216" s="72"/>
      <c r="CG1216" s="72"/>
      <c r="CH1216" s="72"/>
    </row>
    <row r="1217" spans="2:86" ht="25.15" hidden="1" customHeight="1">
      <c r="B1217" s="172" t="s">
        <v>326</v>
      </c>
      <c r="C1217" s="2"/>
      <c r="D1217" s="2"/>
      <c r="E1217" s="2"/>
      <c r="F1217" s="2"/>
      <c r="G1217" s="2"/>
      <c r="H1217" s="2"/>
      <c r="I1217" s="2"/>
      <c r="J1217" s="2"/>
      <c r="K1217" s="2"/>
      <c r="L1217" s="2"/>
      <c r="M1217" s="2"/>
      <c r="N1217" s="2"/>
      <c r="O1217" s="2"/>
      <c r="P1217" s="2"/>
      <c r="Q1217" s="275"/>
      <c r="R1217" s="275"/>
      <c r="S1217" s="2"/>
      <c r="T1217" s="2"/>
      <c r="U1217" s="2"/>
      <c r="V1217" s="2"/>
      <c r="W1217" s="2"/>
      <c r="X1217" s="2"/>
      <c r="Y1217" s="2"/>
      <c r="Z1217" s="2"/>
      <c r="AA1217" s="2"/>
      <c r="AB1217" s="2"/>
      <c r="AC1217" s="2"/>
      <c r="AD1217" s="2"/>
      <c r="AE1217" s="2"/>
      <c r="AF1217" s="2"/>
      <c r="AG1217" s="2"/>
      <c r="AH1217" s="2"/>
      <c r="AI1217" s="2"/>
      <c r="AJ1217" s="2"/>
      <c r="AK1217" s="2"/>
      <c r="AL1217" s="2"/>
      <c r="AM1217" s="2"/>
      <c r="AN1217" s="2"/>
      <c r="AO1217" s="2"/>
      <c r="AP1217" s="2"/>
      <c r="AQ1217" s="2"/>
      <c r="AR1217" s="2"/>
      <c r="AS1217" s="2"/>
      <c r="AT1217" s="2"/>
      <c r="AU1217" s="2"/>
      <c r="AV1217" s="2"/>
      <c r="AW1217" s="2"/>
      <c r="AX1217" s="2"/>
      <c r="AY1217" s="2"/>
      <c r="AZ1217" s="2"/>
      <c r="BA1217" s="2"/>
      <c r="BB1217" s="2"/>
      <c r="BC1217" s="2"/>
      <c r="BD1217" s="2"/>
      <c r="BE1217" s="2"/>
      <c r="BF1217" s="2"/>
      <c r="BG1217" s="2"/>
      <c r="BH1217" s="2"/>
      <c r="BI1217" s="2"/>
      <c r="BJ1217" s="2"/>
      <c r="BK1217" s="72"/>
      <c r="BL1217" s="72"/>
      <c r="BM1217" s="72"/>
      <c r="BN1217" s="72"/>
      <c r="BO1217" s="72"/>
      <c r="BP1217" s="72"/>
      <c r="BQ1217" s="72"/>
      <c r="BR1217" s="72"/>
      <c r="BS1217" s="72"/>
      <c r="BT1217" s="72"/>
      <c r="BU1217" s="72"/>
      <c r="BV1217" s="72"/>
      <c r="BW1217" s="72"/>
      <c r="BX1217" s="72"/>
      <c r="BY1217" s="72"/>
      <c r="BZ1217" s="72"/>
      <c r="CA1217" s="72"/>
      <c r="CB1217" s="72"/>
      <c r="CC1217" s="72"/>
      <c r="CD1217" s="72"/>
      <c r="CE1217" s="72"/>
      <c r="CF1217" s="72"/>
      <c r="CG1217" s="72"/>
      <c r="CH1217" s="72"/>
    </row>
    <row r="1218" spans="2:86" ht="25.15" hidden="1" customHeight="1">
      <c r="B1218" s="504" t="s">
        <v>327</v>
      </c>
      <c r="C1218" s="276" t="s">
        <v>110</v>
      </c>
      <c r="D1218" s="95"/>
      <c r="E1218" s="95"/>
      <c r="F1218" s="95"/>
      <c r="G1218" s="95">
        <v>2020</v>
      </c>
      <c r="H1218" s="95">
        <f t="shared" ref="H1218:AV1218" si="385">G1218+1</f>
        <v>2021</v>
      </c>
      <c r="I1218" s="95">
        <f t="shared" si="385"/>
        <v>2022</v>
      </c>
      <c r="J1218" s="95">
        <f t="shared" si="385"/>
        <v>2023</v>
      </c>
      <c r="K1218" s="95">
        <f t="shared" si="385"/>
        <v>2024</v>
      </c>
      <c r="L1218" s="95">
        <f t="shared" si="385"/>
        <v>2025</v>
      </c>
      <c r="M1218" s="95">
        <f t="shared" si="385"/>
        <v>2026</v>
      </c>
      <c r="N1218" s="95">
        <f t="shared" si="385"/>
        <v>2027</v>
      </c>
      <c r="O1218" s="95">
        <f t="shared" si="385"/>
        <v>2028</v>
      </c>
      <c r="P1218" s="95">
        <f t="shared" si="385"/>
        <v>2029</v>
      </c>
      <c r="Q1218" s="95">
        <f t="shared" si="385"/>
        <v>2030</v>
      </c>
      <c r="R1218" s="95">
        <f t="shared" si="385"/>
        <v>2031</v>
      </c>
      <c r="S1218" s="95">
        <f t="shared" si="385"/>
        <v>2032</v>
      </c>
      <c r="T1218" s="95">
        <f t="shared" si="385"/>
        <v>2033</v>
      </c>
      <c r="U1218" s="95">
        <f>T1218+1</f>
        <v>2034</v>
      </c>
      <c r="V1218" s="95">
        <f t="shared" si="385"/>
        <v>2035</v>
      </c>
      <c r="W1218" s="95">
        <f t="shared" si="385"/>
        <v>2036</v>
      </c>
      <c r="X1218" s="95">
        <f t="shared" si="385"/>
        <v>2037</v>
      </c>
      <c r="Y1218" s="95">
        <f t="shared" si="385"/>
        <v>2038</v>
      </c>
      <c r="Z1218" s="95">
        <f t="shared" si="385"/>
        <v>2039</v>
      </c>
      <c r="AA1218" s="95">
        <f t="shared" si="385"/>
        <v>2040</v>
      </c>
      <c r="AB1218" s="95">
        <f t="shared" si="385"/>
        <v>2041</v>
      </c>
      <c r="AC1218" s="95">
        <f t="shared" si="385"/>
        <v>2042</v>
      </c>
      <c r="AD1218" s="95">
        <f t="shared" si="385"/>
        <v>2043</v>
      </c>
      <c r="AE1218" s="95">
        <f t="shared" si="385"/>
        <v>2044</v>
      </c>
      <c r="AF1218" s="95">
        <f t="shared" si="385"/>
        <v>2045</v>
      </c>
      <c r="AG1218" s="95">
        <f t="shared" si="385"/>
        <v>2046</v>
      </c>
      <c r="AH1218" s="95">
        <f t="shared" si="385"/>
        <v>2047</v>
      </c>
      <c r="AI1218" s="95">
        <f t="shared" si="385"/>
        <v>2048</v>
      </c>
      <c r="AJ1218" s="95">
        <f t="shared" si="385"/>
        <v>2049</v>
      </c>
      <c r="AK1218" s="95">
        <f t="shared" si="385"/>
        <v>2050</v>
      </c>
      <c r="AL1218" s="95">
        <f t="shared" si="385"/>
        <v>2051</v>
      </c>
      <c r="AM1218" s="95">
        <f t="shared" si="385"/>
        <v>2052</v>
      </c>
      <c r="AN1218" s="95">
        <f t="shared" si="385"/>
        <v>2053</v>
      </c>
      <c r="AO1218" s="95">
        <f t="shared" si="385"/>
        <v>2054</v>
      </c>
      <c r="AP1218" s="95">
        <f t="shared" si="385"/>
        <v>2055</v>
      </c>
      <c r="AQ1218" s="95">
        <f t="shared" si="385"/>
        <v>2056</v>
      </c>
      <c r="AR1218" s="95">
        <f t="shared" si="385"/>
        <v>2057</v>
      </c>
      <c r="AS1218" s="95">
        <f t="shared" si="385"/>
        <v>2058</v>
      </c>
      <c r="AT1218" s="95">
        <f t="shared" si="385"/>
        <v>2059</v>
      </c>
      <c r="AU1218" s="95">
        <f t="shared" si="385"/>
        <v>2060</v>
      </c>
      <c r="AV1218" s="95">
        <f t="shared" si="385"/>
        <v>2061</v>
      </c>
      <c r="AW1218" s="72"/>
      <c r="AX1218" s="72"/>
      <c r="AY1218" s="72"/>
      <c r="AZ1218" s="72"/>
      <c r="BA1218" s="72"/>
      <c r="BB1218" s="72"/>
      <c r="BC1218" s="72"/>
      <c r="BD1218" s="72"/>
      <c r="BE1218" s="72"/>
      <c r="BF1218" s="72"/>
      <c r="BG1218" s="72"/>
      <c r="BH1218" s="72"/>
      <c r="BI1218" s="72"/>
      <c r="BJ1218" s="72"/>
      <c r="BK1218" s="72"/>
      <c r="BL1218" s="72"/>
      <c r="BM1218" s="72"/>
      <c r="BN1218" s="72"/>
      <c r="BO1218" s="72"/>
      <c r="BP1218" s="72"/>
      <c r="BQ1218" s="72"/>
      <c r="BR1218" s="72"/>
      <c r="BS1218" s="72"/>
      <c r="BT1218" s="72"/>
      <c r="BU1218" s="72"/>
      <c r="BV1218" s="72"/>
      <c r="BW1218" s="72"/>
      <c r="BX1218" s="72"/>
      <c r="BY1218" s="72"/>
      <c r="BZ1218" s="72"/>
      <c r="CA1218" s="72"/>
      <c r="CB1218" s="72"/>
      <c r="CC1218" s="72"/>
      <c r="CD1218" s="72"/>
      <c r="CE1218" s="72"/>
      <c r="CF1218" s="72"/>
      <c r="CG1218" s="72"/>
      <c r="CH1218" s="72"/>
    </row>
    <row r="1219" spans="2:86" ht="25.15" hidden="1" customHeight="1">
      <c r="B1219" s="505"/>
      <c r="C1219" s="277" t="s">
        <v>328</v>
      </c>
      <c r="D1219" s="278">
        <v>42735</v>
      </c>
      <c r="E1219" s="278">
        <f t="shared" ref="E1219:AV1219" si="386">DATE(YEAR(D1219+1),12,31)</f>
        <v>43100</v>
      </c>
      <c r="F1219" s="278">
        <f t="shared" si="386"/>
        <v>43465</v>
      </c>
      <c r="G1219" s="278">
        <f t="shared" si="386"/>
        <v>43830</v>
      </c>
      <c r="H1219" s="278">
        <f t="shared" si="386"/>
        <v>44196</v>
      </c>
      <c r="I1219" s="278">
        <f t="shared" si="386"/>
        <v>44561</v>
      </c>
      <c r="J1219" s="278">
        <f t="shared" si="386"/>
        <v>44926</v>
      </c>
      <c r="K1219" s="278">
        <f t="shared" si="386"/>
        <v>45291</v>
      </c>
      <c r="L1219" s="278">
        <f t="shared" si="386"/>
        <v>45657</v>
      </c>
      <c r="M1219" s="278">
        <f t="shared" si="386"/>
        <v>46022</v>
      </c>
      <c r="N1219" s="278">
        <f t="shared" si="386"/>
        <v>46387</v>
      </c>
      <c r="O1219" s="278">
        <f t="shared" si="386"/>
        <v>46752</v>
      </c>
      <c r="P1219" s="278">
        <f t="shared" si="386"/>
        <v>47118</v>
      </c>
      <c r="Q1219" s="278">
        <f t="shared" si="386"/>
        <v>47483</v>
      </c>
      <c r="R1219" s="278">
        <f t="shared" si="386"/>
        <v>47848</v>
      </c>
      <c r="S1219" s="278">
        <f t="shared" si="386"/>
        <v>48213</v>
      </c>
      <c r="T1219" s="278">
        <f t="shared" si="386"/>
        <v>48579</v>
      </c>
      <c r="U1219" s="278">
        <f>DATE(YEAR(T1219+1),12,31)</f>
        <v>48944</v>
      </c>
      <c r="V1219" s="278">
        <f t="shared" si="386"/>
        <v>49309</v>
      </c>
      <c r="W1219" s="278">
        <f t="shared" si="386"/>
        <v>49674</v>
      </c>
      <c r="X1219" s="278">
        <f t="shared" si="386"/>
        <v>50040</v>
      </c>
      <c r="Y1219" s="278">
        <f t="shared" si="386"/>
        <v>50405</v>
      </c>
      <c r="Z1219" s="278">
        <f t="shared" si="386"/>
        <v>50770</v>
      </c>
      <c r="AA1219" s="278">
        <f t="shared" si="386"/>
        <v>51135</v>
      </c>
      <c r="AB1219" s="278">
        <f t="shared" si="386"/>
        <v>51501</v>
      </c>
      <c r="AC1219" s="278">
        <f t="shared" si="386"/>
        <v>51866</v>
      </c>
      <c r="AD1219" s="278">
        <f t="shared" si="386"/>
        <v>52231</v>
      </c>
      <c r="AE1219" s="278">
        <f t="shared" si="386"/>
        <v>52596</v>
      </c>
      <c r="AF1219" s="278">
        <f t="shared" si="386"/>
        <v>52962</v>
      </c>
      <c r="AG1219" s="278">
        <f t="shared" si="386"/>
        <v>53327</v>
      </c>
      <c r="AH1219" s="278">
        <f t="shared" si="386"/>
        <v>53692</v>
      </c>
      <c r="AI1219" s="278">
        <f t="shared" si="386"/>
        <v>54057</v>
      </c>
      <c r="AJ1219" s="278">
        <f t="shared" si="386"/>
        <v>54423</v>
      </c>
      <c r="AK1219" s="278">
        <f t="shared" si="386"/>
        <v>54788</v>
      </c>
      <c r="AL1219" s="278">
        <f t="shared" si="386"/>
        <v>55153</v>
      </c>
      <c r="AM1219" s="278">
        <f t="shared" si="386"/>
        <v>55518</v>
      </c>
      <c r="AN1219" s="278">
        <f t="shared" si="386"/>
        <v>55884</v>
      </c>
      <c r="AO1219" s="278">
        <f t="shared" si="386"/>
        <v>56249</v>
      </c>
      <c r="AP1219" s="278">
        <f t="shared" si="386"/>
        <v>56614</v>
      </c>
      <c r="AQ1219" s="278">
        <f t="shared" si="386"/>
        <v>56979</v>
      </c>
      <c r="AR1219" s="278">
        <f t="shared" si="386"/>
        <v>57345</v>
      </c>
      <c r="AS1219" s="278">
        <f t="shared" si="386"/>
        <v>57710</v>
      </c>
      <c r="AT1219" s="278">
        <f t="shared" si="386"/>
        <v>58075</v>
      </c>
      <c r="AU1219" s="278">
        <f t="shared" si="386"/>
        <v>58440</v>
      </c>
      <c r="AV1219" s="278">
        <f t="shared" si="386"/>
        <v>58806</v>
      </c>
      <c r="AW1219" s="72"/>
      <c r="AX1219" s="72"/>
      <c r="AY1219" s="72"/>
      <c r="AZ1219" s="72"/>
      <c r="BA1219" s="72"/>
      <c r="BB1219" s="72"/>
      <c r="BC1219" s="72"/>
      <c r="BD1219" s="72"/>
      <c r="BE1219" s="72"/>
      <c r="BF1219" s="72"/>
      <c r="BG1219" s="72"/>
      <c r="BH1219" s="72"/>
      <c r="BI1219" s="72"/>
      <c r="BJ1219" s="72"/>
      <c r="BK1219" s="72"/>
      <c r="BL1219" s="72"/>
      <c r="BM1219" s="72"/>
      <c r="BN1219" s="72"/>
      <c r="BO1219" s="72"/>
      <c r="BP1219" s="72"/>
      <c r="BQ1219" s="72"/>
      <c r="BR1219" s="72"/>
      <c r="BS1219" s="72"/>
      <c r="BT1219" s="72"/>
      <c r="BU1219" s="72"/>
      <c r="BV1219" s="72"/>
      <c r="BW1219" s="72"/>
      <c r="BX1219" s="72"/>
      <c r="BY1219" s="72"/>
      <c r="BZ1219" s="72"/>
      <c r="CA1219" s="72"/>
      <c r="CB1219" s="72"/>
      <c r="CC1219" s="72"/>
      <c r="CD1219" s="72"/>
      <c r="CE1219" s="72"/>
      <c r="CF1219" s="72"/>
      <c r="CG1219" s="72"/>
      <c r="CH1219" s="72"/>
    </row>
    <row r="1220" spans="2:86" ht="25.15" hidden="1" customHeight="1">
      <c r="B1220" s="23" t="s">
        <v>329</v>
      </c>
      <c r="C1220" s="279"/>
      <c r="D1220" s="280">
        <f>D1205</f>
        <v>80</v>
      </c>
      <c r="E1220" s="97">
        <f>D1220+($H1220-$D1220)/($H$1219-$D$1219)</f>
        <v>80</v>
      </c>
      <c r="F1220" s="97">
        <f>E1220+($H1220-$D1220)/($H$1219-$D$1219)</f>
        <v>80</v>
      </c>
      <c r="G1220" s="97">
        <f>F1220+($H1220-$D1220)/($H$1219-$D$1219)</f>
        <v>80</v>
      </c>
      <c r="H1220" s="97">
        <f>D1205</f>
        <v>80</v>
      </c>
      <c r="I1220" s="281">
        <f>H1220+($M$1220-$H$1220)/($M$1218-$H$1218)</f>
        <v>97</v>
      </c>
      <c r="J1220" s="281">
        <f>I1220+($M$1220-$H$1220)/($M$1218-$H$1218)</f>
        <v>114</v>
      </c>
      <c r="K1220" s="281">
        <f>J1220+($M$1220-$H$1220)/($M$1218-$H$1218)</f>
        <v>131</v>
      </c>
      <c r="L1220" s="281">
        <f>K1220+($M$1220-$H$1220)/($M$1218-$H$1218)</f>
        <v>148</v>
      </c>
      <c r="M1220" s="97">
        <f>E1205</f>
        <v>165</v>
      </c>
      <c r="N1220" s="97">
        <f>M1220+($R$1220-$M$1220)/($R$1218-$M$1218)</f>
        <v>182</v>
      </c>
      <c r="O1220" s="97">
        <f>N1220+($R$1220-$M$1220)/($R$1218-$M$1218)</f>
        <v>199</v>
      </c>
      <c r="P1220" s="97">
        <f>O1220+($R$1220-$M$1220)/($R$1218-$M$1218)</f>
        <v>216</v>
      </c>
      <c r="Q1220" s="97">
        <f>P1220+($R$1220-$M$1220)/($R$1218-$M$1218)</f>
        <v>233</v>
      </c>
      <c r="R1220" s="97">
        <f>F1205</f>
        <v>250</v>
      </c>
      <c r="S1220" s="97">
        <f>R1220+($W$1220-$R$1220)/($W$1218-$R$1218)</f>
        <v>278</v>
      </c>
      <c r="T1220" s="97">
        <f>S1220+($W$1220-$R$1220)/($W$1218-$R$1218)</f>
        <v>306</v>
      </c>
      <c r="U1220" s="97">
        <f>T1220+($W$1220-$R$1220)/($W$1218-$R$1218)</f>
        <v>334</v>
      </c>
      <c r="V1220" s="97">
        <f>U1220+($W$1220-$R$1220)/($W$1218-$R$1218)</f>
        <v>362</v>
      </c>
      <c r="W1220" s="97">
        <f>G1205</f>
        <v>390</v>
      </c>
      <c r="X1220" s="97">
        <f>W1220+($AB$1220-$W$1220)/($AB$1218-$W$1218)</f>
        <v>417</v>
      </c>
      <c r="Y1220" s="97">
        <f>X1220+($AB$1220-$W$1220)/($AB$1218-$W$1218)</f>
        <v>444</v>
      </c>
      <c r="Z1220" s="97">
        <f>Y1220+($AB$1220-$W$1220)/($AB$1218-$W$1218)</f>
        <v>471</v>
      </c>
      <c r="AA1220" s="97">
        <f>Z1220+($AB$1220-$W$1220)/($AB$1218-$W$1218)</f>
        <v>498</v>
      </c>
      <c r="AB1220" s="97">
        <f>H1205</f>
        <v>525</v>
      </c>
      <c r="AC1220" s="97">
        <f>AB1220+($AG$1220-$AB$1220)/($AG$1218-$AB$1218)</f>
        <v>552</v>
      </c>
      <c r="AD1220" s="97">
        <f>AC1220+($AG$1220-$AB$1220)/($AG$1218-$AB$1218)</f>
        <v>579</v>
      </c>
      <c r="AE1220" s="97">
        <f>AD1220+($AG$1220-$AB$1220)/($AG$1218-$AB$1218)</f>
        <v>606</v>
      </c>
      <c r="AF1220" s="97">
        <f>AE1220+($AG$1220-$AB$1220)/($AG$1218-$AB$1218)</f>
        <v>633</v>
      </c>
      <c r="AG1220" s="97">
        <f>I1205</f>
        <v>660</v>
      </c>
      <c r="AH1220" s="281">
        <f>AG1220+($AL$1220-$AG$1220)/($AL$1218-$AG$1218)</f>
        <v>688</v>
      </c>
      <c r="AI1220" s="281">
        <f>AH1220+($AL$1220-$AG$1220)/($AL$1218-$AG$1218)</f>
        <v>716</v>
      </c>
      <c r="AJ1220" s="281">
        <f>AI1220+($AL$1220-$AG$1220)/($AL$1218-$AG$1218)</f>
        <v>744</v>
      </c>
      <c r="AK1220" s="281">
        <f>AJ1220+($AL$1220-$AG$1220)/($AL$1218-$AG$1218)</f>
        <v>772</v>
      </c>
      <c r="AL1220" s="97">
        <f>J1205</f>
        <v>800</v>
      </c>
      <c r="AM1220" s="97">
        <f t="shared" ref="AM1220:AV1220" si="387">AL1220</f>
        <v>800</v>
      </c>
      <c r="AN1220" s="97">
        <f t="shared" si="387"/>
        <v>800</v>
      </c>
      <c r="AO1220" s="97">
        <f t="shared" si="387"/>
        <v>800</v>
      </c>
      <c r="AP1220" s="97">
        <f t="shared" si="387"/>
        <v>800</v>
      </c>
      <c r="AQ1220" s="97">
        <f t="shared" si="387"/>
        <v>800</v>
      </c>
      <c r="AR1220" s="97">
        <f t="shared" si="387"/>
        <v>800</v>
      </c>
      <c r="AS1220" s="97">
        <f t="shared" si="387"/>
        <v>800</v>
      </c>
      <c r="AT1220" s="97">
        <f t="shared" si="387"/>
        <v>800</v>
      </c>
      <c r="AU1220" s="97">
        <f t="shared" si="387"/>
        <v>800</v>
      </c>
      <c r="AV1220" s="97">
        <f t="shared" si="387"/>
        <v>800</v>
      </c>
      <c r="AW1220" s="72"/>
      <c r="AX1220" s="72"/>
      <c r="AY1220" s="72"/>
      <c r="AZ1220" s="72"/>
      <c r="BA1220" s="72"/>
      <c r="BB1220" s="72"/>
      <c r="BC1220" s="72"/>
      <c r="BD1220" s="72"/>
      <c r="BE1220" s="72"/>
      <c r="BF1220" s="72"/>
      <c r="BG1220" s="72"/>
      <c r="BH1220" s="72"/>
      <c r="BI1220" s="72"/>
      <c r="BJ1220" s="72"/>
      <c r="BK1220" s="72"/>
      <c r="BL1220" s="72"/>
      <c r="BM1220" s="72"/>
      <c r="BN1220" s="72"/>
      <c r="BO1220" s="72"/>
      <c r="BP1220" s="72"/>
      <c r="BQ1220" s="72"/>
      <c r="BR1220" s="72"/>
      <c r="BS1220" s="72"/>
      <c r="BT1220" s="72"/>
      <c r="BU1220" s="72"/>
      <c r="BV1220" s="72"/>
      <c r="BW1220" s="72"/>
      <c r="BX1220" s="72"/>
      <c r="BY1220" s="72"/>
      <c r="BZ1220" s="72"/>
      <c r="CA1220" s="72"/>
      <c r="CB1220" s="72"/>
      <c r="CC1220" s="72"/>
      <c r="CD1220" s="72"/>
      <c r="CE1220" s="72"/>
      <c r="CF1220" s="72"/>
      <c r="CG1220" s="72"/>
      <c r="CH1220" s="72"/>
    </row>
    <row r="1221" spans="2:86" ht="25.15" hidden="1" customHeight="1">
      <c r="B1221" s="282" t="s">
        <v>330</v>
      </c>
      <c r="C1221" s="283"/>
      <c r="D1221" s="284"/>
      <c r="E1221" s="285">
        <f t="shared" ref="E1221:AV1221" si="388">E1220-D1220</f>
        <v>0</v>
      </c>
      <c r="F1221" s="285">
        <f t="shared" si="388"/>
        <v>0</v>
      </c>
      <c r="G1221" s="285">
        <f t="shared" si="388"/>
        <v>0</v>
      </c>
      <c r="H1221" s="285">
        <f t="shared" si="388"/>
        <v>0</v>
      </c>
      <c r="I1221" s="285">
        <f t="shared" si="388"/>
        <v>17</v>
      </c>
      <c r="J1221" s="285">
        <f t="shared" si="388"/>
        <v>17</v>
      </c>
      <c r="K1221" s="285">
        <f t="shared" si="388"/>
        <v>17</v>
      </c>
      <c r="L1221" s="285">
        <f t="shared" si="388"/>
        <v>17</v>
      </c>
      <c r="M1221" s="285">
        <f t="shared" si="388"/>
        <v>17</v>
      </c>
      <c r="N1221" s="285">
        <f t="shared" si="388"/>
        <v>17</v>
      </c>
      <c r="O1221" s="285">
        <f t="shared" si="388"/>
        <v>17</v>
      </c>
      <c r="P1221" s="285">
        <f t="shared" si="388"/>
        <v>17</v>
      </c>
      <c r="Q1221" s="285">
        <f t="shared" si="388"/>
        <v>17</v>
      </c>
      <c r="R1221" s="285">
        <f t="shared" si="388"/>
        <v>17</v>
      </c>
      <c r="S1221" s="285">
        <f t="shared" si="388"/>
        <v>28</v>
      </c>
      <c r="T1221" s="285">
        <f t="shared" si="388"/>
        <v>28</v>
      </c>
      <c r="U1221" s="285">
        <f>U1220-T1220</f>
        <v>28</v>
      </c>
      <c r="V1221" s="285">
        <f t="shared" si="388"/>
        <v>28</v>
      </c>
      <c r="W1221" s="285">
        <f t="shared" si="388"/>
        <v>28</v>
      </c>
      <c r="X1221" s="285">
        <f t="shared" si="388"/>
        <v>27</v>
      </c>
      <c r="Y1221" s="285">
        <f t="shared" si="388"/>
        <v>27</v>
      </c>
      <c r="Z1221" s="285">
        <f t="shared" si="388"/>
        <v>27</v>
      </c>
      <c r="AA1221" s="285">
        <f t="shared" si="388"/>
        <v>27</v>
      </c>
      <c r="AB1221" s="285">
        <f t="shared" si="388"/>
        <v>27</v>
      </c>
      <c r="AC1221" s="285">
        <f t="shared" si="388"/>
        <v>27</v>
      </c>
      <c r="AD1221" s="285">
        <f t="shared" si="388"/>
        <v>27</v>
      </c>
      <c r="AE1221" s="285">
        <f t="shared" si="388"/>
        <v>27</v>
      </c>
      <c r="AF1221" s="285">
        <f t="shared" si="388"/>
        <v>27</v>
      </c>
      <c r="AG1221" s="285">
        <f t="shared" si="388"/>
        <v>27</v>
      </c>
      <c r="AH1221" s="285">
        <f t="shared" si="388"/>
        <v>28</v>
      </c>
      <c r="AI1221" s="285">
        <f t="shared" si="388"/>
        <v>28</v>
      </c>
      <c r="AJ1221" s="285">
        <f t="shared" si="388"/>
        <v>28</v>
      </c>
      <c r="AK1221" s="285">
        <f t="shared" si="388"/>
        <v>28</v>
      </c>
      <c r="AL1221" s="285">
        <f t="shared" si="388"/>
        <v>28</v>
      </c>
      <c r="AM1221" s="285">
        <f t="shared" si="388"/>
        <v>0</v>
      </c>
      <c r="AN1221" s="285">
        <f t="shared" si="388"/>
        <v>0</v>
      </c>
      <c r="AO1221" s="285">
        <f t="shared" si="388"/>
        <v>0</v>
      </c>
      <c r="AP1221" s="285">
        <f t="shared" si="388"/>
        <v>0</v>
      </c>
      <c r="AQ1221" s="285">
        <f t="shared" si="388"/>
        <v>0</v>
      </c>
      <c r="AR1221" s="285">
        <f t="shared" si="388"/>
        <v>0</v>
      </c>
      <c r="AS1221" s="285">
        <f t="shared" si="388"/>
        <v>0</v>
      </c>
      <c r="AT1221" s="285">
        <f t="shared" si="388"/>
        <v>0</v>
      </c>
      <c r="AU1221" s="285">
        <f t="shared" si="388"/>
        <v>0</v>
      </c>
      <c r="AV1221" s="285">
        <f t="shared" si="388"/>
        <v>0</v>
      </c>
      <c r="AW1221" s="72"/>
      <c r="AX1221" s="72"/>
      <c r="AY1221" s="72"/>
      <c r="AZ1221" s="72"/>
      <c r="BA1221" s="72"/>
      <c r="BB1221" s="72"/>
      <c r="BC1221" s="72"/>
      <c r="BD1221" s="72"/>
      <c r="BE1221" s="72"/>
      <c r="BF1221" s="72"/>
      <c r="BG1221" s="72"/>
      <c r="BH1221" s="72"/>
      <c r="BI1221" s="72"/>
      <c r="BJ1221" s="72"/>
      <c r="BK1221" s="72"/>
      <c r="BL1221" s="72"/>
      <c r="BM1221" s="72"/>
      <c r="BN1221" s="72"/>
      <c r="BO1221" s="72"/>
      <c r="BP1221" s="72"/>
      <c r="BQ1221" s="72"/>
      <c r="BR1221" s="72"/>
      <c r="BS1221" s="72"/>
      <c r="BT1221" s="72"/>
      <c r="BU1221" s="72"/>
      <c r="BV1221" s="72"/>
      <c r="BW1221" s="72"/>
      <c r="BX1221" s="72"/>
      <c r="BY1221" s="72"/>
      <c r="BZ1221" s="72"/>
      <c r="CA1221" s="72"/>
      <c r="CB1221" s="72"/>
      <c r="CC1221" s="72"/>
      <c r="CD1221" s="72"/>
      <c r="CE1221" s="72"/>
      <c r="CF1221" s="72"/>
      <c r="CG1221" s="72"/>
      <c r="CH1221" s="72"/>
    </row>
    <row r="1222" spans="2:86" ht="25.15" hidden="1" customHeight="1">
      <c r="B1222" s="23" t="s">
        <v>331</v>
      </c>
      <c r="C1222" s="279"/>
      <c r="D1222" s="97">
        <f t="shared" ref="D1222:AV1222" si="389">$D$1209*D1214*D1220</f>
        <v>349.05599999999998</v>
      </c>
      <c r="E1222" s="97">
        <f t="shared" si="389"/>
        <v>356.03712000000002</v>
      </c>
      <c r="F1222" s="97">
        <f t="shared" si="389"/>
        <v>361.73371392000007</v>
      </c>
      <c r="G1222" s="97">
        <f t="shared" si="389"/>
        <v>370.05358934015999</v>
      </c>
      <c r="H1222" s="97">
        <f t="shared" si="389"/>
        <v>382.6354113777254</v>
      </c>
      <c r="I1222" s="97">
        <f t="shared" si="389"/>
        <v>487.60665354656209</v>
      </c>
      <c r="J1222" s="97">
        <f t="shared" si="389"/>
        <v>655.58463225699438</v>
      </c>
      <c r="K1222" s="97">
        <f t="shared" si="389"/>
        <v>753.34725285672152</v>
      </c>
      <c r="L1222" s="97">
        <f t="shared" si="389"/>
        <v>851.10987345644878</v>
      </c>
      <c r="M1222" s="97">
        <f t="shared" si="389"/>
        <v>948.87249405617604</v>
      </c>
      <c r="N1222" s="97">
        <f t="shared" si="389"/>
        <v>1046.6351146559032</v>
      </c>
      <c r="O1222" s="97">
        <f t="shared" si="389"/>
        <v>1144.3977352556306</v>
      </c>
      <c r="P1222" s="97">
        <f t="shared" si="389"/>
        <v>1242.1603558553577</v>
      </c>
      <c r="Q1222" s="97">
        <f t="shared" si="389"/>
        <v>1339.9229764550848</v>
      </c>
      <c r="R1222" s="97">
        <f t="shared" si="389"/>
        <v>1437.6855970548122</v>
      </c>
      <c r="S1222" s="97">
        <f t="shared" si="389"/>
        <v>1598.7063839249511</v>
      </c>
      <c r="T1222" s="97">
        <f t="shared" si="389"/>
        <v>1759.7271707950902</v>
      </c>
      <c r="U1222" s="97">
        <f t="shared" si="389"/>
        <v>1920.747957665229</v>
      </c>
      <c r="V1222" s="97">
        <f t="shared" si="389"/>
        <v>2081.7687445353681</v>
      </c>
      <c r="W1222" s="97">
        <f t="shared" si="389"/>
        <v>2242.7895314055068</v>
      </c>
      <c r="X1222" s="97">
        <f t="shared" si="389"/>
        <v>2398.0595758874265</v>
      </c>
      <c r="Y1222" s="97">
        <f t="shared" si="389"/>
        <v>2553.3296203693462</v>
      </c>
      <c r="Z1222" s="97">
        <f t="shared" si="389"/>
        <v>2708.599664851266</v>
      </c>
      <c r="AA1222" s="97">
        <f t="shared" si="389"/>
        <v>2863.8697093331857</v>
      </c>
      <c r="AB1222" s="97">
        <f t="shared" si="389"/>
        <v>3019.1397538151055</v>
      </c>
      <c r="AC1222" s="97">
        <f t="shared" si="389"/>
        <v>3174.4097982970252</v>
      </c>
      <c r="AD1222" s="97">
        <f t="shared" si="389"/>
        <v>3329.6798427789449</v>
      </c>
      <c r="AE1222" s="97">
        <f t="shared" si="389"/>
        <v>3484.9498872608647</v>
      </c>
      <c r="AF1222" s="97">
        <f t="shared" si="389"/>
        <v>3640.2199317427844</v>
      </c>
      <c r="AG1222" s="97">
        <f t="shared" si="389"/>
        <v>3795.4899762247042</v>
      </c>
      <c r="AH1222" s="97">
        <f t="shared" si="389"/>
        <v>3956.5107630948428</v>
      </c>
      <c r="AI1222" s="97">
        <f t="shared" si="389"/>
        <v>4117.5315499649823</v>
      </c>
      <c r="AJ1222" s="97">
        <f t="shared" si="389"/>
        <v>4278.5523368351205</v>
      </c>
      <c r="AK1222" s="97">
        <f t="shared" si="389"/>
        <v>4439.5731237052596</v>
      </c>
      <c r="AL1222" s="97">
        <f t="shared" si="389"/>
        <v>4600.5939105753987</v>
      </c>
      <c r="AM1222" s="97">
        <f t="shared" si="389"/>
        <v>4600.5939105753987</v>
      </c>
      <c r="AN1222" s="97">
        <f t="shared" si="389"/>
        <v>4600.5939105753987</v>
      </c>
      <c r="AO1222" s="97">
        <f t="shared" si="389"/>
        <v>4600.5939105753987</v>
      </c>
      <c r="AP1222" s="97">
        <f t="shared" si="389"/>
        <v>4600.5939105753987</v>
      </c>
      <c r="AQ1222" s="97">
        <f t="shared" si="389"/>
        <v>4600.5939105753987</v>
      </c>
      <c r="AR1222" s="97">
        <f t="shared" si="389"/>
        <v>4600.5939105753987</v>
      </c>
      <c r="AS1222" s="97">
        <f t="shared" si="389"/>
        <v>4600.5939105753987</v>
      </c>
      <c r="AT1222" s="97">
        <f t="shared" si="389"/>
        <v>4600.5939105753987</v>
      </c>
      <c r="AU1222" s="97">
        <f t="shared" si="389"/>
        <v>4600.5939105753987</v>
      </c>
      <c r="AV1222" s="97">
        <f t="shared" si="389"/>
        <v>4600.5939105753987</v>
      </c>
      <c r="AW1222" s="72"/>
      <c r="AX1222" s="72"/>
      <c r="AY1222" s="72"/>
      <c r="AZ1222" s="72"/>
      <c r="BA1222" s="72"/>
      <c r="BB1222" s="72"/>
      <c r="BC1222" s="72"/>
      <c r="BD1222" s="72"/>
      <c r="BE1222" s="72"/>
      <c r="BF1222" s="72"/>
      <c r="BG1222" s="72"/>
      <c r="BH1222" s="72"/>
      <c r="BI1222" s="72"/>
      <c r="BJ1222" s="72"/>
      <c r="BK1222" s="72"/>
      <c r="BL1222" s="72"/>
      <c r="BM1222" s="72"/>
      <c r="BN1222" s="72"/>
      <c r="BO1222" s="72"/>
      <c r="BP1222" s="72"/>
      <c r="BQ1222" s="72"/>
      <c r="BR1222" s="72"/>
      <c r="BS1222" s="72"/>
      <c r="BT1222" s="72"/>
      <c r="BU1222" s="72"/>
      <c r="BV1222" s="72"/>
      <c r="BW1222" s="72"/>
      <c r="BX1222" s="72"/>
      <c r="BY1222" s="72"/>
      <c r="BZ1222" s="72"/>
      <c r="CA1222" s="72"/>
      <c r="CB1222" s="72"/>
      <c r="CC1222" s="72"/>
      <c r="CD1222" s="72"/>
      <c r="CE1222" s="72"/>
      <c r="CF1222" s="72"/>
      <c r="CG1222" s="72"/>
      <c r="CH1222" s="72"/>
    </row>
    <row r="1223" spans="2:86" ht="25.15" hidden="1" customHeight="1">
      <c r="B1223" s="42"/>
      <c r="C1223" s="42"/>
      <c r="D1223" s="286"/>
      <c r="E1223" s="286"/>
      <c r="F1223" s="286"/>
      <c r="G1223" s="286"/>
      <c r="H1223" s="286"/>
      <c r="I1223" s="286"/>
      <c r="J1223" s="286"/>
      <c r="K1223" s="286"/>
      <c r="L1223" s="286"/>
      <c r="M1223" s="286"/>
      <c r="N1223" s="286"/>
      <c r="O1223" s="286"/>
      <c r="P1223" s="286"/>
      <c r="Q1223" s="286"/>
      <c r="R1223" s="286"/>
      <c r="S1223" s="286"/>
      <c r="T1223" s="286"/>
      <c r="U1223" s="286"/>
      <c r="V1223" s="286"/>
      <c r="W1223" s="286"/>
      <c r="X1223" s="286"/>
      <c r="Y1223" s="286"/>
      <c r="Z1223" s="286"/>
      <c r="AA1223" s="286"/>
      <c r="AB1223" s="286"/>
      <c r="AC1223" s="286"/>
      <c r="AD1223" s="286"/>
      <c r="AE1223" s="286"/>
      <c r="AF1223" s="286"/>
      <c r="AG1223" s="286"/>
      <c r="AH1223" s="286"/>
      <c r="AI1223" s="286"/>
      <c r="AJ1223" s="286"/>
      <c r="AK1223" s="286"/>
      <c r="AL1223" s="286"/>
      <c r="AM1223" s="286"/>
      <c r="AN1223" s="286"/>
      <c r="AO1223" s="286"/>
      <c r="AP1223" s="286"/>
      <c r="AQ1223" s="286"/>
      <c r="AR1223" s="286"/>
      <c r="AS1223" s="286"/>
      <c r="AT1223" s="286"/>
      <c r="AU1223" s="286"/>
      <c r="AV1223" s="286"/>
      <c r="AW1223" s="72"/>
      <c r="AX1223" s="72"/>
      <c r="AY1223" s="72"/>
      <c r="AZ1223" s="72"/>
      <c r="BA1223" s="72"/>
      <c r="BB1223" s="72"/>
      <c r="BC1223" s="72"/>
      <c r="BD1223" s="72"/>
      <c r="BE1223" s="72"/>
      <c r="BF1223" s="72"/>
      <c r="BG1223" s="72"/>
      <c r="BH1223" s="72"/>
      <c r="BI1223" s="72"/>
      <c r="BJ1223" s="72"/>
      <c r="BK1223" s="72"/>
      <c r="BL1223" s="72"/>
      <c r="BM1223" s="72"/>
      <c r="BN1223" s="72"/>
      <c r="BO1223" s="72"/>
      <c r="BP1223" s="72"/>
      <c r="BQ1223" s="72"/>
      <c r="BR1223" s="72"/>
      <c r="BS1223" s="72"/>
      <c r="BT1223" s="72"/>
      <c r="BU1223" s="72"/>
      <c r="BV1223" s="72"/>
      <c r="BW1223" s="72"/>
      <c r="BX1223" s="72"/>
      <c r="BY1223" s="72"/>
      <c r="BZ1223" s="72"/>
      <c r="CA1223" s="72"/>
      <c r="CB1223" s="72"/>
      <c r="CC1223" s="72"/>
      <c r="CD1223" s="72"/>
      <c r="CE1223" s="72"/>
      <c r="CF1223" s="72"/>
      <c r="CG1223" s="72"/>
      <c r="CH1223" s="72"/>
    </row>
    <row r="1224" spans="2:86" ht="25.15" hidden="1" customHeight="1">
      <c r="B1224" s="42"/>
      <c r="C1224" s="42"/>
      <c r="D1224" s="72"/>
      <c r="E1224" s="74"/>
      <c r="F1224" s="72"/>
      <c r="G1224" s="72"/>
      <c r="H1224" s="72"/>
      <c r="I1224" s="74"/>
      <c r="J1224" s="15"/>
      <c r="K1224" s="15"/>
      <c r="L1224" s="15"/>
      <c r="M1224" s="15"/>
      <c r="N1224" s="72"/>
      <c r="O1224" s="72"/>
      <c r="P1224" s="72"/>
      <c r="Q1224" s="15"/>
      <c r="R1224" s="15"/>
      <c r="S1224" s="15"/>
      <c r="T1224" s="72"/>
      <c r="U1224" s="72"/>
      <c r="V1224" s="72"/>
      <c r="W1224" s="72"/>
      <c r="X1224" s="72"/>
      <c r="Y1224" s="72"/>
      <c r="Z1224" s="72"/>
      <c r="AA1224" s="72"/>
      <c r="AB1224" s="72"/>
      <c r="AC1224" s="72"/>
      <c r="AD1224" s="72"/>
      <c r="AE1224" s="72"/>
      <c r="AF1224" s="72"/>
      <c r="AG1224" s="72"/>
      <c r="AH1224" s="72"/>
      <c r="AI1224" s="72"/>
      <c r="AJ1224" s="72"/>
      <c r="AK1224" s="72"/>
      <c r="AL1224" s="72"/>
      <c r="AM1224" s="72"/>
      <c r="AN1224" s="72"/>
      <c r="AO1224" s="72"/>
      <c r="AP1224" s="72"/>
      <c r="AQ1224" s="72"/>
      <c r="AR1224" s="72"/>
      <c r="AS1224" s="72"/>
      <c r="AT1224" s="72"/>
      <c r="AU1224" s="72"/>
      <c r="AV1224" s="72"/>
      <c r="AW1224" s="72"/>
      <c r="AX1224" s="72"/>
      <c r="AY1224" s="72"/>
      <c r="AZ1224" s="72"/>
      <c r="BA1224" s="72"/>
      <c r="BB1224" s="72"/>
      <c r="BC1224" s="72"/>
      <c r="BD1224" s="72"/>
      <c r="BE1224" s="72"/>
      <c r="BF1224" s="72"/>
      <c r="BG1224" s="72"/>
      <c r="BH1224" s="72"/>
      <c r="BI1224" s="72"/>
      <c r="BJ1224" s="72"/>
      <c r="BK1224" s="72"/>
      <c r="BL1224" s="72"/>
      <c r="BM1224" s="72"/>
      <c r="BN1224" s="72"/>
      <c r="BO1224" s="72"/>
      <c r="BP1224" s="72"/>
      <c r="BQ1224" s="72"/>
      <c r="BR1224" s="72"/>
      <c r="BS1224" s="72"/>
      <c r="BT1224" s="72"/>
      <c r="BU1224" s="72"/>
      <c r="BV1224" s="72"/>
      <c r="BW1224" s="72"/>
      <c r="BX1224" s="72"/>
      <c r="BY1224" s="72"/>
      <c r="BZ1224" s="72"/>
      <c r="CA1224" s="72"/>
      <c r="CB1224" s="72"/>
      <c r="CC1224" s="72"/>
      <c r="CD1224" s="72"/>
      <c r="CE1224" s="72"/>
      <c r="CF1224" s="72"/>
      <c r="CG1224" s="72"/>
      <c r="CH1224" s="72"/>
    </row>
    <row r="1225" spans="2:86" ht="25.15" hidden="1" customHeight="1">
      <c r="B1225" s="462" t="s">
        <v>332</v>
      </c>
      <c r="C1225" s="463"/>
      <c r="D1225" s="464"/>
      <c r="E1225" s="1"/>
      <c r="F1225" s="462" t="s">
        <v>311</v>
      </c>
      <c r="G1225" s="463"/>
      <c r="H1225" s="464"/>
      <c r="I1225" s="74"/>
      <c r="J1225" s="15"/>
      <c r="K1225" s="15"/>
      <c r="L1225" s="15"/>
      <c r="M1225" s="15"/>
      <c r="N1225" s="72"/>
      <c r="O1225" s="72"/>
      <c r="P1225" s="72"/>
      <c r="Q1225" s="15"/>
      <c r="R1225" s="15"/>
      <c r="S1225" s="15"/>
      <c r="T1225" s="72"/>
      <c r="U1225" s="72"/>
      <c r="V1225" s="72"/>
      <c r="W1225" s="72"/>
      <c r="X1225" s="72"/>
      <c r="Y1225" s="72"/>
      <c r="Z1225" s="72"/>
      <c r="AA1225" s="72"/>
      <c r="AB1225" s="72"/>
      <c r="AC1225" s="72"/>
      <c r="AD1225" s="72"/>
      <c r="AE1225" s="72"/>
      <c r="AF1225" s="72"/>
      <c r="AG1225" s="72"/>
      <c r="AH1225" s="72"/>
      <c r="AI1225" s="72"/>
      <c r="AJ1225" s="72"/>
      <c r="AK1225" s="72"/>
      <c r="AL1225" s="72"/>
      <c r="AM1225" s="72"/>
      <c r="AN1225" s="72"/>
      <c r="AO1225" s="72"/>
      <c r="AP1225" s="72"/>
      <c r="AQ1225" s="72"/>
      <c r="AR1225" s="72"/>
      <c r="AS1225" s="72"/>
      <c r="AT1225" s="72"/>
      <c r="AU1225" s="72"/>
      <c r="AV1225" s="72"/>
      <c r="AW1225" s="72"/>
      <c r="AX1225" s="72"/>
      <c r="AY1225" s="72"/>
      <c r="AZ1225" s="72"/>
      <c r="BA1225" s="72"/>
      <c r="BB1225" s="72"/>
      <c r="BC1225" s="72"/>
      <c r="BD1225" s="72"/>
      <c r="BE1225" s="72"/>
      <c r="BF1225" s="72"/>
      <c r="BG1225" s="72"/>
      <c r="BH1225" s="72"/>
      <c r="BI1225" s="72"/>
      <c r="BJ1225" s="72"/>
      <c r="BK1225" s="72"/>
      <c r="BL1225" s="72"/>
      <c r="BM1225" s="72"/>
      <c r="BN1225" s="72"/>
      <c r="BO1225" s="72"/>
      <c r="BP1225" s="72"/>
      <c r="BQ1225" s="72"/>
      <c r="BR1225" s="72"/>
      <c r="BS1225" s="72"/>
      <c r="BT1225" s="72"/>
      <c r="BU1225" s="72"/>
      <c r="BV1225" s="72"/>
      <c r="BW1225" s="72"/>
      <c r="BX1225" s="72"/>
      <c r="BY1225" s="72"/>
      <c r="BZ1225" s="72"/>
      <c r="CA1225" s="72"/>
      <c r="CB1225" s="72"/>
      <c r="CC1225" s="72"/>
      <c r="CD1225" s="72"/>
      <c r="CE1225" s="72"/>
      <c r="CF1225" s="72"/>
      <c r="CG1225" s="72"/>
      <c r="CH1225" s="72"/>
    </row>
    <row r="1226" spans="2:86" ht="25.15" hidden="1" customHeight="1">
      <c r="B1226" s="443" t="s">
        <v>122</v>
      </c>
      <c r="C1226" s="444"/>
      <c r="D1226" s="445"/>
      <c r="E1226" s="1"/>
      <c r="F1226" s="443" t="s">
        <v>122</v>
      </c>
      <c r="G1226" s="444"/>
      <c r="H1226" s="445"/>
      <c r="I1226" s="74"/>
      <c r="J1226" s="15"/>
      <c r="K1226" s="15"/>
      <c r="L1226" s="15"/>
      <c r="M1226" s="15"/>
      <c r="N1226" s="72"/>
      <c r="O1226" s="72"/>
      <c r="P1226" s="72"/>
      <c r="Q1226" s="15"/>
      <c r="R1226" s="15"/>
      <c r="S1226" s="15"/>
      <c r="T1226" s="72"/>
      <c r="U1226" s="72"/>
      <c r="V1226" s="72"/>
      <c r="W1226" s="72"/>
      <c r="X1226" s="72"/>
      <c r="Y1226" s="72"/>
      <c r="Z1226" s="72"/>
      <c r="AA1226" s="72"/>
      <c r="AB1226" s="72"/>
      <c r="AC1226" s="72"/>
      <c r="AD1226" s="72"/>
      <c r="AE1226" s="72"/>
      <c r="AF1226" s="72"/>
      <c r="AG1226" s="72"/>
      <c r="AH1226" s="72"/>
      <c r="AI1226" s="72"/>
      <c r="AJ1226" s="72"/>
      <c r="AK1226" s="72"/>
      <c r="AL1226" s="72"/>
      <c r="AM1226" s="72"/>
      <c r="AN1226" s="72"/>
      <c r="AO1226" s="72"/>
      <c r="AP1226" s="72"/>
      <c r="AQ1226" s="72"/>
      <c r="AR1226" s="72"/>
      <c r="AS1226" s="72"/>
      <c r="AT1226" s="72"/>
      <c r="AU1226" s="72"/>
      <c r="AV1226" s="72"/>
      <c r="AW1226" s="72"/>
      <c r="AX1226" s="72"/>
      <c r="AY1226" s="72"/>
      <c r="AZ1226" s="72"/>
      <c r="BA1226" s="72"/>
      <c r="BB1226" s="72"/>
      <c r="BC1226" s="72"/>
      <c r="BD1226" s="72"/>
      <c r="BE1226" s="72"/>
      <c r="BF1226" s="72"/>
      <c r="BG1226" s="72"/>
      <c r="BH1226" s="72"/>
      <c r="BI1226" s="72"/>
      <c r="BJ1226" s="72"/>
      <c r="BK1226" s="72"/>
      <c r="BL1226" s="72"/>
      <c r="BM1226" s="72"/>
      <c r="BN1226" s="72"/>
      <c r="BO1226" s="72"/>
      <c r="BP1226" s="72"/>
      <c r="BQ1226" s="72"/>
      <c r="BR1226" s="72"/>
      <c r="BS1226" s="72"/>
      <c r="BT1226" s="72"/>
      <c r="BU1226" s="72"/>
      <c r="BV1226" s="72"/>
      <c r="BW1226" s="72"/>
      <c r="BX1226" s="72"/>
      <c r="BY1226" s="72"/>
      <c r="BZ1226" s="72"/>
      <c r="CA1226" s="72"/>
      <c r="CB1226" s="72"/>
      <c r="CC1226" s="72"/>
      <c r="CD1226" s="72"/>
      <c r="CE1226" s="72"/>
      <c r="CF1226" s="72"/>
      <c r="CG1226" s="72"/>
      <c r="CH1226" s="72"/>
    </row>
    <row r="1227" spans="2:86" ht="25.15" hidden="1" customHeight="1">
      <c r="B1227" s="443" t="s">
        <v>123</v>
      </c>
      <c r="C1227" s="444"/>
      <c r="D1227" s="445"/>
      <c r="E1227" s="1"/>
      <c r="F1227" s="443" t="s">
        <v>124</v>
      </c>
      <c r="G1227" s="444"/>
      <c r="H1227" s="445"/>
      <c r="I1227" s="74"/>
      <c r="J1227" s="15"/>
      <c r="K1227" s="15"/>
      <c r="L1227" s="15"/>
      <c r="M1227" s="15"/>
      <c r="N1227" s="72"/>
      <c r="O1227" s="72"/>
      <c r="P1227" s="72"/>
      <c r="Q1227" s="15"/>
      <c r="R1227" s="15"/>
      <c r="S1227" s="15"/>
      <c r="T1227" s="72"/>
      <c r="U1227" s="72"/>
      <c r="V1227" s="72"/>
      <c r="W1227" s="72"/>
      <c r="X1227" s="72"/>
      <c r="Y1227" s="72"/>
      <c r="Z1227" s="72"/>
      <c r="AA1227" s="72"/>
      <c r="AB1227" s="72"/>
      <c r="AC1227" s="72"/>
      <c r="AD1227" s="72"/>
      <c r="AE1227" s="72"/>
      <c r="AF1227" s="72"/>
      <c r="AG1227" s="72"/>
      <c r="AH1227" s="72"/>
      <c r="AI1227" s="72"/>
      <c r="AJ1227" s="72"/>
      <c r="AK1227" s="72"/>
      <c r="AL1227" s="72"/>
      <c r="AM1227" s="72"/>
      <c r="AN1227" s="72"/>
      <c r="AO1227" s="72"/>
      <c r="AP1227" s="72"/>
      <c r="AQ1227" s="72"/>
      <c r="AR1227" s="72"/>
      <c r="AS1227" s="72"/>
      <c r="AT1227" s="72"/>
      <c r="AU1227" s="72"/>
      <c r="AV1227" s="72"/>
      <c r="AW1227" s="72"/>
      <c r="AX1227" s="72"/>
      <c r="AY1227" s="72"/>
      <c r="AZ1227" s="72"/>
      <c r="BA1227" s="72"/>
      <c r="BB1227" s="72"/>
      <c r="BC1227" s="72"/>
      <c r="BD1227" s="72"/>
      <c r="BE1227" s="72"/>
      <c r="BF1227" s="72"/>
      <c r="BG1227" s="72"/>
      <c r="BH1227" s="72"/>
      <c r="BI1227" s="72"/>
      <c r="BJ1227" s="72"/>
      <c r="BK1227" s="72"/>
      <c r="BL1227" s="72"/>
      <c r="BM1227" s="72"/>
      <c r="BN1227" s="72"/>
      <c r="BO1227" s="72"/>
      <c r="BP1227" s="72"/>
      <c r="BQ1227" s="72"/>
      <c r="BR1227" s="72"/>
      <c r="BS1227" s="72"/>
      <c r="BT1227" s="72"/>
      <c r="BU1227" s="72"/>
      <c r="BV1227" s="72"/>
      <c r="BW1227" s="72"/>
      <c r="BX1227" s="72"/>
      <c r="BY1227" s="72"/>
      <c r="BZ1227" s="72"/>
      <c r="CA1227" s="72"/>
      <c r="CB1227" s="72"/>
      <c r="CC1227" s="72"/>
      <c r="CD1227" s="72"/>
      <c r="CE1227" s="72"/>
      <c r="CF1227" s="72"/>
      <c r="CG1227" s="72"/>
      <c r="CH1227" s="72"/>
    </row>
    <row r="1228" spans="2:86" ht="25.15" hidden="1" customHeight="1">
      <c r="B1228" s="121" t="s">
        <v>126</v>
      </c>
      <c r="C1228" s="268" t="s">
        <v>47</v>
      </c>
      <c r="D1228" s="268" t="s">
        <v>48</v>
      </c>
      <c r="E1228" s="1"/>
      <c r="F1228" s="121" t="s">
        <v>126</v>
      </c>
      <c r="G1228" s="269" t="s">
        <v>47</v>
      </c>
      <c r="H1228" s="269" t="s">
        <v>48</v>
      </c>
      <c r="I1228" s="74"/>
      <c r="J1228" s="15"/>
      <c r="K1228" s="15"/>
      <c r="L1228" s="15"/>
      <c r="M1228" s="15"/>
      <c r="N1228" s="72"/>
      <c r="O1228" s="72"/>
      <c r="P1228" s="72"/>
      <c r="Q1228" s="15"/>
      <c r="R1228" s="15"/>
      <c r="S1228" s="15"/>
      <c r="T1228" s="72"/>
      <c r="U1228" s="72"/>
      <c r="V1228" s="72"/>
      <c r="W1228" s="72"/>
      <c r="X1228" s="72"/>
      <c r="Y1228" s="72"/>
      <c r="Z1228" s="72"/>
      <c r="AA1228" s="72"/>
      <c r="AB1228" s="72"/>
      <c r="AC1228" s="72"/>
      <c r="AD1228" s="72"/>
      <c r="AE1228" s="72"/>
      <c r="AF1228" s="72"/>
      <c r="AG1228" s="72"/>
      <c r="AH1228" s="72"/>
      <c r="AI1228" s="72"/>
      <c r="AJ1228" s="72"/>
      <c r="AK1228" s="72"/>
      <c r="AL1228" s="72"/>
      <c r="AM1228" s="72"/>
      <c r="AN1228" s="72"/>
      <c r="AO1228" s="72"/>
      <c r="AP1228" s="72"/>
      <c r="AQ1228" s="72"/>
      <c r="AR1228" s="72"/>
      <c r="AS1228" s="72"/>
      <c r="AT1228" s="72"/>
      <c r="AU1228" s="72"/>
      <c r="AV1228" s="72"/>
      <c r="AW1228" s="72"/>
      <c r="AX1228" s="72"/>
      <c r="AY1228" s="72"/>
      <c r="AZ1228" s="72"/>
      <c r="BA1228" s="72"/>
      <c r="BB1228" s="72"/>
      <c r="BC1228" s="72"/>
      <c r="BD1228" s="72"/>
      <c r="BE1228" s="72"/>
      <c r="BF1228" s="72"/>
      <c r="BG1228" s="72"/>
      <c r="BH1228" s="72"/>
      <c r="BI1228" s="72"/>
      <c r="BJ1228" s="72"/>
      <c r="BK1228" s="72"/>
      <c r="BL1228" s="72"/>
      <c r="BM1228" s="72"/>
      <c r="BN1228" s="72"/>
      <c r="BO1228" s="72"/>
      <c r="BP1228" s="72"/>
      <c r="BQ1228" s="72"/>
      <c r="BR1228" s="72"/>
      <c r="BS1228" s="72"/>
      <c r="BT1228" s="72"/>
      <c r="BU1228" s="72"/>
      <c r="BV1228" s="72"/>
      <c r="BW1228" s="72"/>
      <c r="BX1228" s="72"/>
      <c r="BY1228" s="72"/>
      <c r="BZ1228" s="72"/>
      <c r="CA1228" s="72"/>
      <c r="CB1228" s="72"/>
      <c r="CC1228" s="72"/>
      <c r="CD1228" s="72"/>
      <c r="CE1228" s="72"/>
      <c r="CF1228" s="72"/>
      <c r="CG1228" s="72"/>
      <c r="CH1228" s="72"/>
    </row>
    <row r="1229" spans="2:86" ht="25.15" hidden="1" customHeight="1">
      <c r="B1229" s="23" t="s">
        <v>25</v>
      </c>
      <c r="C1229" s="207">
        <f t="shared" ref="C1229:C1242" si="390">(C1175*10^-6)*$D$1199*$G$1222</f>
        <v>0.24114604583295118</v>
      </c>
      <c r="D1229" s="207">
        <f t="shared" ref="D1229:D1242" si="391">(D1175*10^-6)*$E$1199*$G$1222</f>
        <v>0.6067442717442284</v>
      </c>
      <c r="E1229" s="1"/>
      <c r="F1229" s="23" t="s">
        <v>25</v>
      </c>
      <c r="G1229" s="207">
        <f t="shared" ref="G1229:H1242" si="392">C1229*K1175</f>
        <v>0.26827497598915823</v>
      </c>
      <c r="H1229" s="207">
        <f t="shared" si="392"/>
        <v>0.6825873057122569</v>
      </c>
      <c r="I1229" s="74"/>
      <c r="J1229" s="15"/>
      <c r="K1229" s="15"/>
      <c r="L1229" s="15"/>
      <c r="M1229" s="15"/>
      <c r="N1229" s="72"/>
      <c r="O1229" s="72"/>
      <c r="P1229" s="72"/>
      <c r="Q1229" s="15"/>
      <c r="R1229" s="15"/>
      <c r="S1229" s="15"/>
      <c r="T1229" s="72"/>
      <c r="U1229" s="72"/>
      <c r="V1229" s="72"/>
      <c r="W1229" s="72"/>
      <c r="X1229" s="72"/>
      <c r="Y1229" s="72"/>
      <c r="Z1229" s="72"/>
      <c r="AA1229" s="72"/>
      <c r="AB1229" s="72"/>
      <c r="AC1229" s="72"/>
      <c r="AD1229" s="72"/>
      <c r="AE1229" s="72"/>
      <c r="AF1229" s="72"/>
      <c r="AG1229" s="72"/>
      <c r="AH1229" s="72"/>
      <c r="AI1229" s="72"/>
      <c r="AJ1229" s="72"/>
      <c r="AK1229" s="72"/>
      <c r="AL1229" s="72"/>
      <c r="AM1229" s="72"/>
      <c r="AN1229" s="72"/>
      <c r="AO1229" s="72"/>
      <c r="AP1229" s="72"/>
      <c r="AQ1229" s="72"/>
      <c r="AR1229" s="72"/>
      <c r="AS1229" s="72"/>
      <c r="AT1229" s="72"/>
      <c r="AU1229" s="72"/>
      <c r="AV1229" s="72"/>
      <c r="AW1229" s="72"/>
      <c r="AX1229" s="72"/>
      <c r="AY1229" s="72"/>
      <c r="AZ1229" s="72"/>
      <c r="BA1229" s="72"/>
      <c r="BB1229" s="72"/>
      <c r="BC1229" s="72"/>
      <c r="BD1229" s="72"/>
      <c r="BE1229" s="72"/>
      <c r="BF1229" s="72"/>
      <c r="BG1229" s="72"/>
      <c r="BH1229" s="72"/>
      <c r="BI1229" s="72"/>
      <c r="BJ1229" s="72"/>
      <c r="BK1229" s="72"/>
      <c r="BL1229" s="72"/>
      <c r="BM1229" s="72"/>
      <c r="BN1229" s="72"/>
      <c r="BO1229" s="72"/>
      <c r="BP1229" s="72"/>
      <c r="BQ1229" s="72"/>
      <c r="BR1229" s="72"/>
      <c r="BS1229" s="72"/>
      <c r="BT1229" s="72"/>
      <c r="BU1229" s="72"/>
      <c r="BV1229" s="72"/>
      <c r="BW1229" s="72"/>
      <c r="BX1229" s="72"/>
      <c r="BY1229" s="72"/>
      <c r="BZ1229" s="72"/>
      <c r="CA1229" s="72"/>
      <c r="CB1229" s="72"/>
      <c r="CC1229" s="72"/>
      <c r="CD1229" s="72"/>
      <c r="CE1229" s="72"/>
      <c r="CF1229" s="72"/>
      <c r="CG1229" s="72"/>
      <c r="CH1229" s="72"/>
    </row>
    <row r="1230" spans="2:86" ht="25.15" hidden="1" customHeight="1">
      <c r="B1230" s="23" t="s">
        <v>26</v>
      </c>
      <c r="C1230" s="207">
        <f t="shared" si="390"/>
        <v>0.15272855667423385</v>
      </c>
      <c r="D1230" s="207">
        <f t="shared" si="391"/>
        <v>0.33792270121722284</v>
      </c>
      <c r="E1230" s="1"/>
      <c r="F1230" s="23" t="s">
        <v>26</v>
      </c>
      <c r="G1230" s="207">
        <f t="shared" si="392"/>
        <v>0.16991051930008516</v>
      </c>
      <c r="H1230" s="207">
        <f t="shared" si="392"/>
        <v>0.38016303886937569</v>
      </c>
      <c r="I1230" s="74"/>
      <c r="J1230" s="15"/>
      <c r="K1230" s="15"/>
      <c r="L1230" s="15"/>
      <c r="M1230" s="15"/>
      <c r="N1230" s="72"/>
      <c r="O1230" s="72"/>
      <c r="P1230" s="72"/>
      <c r="Q1230" s="15"/>
      <c r="R1230" s="15"/>
      <c r="S1230" s="15"/>
      <c r="T1230" s="72"/>
      <c r="U1230" s="72"/>
      <c r="V1230" s="72"/>
      <c r="W1230" s="72"/>
      <c r="X1230" s="72"/>
      <c r="Y1230" s="72"/>
      <c r="Z1230" s="72"/>
      <c r="AA1230" s="72"/>
      <c r="AB1230" s="72"/>
      <c r="AC1230" s="72"/>
      <c r="AD1230" s="72"/>
      <c r="AE1230" s="72"/>
      <c r="AF1230" s="72"/>
      <c r="AG1230" s="72"/>
      <c r="AH1230" s="72"/>
      <c r="AI1230" s="72"/>
      <c r="AJ1230" s="72"/>
      <c r="AK1230" s="72"/>
      <c r="AL1230" s="72"/>
      <c r="AM1230" s="72"/>
      <c r="AN1230" s="72"/>
      <c r="AO1230" s="72"/>
      <c r="AP1230" s="72"/>
      <c r="AQ1230" s="72"/>
      <c r="AR1230" s="72"/>
      <c r="AS1230" s="72"/>
      <c r="AT1230" s="72"/>
      <c r="AU1230" s="72"/>
      <c r="AV1230" s="72"/>
      <c r="AW1230" s="72"/>
      <c r="AX1230" s="72"/>
      <c r="AY1230" s="72"/>
      <c r="AZ1230" s="72"/>
      <c r="BA1230" s="72"/>
      <c r="BB1230" s="72"/>
      <c r="BC1230" s="72"/>
      <c r="BD1230" s="72"/>
      <c r="BE1230" s="72"/>
      <c r="BF1230" s="72"/>
      <c r="BG1230" s="72"/>
      <c r="BH1230" s="72"/>
      <c r="BI1230" s="72"/>
      <c r="BJ1230" s="72"/>
      <c r="BK1230" s="72"/>
      <c r="BL1230" s="72"/>
      <c r="BM1230" s="72"/>
      <c r="BN1230" s="72"/>
      <c r="BO1230" s="72"/>
      <c r="BP1230" s="72"/>
      <c r="BQ1230" s="72"/>
      <c r="BR1230" s="72"/>
      <c r="BS1230" s="72"/>
      <c r="BT1230" s="72"/>
      <c r="BU1230" s="72"/>
      <c r="BV1230" s="72"/>
      <c r="BW1230" s="72"/>
      <c r="BX1230" s="72"/>
      <c r="BY1230" s="72"/>
      <c r="BZ1230" s="72"/>
      <c r="CA1230" s="72"/>
      <c r="CB1230" s="72"/>
      <c r="CC1230" s="72"/>
      <c r="CD1230" s="72"/>
      <c r="CE1230" s="72"/>
      <c r="CF1230" s="72"/>
      <c r="CG1230" s="72"/>
      <c r="CH1230" s="72"/>
    </row>
    <row r="1231" spans="2:86" ht="25.15" hidden="1" customHeight="1">
      <c r="B1231" s="23" t="s">
        <v>27</v>
      </c>
      <c r="C1231" s="207">
        <f t="shared" si="390"/>
        <v>0.11636636729688873</v>
      </c>
      <c r="D1231" s="207">
        <f t="shared" si="391"/>
        <v>0.2570088376246964</v>
      </c>
      <c r="E1231" s="1"/>
      <c r="F1231" s="23" t="s">
        <v>27</v>
      </c>
      <c r="G1231" s="207">
        <f t="shared" si="392"/>
        <v>0.12945758361778872</v>
      </c>
      <c r="H1231" s="207">
        <f t="shared" si="392"/>
        <v>0.28913494232778347</v>
      </c>
      <c r="I1231" s="74"/>
      <c r="J1231" s="15"/>
      <c r="K1231" s="15"/>
      <c r="L1231" s="15"/>
      <c r="M1231" s="15"/>
      <c r="N1231" s="72"/>
      <c r="O1231" s="72"/>
      <c r="P1231" s="72"/>
      <c r="Q1231" s="15"/>
      <c r="R1231" s="15"/>
      <c r="S1231" s="15"/>
      <c r="T1231" s="72"/>
      <c r="U1231" s="72"/>
      <c r="V1231" s="72"/>
      <c r="W1231" s="72"/>
      <c r="X1231" s="72"/>
      <c r="Y1231" s="72"/>
      <c r="Z1231" s="72"/>
      <c r="AA1231" s="72"/>
      <c r="AB1231" s="72"/>
      <c r="AC1231" s="72"/>
      <c r="AD1231" s="72"/>
      <c r="AE1231" s="72"/>
      <c r="AF1231" s="72"/>
      <c r="AG1231" s="72"/>
      <c r="AH1231" s="72"/>
      <c r="AI1231" s="72"/>
      <c r="AJ1231" s="72"/>
      <c r="AK1231" s="72"/>
      <c r="AL1231" s="72"/>
      <c r="AM1231" s="72"/>
      <c r="AN1231" s="72"/>
      <c r="AO1231" s="72"/>
      <c r="AP1231" s="72"/>
      <c r="AQ1231" s="72"/>
      <c r="AR1231" s="72"/>
      <c r="AS1231" s="72"/>
      <c r="AT1231" s="72"/>
      <c r="AU1231" s="72"/>
      <c r="AV1231" s="72"/>
      <c r="AW1231" s="72"/>
      <c r="AX1231" s="72"/>
      <c r="AY1231" s="72"/>
      <c r="AZ1231" s="72"/>
      <c r="BA1231" s="72"/>
      <c r="BB1231" s="72"/>
      <c r="BC1231" s="72"/>
      <c r="BD1231" s="72"/>
      <c r="BE1231" s="72"/>
      <c r="BF1231" s="72"/>
      <c r="BG1231" s="72"/>
      <c r="BH1231" s="72"/>
      <c r="BI1231" s="72"/>
      <c r="BJ1231" s="72"/>
      <c r="BK1231" s="72"/>
      <c r="BL1231" s="72"/>
      <c r="BM1231" s="72"/>
      <c r="BN1231" s="72"/>
      <c r="BO1231" s="72"/>
      <c r="BP1231" s="72"/>
      <c r="BQ1231" s="72"/>
      <c r="BR1231" s="72"/>
      <c r="BS1231" s="72"/>
      <c r="BT1231" s="72"/>
      <c r="BU1231" s="72"/>
      <c r="BV1231" s="72"/>
      <c r="BW1231" s="72"/>
      <c r="BX1231" s="72"/>
      <c r="BY1231" s="72"/>
      <c r="BZ1231" s="72"/>
      <c r="CA1231" s="72"/>
      <c r="CB1231" s="72"/>
      <c r="CC1231" s="72"/>
      <c r="CD1231" s="72"/>
      <c r="CE1231" s="72"/>
      <c r="CF1231" s="72"/>
      <c r="CG1231" s="72"/>
      <c r="CH1231" s="72"/>
    </row>
    <row r="1232" spans="2:86" ht="25.15" hidden="1" customHeight="1">
      <c r="B1232" s="23" t="s">
        <v>28</v>
      </c>
      <c r="C1232" s="207">
        <f t="shared" si="390"/>
        <v>9.4506410450000342E-2</v>
      </c>
      <c r="D1232" s="207">
        <f t="shared" si="391"/>
        <v>0.21593366671747646</v>
      </c>
      <c r="E1232" s="1"/>
      <c r="F1232" s="23" t="s">
        <v>28</v>
      </c>
      <c r="G1232" s="207">
        <f t="shared" si="392"/>
        <v>0.10513838162562539</v>
      </c>
      <c r="H1232" s="207">
        <f t="shared" si="392"/>
        <v>0.24292537505716102</v>
      </c>
      <c r="I1232" s="74"/>
      <c r="J1232" s="15"/>
      <c r="K1232" s="15"/>
      <c r="L1232" s="15"/>
      <c r="M1232" s="15"/>
      <c r="N1232" s="72"/>
      <c r="O1232" s="72"/>
      <c r="P1232" s="72"/>
      <c r="Q1232" s="15"/>
      <c r="R1232" s="15"/>
      <c r="S1232" s="15"/>
      <c r="T1232" s="72"/>
      <c r="U1232" s="72"/>
      <c r="V1232" s="72"/>
      <c r="W1232" s="72"/>
      <c r="X1232" s="72"/>
      <c r="Y1232" s="72"/>
      <c r="Z1232" s="72"/>
      <c r="AA1232" s="72"/>
      <c r="AB1232" s="72"/>
      <c r="AC1232" s="72"/>
      <c r="AD1232" s="72"/>
      <c r="AE1232" s="72"/>
      <c r="AF1232" s="72"/>
      <c r="AG1232" s="72"/>
      <c r="AH1232" s="72"/>
      <c r="AI1232" s="72"/>
      <c r="AJ1232" s="72"/>
      <c r="AK1232" s="72"/>
      <c r="AL1232" s="72"/>
      <c r="AM1232" s="72"/>
      <c r="AN1232" s="72"/>
      <c r="AO1232" s="72"/>
      <c r="AP1232" s="72"/>
      <c r="AQ1232" s="72"/>
      <c r="AR1232" s="72"/>
      <c r="AS1232" s="72"/>
      <c r="AT1232" s="72"/>
      <c r="AU1232" s="72"/>
      <c r="AV1232" s="72"/>
      <c r="AW1232" s="72"/>
      <c r="AX1232" s="72"/>
      <c r="AY1232" s="72"/>
      <c r="AZ1232" s="72"/>
      <c r="BA1232" s="72"/>
      <c r="BB1232" s="72"/>
      <c r="BC1232" s="72"/>
      <c r="BD1232" s="72"/>
      <c r="BE1232" s="72"/>
      <c r="BF1232" s="72"/>
      <c r="BG1232" s="72"/>
      <c r="BH1232" s="72"/>
      <c r="BI1232" s="72"/>
      <c r="BJ1232" s="72"/>
      <c r="BK1232" s="72"/>
      <c r="BL1232" s="72"/>
      <c r="BM1232" s="72"/>
      <c r="BN1232" s="72"/>
      <c r="BO1232" s="72"/>
      <c r="BP1232" s="72"/>
      <c r="BQ1232" s="72"/>
      <c r="BR1232" s="72"/>
      <c r="BS1232" s="72"/>
      <c r="BT1232" s="72"/>
      <c r="BU1232" s="72"/>
      <c r="BV1232" s="72"/>
      <c r="BW1232" s="72"/>
      <c r="BX1232" s="72"/>
      <c r="BY1232" s="72"/>
      <c r="BZ1232" s="72"/>
      <c r="CA1232" s="72"/>
      <c r="CB1232" s="72"/>
      <c r="CC1232" s="72"/>
      <c r="CD1232" s="72"/>
      <c r="CE1232" s="72"/>
      <c r="CF1232" s="72"/>
      <c r="CG1232" s="72"/>
      <c r="CH1232" s="72"/>
    </row>
    <row r="1233" spans="2:86" ht="25.15" hidden="1" customHeight="1">
      <c r="B1233" s="23" t="s">
        <v>29</v>
      </c>
      <c r="C1233" s="207">
        <f t="shared" si="390"/>
        <v>8.0059988654948039E-2</v>
      </c>
      <c r="D1233" s="207">
        <f t="shared" si="391"/>
        <v>0.19338591895228249</v>
      </c>
      <c r="E1233" s="1"/>
      <c r="F1233" s="23" t="s">
        <v>29</v>
      </c>
      <c r="G1233" s="207">
        <f t="shared" si="392"/>
        <v>8.906673737862969E-2</v>
      </c>
      <c r="H1233" s="207">
        <f t="shared" si="392"/>
        <v>0.21755915882131779</v>
      </c>
      <c r="I1233" s="74"/>
      <c r="J1233" s="15"/>
      <c r="K1233" s="15"/>
      <c r="L1233" s="15"/>
      <c r="M1233" s="15"/>
      <c r="N1233" s="72"/>
      <c r="O1233" s="72"/>
      <c r="P1233" s="72"/>
      <c r="Q1233" s="15"/>
      <c r="R1233" s="15"/>
      <c r="S1233" s="15"/>
      <c r="T1233" s="72"/>
      <c r="U1233" s="72"/>
      <c r="V1233" s="72"/>
      <c r="W1233" s="72"/>
      <c r="X1233" s="72"/>
      <c r="Y1233" s="72"/>
      <c r="Z1233" s="72"/>
      <c r="AA1233" s="72"/>
      <c r="AB1233" s="72"/>
      <c r="AC1233" s="72"/>
      <c r="AD1233" s="72"/>
      <c r="AE1233" s="72"/>
      <c r="AF1233" s="72"/>
      <c r="AG1233" s="72"/>
      <c r="AH1233" s="72"/>
      <c r="AI1233" s="72"/>
      <c r="AJ1233" s="72"/>
      <c r="AK1233" s="72"/>
      <c r="AL1233" s="72"/>
      <c r="AM1233" s="72"/>
      <c r="AN1233" s="72"/>
      <c r="AO1233" s="72"/>
      <c r="AP1233" s="72"/>
      <c r="AQ1233" s="72"/>
      <c r="AR1233" s="72"/>
      <c r="AS1233" s="72"/>
      <c r="AT1233" s="72"/>
      <c r="AU1233" s="72"/>
      <c r="AV1233" s="72"/>
      <c r="AW1233" s="72"/>
      <c r="AX1233" s="72"/>
      <c r="AY1233" s="72"/>
      <c r="AZ1233" s="72"/>
      <c r="BA1233" s="72"/>
      <c r="BB1233" s="72"/>
      <c r="BC1233" s="72"/>
      <c r="BD1233" s="72"/>
      <c r="BE1233" s="72"/>
      <c r="BF1233" s="72"/>
      <c r="BG1233" s="72"/>
      <c r="BH1233" s="72"/>
      <c r="BI1233" s="72"/>
      <c r="BJ1233" s="72"/>
      <c r="BK1233" s="72"/>
      <c r="BL1233" s="72"/>
      <c r="BM1233" s="72"/>
      <c r="BN1233" s="72"/>
      <c r="BO1233" s="72"/>
      <c r="BP1233" s="72"/>
      <c r="BQ1233" s="72"/>
      <c r="BR1233" s="72"/>
      <c r="BS1233" s="72"/>
      <c r="BT1233" s="72"/>
      <c r="BU1233" s="72"/>
      <c r="BV1233" s="72"/>
      <c r="BW1233" s="72"/>
      <c r="BX1233" s="72"/>
      <c r="BY1233" s="72"/>
      <c r="BZ1233" s="72"/>
      <c r="CA1233" s="72"/>
      <c r="CB1233" s="72"/>
      <c r="CC1233" s="72"/>
      <c r="CD1233" s="72"/>
      <c r="CE1233" s="72"/>
      <c r="CF1233" s="72"/>
      <c r="CG1233" s="72"/>
      <c r="CH1233" s="72"/>
    </row>
    <row r="1234" spans="2:86" ht="25.15" hidden="1" customHeight="1">
      <c r="B1234" s="23" t="s">
        <v>30</v>
      </c>
      <c r="C1234" s="207">
        <f t="shared" si="390"/>
        <v>7.0412983877111854E-2</v>
      </c>
      <c r="D1234" s="207">
        <f t="shared" si="391"/>
        <v>0.1813912404352106</v>
      </c>
      <c r="E1234" s="1"/>
      <c r="F1234" s="23" t="s">
        <v>30</v>
      </c>
      <c r="G1234" s="207">
        <f t="shared" si="392"/>
        <v>7.9654688010982785E-2</v>
      </c>
      <c r="H1234" s="207">
        <f t="shared" si="392"/>
        <v>0.20784412966534546</v>
      </c>
      <c r="I1234" s="74"/>
      <c r="J1234" s="15"/>
      <c r="K1234" s="15"/>
      <c r="L1234" s="15"/>
      <c r="M1234" s="15"/>
      <c r="N1234" s="72"/>
      <c r="O1234" s="72"/>
      <c r="P1234" s="72"/>
      <c r="Q1234" s="15"/>
      <c r="R1234" s="15"/>
      <c r="S1234" s="15"/>
      <c r="T1234" s="72"/>
      <c r="U1234" s="72"/>
      <c r="V1234" s="72"/>
      <c r="W1234" s="72"/>
      <c r="X1234" s="72"/>
      <c r="Y1234" s="72"/>
      <c r="Z1234" s="72"/>
      <c r="AA1234" s="72"/>
      <c r="AB1234" s="72"/>
      <c r="AC1234" s="72"/>
      <c r="AD1234" s="72"/>
      <c r="AE1234" s="72"/>
      <c r="AF1234" s="72"/>
      <c r="AG1234" s="72"/>
      <c r="AH1234" s="72"/>
      <c r="AI1234" s="72"/>
      <c r="AJ1234" s="72"/>
      <c r="AK1234" s="72"/>
      <c r="AL1234" s="72"/>
      <c r="AM1234" s="72"/>
      <c r="AN1234" s="72"/>
      <c r="AO1234" s="72"/>
      <c r="AP1234" s="72"/>
      <c r="AQ1234" s="72"/>
      <c r="AR1234" s="72"/>
      <c r="AS1234" s="72"/>
      <c r="AT1234" s="72"/>
      <c r="AU1234" s="72"/>
      <c r="AV1234" s="72"/>
      <c r="AW1234" s="72"/>
      <c r="AX1234" s="72"/>
      <c r="AY1234" s="72"/>
      <c r="AZ1234" s="72"/>
      <c r="BA1234" s="72"/>
      <c r="BB1234" s="72"/>
      <c r="BC1234" s="72"/>
      <c r="BD1234" s="72"/>
      <c r="BE1234" s="72"/>
      <c r="BF1234" s="72"/>
      <c r="BG1234" s="72"/>
      <c r="BH1234" s="72"/>
      <c r="BI1234" s="72"/>
      <c r="BJ1234" s="72"/>
      <c r="BK1234" s="72"/>
      <c r="BL1234" s="72"/>
      <c r="BM1234" s="72"/>
      <c r="BN1234" s="72"/>
      <c r="BO1234" s="72"/>
      <c r="BP1234" s="72"/>
      <c r="BQ1234" s="72"/>
      <c r="BR1234" s="72"/>
      <c r="BS1234" s="72"/>
      <c r="BT1234" s="72"/>
      <c r="BU1234" s="72"/>
      <c r="BV1234" s="72"/>
      <c r="BW1234" s="72"/>
      <c r="BX1234" s="72"/>
      <c r="BY1234" s="72"/>
      <c r="BZ1234" s="72"/>
      <c r="CA1234" s="72"/>
      <c r="CB1234" s="72"/>
      <c r="CC1234" s="72"/>
      <c r="CD1234" s="72"/>
      <c r="CE1234" s="72"/>
      <c r="CF1234" s="72"/>
      <c r="CG1234" s="72"/>
      <c r="CH1234" s="72"/>
    </row>
    <row r="1235" spans="2:86" ht="25.15" hidden="1" customHeight="1">
      <c r="B1235" s="23" t="s">
        <v>31</v>
      </c>
      <c r="C1235" s="207">
        <f t="shared" si="390"/>
        <v>6.4298020717986251E-2</v>
      </c>
      <c r="D1235" s="207">
        <f t="shared" si="391"/>
        <v>0.17576586911509945</v>
      </c>
      <c r="E1235" s="1"/>
      <c r="F1235" s="23" t="s">
        <v>31</v>
      </c>
      <c r="G1235" s="207">
        <f t="shared" si="392"/>
        <v>7.3942723825684203E-2</v>
      </c>
      <c r="H1235" s="207">
        <f t="shared" si="392"/>
        <v>0.20506018063428269</v>
      </c>
      <c r="I1235" s="74"/>
      <c r="J1235" s="15"/>
      <c r="K1235" s="15"/>
      <c r="L1235" s="15"/>
      <c r="M1235" s="15"/>
      <c r="N1235" s="72"/>
      <c r="O1235" s="72"/>
      <c r="P1235" s="72"/>
      <c r="Q1235" s="15"/>
      <c r="R1235" s="15"/>
      <c r="S1235" s="15"/>
      <c r="T1235" s="72"/>
      <c r="U1235" s="72"/>
      <c r="V1235" s="72"/>
      <c r="W1235" s="72"/>
      <c r="X1235" s="72"/>
      <c r="Y1235" s="72"/>
      <c r="Z1235" s="72"/>
      <c r="AA1235" s="72"/>
      <c r="AB1235" s="72"/>
      <c r="AC1235" s="72"/>
      <c r="AD1235" s="72"/>
      <c r="AE1235" s="72"/>
      <c r="AF1235" s="72"/>
      <c r="AG1235" s="72"/>
      <c r="AH1235" s="72"/>
      <c r="AI1235" s="72"/>
      <c r="AJ1235" s="72"/>
      <c r="AK1235" s="72"/>
      <c r="AL1235" s="72"/>
      <c r="AM1235" s="72"/>
      <c r="AN1235" s="72"/>
      <c r="AO1235" s="72"/>
      <c r="AP1235" s="72"/>
      <c r="AQ1235" s="72"/>
      <c r="AR1235" s="72"/>
      <c r="AS1235" s="72"/>
      <c r="AT1235" s="72"/>
      <c r="AU1235" s="72"/>
      <c r="AV1235" s="72"/>
      <c r="AW1235" s="72"/>
      <c r="AX1235" s="72"/>
      <c r="AY1235" s="72"/>
      <c r="AZ1235" s="72"/>
      <c r="BA1235" s="72"/>
      <c r="BB1235" s="72"/>
      <c r="BC1235" s="72"/>
      <c r="BD1235" s="72"/>
      <c r="BE1235" s="72"/>
      <c r="BF1235" s="72"/>
      <c r="BG1235" s="72"/>
      <c r="BH1235" s="72"/>
      <c r="BI1235" s="72"/>
      <c r="BJ1235" s="72"/>
      <c r="BK1235" s="72"/>
      <c r="BL1235" s="72"/>
      <c r="BM1235" s="72"/>
      <c r="BN1235" s="72"/>
      <c r="BO1235" s="72"/>
      <c r="BP1235" s="72"/>
      <c r="BQ1235" s="72"/>
      <c r="BR1235" s="72"/>
      <c r="BS1235" s="72"/>
      <c r="BT1235" s="72"/>
      <c r="BU1235" s="72"/>
      <c r="BV1235" s="72"/>
      <c r="BW1235" s="72"/>
      <c r="BX1235" s="72"/>
      <c r="BY1235" s="72"/>
      <c r="BZ1235" s="72"/>
      <c r="CA1235" s="72"/>
      <c r="CB1235" s="72"/>
      <c r="CC1235" s="72"/>
      <c r="CD1235" s="72"/>
      <c r="CE1235" s="72"/>
      <c r="CF1235" s="72"/>
      <c r="CG1235" s="72"/>
      <c r="CH1235" s="72"/>
    </row>
    <row r="1236" spans="2:86" ht="25.15" hidden="1" customHeight="1">
      <c r="B1236" s="23" t="s">
        <v>32</v>
      </c>
      <c r="C1236" s="207">
        <f t="shared" si="390"/>
        <v>6.099592231093133E-2</v>
      </c>
      <c r="D1236" s="207">
        <f t="shared" si="391"/>
        <v>0.17423263171290088</v>
      </c>
      <c r="E1236" s="1"/>
      <c r="F1236" s="23" t="s">
        <v>32</v>
      </c>
      <c r="G1236" s="207">
        <f t="shared" si="392"/>
        <v>7.1288984200901004E-2</v>
      </c>
      <c r="H1236" s="207">
        <f t="shared" si="392"/>
        <v>0.20690125015906979</v>
      </c>
      <c r="I1236" s="74"/>
      <c r="J1236" s="15"/>
      <c r="K1236" s="15"/>
      <c r="L1236" s="15"/>
      <c r="M1236" s="15"/>
      <c r="N1236" s="72"/>
      <c r="O1236" s="72"/>
      <c r="P1236" s="72"/>
      <c r="Q1236" s="15"/>
      <c r="R1236" s="15"/>
      <c r="S1236" s="15"/>
      <c r="T1236" s="72"/>
      <c r="U1236" s="72"/>
      <c r="V1236" s="72"/>
      <c r="W1236" s="72"/>
      <c r="X1236" s="72"/>
      <c r="Y1236" s="72"/>
      <c r="Z1236" s="72"/>
      <c r="AA1236" s="72"/>
      <c r="AB1236" s="72"/>
      <c r="AC1236" s="72"/>
      <c r="AD1236" s="72"/>
      <c r="AE1236" s="72"/>
      <c r="AF1236" s="72"/>
      <c r="AG1236" s="72"/>
      <c r="AH1236" s="72"/>
      <c r="AI1236" s="72"/>
      <c r="AJ1236" s="72"/>
      <c r="AK1236" s="72"/>
      <c r="AL1236" s="72"/>
      <c r="AM1236" s="72"/>
      <c r="AN1236" s="72"/>
      <c r="AO1236" s="72"/>
      <c r="AP1236" s="72"/>
      <c r="AQ1236" s="72"/>
      <c r="AR1236" s="72"/>
      <c r="AS1236" s="72"/>
      <c r="AT1236" s="72"/>
      <c r="AU1236" s="72"/>
      <c r="AV1236" s="72"/>
      <c r="AW1236" s="72"/>
      <c r="AX1236" s="72"/>
      <c r="AY1236" s="72"/>
      <c r="AZ1236" s="72"/>
      <c r="BA1236" s="72"/>
      <c r="BB1236" s="72"/>
      <c r="BC1236" s="72"/>
      <c r="BD1236" s="72"/>
      <c r="BE1236" s="72"/>
      <c r="BF1236" s="72"/>
      <c r="BG1236" s="72"/>
      <c r="BH1236" s="72"/>
      <c r="BI1236" s="72"/>
      <c r="BJ1236" s="72"/>
      <c r="BK1236" s="72"/>
      <c r="BL1236" s="72"/>
      <c r="BM1236" s="72"/>
      <c r="BN1236" s="72"/>
      <c r="BO1236" s="72"/>
      <c r="BP1236" s="72"/>
      <c r="BQ1236" s="72"/>
      <c r="BR1236" s="72"/>
      <c r="BS1236" s="72"/>
      <c r="BT1236" s="72"/>
      <c r="BU1236" s="72"/>
      <c r="BV1236" s="72"/>
      <c r="BW1236" s="72"/>
      <c r="BX1236" s="72"/>
      <c r="BY1236" s="72"/>
      <c r="BZ1236" s="72"/>
      <c r="CA1236" s="72"/>
      <c r="CB1236" s="72"/>
      <c r="CC1236" s="72"/>
      <c r="CD1236" s="72"/>
      <c r="CE1236" s="72"/>
      <c r="CF1236" s="72"/>
      <c r="CG1236" s="72"/>
      <c r="CH1236" s="72"/>
    </row>
    <row r="1237" spans="2:86" ht="25.15" hidden="1" customHeight="1">
      <c r="B1237" s="23" t="s">
        <v>33</v>
      </c>
      <c r="C1237" s="207">
        <f t="shared" si="390"/>
        <v>6.0053949734370379E-2</v>
      </c>
      <c r="D1237" s="207">
        <f t="shared" si="391"/>
        <v>0.17594398384106388</v>
      </c>
      <c r="E1237" s="1"/>
      <c r="F1237" s="23" t="s">
        <v>33</v>
      </c>
      <c r="G1237" s="207">
        <f t="shared" si="392"/>
        <v>7.1314065309564828E-2</v>
      </c>
      <c r="H1237" s="207">
        <f t="shared" si="392"/>
        <v>0.21259898047461884</v>
      </c>
      <c r="I1237" s="74"/>
      <c r="J1237" s="15"/>
      <c r="K1237" s="15"/>
      <c r="L1237" s="15"/>
      <c r="M1237" s="15"/>
      <c r="N1237" s="72"/>
      <c r="O1237" s="72"/>
      <c r="P1237" s="72"/>
      <c r="Q1237" s="15"/>
      <c r="R1237" s="15"/>
      <c r="S1237" s="15"/>
      <c r="T1237" s="72"/>
      <c r="U1237" s="72"/>
      <c r="V1237" s="72"/>
      <c r="W1237" s="72"/>
      <c r="X1237" s="72"/>
      <c r="Y1237" s="72"/>
      <c r="Z1237" s="72"/>
      <c r="AA1237" s="72"/>
      <c r="AB1237" s="72"/>
      <c r="AC1237" s="72"/>
      <c r="AD1237" s="72"/>
      <c r="AE1237" s="72"/>
      <c r="AF1237" s="72"/>
      <c r="AG1237" s="72"/>
      <c r="AH1237" s="72"/>
      <c r="AI1237" s="72"/>
      <c r="AJ1237" s="72"/>
      <c r="AK1237" s="72"/>
      <c r="AL1237" s="72"/>
      <c r="AM1237" s="72"/>
      <c r="AN1237" s="72"/>
      <c r="AO1237" s="72"/>
      <c r="AP1237" s="72"/>
      <c r="AQ1237" s="72"/>
      <c r="AR1237" s="72"/>
      <c r="AS1237" s="72"/>
      <c r="AT1237" s="72"/>
      <c r="AU1237" s="72"/>
      <c r="AV1237" s="72"/>
      <c r="AW1237" s="72"/>
      <c r="AX1237" s="72"/>
      <c r="AY1237" s="72"/>
      <c r="AZ1237" s="72"/>
      <c r="BA1237" s="72"/>
      <c r="BB1237" s="72"/>
      <c r="BC1237" s="72"/>
      <c r="BD1237" s="72"/>
      <c r="BE1237" s="72"/>
      <c r="BF1237" s="72"/>
      <c r="BG1237" s="72"/>
      <c r="BH1237" s="72"/>
      <c r="BI1237" s="72"/>
      <c r="BJ1237" s="72"/>
      <c r="BK1237" s="72"/>
      <c r="BL1237" s="72"/>
      <c r="BM1237" s="72"/>
      <c r="BN1237" s="72"/>
      <c r="BO1237" s="72"/>
      <c r="BP1237" s="72"/>
      <c r="BQ1237" s="72"/>
      <c r="BR1237" s="72"/>
      <c r="BS1237" s="72"/>
      <c r="BT1237" s="72"/>
      <c r="BU1237" s="72"/>
      <c r="BV1237" s="72"/>
      <c r="BW1237" s="72"/>
      <c r="BX1237" s="72"/>
      <c r="BY1237" s="72"/>
      <c r="BZ1237" s="72"/>
      <c r="CA1237" s="72"/>
      <c r="CB1237" s="72"/>
      <c r="CC1237" s="72"/>
      <c r="CD1237" s="72"/>
      <c r="CE1237" s="72"/>
      <c r="CF1237" s="72"/>
      <c r="CG1237" s="72"/>
      <c r="CH1237" s="72"/>
    </row>
    <row r="1238" spans="2:86" ht="25.15" hidden="1" customHeight="1">
      <c r="B1238" s="23" t="s">
        <v>34</v>
      </c>
      <c r="C1238" s="207">
        <f t="shared" si="390"/>
        <v>6.1165207337152389E-2</v>
      </c>
      <c r="D1238" s="207">
        <f t="shared" si="391"/>
        <v>0.18247040138956144</v>
      </c>
      <c r="E1238" s="1"/>
      <c r="F1238" s="23" t="s">
        <v>34</v>
      </c>
      <c r="G1238" s="207">
        <f t="shared" si="392"/>
        <v>7.3780531350440076E-2</v>
      </c>
      <c r="H1238" s="207">
        <f t="shared" si="392"/>
        <v>0.22428653504133594</v>
      </c>
      <c r="I1238" s="74"/>
      <c r="J1238" s="15"/>
      <c r="K1238" s="15"/>
      <c r="L1238" s="15"/>
      <c r="M1238" s="15"/>
      <c r="N1238" s="72"/>
      <c r="O1238" s="72"/>
      <c r="P1238" s="72"/>
      <c r="Q1238" s="15"/>
      <c r="R1238" s="15"/>
      <c r="S1238" s="15"/>
      <c r="T1238" s="72"/>
      <c r="U1238" s="72"/>
      <c r="V1238" s="72"/>
      <c r="W1238" s="72"/>
      <c r="X1238" s="72"/>
      <c r="Y1238" s="72"/>
      <c r="Z1238" s="72"/>
      <c r="AA1238" s="72"/>
      <c r="AB1238" s="72"/>
      <c r="AC1238" s="72"/>
      <c r="AD1238" s="72"/>
      <c r="AE1238" s="72"/>
      <c r="AF1238" s="72"/>
      <c r="AG1238" s="72"/>
      <c r="AH1238" s="72"/>
      <c r="AI1238" s="72"/>
      <c r="AJ1238" s="72"/>
      <c r="AK1238" s="72"/>
      <c r="AL1238" s="72"/>
      <c r="AM1238" s="72"/>
      <c r="AN1238" s="72"/>
      <c r="AO1238" s="72"/>
      <c r="AP1238" s="72"/>
      <c r="AQ1238" s="72"/>
      <c r="AR1238" s="72"/>
      <c r="AS1238" s="72"/>
      <c r="AT1238" s="72"/>
      <c r="AU1238" s="72"/>
      <c r="AV1238" s="72"/>
      <c r="AW1238" s="72"/>
      <c r="AX1238" s="72"/>
      <c r="AY1238" s="72"/>
      <c r="AZ1238" s="72"/>
      <c r="BA1238" s="72"/>
      <c r="BB1238" s="72"/>
      <c r="BC1238" s="72"/>
      <c r="BD1238" s="72"/>
      <c r="BE1238" s="72"/>
      <c r="BF1238" s="72"/>
      <c r="BG1238" s="72"/>
      <c r="BH1238" s="72"/>
      <c r="BI1238" s="72"/>
      <c r="BJ1238" s="72"/>
      <c r="BK1238" s="72"/>
      <c r="BL1238" s="72"/>
      <c r="BM1238" s="72"/>
      <c r="BN1238" s="72"/>
      <c r="BO1238" s="72"/>
      <c r="BP1238" s="72"/>
      <c r="BQ1238" s="72"/>
      <c r="BR1238" s="72"/>
      <c r="BS1238" s="72"/>
      <c r="BT1238" s="72"/>
      <c r="BU1238" s="72"/>
      <c r="BV1238" s="72"/>
      <c r="BW1238" s="72"/>
      <c r="BX1238" s="72"/>
      <c r="BY1238" s="72"/>
      <c r="BZ1238" s="72"/>
      <c r="CA1238" s="72"/>
      <c r="CB1238" s="72"/>
      <c r="CC1238" s="72"/>
      <c r="CD1238" s="72"/>
      <c r="CE1238" s="72"/>
      <c r="CF1238" s="72"/>
      <c r="CG1238" s="72"/>
      <c r="CH1238" s="72"/>
    </row>
    <row r="1239" spans="2:86" ht="25.15" hidden="1" customHeight="1">
      <c r="B1239" s="23" t="s">
        <v>35</v>
      </c>
      <c r="C1239" s="207">
        <f t="shared" si="390"/>
        <v>6.4109796739474728E-2</v>
      </c>
      <c r="D1239" s="207">
        <f t="shared" si="391"/>
        <v>0.21003833554280654</v>
      </c>
      <c r="E1239" s="1"/>
      <c r="F1239" s="23" t="s">
        <v>35</v>
      </c>
      <c r="G1239" s="207">
        <f t="shared" si="392"/>
        <v>7.8534501005856544E-2</v>
      </c>
      <c r="H1239" s="207">
        <f t="shared" si="392"/>
        <v>0.26254791942850819</v>
      </c>
      <c r="I1239" s="74"/>
      <c r="J1239" s="15"/>
      <c r="K1239" s="15"/>
      <c r="L1239" s="15"/>
      <c r="M1239" s="15"/>
      <c r="N1239" s="72"/>
      <c r="O1239" s="72"/>
      <c r="P1239" s="72"/>
      <c r="Q1239" s="15"/>
      <c r="R1239" s="15"/>
      <c r="S1239" s="15"/>
      <c r="T1239" s="72"/>
      <c r="U1239" s="72"/>
      <c r="V1239" s="72"/>
      <c r="W1239" s="72"/>
      <c r="X1239" s="72"/>
      <c r="Y1239" s="72"/>
      <c r="Z1239" s="72"/>
      <c r="AA1239" s="72"/>
      <c r="AB1239" s="72"/>
      <c r="AC1239" s="72"/>
      <c r="AD1239" s="72"/>
      <c r="AE1239" s="72"/>
      <c r="AF1239" s="72"/>
      <c r="AG1239" s="72"/>
      <c r="AH1239" s="72"/>
      <c r="AI1239" s="72"/>
      <c r="AJ1239" s="72"/>
      <c r="AK1239" s="72"/>
      <c r="AL1239" s="72"/>
      <c r="AM1239" s="72"/>
      <c r="AN1239" s="72"/>
      <c r="AO1239" s="72"/>
      <c r="AP1239" s="72"/>
      <c r="AQ1239" s="72"/>
      <c r="AR1239" s="72"/>
      <c r="AS1239" s="72"/>
      <c r="AT1239" s="72"/>
      <c r="AU1239" s="72"/>
      <c r="AV1239" s="72"/>
      <c r="AW1239" s="72"/>
      <c r="AX1239" s="72"/>
      <c r="AY1239" s="72"/>
      <c r="AZ1239" s="72"/>
      <c r="BA1239" s="72"/>
      <c r="BB1239" s="72"/>
      <c r="BC1239" s="72"/>
      <c r="BD1239" s="72"/>
      <c r="BE1239" s="72"/>
      <c r="BF1239" s="72"/>
      <c r="BG1239" s="72"/>
      <c r="BH1239" s="72"/>
      <c r="BI1239" s="72"/>
      <c r="BJ1239" s="72"/>
      <c r="BK1239" s="72"/>
      <c r="BL1239" s="72"/>
      <c r="BM1239" s="72"/>
      <c r="BN1239" s="72"/>
      <c r="BO1239" s="72"/>
      <c r="BP1239" s="72"/>
      <c r="BQ1239" s="72"/>
      <c r="BR1239" s="72"/>
      <c r="BS1239" s="72"/>
      <c r="BT1239" s="72"/>
      <c r="BU1239" s="72"/>
      <c r="BV1239" s="72"/>
      <c r="BW1239" s="72"/>
      <c r="BX1239" s="72"/>
      <c r="BY1239" s="72"/>
      <c r="BZ1239" s="72"/>
      <c r="CA1239" s="72"/>
      <c r="CB1239" s="72"/>
      <c r="CC1239" s="72"/>
      <c r="CD1239" s="72"/>
      <c r="CE1239" s="72"/>
      <c r="CF1239" s="72"/>
      <c r="CG1239" s="72"/>
      <c r="CH1239" s="72"/>
    </row>
    <row r="1240" spans="2:86" ht="25.15" hidden="1" customHeight="1">
      <c r="B1240" s="23" t="s">
        <v>36</v>
      </c>
      <c r="C1240" s="207">
        <f t="shared" si="390"/>
        <v>6.8723216319578492E-2</v>
      </c>
      <c r="D1240" s="207">
        <f t="shared" si="391"/>
        <v>0.23760626969605161</v>
      </c>
      <c r="E1240" s="1"/>
      <c r="F1240" s="23" t="s">
        <v>36</v>
      </c>
      <c r="G1240" s="207">
        <f t="shared" si="392"/>
        <v>8.418593999148366E-2</v>
      </c>
      <c r="H1240" s="207">
        <f t="shared" si="392"/>
        <v>0.29700783712006451</v>
      </c>
      <c r="I1240" s="74"/>
      <c r="J1240" s="15"/>
      <c r="K1240" s="15"/>
      <c r="L1240" s="15"/>
      <c r="M1240" s="15"/>
      <c r="N1240" s="72"/>
      <c r="O1240" s="72"/>
      <c r="P1240" s="72"/>
      <c r="Q1240" s="15"/>
      <c r="R1240" s="15"/>
      <c r="S1240" s="15"/>
      <c r="T1240" s="72"/>
      <c r="U1240" s="72"/>
      <c r="V1240" s="72"/>
      <c r="W1240" s="72"/>
      <c r="X1240" s="72"/>
      <c r="Y1240" s="72"/>
      <c r="Z1240" s="72"/>
      <c r="AA1240" s="72"/>
      <c r="AB1240" s="72"/>
      <c r="AC1240" s="72"/>
      <c r="AD1240" s="72"/>
      <c r="AE1240" s="72"/>
      <c r="AF1240" s="72"/>
      <c r="AG1240" s="72"/>
      <c r="AH1240" s="72"/>
      <c r="AI1240" s="72"/>
      <c r="AJ1240" s="72"/>
      <c r="AK1240" s="72"/>
      <c r="AL1240" s="72"/>
      <c r="AM1240" s="72"/>
      <c r="AN1240" s="72"/>
      <c r="AO1240" s="72"/>
      <c r="AP1240" s="72"/>
      <c r="AQ1240" s="72"/>
      <c r="AR1240" s="72"/>
      <c r="AS1240" s="72"/>
      <c r="AT1240" s="72"/>
      <c r="AU1240" s="72"/>
      <c r="AV1240" s="72"/>
      <c r="AW1240" s="72"/>
      <c r="AX1240" s="72"/>
      <c r="AY1240" s="72"/>
      <c r="AZ1240" s="72"/>
      <c r="BA1240" s="72"/>
      <c r="BB1240" s="72"/>
      <c r="BC1240" s="72"/>
      <c r="BD1240" s="72"/>
      <c r="BE1240" s="72"/>
      <c r="BF1240" s="72"/>
      <c r="BG1240" s="72"/>
      <c r="BH1240" s="72"/>
      <c r="BI1240" s="72"/>
      <c r="BJ1240" s="72"/>
      <c r="BK1240" s="72"/>
      <c r="BL1240" s="72"/>
      <c r="BM1240" s="72"/>
      <c r="BN1240" s="72"/>
      <c r="BO1240" s="72"/>
      <c r="BP1240" s="72"/>
      <c r="BQ1240" s="72"/>
      <c r="BR1240" s="72"/>
      <c r="BS1240" s="72"/>
      <c r="BT1240" s="72"/>
      <c r="BU1240" s="72"/>
      <c r="BV1240" s="72"/>
      <c r="BW1240" s="72"/>
      <c r="BX1240" s="72"/>
      <c r="BY1240" s="72"/>
      <c r="BZ1240" s="72"/>
      <c r="CA1240" s="72"/>
      <c r="CB1240" s="72"/>
      <c r="CC1240" s="72"/>
      <c r="CD1240" s="72"/>
      <c r="CE1240" s="72"/>
      <c r="CF1240" s="72"/>
      <c r="CG1240" s="72"/>
      <c r="CH1240" s="72"/>
    </row>
    <row r="1241" spans="2:86" ht="25.15" hidden="1" customHeight="1">
      <c r="B1241" s="23" t="s">
        <v>37</v>
      </c>
      <c r="C1241" s="207">
        <f t="shared" si="390"/>
        <v>7.4878099556851027E-2</v>
      </c>
      <c r="D1241" s="207">
        <f t="shared" si="391"/>
        <v>0.26517420384929669</v>
      </c>
      <c r="E1241" s="1"/>
      <c r="F1241" s="23" t="s">
        <v>37</v>
      </c>
      <c r="G1241" s="207">
        <f t="shared" si="392"/>
        <v>9.1725671957142513E-2</v>
      </c>
      <c r="H1241" s="207">
        <f t="shared" si="392"/>
        <v>0.33146775481162083</v>
      </c>
      <c r="I1241" s="74"/>
      <c r="J1241" s="15"/>
      <c r="K1241" s="15"/>
      <c r="L1241" s="15"/>
      <c r="M1241" s="15"/>
      <c r="N1241" s="72"/>
      <c r="O1241" s="72"/>
      <c r="P1241" s="72"/>
      <c r="Q1241" s="15"/>
      <c r="R1241" s="15"/>
      <c r="S1241" s="15"/>
      <c r="T1241" s="72"/>
      <c r="U1241" s="72"/>
      <c r="V1241" s="72"/>
      <c r="W1241" s="72"/>
      <c r="X1241" s="72"/>
      <c r="Y1241" s="72"/>
      <c r="Z1241" s="72"/>
      <c r="AA1241" s="72"/>
      <c r="AB1241" s="72"/>
      <c r="AC1241" s="72"/>
      <c r="AD1241" s="72"/>
      <c r="AE1241" s="72"/>
      <c r="AF1241" s="72"/>
      <c r="AG1241" s="72"/>
      <c r="AH1241" s="72"/>
      <c r="AI1241" s="72"/>
      <c r="AJ1241" s="72"/>
      <c r="AK1241" s="72"/>
      <c r="AL1241" s="72"/>
      <c r="AM1241" s="72"/>
      <c r="AN1241" s="72"/>
      <c r="AO1241" s="72"/>
      <c r="AP1241" s="72"/>
      <c r="AQ1241" s="72"/>
      <c r="AR1241" s="72"/>
      <c r="AS1241" s="72"/>
      <c r="AT1241" s="72"/>
      <c r="AU1241" s="72"/>
      <c r="AV1241" s="72"/>
      <c r="AW1241" s="72"/>
      <c r="AX1241" s="72"/>
      <c r="AY1241" s="72"/>
      <c r="AZ1241" s="72"/>
      <c r="BA1241" s="72"/>
      <c r="BB1241" s="72"/>
      <c r="BC1241" s="72"/>
      <c r="BD1241" s="72"/>
      <c r="BE1241" s="72"/>
      <c r="BF1241" s="72"/>
      <c r="BG1241" s="72"/>
      <c r="BH1241" s="72"/>
      <c r="BI1241" s="72"/>
      <c r="BJ1241" s="72"/>
      <c r="BK1241" s="72"/>
      <c r="BL1241" s="72"/>
      <c r="BM1241" s="72"/>
      <c r="BN1241" s="72"/>
      <c r="BO1241" s="72"/>
      <c r="BP1241" s="72"/>
      <c r="BQ1241" s="72"/>
      <c r="BR1241" s="72"/>
      <c r="BS1241" s="72"/>
      <c r="BT1241" s="72"/>
      <c r="BU1241" s="72"/>
      <c r="BV1241" s="72"/>
      <c r="BW1241" s="72"/>
      <c r="BX1241" s="72"/>
      <c r="BY1241" s="72"/>
      <c r="BZ1241" s="72"/>
      <c r="CA1241" s="72"/>
      <c r="CB1241" s="72"/>
      <c r="CC1241" s="72"/>
      <c r="CD1241" s="72"/>
      <c r="CE1241" s="72"/>
      <c r="CF1241" s="72"/>
      <c r="CG1241" s="72"/>
      <c r="CH1241" s="72"/>
    </row>
    <row r="1242" spans="2:86" ht="25.15" hidden="1" customHeight="1">
      <c r="B1242" s="23" t="s">
        <v>38</v>
      </c>
      <c r="C1242" s="207">
        <f t="shared" si="390"/>
        <v>8.2473029412707358E-2</v>
      </c>
      <c r="D1242" s="207">
        <f t="shared" si="391"/>
        <v>0.29274213800254173</v>
      </c>
      <c r="E1242" s="1"/>
      <c r="F1242" s="23" t="s">
        <v>38</v>
      </c>
      <c r="G1242" s="207">
        <f t="shared" si="392"/>
        <v>0.10102946103056652</v>
      </c>
      <c r="H1242" s="207">
        <f t="shared" si="392"/>
        <v>0.36592767250317715</v>
      </c>
      <c r="I1242" s="74"/>
      <c r="J1242" s="15"/>
      <c r="K1242" s="15"/>
      <c r="L1242" s="15"/>
      <c r="M1242" s="15"/>
      <c r="N1242" s="72"/>
      <c r="O1242" s="72"/>
      <c r="P1242" s="72"/>
      <c r="Q1242" s="15"/>
      <c r="R1242" s="15"/>
      <c r="S1242" s="15"/>
      <c r="T1242" s="72"/>
      <c r="U1242" s="72"/>
      <c r="V1242" s="72"/>
      <c r="W1242" s="72"/>
      <c r="X1242" s="72"/>
      <c r="Y1242" s="72"/>
      <c r="Z1242" s="72"/>
      <c r="AA1242" s="72"/>
      <c r="AB1242" s="72"/>
      <c r="AC1242" s="72"/>
      <c r="AD1242" s="72"/>
      <c r="AE1242" s="72"/>
      <c r="AF1242" s="72"/>
      <c r="AG1242" s="72"/>
      <c r="AH1242" s="72"/>
      <c r="AI1242" s="72"/>
      <c r="AJ1242" s="72"/>
      <c r="AK1242" s="72"/>
      <c r="AL1242" s="72"/>
      <c r="AM1242" s="72"/>
      <c r="AN1242" s="72"/>
      <c r="AO1242" s="72"/>
      <c r="AP1242" s="72"/>
      <c r="AQ1242" s="72"/>
      <c r="AR1242" s="72"/>
      <c r="AS1242" s="72"/>
      <c r="AT1242" s="72"/>
      <c r="AU1242" s="72"/>
      <c r="AV1242" s="72"/>
      <c r="AW1242" s="72"/>
      <c r="AX1242" s="72"/>
      <c r="AY1242" s="72"/>
      <c r="AZ1242" s="72"/>
      <c r="BA1242" s="72"/>
      <c r="BB1242" s="72"/>
      <c r="BC1242" s="72"/>
      <c r="BD1242" s="72"/>
      <c r="BE1242" s="72"/>
      <c r="BF1242" s="72"/>
      <c r="BG1242" s="72"/>
      <c r="BH1242" s="72"/>
      <c r="BI1242" s="72"/>
      <c r="BJ1242" s="72"/>
      <c r="BK1242" s="72"/>
      <c r="BL1242" s="72"/>
      <c r="BM1242" s="72"/>
      <c r="BN1242" s="72"/>
      <c r="BO1242" s="72"/>
      <c r="BP1242" s="72"/>
      <c r="BQ1242" s="72"/>
      <c r="BR1242" s="72"/>
      <c r="BS1242" s="72"/>
      <c r="BT1242" s="72"/>
      <c r="BU1242" s="72"/>
      <c r="BV1242" s="72"/>
      <c r="BW1242" s="72"/>
      <c r="BX1242" s="72"/>
      <c r="BY1242" s="72"/>
      <c r="BZ1242" s="72"/>
      <c r="CA1242" s="72"/>
      <c r="CB1242" s="72"/>
      <c r="CC1242" s="72"/>
      <c r="CD1242" s="72"/>
      <c r="CE1242" s="72"/>
      <c r="CF1242" s="72"/>
      <c r="CG1242" s="72"/>
      <c r="CH1242" s="72"/>
    </row>
    <row r="1243" spans="2:86" ht="25.15" hidden="1" customHeight="1">
      <c r="B1243" s="42"/>
      <c r="C1243" s="42"/>
      <c r="D1243" s="72"/>
      <c r="E1243" s="74"/>
      <c r="F1243" s="72"/>
      <c r="G1243" s="72"/>
      <c r="H1243" s="72"/>
      <c r="I1243" s="74"/>
      <c r="J1243" s="15"/>
      <c r="K1243" s="15"/>
      <c r="L1243" s="15"/>
      <c r="M1243" s="15"/>
      <c r="N1243" s="72"/>
      <c r="O1243" s="72"/>
      <c r="P1243" s="72"/>
      <c r="Q1243" s="15"/>
      <c r="R1243" s="15"/>
      <c r="S1243" s="15"/>
      <c r="T1243" s="72"/>
      <c r="U1243" s="72"/>
      <c r="V1243" s="72"/>
      <c r="W1243" s="72"/>
      <c r="X1243" s="72"/>
      <c r="Y1243" s="72"/>
      <c r="Z1243" s="72"/>
      <c r="AA1243" s="72"/>
      <c r="AB1243" s="72"/>
      <c r="AC1243" s="72"/>
      <c r="AD1243" s="72"/>
      <c r="AE1243" s="72"/>
      <c r="AF1243" s="72"/>
      <c r="AG1243" s="72"/>
      <c r="AH1243" s="72"/>
      <c r="AI1243" s="72"/>
      <c r="AJ1243" s="72"/>
      <c r="AK1243" s="72"/>
      <c r="AL1243" s="72"/>
      <c r="AM1243" s="72"/>
      <c r="AN1243" s="72"/>
      <c r="AO1243" s="72"/>
      <c r="AP1243" s="72"/>
      <c r="AQ1243" s="72"/>
      <c r="AR1243" s="72"/>
      <c r="AS1243" s="72"/>
      <c r="AT1243" s="72"/>
      <c r="AU1243" s="72"/>
      <c r="AV1243" s="72"/>
      <c r="AW1243" s="72"/>
      <c r="AX1243" s="72"/>
      <c r="AY1243" s="72"/>
      <c r="AZ1243" s="72"/>
      <c r="BA1243" s="72"/>
      <c r="BB1243" s="72"/>
      <c r="BC1243" s="72"/>
      <c r="BD1243" s="72"/>
      <c r="BE1243" s="72"/>
      <c r="BF1243" s="72"/>
      <c r="BG1243" s="72"/>
      <c r="BH1243" s="72"/>
      <c r="BI1243" s="72"/>
      <c r="BJ1243" s="72"/>
      <c r="BK1243" s="72"/>
      <c r="BL1243" s="72"/>
      <c r="BM1243" s="72"/>
      <c r="BN1243" s="72"/>
      <c r="BO1243" s="72"/>
      <c r="BP1243" s="72"/>
      <c r="BQ1243" s="72"/>
      <c r="BR1243" s="72"/>
      <c r="BS1243" s="72"/>
      <c r="BT1243" s="72"/>
      <c r="BU1243" s="72"/>
      <c r="BV1243" s="72"/>
      <c r="BW1243" s="72"/>
      <c r="BX1243" s="72"/>
      <c r="BY1243" s="72"/>
      <c r="BZ1243" s="72"/>
      <c r="CA1243" s="72"/>
      <c r="CB1243" s="72"/>
      <c r="CC1243" s="72"/>
      <c r="CD1243" s="72"/>
      <c r="CE1243" s="72"/>
      <c r="CF1243" s="72"/>
      <c r="CG1243" s="72"/>
      <c r="CH1243" s="72"/>
    </row>
    <row r="1244" spans="2:86" ht="25.15" hidden="1" customHeight="1">
      <c r="B1244" s="266" t="s">
        <v>333</v>
      </c>
      <c r="C1244" s="287"/>
      <c r="D1244" s="132"/>
      <c r="E1244" s="74"/>
      <c r="F1244" s="72"/>
      <c r="G1244" s="72"/>
      <c r="H1244" s="72"/>
      <c r="I1244" s="74"/>
      <c r="J1244" s="15"/>
      <c r="K1244" s="15"/>
      <c r="L1244" s="15"/>
      <c r="M1244" s="15"/>
      <c r="N1244" s="72"/>
      <c r="O1244" s="72"/>
      <c r="P1244" s="72"/>
      <c r="Q1244" s="15"/>
      <c r="R1244" s="15"/>
      <c r="S1244" s="15"/>
      <c r="T1244" s="72"/>
      <c r="U1244" s="72"/>
      <c r="V1244" s="72"/>
      <c r="W1244" s="72"/>
      <c r="X1244" s="72"/>
      <c r="Y1244" s="72"/>
      <c r="Z1244" s="72"/>
      <c r="AA1244" s="72"/>
      <c r="AB1244" s="72"/>
      <c r="AC1244" s="72"/>
      <c r="AD1244" s="72"/>
      <c r="AE1244" s="72"/>
      <c r="AF1244" s="72"/>
      <c r="AG1244" s="72"/>
      <c r="AH1244" s="72"/>
      <c r="AI1244" s="72"/>
      <c r="AJ1244" s="72"/>
      <c r="AK1244" s="72"/>
      <c r="AL1244" s="72"/>
      <c r="AM1244" s="72"/>
      <c r="AN1244" s="72"/>
      <c r="AO1244" s="72"/>
      <c r="AP1244" s="72"/>
      <c r="AQ1244" s="72"/>
      <c r="AR1244" s="72"/>
      <c r="AS1244" s="72"/>
      <c r="AT1244" s="72"/>
      <c r="AU1244" s="72"/>
      <c r="AV1244" s="72"/>
      <c r="AW1244" s="72"/>
      <c r="AX1244" s="72"/>
      <c r="AY1244" s="72"/>
      <c r="AZ1244" s="72"/>
      <c r="BA1244" s="72"/>
      <c r="BB1244" s="72"/>
      <c r="BC1244" s="72"/>
      <c r="BD1244" s="72"/>
      <c r="BE1244" s="72"/>
      <c r="BF1244" s="72"/>
      <c r="BG1244" s="72"/>
      <c r="BH1244" s="72"/>
      <c r="BI1244" s="72"/>
      <c r="BJ1244" s="72"/>
      <c r="BK1244" s="72"/>
      <c r="BL1244" s="72"/>
      <c r="BM1244" s="72"/>
      <c r="BN1244" s="72"/>
      <c r="BO1244" s="72"/>
      <c r="BP1244" s="72"/>
      <c r="BQ1244" s="72"/>
      <c r="BR1244" s="72"/>
      <c r="BS1244" s="72"/>
      <c r="BT1244" s="72"/>
      <c r="BU1244" s="72"/>
      <c r="BV1244" s="72"/>
      <c r="BW1244" s="72"/>
      <c r="BX1244" s="72"/>
      <c r="BY1244" s="72"/>
      <c r="BZ1244" s="72"/>
      <c r="CA1244" s="72"/>
      <c r="CB1244" s="72"/>
      <c r="CC1244" s="72"/>
      <c r="CD1244" s="72"/>
      <c r="CE1244" s="72"/>
      <c r="CF1244" s="72"/>
      <c r="CG1244" s="72"/>
      <c r="CH1244" s="72"/>
    </row>
    <row r="1245" spans="2:86" ht="25.15" hidden="1" customHeight="1">
      <c r="B1245" s="148" t="s">
        <v>334</v>
      </c>
      <c r="C1245" s="42"/>
      <c r="D1245" s="76" t="s">
        <v>335</v>
      </c>
      <c r="E1245" s="74"/>
      <c r="F1245" s="72"/>
      <c r="G1245" s="72"/>
      <c r="H1245" s="72"/>
      <c r="I1245" s="74"/>
      <c r="J1245" s="15"/>
      <c r="K1245" s="15"/>
      <c r="L1245" s="15"/>
      <c r="M1245" s="15"/>
      <c r="N1245" s="72"/>
      <c r="O1245" s="72"/>
      <c r="P1245" s="72"/>
      <c r="Q1245" s="15"/>
      <c r="R1245" s="15"/>
      <c r="S1245" s="15"/>
      <c r="T1245" s="15"/>
      <c r="U1245" s="15"/>
      <c r="V1245" s="15"/>
      <c r="W1245" s="15"/>
      <c r="X1245" s="72"/>
      <c r="Y1245" s="72"/>
      <c r="Z1245" s="72"/>
      <c r="AA1245" s="72"/>
      <c r="AB1245" s="72"/>
      <c r="AC1245" s="72"/>
      <c r="AD1245" s="72"/>
      <c r="AE1245" s="72"/>
      <c r="AF1245" s="72"/>
      <c r="AG1245" s="72"/>
      <c r="AH1245" s="72"/>
      <c r="AI1245" s="72"/>
      <c r="AJ1245" s="72"/>
      <c r="AK1245" s="72"/>
      <c r="AL1245" s="72"/>
      <c r="AM1245" s="72"/>
      <c r="AN1245" s="72"/>
      <c r="AO1245" s="72"/>
      <c r="AP1245" s="72"/>
      <c r="AQ1245" s="72"/>
      <c r="AR1245" s="72"/>
      <c r="AS1245" s="72"/>
      <c r="AT1245" s="72"/>
      <c r="AU1245" s="72"/>
      <c r="AV1245" s="72"/>
      <c r="AW1245" s="72"/>
      <c r="AX1245" s="72"/>
      <c r="AY1245" s="72"/>
      <c r="AZ1245" s="72"/>
      <c r="BA1245" s="72"/>
      <c r="BB1245" s="72"/>
      <c r="BC1245" s="72"/>
      <c r="BD1245" s="72"/>
      <c r="BE1245" s="72"/>
      <c r="BF1245" s="72"/>
      <c r="BG1245" s="72"/>
      <c r="BH1245" s="72"/>
      <c r="BI1245" s="72"/>
      <c r="BJ1245" s="72"/>
      <c r="BK1245" s="72"/>
      <c r="BL1245" s="72"/>
      <c r="BM1245" s="72"/>
      <c r="BN1245" s="72"/>
      <c r="BO1245" s="72"/>
      <c r="BP1245" s="72"/>
      <c r="BQ1245" s="72"/>
      <c r="BR1245" s="72"/>
      <c r="BS1245" s="72"/>
      <c r="BT1245" s="72"/>
      <c r="BU1245" s="72"/>
      <c r="BV1245" s="72"/>
      <c r="BW1245" s="72"/>
      <c r="BX1245" s="72"/>
      <c r="BY1245" s="72"/>
      <c r="BZ1245" s="72"/>
      <c r="CA1245" s="72"/>
      <c r="CB1245" s="72"/>
      <c r="CC1245" s="72"/>
      <c r="CD1245" s="72"/>
      <c r="CE1245" s="72"/>
      <c r="CF1245" s="72"/>
      <c r="CG1245" s="72"/>
      <c r="CH1245" s="72"/>
    </row>
    <row r="1246" spans="2:86" ht="25.15" hidden="1" customHeight="1">
      <c r="B1246" s="477" t="s">
        <v>336</v>
      </c>
      <c r="C1246" s="477" t="s">
        <v>180</v>
      </c>
      <c r="D1246" s="478" t="s">
        <v>337</v>
      </c>
      <c r="E1246" s="479"/>
      <c r="F1246" s="479"/>
      <c r="G1246" s="479"/>
      <c r="H1246" s="479"/>
      <c r="I1246" s="479"/>
      <c r="J1246" s="479"/>
      <c r="K1246" s="479"/>
      <c r="L1246" s="479"/>
      <c r="M1246" s="479"/>
      <c r="N1246" s="479"/>
      <c r="O1246" s="479"/>
      <c r="P1246" s="479"/>
      <c r="Q1246" s="479"/>
      <c r="R1246" s="479"/>
      <c r="S1246" s="479"/>
      <c r="T1246" s="479"/>
      <c r="U1246" s="479"/>
      <c r="V1246" s="479"/>
      <c r="W1246" s="479"/>
      <c r="X1246" s="479"/>
      <c r="Y1246" s="479"/>
      <c r="Z1246" s="479"/>
      <c r="AA1246" s="479"/>
      <c r="AB1246" s="479"/>
      <c r="AC1246" s="479"/>
      <c r="AD1246" s="479"/>
      <c r="AE1246" s="479"/>
      <c r="AF1246" s="479"/>
      <c r="AG1246" s="479"/>
      <c r="AH1246" s="479"/>
      <c r="AI1246" s="479"/>
      <c r="AJ1246" s="479"/>
      <c r="AK1246" s="479"/>
      <c r="AL1246" s="479"/>
      <c r="AM1246" s="479"/>
      <c r="AN1246" s="479"/>
      <c r="AO1246" s="479"/>
      <c r="AP1246" s="479"/>
      <c r="AQ1246" s="479"/>
      <c r="AR1246" s="479"/>
      <c r="AS1246" s="480"/>
      <c r="AT1246" s="72"/>
      <c r="AU1246" s="72"/>
      <c r="AV1246" s="72"/>
      <c r="AW1246" s="72"/>
      <c r="AX1246" s="72"/>
      <c r="AY1246" s="72"/>
      <c r="AZ1246" s="72"/>
      <c r="BA1246" s="72"/>
      <c r="BB1246" s="72"/>
      <c r="BC1246" s="72"/>
      <c r="BD1246" s="72"/>
      <c r="BE1246" s="72"/>
      <c r="BF1246" s="72"/>
      <c r="BG1246" s="72"/>
      <c r="BH1246" s="72"/>
      <c r="BI1246" s="72"/>
      <c r="BJ1246" s="72"/>
      <c r="BK1246" s="72"/>
      <c r="BL1246" s="72"/>
      <c r="BM1246" s="72"/>
      <c r="BN1246" s="72"/>
      <c r="BO1246" s="72"/>
      <c r="BP1246" s="72"/>
      <c r="BQ1246" s="72"/>
      <c r="BR1246" s="72"/>
      <c r="BS1246" s="72"/>
      <c r="BT1246" s="72"/>
      <c r="BU1246" s="72"/>
      <c r="BV1246" s="72"/>
      <c r="BW1246" s="72"/>
      <c r="BX1246" s="72"/>
      <c r="BY1246" s="72"/>
      <c r="BZ1246" s="72"/>
      <c r="CA1246" s="72"/>
      <c r="CB1246" s="72"/>
      <c r="CC1246" s="72"/>
      <c r="CD1246" s="72"/>
      <c r="CE1246" s="72"/>
      <c r="CF1246" s="72"/>
      <c r="CG1246" s="72"/>
      <c r="CH1246" s="72"/>
    </row>
    <row r="1247" spans="2:86" ht="25.15" hidden="1" customHeight="1">
      <c r="B1247" s="477"/>
      <c r="C1247" s="477"/>
      <c r="D1247" s="288">
        <v>2020</v>
      </c>
      <c r="E1247" s="288">
        <f t="shared" ref="E1247:AS1247" si="393">D1247+1</f>
        <v>2021</v>
      </c>
      <c r="F1247" s="288">
        <f t="shared" si="393"/>
        <v>2022</v>
      </c>
      <c r="G1247" s="288">
        <f t="shared" si="393"/>
        <v>2023</v>
      </c>
      <c r="H1247" s="288">
        <f t="shared" si="393"/>
        <v>2024</v>
      </c>
      <c r="I1247" s="288">
        <f t="shared" si="393"/>
        <v>2025</v>
      </c>
      <c r="J1247" s="288">
        <f t="shared" si="393"/>
        <v>2026</v>
      </c>
      <c r="K1247" s="288">
        <f t="shared" si="393"/>
        <v>2027</v>
      </c>
      <c r="L1247" s="288">
        <f t="shared" si="393"/>
        <v>2028</v>
      </c>
      <c r="M1247" s="288">
        <f t="shared" si="393"/>
        <v>2029</v>
      </c>
      <c r="N1247" s="288">
        <f t="shared" si="393"/>
        <v>2030</v>
      </c>
      <c r="O1247" s="288">
        <f t="shared" si="393"/>
        <v>2031</v>
      </c>
      <c r="P1247" s="288">
        <f t="shared" si="393"/>
        <v>2032</v>
      </c>
      <c r="Q1247" s="288">
        <f t="shared" si="393"/>
        <v>2033</v>
      </c>
      <c r="R1247" s="288">
        <f t="shared" si="393"/>
        <v>2034</v>
      </c>
      <c r="S1247" s="288">
        <f t="shared" si="393"/>
        <v>2035</v>
      </c>
      <c r="T1247" s="288">
        <f t="shared" si="393"/>
        <v>2036</v>
      </c>
      <c r="U1247" s="288">
        <f>T1247+1</f>
        <v>2037</v>
      </c>
      <c r="V1247" s="288">
        <f t="shared" si="393"/>
        <v>2038</v>
      </c>
      <c r="W1247" s="288">
        <f t="shared" si="393"/>
        <v>2039</v>
      </c>
      <c r="X1247" s="288">
        <f t="shared" si="393"/>
        <v>2040</v>
      </c>
      <c r="Y1247" s="288">
        <f t="shared" si="393"/>
        <v>2041</v>
      </c>
      <c r="Z1247" s="288">
        <f t="shared" si="393"/>
        <v>2042</v>
      </c>
      <c r="AA1247" s="288">
        <f t="shared" si="393"/>
        <v>2043</v>
      </c>
      <c r="AB1247" s="288">
        <f t="shared" si="393"/>
        <v>2044</v>
      </c>
      <c r="AC1247" s="288">
        <f t="shared" si="393"/>
        <v>2045</v>
      </c>
      <c r="AD1247" s="288">
        <f t="shared" si="393"/>
        <v>2046</v>
      </c>
      <c r="AE1247" s="288">
        <f t="shared" si="393"/>
        <v>2047</v>
      </c>
      <c r="AF1247" s="288">
        <f t="shared" si="393"/>
        <v>2048</v>
      </c>
      <c r="AG1247" s="288">
        <f t="shared" si="393"/>
        <v>2049</v>
      </c>
      <c r="AH1247" s="288">
        <f t="shared" si="393"/>
        <v>2050</v>
      </c>
      <c r="AI1247" s="288">
        <f t="shared" si="393"/>
        <v>2051</v>
      </c>
      <c r="AJ1247" s="288">
        <f t="shared" si="393"/>
        <v>2052</v>
      </c>
      <c r="AK1247" s="288">
        <f t="shared" si="393"/>
        <v>2053</v>
      </c>
      <c r="AL1247" s="288">
        <f t="shared" si="393"/>
        <v>2054</v>
      </c>
      <c r="AM1247" s="288">
        <f t="shared" si="393"/>
        <v>2055</v>
      </c>
      <c r="AN1247" s="288">
        <f t="shared" si="393"/>
        <v>2056</v>
      </c>
      <c r="AO1247" s="288">
        <f t="shared" si="393"/>
        <v>2057</v>
      </c>
      <c r="AP1247" s="288">
        <f t="shared" si="393"/>
        <v>2058</v>
      </c>
      <c r="AQ1247" s="288">
        <f t="shared" si="393"/>
        <v>2059</v>
      </c>
      <c r="AR1247" s="288">
        <f t="shared" si="393"/>
        <v>2060</v>
      </c>
      <c r="AS1247" s="288">
        <f t="shared" si="393"/>
        <v>2061</v>
      </c>
      <c r="AT1247" s="72"/>
      <c r="AU1247" s="72"/>
      <c r="AV1247" s="72"/>
      <c r="AW1247" s="72"/>
      <c r="AX1247" s="72"/>
      <c r="AY1247" s="72"/>
      <c r="AZ1247" s="72"/>
      <c r="BA1247" s="72"/>
      <c r="BB1247" s="72"/>
      <c r="BC1247" s="72"/>
      <c r="BD1247" s="72"/>
      <c r="BE1247" s="72"/>
      <c r="BF1247" s="72"/>
      <c r="BG1247" s="72"/>
      <c r="BH1247" s="72"/>
      <c r="BI1247" s="72"/>
      <c r="BJ1247" s="72"/>
      <c r="BK1247" s="72"/>
      <c r="BL1247" s="72"/>
      <c r="BM1247" s="72"/>
      <c r="BN1247" s="72"/>
      <c r="BO1247" s="72"/>
      <c r="BP1247" s="72"/>
      <c r="BQ1247" s="72"/>
      <c r="BR1247" s="72"/>
      <c r="BS1247" s="72"/>
      <c r="BT1247" s="72"/>
      <c r="BU1247" s="72"/>
      <c r="BV1247" s="72"/>
      <c r="BW1247" s="72"/>
      <c r="BX1247" s="72"/>
      <c r="BY1247" s="72"/>
      <c r="BZ1247" s="72"/>
      <c r="CA1247" s="72"/>
      <c r="CB1247" s="72"/>
      <c r="CC1247" s="72"/>
      <c r="CD1247" s="72"/>
      <c r="CE1247" s="72"/>
      <c r="CF1247" s="72"/>
      <c r="CG1247" s="72"/>
      <c r="CH1247" s="72"/>
    </row>
    <row r="1248" spans="2:86" ht="25.15" hidden="1" customHeight="1">
      <c r="B1248" s="289" t="s">
        <v>187</v>
      </c>
      <c r="C1248" s="290">
        <v>0.23333333333333334</v>
      </c>
      <c r="D1248" s="291">
        <v>157.37396397180561</v>
      </c>
      <c r="E1248" s="291">
        <v>156.02555437426855</v>
      </c>
      <c r="F1248" s="291">
        <v>154.67714477673147</v>
      </c>
      <c r="G1248" s="291">
        <v>153.32873517919438</v>
      </c>
      <c r="H1248" s="291">
        <v>151.98032558165733</v>
      </c>
      <c r="I1248" s="291">
        <v>150.63191598412018</v>
      </c>
      <c r="J1248" s="291">
        <v>147.5277276527915</v>
      </c>
      <c r="K1248" s="291">
        <v>144.42353932146281</v>
      </c>
      <c r="L1248" s="291">
        <v>141.31935099013413</v>
      </c>
      <c r="M1248" s="291">
        <v>138.21516265880544</v>
      </c>
      <c r="N1248" s="291">
        <v>135.11097432747673</v>
      </c>
      <c r="O1248" s="291">
        <v>128.92062956175508</v>
      </c>
      <c r="P1248" s="291">
        <v>122.73028479603346</v>
      </c>
      <c r="Q1248" s="291">
        <v>116.53994003031181</v>
      </c>
      <c r="R1248" s="291">
        <v>110.34959526459018</v>
      </c>
      <c r="S1248" s="291">
        <v>104.15925049886856</v>
      </c>
      <c r="T1248" s="291">
        <v>100.74854070138872</v>
      </c>
      <c r="U1248" s="291">
        <v>97.337830903908866</v>
      </c>
      <c r="V1248" s="291">
        <v>93.927121106429027</v>
      </c>
      <c r="W1248" s="291">
        <v>90.516411308949188</v>
      </c>
      <c r="X1248" s="291">
        <v>87.105701511469348</v>
      </c>
      <c r="Y1248" s="291">
        <v>87.105701511469348</v>
      </c>
      <c r="Z1248" s="291">
        <v>87.105701511469348</v>
      </c>
      <c r="AA1248" s="291">
        <v>87.105701511469348</v>
      </c>
      <c r="AB1248" s="291">
        <v>87.105701511469348</v>
      </c>
      <c r="AC1248" s="291">
        <v>87.105701511469348</v>
      </c>
      <c r="AD1248" s="291">
        <v>87.105701511469348</v>
      </c>
      <c r="AE1248" s="291">
        <v>87.105701511469348</v>
      </c>
      <c r="AF1248" s="291">
        <v>87.105701511469348</v>
      </c>
      <c r="AG1248" s="291">
        <v>87.105701511469348</v>
      </c>
      <c r="AH1248" s="291">
        <v>87.105701511469348</v>
      </c>
      <c r="AI1248" s="291">
        <v>87.105701511469348</v>
      </c>
      <c r="AJ1248" s="291">
        <v>87.105701511469348</v>
      </c>
      <c r="AK1248" s="291">
        <v>87.105701511469348</v>
      </c>
      <c r="AL1248" s="291">
        <v>87.105701511469348</v>
      </c>
      <c r="AM1248" s="291">
        <v>87.105701511469348</v>
      </c>
      <c r="AN1248" s="291">
        <v>87.105701511469348</v>
      </c>
      <c r="AO1248" s="291">
        <v>87.105701511469348</v>
      </c>
      <c r="AP1248" s="291">
        <v>87.105701511469348</v>
      </c>
      <c r="AQ1248" s="291">
        <v>87.105701511469348</v>
      </c>
      <c r="AR1248" s="291">
        <v>87.105701511469348</v>
      </c>
      <c r="AS1248" s="291">
        <v>87.105701511469348</v>
      </c>
      <c r="AT1248" s="72"/>
      <c r="AU1248" s="72"/>
      <c r="AV1248" s="72"/>
      <c r="AW1248" s="72"/>
      <c r="AX1248" s="72"/>
      <c r="AY1248" s="72"/>
      <c r="AZ1248" s="72"/>
      <c r="BA1248" s="72"/>
      <c r="BB1248" s="72"/>
      <c r="BC1248" s="72"/>
      <c r="BD1248" s="72"/>
      <c r="BE1248" s="72"/>
      <c r="BF1248" s="72"/>
      <c r="BG1248" s="72"/>
      <c r="BH1248" s="72"/>
      <c r="BI1248" s="72"/>
      <c r="BJ1248" s="72"/>
      <c r="BK1248" s="72"/>
      <c r="BL1248" s="72"/>
      <c r="BM1248" s="72"/>
      <c r="BN1248" s="72"/>
      <c r="BO1248" s="72"/>
      <c r="BP1248" s="72"/>
      <c r="BQ1248" s="72"/>
      <c r="BR1248" s="72"/>
      <c r="BS1248" s="72"/>
      <c r="BT1248" s="72"/>
      <c r="BU1248" s="72"/>
      <c r="BV1248" s="72"/>
      <c r="BW1248" s="72"/>
      <c r="BX1248" s="72"/>
      <c r="BY1248" s="72"/>
      <c r="BZ1248" s="72"/>
      <c r="CA1248" s="72"/>
      <c r="CB1248" s="72"/>
      <c r="CC1248" s="72"/>
      <c r="CD1248" s="72"/>
      <c r="CE1248" s="72"/>
      <c r="CF1248" s="72"/>
      <c r="CG1248" s="72"/>
      <c r="CH1248" s="72"/>
    </row>
    <row r="1249" spans="1:142" ht="25.15" hidden="1" customHeight="1">
      <c r="B1249" s="148"/>
      <c r="C1249" s="42"/>
      <c r="D1249" s="72"/>
      <c r="E1249" s="74"/>
      <c r="F1249" s="72"/>
      <c r="G1249" s="72"/>
      <c r="H1249" s="72"/>
      <c r="I1249" s="74"/>
      <c r="J1249" s="15"/>
      <c r="K1249" s="15"/>
      <c r="L1249" s="15"/>
      <c r="M1249" s="15"/>
      <c r="N1249" s="72"/>
      <c r="O1249" s="72"/>
      <c r="P1249" s="72"/>
      <c r="Q1249" s="15"/>
      <c r="R1249" s="15"/>
      <c r="S1249" s="15"/>
      <c r="T1249" s="72"/>
      <c r="U1249" s="72"/>
      <c r="V1249" s="72"/>
      <c r="W1249" s="72"/>
      <c r="X1249" s="72"/>
      <c r="Y1249" s="72"/>
      <c r="Z1249" s="72"/>
      <c r="AA1249" s="72"/>
      <c r="AB1249" s="72"/>
      <c r="AC1249" s="72"/>
      <c r="AD1249" s="72"/>
      <c r="AE1249" s="72"/>
      <c r="AF1249" s="72"/>
      <c r="AG1249" s="72"/>
      <c r="AH1249" s="72"/>
      <c r="AI1249" s="72"/>
      <c r="AJ1249" s="72"/>
      <c r="AK1249" s="72"/>
      <c r="AL1249" s="72"/>
      <c r="AM1249" s="72"/>
      <c r="AN1249" s="72"/>
      <c r="AO1249" s="72"/>
      <c r="AP1249" s="72"/>
      <c r="AQ1249" s="72"/>
      <c r="AR1249" s="72"/>
      <c r="AS1249" s="72"/>
      <c r="AT1249" s="72"/>
      <c r="AU1249" s="72"/>
      <c r="AV1249" s="72"/>
      <c r="AW1249" s="72"/>
      <c r="AX1249" s="72"/>
      <c r="AY1249" s="72"/>
      <c r="AZ1249" s="72"/>
      <c r="BA1249" s="72"/>
      <c r="BB1249" s="72"/>
      <c r="BC1249" s="72"/>
      <c r="BD1249" s="72"/>
      <c r="BE1249" s="72"/>
      <c r="BF1249" s="72"/>
      <c r="BG1249" s="72"/>
      <c r="BH1249" s="72"/>
      <c r="BI1249" s="72"/>
      <c r="BJ1249" s="72"/>
      <c r="BK1249" s="72"/>
      <c r="BL1249" s="72"/>
      <c r="BM1249" s="72"/>
      <c r="BN1249" s="72"/>
      <c r="BO1249" s="72"/>
      <c r="BP1249" s="72"/>
      <c r="BQ1249" s="72"/>
      <c r="BR1249" s="72"/>
      <c r="BS1249" s="72"/>
      <c r="BT1249" s="72"/>
      <c r="BU1249" s="72"/>
      <c r="BV1249" s="72"/>
      <c r="BW1249" s="72"/>
      <c r="BX1249" s="72"/>
      <c r="BY1249" s="72"/>
      <c r="BZ1249" s="72"/>
      <c r="CA1249" s="72"/>
      <c r="CB1249" s="72"/>
      <c r="CC1249" s="72"/>
      <c r="CD1249" s="72"/>
      <c r="CE1249" s="72"/>
      <c r="CF1249" s="72"/>
      <c r="CG1249" s="72"/>
      <c r="CH1249" s="72"/>
    </row>
    <row r="1250" spans="1:142" ht="25.15" hidden="1" customHeight="1">
      <c r="B1250" s="481" t="s">
        <v>338</v>
      </c>
      <c r="C1250" s="292" t="s">
        <v>110</v>
      </c>
      <c r="D1250" s="293">
        <v>2020</v>
      </c>
      <c r="E1250" s="10">
        <f t="shared" ref="E1250:AS1250" si="394">D1250+1</f>
        <v>2021</v>
      </c>
      <c r="F1250" s="10">
        <f t="shared" si="394"/>
        <v>2022</v>
      </c>
      <c r="G1250" s="10">
        <f t="shared" si="394"/>
        <v>2023</v>
      </c>
      <c r="H1250" s="10">
        <f t="shared" si="394"/>
        <v>2024</v>
      </c>
      <c r="I1250" s="10">
        <f t="shared" si="394"/>
        <v>2025</v>
      </c>
      <c r="J1250" s="10">
        <f t="shared" si="394"/>
        <v>2026</v>
      </c>
      <c r="K1250" s="10">
        <f t="shared" si="394"/>
        <v>2027</v>
      </c>
      <c r="L1250" s="10">
        <f t="shared" si="394"/>
        <v>2028</v>
      </c>
      <c r="M1250" s="10">
        <f t="shared" si="394"/>
        <v>2029</v>
      </c>
      <c r="N1250" s="10">
        <f t="shared" si="394"/>
        <v>2030</v>
      </c>
      <c r="O1250" s="10">
        <f t="shared" si="394"/>
        <v>2031</v>
      </c>
      <c r="P1250" s="10">
        <f t="shared" si="394"/>
        <v>2032</v>
      </c>
      <c r="Q1250" s="10">
        <f t="shared" si="394"/>
        <v>2033</v>
      </c>
      <c r="R1250" s="10">
        <f t="shared" si="394"/>
        <v>2034</v>
      </c>
      <c r="S1250" s="10">
        <f t="shared" si="394"/>
        <v>2035</v>
      </c>
      <c r="T1250" s="10">
        <f t="shared" si="394"/>
        <v>2036</v>
      </c>
      <c r="U1250" s="10">
        <f>T1250+1</f>
        <v>2037</v>
      </c>
      <c r="V1250" s="10">
        <f t="shared" si="394"/>
        <v>2038</v>
      </c>
      <c r="W1250" s="10">
        <f t="shared" si="394"/>
        <v>2039</v>
      </c>
      <c r="X1250" s="10">
        <f t="shared" si="394"/>
        <v>2040</v>
      </c>
      <c r="Y1250" s="10">
        <f t="shared" si="394"/>
        <v>2041</v>
      </c>
      <c r="Z1250" s="10">
        <f t="shared" si="394"/>
        <v>2042</v>
      </c>
      <c r="AA1250" s="10">
        <f t="shared" si="394"/>
        <v>2043</v>
      </c>
      <c r="AB1250" s="10">
        <f t="shared" si="394"/>
        <v>2044</v>
      </c>
      <c r="AC1250" s="10">
        <f t="shared" si="394"/>
        <v>2045</v>
      </c>
      <c r="AD1250" s="10">
        <f t="shared" si="394"/>
        <v>2046</v>
      </c>
      <c r="AE1250" s="10">
        <f t="shared" si="394"/>
        <v>2047</v>
      </c>
      <c r="AF1250" s="10">
        <f t="shared" si="394"/>
        <v>2048</v>
      </c>
      <c r="AG1250" s="10">
        <f t="shared" si="394"/>
        <v>2049</v>
      </c>
      <c r="AH1250" s="10">
        <f t="shared" si="394"/>
        <v>2050</v>
      </c>
      <c r="AI1250" s="10">
        <f t="shared" si="394"/>
        <v>2051</v>
      </c>
      <c r="AJ1250" s="10">
        <f t="shared" si="394"/>
        <v>2052</v>
      </c>
      <c r="AK1250" s="10">
        <f t="shared" si="394"/>
        <v>2053</v>
      </c>
      <c r="AL1250" s="10">
        <f t="shared" si="394"/>
        <v>2054</v>
      </c>
      <c r="AM1250" s="10">
        <f t="shared" si="394"/>
        <v>2055</v>
      </c>
      <c r="AN1250" s="10">
        <f t="shared" si="394"/>
        <v>2056</v>
      </c>
      <c r="AO1250" s="10">
        <f t="shared" si="394"/>
        <v>2057</v>
      </c>
      <c r="AP1250" s="10">
        <f t="shared" si="394"/>
        <v>2058</v>
      </c>
      <c r="AQ1250" s="10">
        <f t="shared" si="394"/>
        <v>2059</v>
      </c>
      <c r="AR1250" s="10">
        <f t="shared" si="394"/>
        <v>2060</v>
      </c>
      <c r="AS1250" s="10">
        <f t="shared" si="394"/>
        <v>2061</v>
      </c>
      <c r="AT1250" s="2"/>
      <c r="AU1250" s="72"/>
      <c r="AV1250" s="72"/>
      <c r="AW1250" s="72"/>
      <c r="AX1250" s="72"/>
      <c r="AY1250" s="72"/>
      <c r="AZ1250" s="72"/>
      <c r="BA1250" s="72"/>
      <c r="BB1250" s="72"/>
      <c r="BC1250" s="72"/>
      <c r="BD1250" s="72"/>
      <c r="BE1250" s="72"/>
      <c r="BF1250" s="72"/>
      <c r="BG1250" s="72"/>
      <c r="BH1250" s="72"/>
      <c r="BI1250" s="72"/>
      <c r="BJ1250" s="72"/>
      <c r="BK1250" s="72"/>
      <c r="BL1250" s="72"/>
      <c r="BM1250" s="72"/>
      <c r="BN1250" s="72"/>
      <c r="BO1250" s="72"/>
      <c r="BP1250" s="72"/>
      <c r="BQ1250" s="72"/>
      <c r="BR1250" s="72"/>
      <c r="BS1250" s="72"/>
      <c r="BT1250" s="72"/>
      <c r="BU1250" s="72"/>
      <c r="BV1250" s="72"/>
      <c r="BW1250" s="72"/>
      <c r="BX1250" s="72"/>
      <c r="BY1250" s="72"/>
      <c r="BZ1250" s="72"/>
      <c r="CA1250" s="72"/>
      <c r="CB1250" s="72"/>
      <c r="CC1250" s="72"/>
      <c r="CD1250" s="72"/>
      <c r="CE1250" s="72"/>
      <c r="CF1250" s="72"/>
      <c r="CG1250" s="72"/>
      <c r="CH1250" s="72"/>
    </row>
    <row r="1251" spans="1:142" ht="25.15" hidden="1" customHeight="1">
      <c r="B1251" s="482"/>
      <c r="C1251" s="294" t="s">
        <v>339</v>
      </c>
      <c r="D1251" s="295">
        <v>43830</v>
      </c>
      <c r="E1251" s="295">
        <f t="shared" ref="E1251:AS1251" si="395">DATE(YEAR(D1251+1),12,31)</f>
        <v>44196</v>
      </c>
      <c r="F1251" s="295">
        <f t="shared" si="395"/>
        <v>44561</v>
      </c>
      <c r="G1251" s="295">
        <f t="shared" si="395"/>
        <v>44926</v>
      </c>
      <c r="H1251" s="295">
        <f t="shared" si="395"/>
        <v>45291</v>
      </c>
      <c r="I1251" s="295">
        <f t="shared" si="395"/>
        <v>45657</v>
      </c>
      <c r="J1251" s="295">
        <f t="shared" si="395"/>
        <v>46022</v>
      </c>
      <c r="K1251" s="295">
        <f t="shared" si="395"/>
        <v>46387</v>
      </c>
      <c r="L1251" s="295">
        <f t="shared" si="395"/>
        <v>46752</v>
      </c>
      <c r="M1251" s="295">
        <f t="shared" si="395"/>
        <v>47118</v>
      </c>
      <c r="N1251" s="295">
        <f t="shared" si="395"/>
        <v>47483</v>
      </c>
      <c r="O1251" s="295">
        <f t="shared" si="395"/>
        <v>47848</v>
      </c>
      <c r="P1251" s="295">
        <f t="shared" si="395"/>
        <v>48213</v>
      </c>
      <c r="Q1251" s="295">
        <f t="shared" si="395"/>
        <v>48579</v>
      </c>
      <c r="R1251" s="295">
        <f t="shared" si="395"/>
        <v>48944</v>
      </c>
      <c r="S1251" s="295">
        <f t="shared" si="395"/>
        <v>49309</v>
      </c>
      <c r="T1251" s="295">
        <f t="shared" si="395"/>
        <v>49674</v>
      </c>
      <c r="U1251" s="295">
        <f>DATE(YEAR(T1251+1),12,31)</f>
        <v>50040</v>
      </c>
      <c r="V1251" s="295">
        <f t="shared" si="395"/>
        <v>50405</v>
      </c>
      <c r="W1251" s="295">
        <f t="shared" si="395"/>
        <v>50770</v>
      </c>
      <c r="X1251" s="295">
        <f t="shared" si="395"/>
        <v>51135</v>
      </c>
      <c r="Y1251" s="295">
        <f t="shared" si="395"/>
        <v>51501</v>
      </c>
      <c r="Z1251" s="295">
        <f t="shared" si="395"/>
        <v>51866</v>
      </c>
      <c r="AA1251" s="295">
        <f t="shared" si="395"/>
        <v>52231</v>
      </c>
      <c r="AB1251" s="295">
        <f t="shared" si="395"/>
        <v>52596</v>
      </c>
      <c r="AC1251" s="295">
        <f t="shared" si="395"/>
        <v>52962</v>
      </c>
      <c r="AD1251" s="295">
        <f t="shared" si="395"/>
        <v>53327</v>
      </c>
      <c r="AE1251" s="295">
        <f t="shared" si="395"/>
        <v>53692</v>
      </c>
      <c r="AF1251" s="295">
        <f t="shared" si="395"/>
        <v>54057</v>
      </c>
      <c r="AG1251" s="295">
        <f t="shared" si="395"/>
        <v>54423</v>
      </c>
      <c r="AH1251" s="295">
        <f t="shared" si="395"/>
        <v>54788</v>
      </c>
      <c r="AI1251" s="295">
        <f t="shared" si="395"/>
        <v>55153</v>
      </c>
      <c r="AJ1251" s="295">
        <f t="shared" si="395"/>
        <v>55518</v>
      </c>
      <c r="AK1251" s="295">
        <f t="shared" si="395"/>
        <v>55884</v>
      </c>
      <c r="AL1251" s="295">
        <f t="shared" si="395"/>
        <v>56249</v>
      </c>
      <c r="AM1251" s="295">
        <f t="shared" si="395"/>
        <v>56614</v>
      </c>
      <c r="AN1251" s="295">
        <f t="shared" si="395"/>
        <v>56979</v>
      </c>
      <c r="AO1251" s="295">
        <f t="shared" si="395"/>
        <v>57345</v>
      </c>
      <c r="AP1251" s="295">
        <f t="shared" si="395"/>
        <v>57710</v>
      </c>
      <c r="AQ1251" s="295">
        <f t="shared" si="395"/>
        <v>58075</v>
      </c>
      <c r="AR1251" s="295">
        <f t="shared" si="395"/>
        <v>58440</v>
      </c>
      <c r="AS1251" s="295">
        <f t="shared" si="395"/>
        <v>58806</v>
      </c>
      <c r="AT1251" s="2"/>
      <c r="AU1251" s="72"/>
      <c r="AV1251" s="72"/>
      <c r="AW1251" s="72"/>
      <c r="AX1251" s="72"/>
      <c r="AY1251" s="72"/>
      <c r="AZ1251" s="72"/>
      <c r="BA1251" s="72"/>
      <c r="BB1251" s="72"/>
      <c r="BC1251" s="72"/>
      <c r="BD1251" s="72"/>
      <c r="BE1251" s="72"/>
      <c r="BF1251" s="72"/>
      <c r="BG1251" s="72"/>
      <c r="BH1251" s="72"/>
      <c r="BI1251" s="72"/>
      <c r="BJ1251" s="72"/>
      <c r="BK1251" s="72"/>
      <c r="BL1251" s="72"/>
      <c r="BM1251" s="72"/>
      <c r="BN1251" s="72"/>
      <c r="BO1251" s="72"/>
      <c r="BP1251" s="72"/>
      <c r="BQ1251" s="72"/>
      <c r="BR1251" s="72"/>
      <c r="BS1251" s="72"/>
      <c r="BT1251" s="72"/>
      <c r="BU1251" s="72"/>
      <c r="BV1251" s="72"/>
      <c r="BW1251" s="72"/>
      <c r="BX1251" s="72"/>
      <c r="BY1251" s="72"/>
      <c r="BZ1251" s="72"/>
      <c r="CA1251" s="72"/>
      <c r="CB1251" s="72"/>
      <c r="CC1251" s="72"/>
      <c r="CD1251" s="72"/>
      <c r="CE1251" s="72"/>
      <c r="CF1251" s="72"/>
      <c r="CG1251" s="72"/>
      <c r="CH1251" s="72"/>
    </row>
    <row r="1252" spans="1:142" ht="25.15" hidden="1" customHeight="1">
      <c r="B1252" s="221" t="s">
        <v>340</v>
      </c>
      <c r="C1252" s="296" t="s">
        <v>209</v>
      </c>
      <c r="D1252" s="297">
        <f t="shared" ref="D1252:AS1252" si="396">G1222*(D1248*10^-6)*$D$1199*$H$1199</f>
        <v>5.8236800236455687E-2</v>
      </c>
      <c r="E1252" s="297">
        <f t="shared" si="396"/>
        <v>5.9700902183435905E-2</v>
      </c>
      <c r="F1252" s="297">
        <f t="shared" si="396"/>
        <v>7.5421604944719126E-2</v>
      </c>
      <c r="G1252" s="297">
        <f t="shared" si="396"/>
        <v>0.10051996246688222</v>
      </c>
      <c r="H1252" s="297">
        <f t="shared" si="396"/>
        <v>0.11449396076521166</v>
      </c>
      <c r="I1252" s="297">
        <f t="shared" si="396"/>
        <v>0.12820431095174695</v>
      </c>
      <c r="J1252" s="297">
        <f t="shared" si="396"/>
        <v>0.13998500288034454</v>
      </c>
      <c r="K1252" s="297">
        <f t="shared" si="396"/>
        <v>0.15115874763673057</v>
      </c>
      <c r="L1252" s="297">
        <f t="shared" si="396"/>
        <v>0.16172554522090504</v>
      </c>
      <c r="M1252" s="297">
        <f t="shared" si="396"/>
        <v>0.17168539563286792</v>
      </c>
      <c r="N1252" s="297">
        <f t="shared" si="396"/>
        <v>0.18103829887261916</v>
      </c>
      <c r="O1252" s="297">
        <f t="shared" si="396"/>
        <v>0.18534733228417413</v>
      </c>
      <c r="P1252" s="297">
        <f t="shared" si="396"/>
        <v>0.19620968980434603</v>
      </c>
      <c r="Q1252" s="297">
        <f t="shared" si="396"/>
        <v>0.20507849895417005</v>
      </c>
      <c r="R1252" s="297">
        <f>U1222*(R1248*10^-6)*$D$1199*$H$1199</f>
        <v>0.21195375973364622</v>
      </c>
      <c r="S1252" s="297">
        <f>V1222*(S1248*10^-6)*$D$1199*$H$1199</f>
        <v>0.21683547214277452</v>
      </c>
      <c r="T1252" s="297">
        <f>W1222*(T1248*10^-6)*$D$1199*$H$1199</f>
        <v>0.22595777238945622</v>
      </c>
      <c r="U1252" s="297">
        <f t="shared" si="396"/>
        <v>0.23342191749522972</v>
      </c>
      <c r="V1252" s="297">
        <f t="shared" si="396"/>
        <v>0.23982690047706404</v>
      </c>
      <c r="W1252" s="297">
        <f t="shared" si="396"/>
        <v>0.2451727213349591</v>
      </c>
      <c r="X1252" s="297">
        <f t="shared" si="396"/>
        <v>0.24945938006891494</v>
      </c>
      <c r="Y1252" s="297">
        <f t="shared" si="396"/>
        <v>0.26298428621722963</v>
      </c>
      <c r="Z1252" s="297">
        <f t="shared" si="396"/>
        <v>0.27650919236554428</v>
      </c>
      <c r="AA1252" s="297">
        <f t="shared" si="396"/>
        <v>0.29003409851385897</v>
      </c>
      <c r="AB1252" s="297">
        <f t="shared" si="396"/>
        <v>0.30355900466217361</v>
      </c>
      <c r="AC1252" s="297">
        <f t="shared" si="396"/>
        <v>0.31708391081048831</v>
      </c>
      <c r="AD1252" s="297">
        <f t="shared" si="396"/>
        <v>0.33060881695880295</v>
      </c>
      <c r="AE1252" s="297">
        <f t="shared" si="396"/>
        <v>0.3446346455570552</v>
      </c>
      <c r="AF1252" s="297">
        <f t="shared" si="396"/>
        <v>0.3586604741553075</v>
      </c>
      <c r="AG1252" s="297">
        <f t="shared" si="396"/>
        <v>0.37268630275355963</v>
      </c>
      <c r="AH1252" s="297">
        <f t="shared" si="396"/>
        <v>0.38671213135181193</v>
      </c>
      <c r="AI1252" s="297">
        <f t="shared" si="396"/>
        <v>0.40073795995006417</v>
      </c>
      <c r="AJ1252" s="297">
        <f t="shared" si="396"/>
        <v>0.40073795995006417</v>
      </c>
      <c r="AK1252" s="297">
        <f t="shared" si="396"/>
        <v>0.40073795995006417</v>
      </c>
      <c r="AL1252" s="297">
        <f t="shared" si="396"/>
        <v>0.40073795995006417</v>
      </c>
      <c r="AM1252" s="297">
        <f t="shared" si="396"/>
        <v>0.40073795995006417</v>
      </c>
      <c r="AN1252" s="297">
        <f t="shared" si="396"/>
        <v>0.40073795995006417</v>
      </c>
      <c r="AO1252" s="297">
        <f t="shared" si="396"/>
        <v>0.40073795995006417</v>
      </c>
      <c r="AP1252" s="297">
        <f t="shared" si="396"/>
        <v>0.40073795995006417</v>
      </c>
      <c r="AQ1252" s="297">
        <f t="shared" si="396"/>
        <v>0.40073795995006417</v>
      </c>
      <c r="AR1252" s="297">
        <f t="shared" si="396"/>
        <v>0.40073795995006417</v>
      </c>
      <c r="AS1252" s="297">
        <f t="shared" si="396"/>
        <v>0.40073795995006417</v>
      </c>
      <c r="AT1252" s="2"/>
      <c r="AU1252" s="72"/>
      <c r="AV1252" s="72"/>
      <c r="AW1252" s="72"/>
      <c r="AX1252" s="72"/>
      <c r="AY1252" s="72"/>
      <c r="AZ1252" s="72"/>
      <c r="BA1252" s="72"/>
      <c r="BB1252" s="72"/>
      <c r="BC1252" s="72"/>
      <c r="BD1252" s="72"/>
      <c r="BE1252" s="72"/>
      <c r="BF1252" s="72"/>
      <c r="BG1252" s="72"/>
      <c r="BH1252" s="72"/>
      <c r="BI1252" s="72"/>
      <c r="BJ1252" s="72"/>
      <c r="BK1252" s="72"/>
      <c r="BL1252" s="72"/>
      <c r="BM1252" s="72"/>
      <c r="BN1252" s="72"/>
      <c r="BO1252" s="72"/>
      <c r="BP1252" s="72"/>
      <c r="BQ1252" s="72"/>
      <c r="BR1252" s="72"/>
      <c r="BS1252" s="72"/>
      <c r="BT1252" s="72"/>
      <c r="BU1252" s="72"/>
      <c r="BV1252" s="72"/>
      <c r="BW1252" s="72"/>
      <c r="BX1252" s="72"/>
      <c r="BY1252" s="72"/>
      <c r="BZ1252" s="72"/>
      <c r="CA1252" s="72"/>
      <c r="CB1252" s="72"/>
      <c r="CC1252" s="72"/>
      <c r="CD1252" s="72"/>
      <c r="CE1252" s="72"/>
      <c r="CF1252" s="72"/>
      <c r="CG1252" s="72"/>
      <c r="CH1252" s="72"/>
    </row>
    <row r="1253" spans="1:142" ht="25.15" customHeight="1">
      <c r="B1253" s="42"/>
      <c r="C1253" s="2"/>
      <c r="D1253" s="2"/>
      <c r="E1253" s="74"/>
      <c r="F1253" s="72"/>
      <c r="G1253" s="72"/>
      <c r="H1253" s="72"/>
      <c r="I1253" s="72"/>
      <c r="J1253" s="15"/>
      <c r="K1253" s="15"/>
      <c r="L1253" s="15"/>
      <c r="M1253" s="15"/>
      <c r="N1253" s="72"/>
      <c r="O1253" s="72"/>
      <c r="P1253" s="72"/>
      <c r="Q1253" s="15"/>
      <c r="R1253" s="15"/>
      <c r="S1253" s="15"/>
      <c r="T1253" s="72"/>
      <c r="U1253" s="72"/>
      <c r="V1253" s="72"/>
      <c r="W1253" s="72"/>
      <c r="X1253" s="72"/>
      <c r="Y1253" s="72"/>
      <c r="Z1253" s="72"/>
      <c r="AA1253" s="72"/>
      <c r="AB1253" s="72"/>
      <c r="AC1253" s="72"/>
      <c r="AD1253" s="72"/>
      <c r="AE1253" s="72"/>
      <c r="AF1253" s="72"/>
      <c r="AG1253" s="72"/>
      <c r="AH1253" s="72"/>
      <c r="AI1253" s="72"/>
      <c r="AJ1253" s="72"/>
      <c r="AK1253" s="72"/>
      <c r="AL1253" s="72"/>
      <c r="AM1253" s="72"/>
      <c r="AN1253" s="72"/>
      <c r="AO1253" s="72"/>
      <c r="AP1253" s="72"/>
      <c r="AQ1253" s="72"/>
      <c r="AR1253" s="72"/>
      <c r="AS1253" s="72"/>
      <c r="AT1253" s="72"/>
      <c r="AU1253" s="72"/>
      <c r="AV1253" s="72"/>
      <c r="AW1253" s="72"/>
      <c r="AX1253" s="72"/>
      <c r="AY1253" s="72"/>
      <c r="AZ1253" s="72"/>
      <c r="BA1253" s="72"/>
      <c r="BB1253" s="72"/>
      <c r="BC1253" s="72"/>
      <c r="BD1253" s="72"/>
      <c r="BE1253" s="72"/>
      <c r="BF1253" s="72"/>
      <c r="BG1253" s="72"/>
      <c r="BH1253" s="72"/>
      <c r="BI1253" s="72"/>
      <c r="BJ1253" s="72"/>
      <c r="BK1253" s="72"/>
      <c r="BL1253" s="72"/>
      <c r="BM1253" s="72"/>
      <c r="BN1253" s="72"/>
      <c r="BO1253" s="72"/>
      <c r="BP1253" s="72"/>
      <c r="BQ1253" s="72"/>
      <c r="BR1253" s="72"/>
      <c r="BS1253" s="72"/>
      <c r="BT1253" s="72"/>
      <c r="BU1253" s="72"/>
      <c r="BV1253" s="72"/>
      <c r="BW1253" s="72"/>
      <c r="BX1253" s="72"/>
      <c r="BY1253" s="72"/>
      <c r="BZ1253" s="72"/>
      <c r="CA1253" s="72"/>
      <c r="CB1253" s="72"/>
      <c r="CC1253" s="72"/>
      <c r="CD1253" s="72"/>
      <c r="CE1253" s="72"/>
      <c r="CF1253" s="72"/>
      <c r="CG1253" s="72"/>
      <c r="CH1253" s="72"/>
    </row>
    <row r="1254" spans="1:142" ht="25.15" customHeight="1">
      <c r="A1254" s="391" t="s">
        <v>421</v>
      </c>
      <c r="B1254" s="483" t="s">
        <v>420</v>
      </c>
      <c r="C1254" s="483"/>
      <c r="D1254" s="483"/>
      <c r="E1254" s="483"/>
      <c r="F1254" s="483"/>
      <c r="G1254" s="483"/>
      <c r="H1254" s="483"/>
      <c r="I1254" s="483"/>
      <c r="J1254" s="483"/>
      <c r="K1254" s="483"/>
      <c r="L1254" s="483"/>
      <c r="M1254" s="483"/>
      <c r="N1254" s="483"/>
      <c r="O1254" s="483"/>
      <c r="P1254" s="483"/>
      <c r="Q1254" s="483"/>
      <c r="R1254" s="483"/>
      <c r="S1254" s="483"/>
      <c r="T1254" s="483"/>
      <c r="U1254" s="483"/>
      <c r="V1254" s="483"/>
      <c r="W1254" s="483"/>
      <c r="X1254" s="483"/>
      <c r="Y1254" s="483"/>
      <c r="Z1254" s="483"/>
      <c r="AA1254" s="483"/>
      <c r="AB1254" s="483"/>
      <c r="AC1254" s="483"/>
      <c r="AD1254" s="483"/>
      <c r="AE1254" s="483"/>
      <c r="AF1254" s="483"/>
      <c r="AG1254" s="483"/>
      <c r="AH1254" s="483"/>
      <c r="AI1254" s="483"/>
      <c r="AJ1254" s="483"/>
      <c r="AK1254" s="483"/>
      <c r="AL1254" s="483"/>
      <c r="AM1254" s="483"/>
      <c r="AN1254" s="483"/>
      <c r="AO1254" s="483"/>
      <c r="AP1254" s="483"/>
      <c r="AQ1254" s="483"/>
      <c r="AR1254" s="483"/>
      <c r="AS1254" s="72"/>
      <c r="AT1254" s="72"/>
      <c r="AU1254" s="72"/>
      <c r="AV1254" s="72"/>
      <c r="AW1254" s="484" t="s">
        <v>341</v>
      </c>
      <c r="AX1254" s="484"/>
      <c r="AY1254" s="484"/>
      <c r="AZ1254" s="484"/>
      <c r="BA1254" s="484"/>
      <c r="BB1254" s="484"/>
      <c r="BC1254" s="484"/>
      <c r="BD1254" s="484"/>
      <c r="BE1254" s="484"/>
      <c r="BF1254" s="484"/>
      <c r="BG1254" s="484"/>
      <c r="BH1254" s="484"/>
      <c r="BI1254" s="484"/>
      <c r="BJ1254" s="484"/>
      <c r="BK1254" s="484"/>
      <c r="BL1254" s="72"/>
      <c r="BM1254" s="72"/>
      <c r="BN1254" s="72"/>
      <c r="BO1254" s="72"/>
      <c r="BP1254" s="72"/>
      <c r="BQ1254" s="72"/>
      <c r="BR1254" s="72"/>
      <c r="BS1254" s="72"/>
      <c r="BT1254" s="72"/>
      <c r="BU1254" s="72"/>
      <c r="BV1254" s="72"/>
      <c r="BW1254" s="72"/>
      <c r="BX1254" s="72"/>
      <c r="BY1254" s="72"/>
      <c r="BZ1254" s="72"/>
      <c r="CA1254" s="72"/>
      <c r="CB1254" s="72"/>
      <c r="CC1254" s="72"/>
      <c r="CD1254" s="72"/>
      <c r="CE1254" s="72"/>
      <c r="CF1254" s="72"/>
      <c r="CG1254" s="72"/>
      <c r="CH1254" s="72"/>
    </row>
    <row r="1255" spans="1:142" ht="25.15" customHeight="1">
      <c r="B1255" s="148"/>
      <c r="C1255" s="72"/>
      <c r="D1255" s="72"/>
      <c r="E1255" s="72"/>
      <c r="F1255" s="72"/>
      <c r="G1255" s="72"/>
      <c r="H1255" s="72"/>
      <c r="I1255" s="72"/>
      <c r="J1255" s="15"/>
      <c r="K1255" s="15"/>
      <c r="L1255" s="15"/>
      <c r="M1255" s="15"/>
      <c r="N1255" s="72"/>
      <c r="O1255" s="72"/>
      <c r="P1255" s="72"/>
      <c r="Q1255" s="72"/>
      <c r="R1255" s="72"/>
      <c r="S1255" s="72"/>
      <c r="T1255" s="72"/>
      <c r="U1255" s="72"/>
      <c r="V1255" s="72"/>
      <c r="W1255" s="72"/>
      <c r="X1255" s="72"/>
      <c r="Y1255" s="72"/>
      <c r="Z1255" s="72"/>
      <c r="AA1255" s="72"/>
      <c r="AB1255" s="72"/>
      <c r="AC1255" s="72">
        <v>6.4255041154571757E-2</v>
      </c>
      <c r="AD1255" s="72">
        <v>6.6387954586645218E-2</v>
      </c>
      <c r="AE1255" s="72">
        <v>8.4525378506403556E-2</v>
      </c>
      <c r="AF1255" s="72">
        <v>0.1135301833397926</v>
      </c>
      <c r="AG1255" s="72">
        <v>0.13031500134054788</v>
      </c>
      <c r="AH1255" s="72">
        <v>0.14704587849921349</v>
      </c>
      <c r="AI1255" s="72">
        <v>0.16363451161597534</v>
      </c>
      <c r="AJ1255" s="72">
        <v>0.18011488538948212</v>
      </c>
      <c r="AK1255" s="72">
        <v>0.19647408839807037</v>
      </c>
      <c r="AL1255" s="72">
        <v>0.21269920922007685</v>
      </c>
      <c r="AM1255" s="72">
        <v>0.22877733643383805</v>
      </c>
      <c r="AN1255" s="72">
        <v>0.24395970429952551</v>
      </c>
      <c r="AO1255" s="72">
        <v>0.2693541992546834</v>
      </c>
      <c r="AP1255" s="72">
        <v>0.29408451935422691</v>
      </c>
      <c r="AQ1255" s="72">
        <v>0.31807500943750122</v>
      </c>
      <c r="AR1255" s="72">
        <v>0.34125001434385172</v>
      </c>
      <c r="AS1255" s="72">
        <v>0.3644933124750197</v>
      </c>
      <c r="AT1255" s="72">
        <v>0.38615060668265133</v>
      </c>
      <c r="AU1255" s="72">
        <v>0.40712438136177809</v>
      </c>
      <c r="AV1255" s="72">
        <v>0.42737444130979646</v>
      </c>
      <c r="AW1255" s="72">
        <v>0.446860591324103</v>
      </c>
      <c r="AX1255" s="72">
        <v>0.46777871868333554</v>
      </c>
      <c r="AY1255" s="72">
        <v>0.48835646562104934</v>
      </c>
      <c r="AZ1255" s="72">
        <v>0.50859383213724463</v>
      </c>
      <c r="BA1255" s="72">
        <v>0.52849081823192123</v>
      </c>
      <c r="BB1255" s="72">
        <v>0.54804742390507899</v>
      </c>
      <c r="BC1255" s="72">
        <v>0.56726364915671812</v>
      </c>
      <c r="BD1255" s="72">
        <v>0.58699268102320956</v>
      </c>
      <c r="BE1255" s="72">
        <v>0.60636872578590373</v>
      </c>
      <c r="BF1255" s="72">
        <v>0.62539178344480095</v>
      </c>
      <c r="BG1255" s="72">
        <v>0.64406185399990168</v>
      </c>
      <c r="BH1255" s="72">
        <v>0.66742161036259251</v>
      </c>
      <c r="BI1255" s="72">
        <v>0.66742161036259251</v>
      </c>
      <c r="BJ1255" s="72">
        <v>0.66742161036259251</v>
      </c>
      <c r="BK1255" s="72">
        <v>0.66742161036259251</v>
      </c>
      <c r="BL1255" s="72">
        <v>0.66742161036259251</v>
      </c>
      <c r="BM1255" s="72">
        <v>0.66742161036259251</v>
      </c>
      <c r="BN1255" s="72">
        <v>0.66742161036259251</v>
      </c>
      <c r="BO1255" s="72">
        <v>0.66742161036259251</v>
      </c>
      <c r="BP1255" s="72">
        <v>0.66742161036259251</v>
      </c>
      <c r="BQ1255" s="72">
        <v>0.66742161036259251</v>
      </c>
      <c r="BR1255" s="72">
        <v>0.66742161036259251</v>
      </c>
      <c r="BS1255" s="72"/>
      <c r="BT1255" s="72"/>
      <c r="BU1255" s="72"/>
      <c r="BV1255" s="72"/>
      <c r="BW1255" s="72"/>
      <c r="BX1255" s="72"/>
      <c r="BY1255" s="72"/>
      <c r="BZ1255" s="72"/>
      <c r="CA1255" s="72"/>
      <c r="CB1255" s="72"/>
      <c r="CC1255" s="72"/>
      <c r="CD1255" s="72"/>
      <c r="CE1255" s="72"/>
      <c r="CF1255" s="72"/>
      <c r="CG1255" s="72"/>
      <c r="CH1255" s="72"/>
    </row>
    <row r="1256" spans="1:142" ht="25.15" customHeight="1">
      <c r="A1256" s="440" t="s">
        <v>342</v>
      </c>
      <c r="B1256" s="209" t="s">
        <v>397</v>
      </c>
      <c r="C1256" s="72"/>
      <c r="D1256" s="72"/>
      <c r="E1256" s="72"/>
      <c r="F1256" s="72"/>
      <c r="G1256" s="72"/>
      <c r="H1256" s="72"/>
      <c r="I1256" s="72"/>
      <c r="J1256" s="15"/>
      <c r="K1256" s="15"/>
      <c r="L1256" s="15"/>
      <c r="M1256" s="15"/>
      <c r="N1256" s="72"/>
      <c r="O1256" s="72"/>
      <c r="P1256" s="72"/>
      <c r="Q1256" s="72"/>
      <c r="R1256" s="72"/>
      <c r="S1256" s="72"/>
      <c r="T1256" s="72"/>
      <c r="U1256" s="72"/>
      <c r="V1256" s="72"/>
      <c r="W1256" s="72"/>
      <c r="X1256" s="72"/>
      <c r="Y1256" s="72"/>
      <c r="Z1256" s="72"/>
      <c r="AA1256" s="72"/>
      <c r="AB1256" s="72"/>
      <c r="AC1256" s="72"/>
      <c r="AD1256" s="72"/>
      <c r="AE1256" s="72"/>
      <c r="AF1256" s="72"/>
      <c r="AG1256" s="72"/>
      <c r="AH1256" s="72"/>
      <c r="AI1256" s="72"/>
      <c r="AJ1256" s="72"/>
      <c r="AK1256" s="72"/>
      <c r="AL1256" s="72"/>
      <c r="AM1256" s="72"/>
      <c r="AN1256" s="72"/>
      <c r="AO1256" s="72"/>
      <c r="AP1256" s="72"/>
      <c r="AQ1256" s="72"/>
      <c r="AR1256" s="72"/>
      <c r="AS1256" s="72"/>
      <c r="AT1256" s="72"/>
      <c r="AU1256" s="72"/>
      <c r="AV1256" s="2"/>
      <c r="AW1256" s="485" t="s">
        <v>343</v>
      </c>
      <c r="AX1256" s="486"/>
      <c r="AY1256" s="43"/>
      <c r="AZ1256" s="487" t="s">
        <v>344</v>
      </c>
      <c r="BA1256" s="488"/>
      <c r="BB1256" s="43"/>
      <c r="BC1256" s="489" t="s">
        <v>345</v>
      </c>
      <c r="BD1256" s="490"/>
      <c r="BE1256" s="43"/>
      <c r="BF1256" s="2"/>
      <c r="BG1256" s="2"/>
      <c r="BH1256" s="2"/>
      <c r="BI1256" s="2"/>
      <c r="BJ1256" s="2"/>
      <c r="BK1256" s="2"/>
      <c r="BL1256" s="2"/>
      <c r="BM1256" s="2"/>
      <c r="BN1256" s="2"/>
      <c r="BO1256" s="2"/>
      <c r="BP1256" s="2"/>
      <c r="BQ1256" s="72"/>
      <c r="BR1256" s="72"/>
      <c r="BS1256" s="72"/>
      <c r="BT1256" s="72"/>
      <c r="BU1256" s="72"/>
      <c r="BV1256" s="72"/>
      <c r="BW1256" s="72"/>
      <c r="BX1256" s="72"/>
      <c r="BY1256" s="72"/>
      <c r="BZ1256" s="72"/>
      <c r="CA1256" s="72"/>
      <c r="CB1256" s="72"/>
      <c r="CC1256" s="72"/>
      <c r="CD1256" s="72"/>
      <c r="CE1256" s="72"/>
      <c r="CF1256" s="72"/>
      <c r="CG1256" s="72"/>
      <c r="CH1256" s="72"/>
    </row>
    <row r="1257" spans="1:142" ht="25.15" customHeight="1">
      <c r="A1257" s="440"/>
      <c r="B1257" s="436" t="s">
        <v>483</v>
      </c>
      <c r="C1257" s="436"/>
      <c r="D1257" s="436"/>
      <c r="E1257" s="436"/>
      <c r="F1257" s="436"/>
      <c r="G1257" s="436"/>
      <c r="H1257" s="436"/>
      <c r="I1257" s="436"/>
      <c r="J1257" s="370"/>
      <c r="K1257" s="370"/>
      <c r="L1257" s="370"/>
      <c r="M1257" s="72"/>
      <c r="N1257" s="435" t="s">
        <v>399</v>
      </c>
      <c r="O1257" s="435"/>
      <c r="P1257" s="435"/>
      <c r="Q1257" s="435"/>
      <c r="R1257" s="435"/>
      <c r="S1257" s="435"/>
      <c r="T1257" s="435"/>
      <c r="U1257" s="435"/>
      <c r="V1257" s="435"/>
      <c r="W1257" s="435"/>
      <c r="X1257" s="435"/>
      <c r="Y1257" s="435"/>
      <c r="Z1257" s="435"/>
      <c r="AA1257" s="435"/>
      <c r="AB1257" s="72"/>
      <c r="AC1257" s="72"/>
      <c r="AD1257" s="72"/>
      <c r="AE1257" s="72"/>
      <c r="AF1257" s="72"/>
      <c r="AG1257" s="72"/>
      <c r="AH1257" s="72"/>
      <c r="AI1257" s="72"/>
      <c r="AJ1257" s="72"/>
      <c r="AK1257" s="72"/>
      <c r="AL1257" s="72"/>
      <c r="AM1257" s="72"/>
      <c r="AN1257" s="72"/>
      <c r="AO1257" s="72"/>
      <c r="AP1257" s="72"/>
      <c r="AQ1257" s="72"/>
      <c r="AR1257" s="72"/>
      <c r="AS1257" s="72"/>
      <c r="AT1257" s="72"/>
      <c r="AU1257" s="72"/>
      <c r="AV1257" s="72"/>
      <c r="AW1257" s="72"/>
      <c r="AX1257" s="2"/>
      <c r="AY1257" s="359"/>
      <c r="AZ1257" s="359"/>
      <c r="BA1257" s="43"/>
      <c r="BB1257" s="128"/>
      <c r="BC1257" s="128"/>
      <c r="BD1257" s="43"/>
      <c r="BE1257" s="44"/>
      <c r="BF1257" s="44"/>
      <c r="BG1257" s="43"/>
      <c r="BH1257" s="2"/>
      <c r="BI1257" s="2"/>
      <c r="BJ1257" s="2"/>
      <c r="BK1257" s="2"/>
      <c r="BL1257" s="2"/>
      <c r="BM1257" s="2"/>
      <c r="BN1257" s="2"/>
      <c r="BO1257" s="2"/>
      <c r="BP1257" s="2"/>
      <c r="BQ1257" s="2"/>
      <c r="BR1257" s="2"/>
      <c r="BS1257" s="72"/>
      <c r="BT1257" s="72"/>
      <c r="BU1257" s="72"/>
      <c r="BV1257" s="72"/>
      <c r="BW1257" s="72"/>
      <c r="BX1257" s="72"/>
      <c r="BY1257" s="72"/>
      <c r="BZ1257" s="72"/>
      <c r="CA1257" s="72"/>
      <c r="CB1257" s="72"/>
      <c r="CC1257" s="72"/>
      <c r="CD1257" s="72"/>
      <c r="CE1257" s="72"/>
      <c r="CF1257" s="72"/>
      <c r="CG1257" s="72"/>
      <c r="CH1257" s="72"/>
      <c r="CI1257" s="72"/>
      <c r="CJ1257" s="72"/>
      <c r="EK1257" s="71"/>
      <c r="EL1257" s="71"/>
    </row>
    <row r="1258" spans="1:142" ht="25.15" customHeight="1">
      <c r="A1258" s="440"/>
      <c r="B1258" s="436" t="s">
        <v>300</v>
      </c>
      <c r="C1258" s="437" t="s">
        <v>207</v>
      </c>
      <c r="D1258" s="436" t="s">
        <v>8</v>
      </c>
      <c r="E1258" s="436"/>
      <c r="F1258" s="436"/>
      <c r="G1258" s="436"/>
      <c r="H1258" s="436"/>
      <c r="I1258" s="436"/>
      <c r="M1258" s="551" t="s">
        <v>300</v>
      </c>
      <c r="N1258" s="435" t="s">
        <v>8</v>
      </c>
      <c r="O1258" s="435"/>
      <c r="P1258" s="435"/>
      <c r="Q1258" s="435"/>
      <c r="R1258" s="435"/>
      <c r="S1258" s="435"/>
      <c r="T1258" s="435"/>
      <c r="U1258" s="435"/>
      <c r="V1258" s="435"/>
      <c r="W1258" s="435"/>
      <c r="X1258" s="435"/>
      <c r="Y1258" s="435"/>
      <c r="Z1258" s="435"/>
      <c r="AA1258" s="435"/>
      <c r="AB1258" s="72"/>
      <c r="AC1258" s="72"/>
      <c r="AD1258" s="72"/>
      <c r="AE1258" s="72"/>
      <c r="AF1258" s="72"/>
      <c r="AG1258" s="72"/>
      <c r="AH1258" s="72"/>
      <c r="AI1258" s="72"/>
      <c r="AJ1258" s="72"/>
      <c r="AK1258" s="72"/>
      <c r="AL1258" s="72"/>
      <c r="AM1258" s="72"/>
      <c r="AN1258" s="72"/>
      <c r="AO1258" s="72"/>
      <c r="AP1258" s="72"/>
      <c r="AQ1258" s="72"/>
      <c r="AR1258" s="72"/>
      <c r="AS1258" s="72"/>
      <c r="AT1258" s="72"/>
      <c r="AU1258" s="72"/>
      <c r="AV1258" s="72"/>
      <c r="AW1258" s="72"/>
      <c r="AX1258" s="2"/>
      <c r="AY1258" s="359"/>
      <c r="AZ1258" s="359"/>
      <c r="BA1258" s="43"/>
      <c r="BB1258" s="128"/>
      <c r="BC1258" s="128"/>
      <c r="BD1258" s="43"/>
      <c r="BE1258" s="44"/>
      <c r="BF1258" s="44"/>
      <c r="BG1258" s="43"/>
      <c r="BH1258" s="2"/>
      <c r="BI1258" s="2"/>
      <c r="BJ1258" s="2"/>
      <c r="BK1258" s="2"/>
      <c r="BL1258" s="2"/>
      <c r="BM1258" s="2"/>
      <c r="BN1258" s="2"/>
      <c r="BO1258" s="2"/>
      <c r="BP1258" s="2"/>
      <c r="BQ1258" s="2"/>
      <c r="BR1258" s="2"/>
      <c r="BS1258" s="72"/>
      <c r="BT1258" s="72"/>
      <c r="BU1258" s="72"/>
      <c r="BV1258" s="72"/>
      <c r="BW1258" s="72"/>
      <c r="BX1258" s="72"/>
      <c r="BY1258" s="72"/>
      <c r="BZ1258" s="72"/>
      <c r="CA1258" s="72"/>
      <c r="CB1258" s="72"/>
      <c r="CC1258" s="72"/>
      <c r="CD1258" s="72"/>
      <c r="CE1258" s="72"/>
      <c r="CF1258" s="72"/>
      <c r="CG1258" s="72"/>
      <c r="CH1258" s="72"/>
      <c r="CI1258" s="72"/>
      <c r="CJ1258" s="72"/>
      <c r="EK1258" s="71"/>
      <c r="EL1258" s="71"/>
    </row>
    <row r="1259" spans="1:142" ht="25.15" customHeight="1">
      <c r="A1259" s="440"/>
      <c r="B1259" s="436"/>
      <c r="C1259" s="437">
        <v>43830</v>
      </c>
      <c r="D1259" s="368" t="s">
        <v>9</v>
      </c>
      <c r="E1259" s="368" t="s">
        <v>10</v>
      </c>
      <c r="F1259" s="368" t="s">
        <v>1</v>
      </c>
      <c r="G1259" s="368" t="s">
        <v>2</v>
      </c>
      <c r="H1259" s="368" t="s">
        <v>3</v>
      </c>
      <c r="I1259" s="368" t="s">
        <v>39</v>
      </c>
      <c r="M1259" s="435"/>
      <c r="N1259" s="361" t="s">
        <v>25</v>
      </c>
      <c r="O1259" s="361" t="s">
        <v>26</v>
      </c>
      <c r="P1259" s="361" t="s">
        <v>27</v>
      </c>
      <c r="Q1259" s="361" t="s">
        <v>28</v>
      </c>
      <c r="R1259" s="361" t="s">
        <v>29</v>
      </c>
      <c r="S1259" s="361" t="s">
        <v>30</v>
      </c>
      <c r="T1259" s="361" t="s">
        <v>31</v>
      </c>
      <c r="U1259" s="361" t="s">
        <v>32</v>
      </c>
      <c r="V1259" s="361" t="s">
        <v>33</v>
      </c>
      <c r="W1259" s="361" t="s">
        <v>34</v>
      </c>
      <c r="X1259" s="361" t="s">
        <v>35</v>
      </c>
      <c r="Y1259" s="361" t="s">
        <v>36</v>
      </c>
      <c r="Z1259" s="361" t="s">
        <v>37</v>
      </c>
      <c r="AA1259" s="361" t="s">
        <v>38</v>
      </c>
      <c r="AB1259" s="72"/>
      <c r="AC1259" s="72"/>
      <c r="AD1259" s="72"/>
      <c r="AE1259" s="72"/>
      <c r="AF1259" s="72"/>
      <c r="AG1259" s="72"/>
      <c r="AH1259" s="72"/>
      <c r="AI1259" s="72"/>
      <c r="AJ1259" s="72"/>
      <c r="AK1259" s="72"/>
      <c r="AL1259" s="72"/>
      <c r="AM1259" s="72"/>
      <c r="AN1259" s="72"/>
      <c r="AO1259" s="72"/>
      <c r="AP1259" s="72"/>
      <c r="AQ1259" s="72"/>
      <c r="AR1259" s="72"/>
      <c r="AS1259" s="72"/>
      <c r="AT1259" s="72"/>
      <c r="AU1259" s="72"/>
      <c r="AV1259" s="72"/>
      <c r="AW1259" s="72"/>
      <c r="AX1259" s="2"/>
      <c r="AY1259" s="359"/>
      <c r="AZ1259" s="359"/>
      <c r="BA1259" s="43"/>
      <c r="BB1259" s="128"/>
      <c r="BC1259" s="128"/>
      <c r="BD1259" s="43"/>
      <c r="BE1259" s="44"/>
      <c r="BF1259" s="44"/>
      <c r="BG1259" s="43"/>
      <c r="BH1259" s="2"/>
      <c r="BI1259" s="2"/>
      <c r="BJ1259" s="2"/>
      <c r="BK1259" s="2"/>
      <c r="BL1259" s="2"/>
      <c r="BM1259" s="2"/>
      <c r="BN1259" s="2"/>
      <c r="BO1259" s="2"/>
      <c r="BP1259" s="2"/>
      <c r="BQ1259" s="2"/>
      <c r="BR1259" s="2"/>
      <c r="BS1259" s="72"/>
      <c r="BT1259" s="72"/>
      <c r="BU1259" s="72"/>
      <c r="BV1259" s="72"/>
      <c r="BW1259" s="72"/>
      <c r="BX1259" s="72"/>
      <c r="BY1259" s="72"/>
      <c r="BZ1259" s="72"/>
      <c r="CA1259" s="72"/>
      <c r="CB1259" s="72"/>
      <c r="CC1259" s="72"/>
      <c r="CD1259" s="72"/>
      <c r="CE1259" s="72"/>
      <c r="CF1259" s="72"/>
      <c r="CG1259" s="72"/>
      <c r="CH1259" s="72"/>
      <c r="CI1259" s="72"/>
      <c r="CJ1259" s="72"/>
      <c r="EK1259" s="71"/>
      <c r="EL1259" s="71"/>
    </row>
    <row r="1260" spans="1:142" ht="25.15" customHeight="1">
      <c r="A1260" s="440"/>
      <c r="B1260" s="369">
        <v>2020</v>
      </c>
      <c r="C1260" s="397">
        <v>43830</v>
      </c>
      <c r="D1260" s="107">
        <f>AVERAGE(N1260:P1260)</f>
        <v>0.16928725101380074</v>
      </c>
      <c r="E1260" s="107">
        <f t="shared" ref="E1260:E1301" si="397">AVERAGE(Q1260:R1260)</f>
        <v>8.7077234175506057E-2</v>
      </c>
      <c r="F1260" s="107">
        <f t="shared" ref="F1260:F1301" si="398">AVERAGE(S1260:T1260)</f>
        <v>6.7290842410206761E-2</v>
      </c>
      <c r="G1260" s="107">
        <f t="shared" ref="G1260:G1301" si="399">AVERAGE(U1260:V1260)</f>
        <v>6.0508711059803294E-2</v>
      </c>
      <c r="H1260" s="107">
        <f t="shared" ref="H1260:H1301" si="400">AVERAGE(W1260:X1260)</f>
        <v>6.2606297061900393E-2</v>
      </c>
      <c r="I1260" s="107">
        <f t="shared" ref="I1260:I1301" si="401">AVERAGE(Y1260:AA1260)</f>
        <v>7.523670940919043E-2</v>
      </c>
      <c r="M1260" s="128">
        <v>2020</v>
      </c>
      <c r="N1260" s="303">
        <f>(D$1159*($C1175*10^-6)*$D$1199*$G$1222)+D$1162*D$1252</f>
        <v>0.23984905300053966</v>
      </c>
      <c r="O1260" s="303">
        <f>(D$1159*($C1176*10^-6)*$D$1199*$G$1222)+D$1162*D$1252</f>
        <v>0.15205852421949326</v>
      </c>
      <c r="P1260" s="303">
        <f>(D$1159*($C1177*10^-6)*$D$1199*$G$1222)+D$1162*D$1252</f>
        <v>0.11595417582136931</v>
      </c>
      <c r="Q1260" s="303">
        <f>(D$1159*($C1178*10^-6)*$D$1199*$G$1222)+D$1162*D$1252</f>
        <v>9.4249225941213377E-2</v>
      </c>
      <c r="R1260" s="303">
        <f>(D$1159*($C1179*10^-6)*$D$1199*$G$1222)+D$1162*D$1252</f>
        <v>7.9905242409798738E-2</v>
      </c>
      <c r="S1260" s="303">
        <f>(D$1159*($C1180*10^-6)*$D$1199*$G$1222)+D$1162*D$1252</f>
        <v>7.0326643665841751E-2</v>
      </c>
      <c r="T1260" s="303">
        <f>(D$1159*($C1181*10^-6)*$D$1199*$G$1222)+D$1162*D$1252</f>
        <v>6.4255041154571771E-2</v>
      </c>
      <c r="U1260" s="303">
        <f>(D$1159*($C1182*10^-6)*$D$1199*$G$1222)+D$1162*D$1252</f>
        <v>6.0976357627130509E-2</v>
      </c>
      <c r="V1260" s="303">
        <f>(D$1159*($C1183*10^-6)*$D$1199*$G$1222)+D$1162*D$1252</f>
        <v>6.0041064492476086E-2</v>
      </c>
      <c r="W1260" s="303">
        <f>(D$1159*($C1184*10^-6)*$D$1199*$G$1222)+D$1162*D$1252</f>
        <v>6.1144442268620182E-2</v>
      </c>
      <c r="X1260" s="303">
        <f>(D$1159*($C1185*10^-6)*$D$1199*$G$1222)+D$1162*D$1252</f>
        <v>6.4068151855180611E-2</v>
      </c>
      <c r="Y1260" s="303">
        <f>(D$1159*($C1186*10^-6)*$D$1199*$G$1222)+D$1162*D$1252</f>
        <v>6.8648858096443638E-2</v>
      </c>
      <c r="Z1260" s="303">
        <f>(D$1159*($C1187*10^-6)*$D$1199*$G$1222)+D$1162*D$1252</f>
        <v>7.4760097616215507E-2</v>
      </c>
      <c r="AA1260" s="303">
        <f>(D$1159*($C1188*10^-6)*$D$1199*$G$1222)+D$1162*D$1252</f>
        <v>8.2301172514912133E-2</v>
      </c>
      <c r="AB1260" s="72">
        <v>6.4255041154571757E-2</v>
      </c>
      <c r="AC1260" s="72" t="b">
        <f>AB1260=T1260</f>
        <v>1</v>
      </c>
      <c r="AD1260" s="72"/>
      <c r="AE1260" s="72"/>
      <c r="AF1260" s="72"/>
      <c r="AG1260" s="72"/>
      <c r="AH1260" s="72"/>
      <c r="AI1260" s="72"/>
      <c r="AJ1260" s="72"/>
      <c r="AK1260" s="72"/>
      <c r="AL1260" s="72"/>
      <c r="AM1260" s="72"/>
      <c r="AN1260" s="72"/>
      <c r="AO1260" s="72"/>
      <c r="AP1260" s="72"/>
      <c r="AQ1260" s="72"/>
      <c r="AR1260" s="72"/>
      <c r="AS1260" s="72"/>
      <c r="AT1260" s="72"/>
      <c r="AU1260" s="72"/>
      <c r="AV1260" s="72"/>
      <c r="AW1260" s="72"/>
      <c r="AX1260" s="2"/>
      <c r="AY1260" s="359"/>
      <c r="AZ1260" s="359"/>
      <c r="BA1260" s="43"/>
      <c r="BB1260" s="128"/>
      <c r="BC1260" s="128"/>
      <c r="BD1260" s="43"/>
      <c r="BE1260" s="44"/>
      <c r="BF1260" s="44"/>
      <c r="BG1260" s="43"/>
      <c r="BH1260" s="2"/>
      <c r="BI1260" s="2"/>
      <c r="BJ1260" s="2"/>
      <c r="BK1260" s="2"/>
      <c r="BL1260" s="2"/>
      <c r="BM1260" s="2"/>
      <c r="BN1260" s="2"/>
      <c r="BO1260" s="2"/>
      <c r="BP1260" s="2"/>
      <c r="BQ1260" s="2"/>
      <c r="BR1260" s="2"/>
      <c r="BS1260" s="72"/>
      <c r="BT1260" s="72"/>
      <c r="BU1260" s="72"/>
      <c r="BV1260" s="72"/>
      <c r="BW1260" s="72"/>
      <c r="BX1260" s="72"/>
      <c r="BY1260" s="72"/>
      <c r="BZ1260" s="72"/>
      <c r="CA1260" s="72"/>
      <c r="CB1260" s="72"/>
      <c r="CC1260" s="72"/>
      <c r="CD1260" s="72"/>
      <c r="CE1260" s="72"/>
      <c r="CF1260" s="72"/>
      <c r="CG1260" s="72"/>
      <c r="CH1260" s="72"/>
      <c r="CI1260" s="72"/>
      <c r="CJ1260" s="72"/>
      <c r="EK1260" s="71"/>
      <c r="EL1260" s="71"/>
    </row>
    <row r="1261" spans="1:142" ht="25.15" customHeight="1">
      <c r="A1261" s="440"/>
      <c r="B1261" s="369">
        <f>B1260+1</f>
        <v>2021</v>
      </c>
      <c r="C1261" s="397">
        <f t="shared" ref="C1261:C1301" si="402">DATE(YEAR(C1260+1),12,31)</f>
        <v>44196</v>
      </c>
      <c r="D1261" s="107">
        <f t="shared" ref="D1261:D1301" si="403">AVERAGE(N1261:P1261)</f>
        <v>0.17421566373879113</v>
      </c>
      <c r="E1261" s="107">
        <f t="shared" si="397"/>
        <v>8.9817574839076847E-2</v>
      </c>
      <c r="F1261" s="107">
        <f t="shared" si="398"/>
        <v>6.9504555630030468E-2</v>
      </c>
      <c r="G1261" s="107">
        <f t="shared" si="399"/>
        <v>6.2541913525640841E-2</v>
      </c>
      <c r="H1261" s="107">
        <f t="shared" si="400"/>
        <v>6.4695328117782405E-2</v>
      </c>
      <c r="I1261" s="107">
        <f t="shared" si="401"/>
        <v>7.7661906949938561E-2</v>
      </c>
      <c r="J1261" s="15"/>
      <c r="K1261" s="15"/>
      <c r="L1261" s="15"/>
      <c r="M1261" s="128">
        <f>M1260+1</f>
        <v>2021</v>
      </c>
      <c r="N1261" s="303">
        <f>(E$1159*($C1175*10^-6)*$D$1199*$H$1222)+E$1162*E$1252</f>
        <v>0.24665551311523315</v>
      </c>
      <c r="O1261" s="303">
        <f>(E$1159*($C1176*10^-6)*$D$1199*$H$1222)+E$1162*E$1252</f>
        <v>0.15652838338614283</v>
      </c>
      <c r="P1261" s="303">
        <f>(E$1159*($C1177*10^-6)*$D$1199*$H$1222)+E$1162*E$1252</f>
        <v>0.11946309471499737</v>
      </c>
      <c r="Q1261" s="303">
        <f>(E$1159*($C1178*10^-6)*$D$1199*$H$1222)+E$1162*E$1252</f>
        <v>9.7180453742517561E-2</v>
      </c>
      <c r="R1261" s="303">
        <f>(E$1159*($C1179*10^-6)*$D$1199*$H$1222)+E$1162*E$1252</f>
        <v>8.2454695935636133E-2</v>
      </c>
      <c r="S1261" s="303">
        <f>(E$1159*($C1180*10^-6)*$D$1199*$H$1222)+E$1162*E$1252</f>
        <v>7.2621156673415704E-2</v>
      </c>
      <c r="T1261" s="303">
        <f>(E$1159*($C1181*10^-6)*$D$1199*$H$1222)+E$1162*E$1252</f>
        <v>6.6387954586645245E-2</v>
      </c>
      <c r="U1261" s="303">
        <f>(E$1159*($C1182*10^-6)*$D$1199*$H$1222)+E$1162*E$1252</f>
        <v>6.3022006804791503E-2</v>
      </c>
      <c r="V1261" s="303">
        <f>(E$1159*($C1183*10^-6)*$D$1199*$H$1222)+E$1162*E$1252</f>
        <v>6.2061820246490165E-2</v>
      </c>
      <c r="W1261" s="303">
        <f>(E$1159*($C1184*10^-6)*$D$1199*$H$1222)+E$1162*E$1252</f>
        <v>6.3194565126279578E-2</v>
      </c>
      <c r="X1261" s="303">
        <f>(E$1159*($C1185*10^-6)*$D$1199*$H$1222)+E$1162*E$1252</f>
        <v>6.6196091109285232E-2</v>
      </c>
      <c r="Y1261" s="303">
        <f>(E$1159*($C1186*10^-6)*$D$1199*$H$1222)+E$1162*E$1252</f>
        <v>7.0898715770389878E-2</v>
      </c>
      <c r="Z1261" s="303">
        <f>(E$1159*($C1187*10^-6)*$D$1199*$H$1222)+E$1162*E$1252</f>
        <v>7.7172609829938316E-2</v>
      </c>
      <c r="AA1261" s="303">
        <f>(E$1159*($C1188*10^-6)*$D$1199*$H$1222)+E$1162*E$1252</f>
        <v>8.491439524948749E-2</v>
      </c>
      <c r="AB1261" s="72">
        <v>6.6387954586645218E-2</v>
      </c>
      <c r="AC1261" s="72" t="b">
        <f t="shared" ref="AC1261:AC1301" si="404">AB1261=T1261</f>
        <v>1</v>
      </c>
      <c r="AD1261" s="72"/>
      <c r="AE1261" s="72"/>
      <c r="AF1261" s="72"/>
      <c r="AG1261" s="72"/>
      <c r="AH1261" s="72"/>
      <c r="AI1261" s="72"/>
      <c r="AJ1261" s="72"/>
      <c r="AK1261" s="72"/>
      <c r="AL1261" s="72"/>
      <c r="AM1261" s="72"/>
      <c r="AN1261" s="72"/>
      <c r="AO1261" s="72"/>
      <c r="AP1261" s="72"/>
      <c r="AQ1261" s="72"/>
      <c r="AR1261" s="72"/>
      <c r="AS1261" s="72"/>
      <c r="AT1261" s="72"/>
      <c r="AU1261" s="72"/>
      <c r="AV1261" s="72"/>
      <c r="AW1261" s="72"/>
      <c r="AX1261" s="2"/>
      <c r="AY1261" s="359"/>
      <c r="AZ1261" s="359"/>
      <c r="BA1261" s="43"/>
      <c r="BB1261" s="128"/>
      <c r="BC1261" s="128"/>
      <c r="BD1261" s="43"/>
      <c r="BE1261" s="44"/>
      <c r="BF1261" s="44"/>
      <c r="BG1261" s="43"/>
      <c r="BH1261" s="2"/>
      <c r="BI1261" s="2"/>
      <c r="BJ1261" s="2"/>
      <c r="BK1261" s="2"/>
      <c r="BL1261" s="2"/>
      <c r="BM1261" s="2"/>
      <c r="BN1261" s="2"/>
      <c r="BO1261" s="2"/>
      <c r="BP1261" s="2"/>
      <c r="BQ1261" s="2"/>
      <c r="BR1261" s="2"/>
      <c r="BS1261" s="72"/>
      <c r="BT1261" s="72"/>
      <c r="BU1261" s="72"/>
      <c r="BV1261" s="72"/>
      <c r="BW1261" s="72"/>
      <c r="BX1261" s="72"/>
      <c r="BY1261" s="72"/>
      <c r="BZ1261" s="72"/>
      <c r="CA1261" s="72"/>
      <c r="CB1261" s="72"/>
      <c r="CC1261" s="72"/>
      <c r="CD1261" s="72"/>
      <c r="CE1261" s="72"/>
      <c r="CF1261" s="72"/>
      <c r="CG1261" s="72"/>
      <c r="CH1261" s="72"/>
      <c r="CI1261" s="72"/>
      <c r="CJ1261" s="72"/>
      <c r="EK1261" s="71"/>
      <c r="EL1261" s="71"/>
    </row>
    <row r="1262" spans="1:142" ht="25.15" customHeight="1">
      <c r="A1262" s="440"/>
      <c r="B1262" s="369">
        <f t="shared" ref="B1262:B1301" si="405">B1261+1</f>
        <v>2022</v>
      </c>
      <c r="C1262" s="397">
        <f t="shared" si="402"/>
        <v>44561</v>
      </c>
      <c r="D1262" s="107">
        <f t="shared" si="403"/>
        <v>0.22094590095139324</v>
      </c>
      <c r="E1262" s="107">
        <f t="shared" si="397"/>
        <v>0.1141678615068951</v>
      </c>
      <c r="F1262" s="107">
        <f t="shared" si="398"/>
        <v>8.8468412685042172E-2</v>
      </c>
      <c r="G1262" s="107">
        <f t="shared" si="399"/>
        <v>7.9659477755913033E-2</v>
      </c>
      <c r="H1262" s="107">
        <f t="shared" si="400"/>
        <v>8.2383916084525805E-2</v>
      </c>
      <c r="I1262" s="107">
        <f t="shared" si="401"/>
        <v>9.8788859419739763E-2</v>
      </c>
      <c r="J1262" s="15"/>
      <c r="K1262" s="15"/>
      <c r="L1262" s="15"/>
      <c r="M1262" s="128">
        <f t="shared" ref="M1262:M1301" si="406">M1261+1</f>
        <v>2022</v>
      </c>
      <c r="N1262" s="303">
        <f>(F$1159*($C1175*10^-6)*$D$1199*$I$1222)+F$1162*F$1252</f>
        <v>0.31259471901008529</v>
      </c>
      <c r="O1262" s="303">
        <f>(F$1159*($C1176*10^-6)*$D$1199*$I$1222)+F$1162*F$1252</f>
        <v>0.19856846155931041</v>
      </c>
      <c r="P1262" s="303">
        <f>(F$1159*($C1177*10^-6)*$D$1199*$I$1222)+F$1162*F$1252</f>
        <v>0.15167452228478404</v>
      </c>
      <c r="Q1262" s="303">
        <f>(F$1159*($C1178*10^-6)*$D$1199*$I$1222)+F$1162*F$1252</f>
        <v>0.12348316454546092</v>
      </c>
      <c r="R1262" s="303">
        <f>(F$1159*($C1179*10^-6)*$D$1199*$I$1222)+F$1162*F$1252</f>
        <v>0.10485255846832929</v>
      </c>
      <c r="S1262" s="303">
        <f>(F$1159*($C1180*10^-6)*$D$1199*$I$1222)+F$1162*F$1252</f>
        <v>9.2411446863680774E-2</v>
      </c>
      <c r="T1262" s="303">
        <f>(F$1159*($C1181*10^-6)*$D$1199*$I$1222)+F$1162*F$1252</f>
        <v>8.452537850640357E-2</v>
      </c>
      <c r="U1262" s="303">
        <f>(F$1159*($C1182*10^-6)*$D$1199*$I$1222)+F$1162*F$1252</f>
        <v>8.0266877991706315E-2</v>
      </c>
      <c r="V1262" s="303">
        <f>(F$1159*($C1183*10^-6)*$D$1199*$I$1222)+F$1162*F$1252</f>
        <v>7.9052077520119751E-2</v>
      </c>
      <c r="W1262" s="303">
        <f>(F$1159*($C1184*10^-6)*$D$1199*$I$1222)+F$1162*F$1252</f>
        <v>8.0485193826798543E-2</v>
      </c>
      <c r="X1262" s="303">
        <f>(F$1159*($C1185*10^-6)*$D$1199*$I$1222)+F$1162*F$1252</f>
        <v>8.4282638342253066E-2</v>
      </c>
      <c r="Y1262" s="303">
        <f>(F$1159*($C1186*10^-6)*$D$1199*$I$1222)+F$1162*F$1252</f>
        <v>9.0232264075517765E-2</v>
      </c>
      <c r="Z1262" s="303">
        <f>(F$1159*($C1187*10^-6)*$D$1199*$I$1222)+F$1162*F$1252</f>
        <v>9.8169814748698139E-2</v>
      </c>
      <c r="AA1262" s="303">
        <f>(F$1159*($C1188*10^-6)*$D$1199*$I$1222)+F$1162*F$1252</f>
        <v>0.10796449943500341</v>
      </c>
      <c r="AB1262" s="72">
        <v>8.4525378506403556E-2</v>
      </c>
      <c r="AC1262" s="72" t="b">
        <f t="shared" si="404"/>
        <v>1</v>
      </c>
      <c r="AD1262" s="72"/>
      <c r="AE1262" s="72"/>
      <c r="AF1262" s="72"/>
      <c r="AG1262" s="72"/>
      <c r="AH1262" s="72"/>
      <c r="AI1262" s="72"/>
      <c r="AJ1262" s="72"/>
      <c r="AK1262" s="72"/>
      <c r="AL1262" s="72"/>
      <c r="AM1262" s="72"/>
      <c r="AN1262" s="72"/>
      <c r="AO1262" s="72"/>
      <c r="AP1262" s="72"/>
      <c r="AQ1262" s="72"/>
      <c r="AR1262" s="72"/>
      <c r="AS1262" s="72"/>
      <c r="AT1262" s="72"/>
      <c r="AU1262" s="72"/>
      <c r="AV1262" s="72"/>
      <c r="AW1262" s="72"/>
      <c r="AX1262" s="2"/>
      <c r="AY1262" s="359"/>
      <c r="AZ1262" s="359"/>
      <c r="BA1262" s="43"/>
      <c r="BB1262" s="128"/>
      <c r="BC1262" s="128"/>
      <c r="BD1262" s="43"/>
      <c r="BE1262" s="44"/>
      <c r="BF1262" s="44"/>
      <c r="BG1262" s="43"/>
      <c r="BH1262" s="2"/>
      <c r="BI1262" s="2"/>
      <c r="BJ1262" s="2"/>
      <c r="BK1262" s="2"/>
      <c r="BL1262" s="2"/>
      <c r="BM1262" s="2"/>
      <c r="BN1262" s="2"/>
      <c r="BO1262" s="2"/>
      <c r="BP1262" s="2"/>
      <c r="BQ1262" s="2"/>
      <c r="BR1262" s="2"/>
      <c r="BS1262" s="72"/>
      <c r="BT1262" s="72"/>
      <c r="BU1262" s="72"/>
      <c r="BV1262" s="72"/>
      <c r="BW1262" s="72"/>
      <c r="BX1262" s="72"/>
      <c r="BY1262" s="72"/>
      <c r="BZ1262" s="72"/>
      <c r="CA1262" s="72"/>
      <c r="CB1262" s="72"/>
      <c r="CC1262" s="72"/>
      <c r="CD1262" s="72"/>
      <c r="CE1262" s="72"/>
      <c r="CF1262" s="72"/>
      <c r="CG1262" s="72"/>
      <c r="CH1262" s="72"/>
      <c r="CI1262" s="72"/>
      <c r="CJ1262" s="72"/>
      <c r="EK1262" s="71"/>
      <c r="EL1262" s="71"/>
    </row>
    <row r="1263" spans="1:142" ht="25.15" customHeight="1">
      <c r="A1263" s="440"/>
      <c r="B1263" s="369">
        <f t="shared" si="405"/>
        <v>2023</v>
      </c>
      <c r="C1263" s="397">
        <f t="shared" si="402"/>
        <v>44926</v>
      </c>
      <c r="D1263" s="107">
        <f t="shared" si="403"/>
        <v>0.29561801303295182</v>
      </c>
      <c r="E1263" s="107">
        <f t="shared" si="397"/>
        <v>0.15309560428628091</v>
      </c>
      <c r="F1263" s="107">
        <f t="shared" si="398"/>
        <v>0.11879316374132105</v>
      </c>
      <c r="G1263" s="107">
        <f t="shared" si="399"/>
        <v>0.10703540314631829</v>
      </c>
      <c r="H1263" s="107">
        <f t="shared" si="400"/>
        <v>0.11067185793698221</v>
      </c>
      <c r="I1263" s="107">
        <f t="shared" si="401"/>
        <v>0.13256842067264324</v>
      </c>
      <c r="J1263" s="15"/>
      <c r="K1263" s="15"/>
      <c r="L1263" s="15"/>
      <c r="M1263" s="128">
        <f t="shared" si="406"/>
        <v>2023</v>
      </c>
      <c r="N1263" s="303">
        <f>(G$1159*($C1175*10^-6)*$D$1199*$J$1222)+G$1162*G$1252</f>
        <v>0.41794663394099585</v>
      </c>
      <c r="O1263" s="303">
        <f>(G$1159*($C1176*10^-6)*$D$1199*$J$1222)+G$1162*G$1252</f>
        <v>0.26574963765975507</v>
      </c>
      <c r="P1263" s="303">
        <f>(G$1159*($C1177*10^-6)*$D$1199*$J$1222)+G$1162*G$1252</f>
        <v>0.20315776749810463</v>
      </c>
      <c r="Q1263" s="303">
        <f>(G$1159*($C1178*10^-6)*$D$1199*$J$1222)+G$1162*G$1252</f>
        <v>0.16552924170993555</v>
      </c>
      <c r="R1263" s="303">
        <f>(G$1159*($C1179*10^-6)*$D$1199*$J$1222)+G$1162*G$1252</f>
        <v>0.14066196686262628</v>
      </c>
      <c r="S1263" s="303">
        <f>(G$1159*($C1180*10^-6)*$D$1199*$J$1222)+G$1162*G$1252</f>
        <v>0.12405614414284949</v>
      </c>
      <c r="T1263" s="303">
        <f>(G$1159*($C1181*10^-6)*$D$1199*$J$1222)+G$1162*G$1252</f>
        <v>0.11353018333979262</v>
      </c>
      <c r="U1263" s="303">
        <f>(G$1159*($C1182*10^-6)*$D$1199*$J$1222)+G$1162*G$1252</f>
        <v>0.10784613300358965</v>
      </c>
      <c r="V1263" s="303">
        <f>(G$1159*($C1183*10^-6)*$D$1199*$J$1222)+G$1162*G$1252</f>
        <v>0.10622467328904693</v>
      </c>
      <c r="W1263" s="303">
        <f>(G$1159*($C1184*10^-6)*$D$1199*$J$1222)+G$1162*G$1252</f>
        <v>0.10813753092442392</v>
      </c>
      <c r="X1263" s="303">
        <f>(G$1159*($C1185*10^-6)*$D$1199*$J$1222)+G$1162*G$1252</f>
        <v>0.1132061849495405</v>
      </c>
      <c r="Y1263" s="303">
        <f>(G$1159*($C1186*10^-6)*$D$1199*$J$1222)+G$1162*G$1252</f>
        <v>0.12114747133255956</v>
      </c>
      <c r="Z1263" s="303">
        <f>(G$1159*($C1187*10^-6)*$D$1199*$J$1222)+G$1162*G$1252</f>
        <v>0.13174214835955678</v>
      </c>
      <c r="AA1263" s="303">
        <f>(G$1159*($C1188*10^-6)*$D$1199*$J$1222)+G$1162*G$1252</f>
        <v>0.1448156423258134</v>
      </c>
      <c r="AB1263" s="72">
        <v>0.1135301833397926</v>
      </c>
      <c r="AC1263" s="72" t="b">
        <f t="shared" si="404"/>
        <v>1</v>
      </c>
      <c r="AD1263" s="72"/>
      <c r="AE1263" s="72"/>
      <c r="AF1263" s="72"/>
      <c r="AG1263" s="72"/>
      <c r="AH1263" s="72"/>
      <c r="AI1263" s="72"/>
      <c r="AJ1263" s="72"/>
      <c r="AK1263" s="72"/>
      <c r="AL1263" s="72"/>
      <c r="AM1263" s="72"/>
      <c r="AN1263" s="72"/>
      <c r="AO1263" s="72"/>
      <c r="AP1263" s="72"/>
      <c r="AQ1263" s="72"/>
      <c r="AR1263" s="72"/>
      <c r="AS1263" s="72"/>
      <c r="AT1263" s="72"/>
      <c r="AU1263" s="72"/>
      <c r="AV1263" s="72"/>
      <c r="AW1263" s="72"/>
      <c r="AX1263" s="2"/>
      <c r="AY1263" s="359"/>
      <c r="AZ1263" s="359"/>
      <c r="BA1263" s="43"/>
      <c r="BB1263" s="128"/>
      <c r="BC1263" s="128"/>
      <c r="BD1263" s="43"/>
      <c r="BE1263" s="44"/>
      <c r="BF1263" s="44"/>
      <c r="BG1263" s="43"/>
      <c r="BH1263" s="2"/>
      <c r="BI1263" s="2"/>
      <c r="BJ1263" s="2"/>
      <c r="BK1263" s="2"/>
      <c r="BL1263" s="2"/>
      <c r="BM1263" s="2"/>
      <c r="BN1263" s="2"/>
      <c r="BO1263" s="2"/>
      <c r="BP1263" s="2"/>
      <c r="BQ1263" s="2"/>
      <c r="BR1263" s="2"/>
      <c r="BS1263" s="72"/>
      <c r="BT1263" s="72"/>
      <c r="BU1263" s="72"/>
      <c r="BV1263" s="72"/>
      <c r="BW1263" s="72"/>
      <c r="BX1263" s="72"/>
      <c r="BY1263" s="72"/>
      <c r="BZ1263" s="72"/>
      <c r="CA1263" s="72"/>
      <c r="CB1263" s="72"/>
      <c r="CC1263" s="72"/>
      <c r="CD1263" s="72"/>
      <c r="CE1263" s="72"/>
      <c r="CF1263" s="72"/>
      <c r="CG1263" s="72"/>
      <c r="CH1263" s="72"/>
      <c r="CI1263" s="72"/>
      <c r="CJ1263" s="72"/>
      <c r="EK1263" s="71"/>
      <c r="EL1263" s="71"/>
    </row>
    <row r="1264" spans="1:142" ht="25.15" customHeight="1">
      <c r="A1264" s="440"/>
      <c r="B1264" s="369">
        <f t="shared" si="405"/>
        <v>2024</v>
      </c>
      <c r="C1264" s="397">
        <f t="shared" si="402"/>
        <v>45291</v>
      </c>
      <c r="D1264" s="107">
        <f t="shared" si="403"/>
        <v>0.33802925652164872</v>
      </c>
      <c r="E1264" s="107">
        <f t="shared" si="397"/>
        <v>0.17544872585511545</v>
      </c>
      <c r="F1264" s="107">
        <f t="shared" si="398"/>
        <v>0.13631867580895357</v>
      </c>
      <c r="G1264" s="107">
        <f t="shared" si="399"/>
        <v>0.12290616774235627</v>
      </c>
      <c r="H1264" s="107">
        <f t="shared" si="400"/>
        <v>0.12705440488492284</v>
      </c>
      <c r="I1264" s="107">
        <f t="shared" si="401"/>
        <v>0.1520326158248215</v>
      </c>
      <c r="J1264" s="15"/>
      <c r="K1264" s="15"/>
      <c r="L1264" s="15"/>
      <c r="M1264" s="128">
        <f t="shared" si="406"/>
        <v>2024</v>
      </c>
      <c r="N1264" s="303">
        <f>(H$1159*($C1175*10^-6)*$D$1199*$K$1222)+H$1162*H$1252</f>
        <v>0.47757399392701844</v>
      </c>
      <c r="O1264" s="303">
        <f>(H$1159*($C1176*10^-6)*$D$1199*$K$1222)+H$1162*H$1252</f>
        <v>0.30395730698736206</v>
      </c>
      <c r="P1264" s="303">
        <f>(H$1159*($C1177*10^-6)*$D$1199*$K$1222)+H$1162*H$1252</f>
        <v>0.23255646865056562</v>
      </c>
      <c r="Q1264" s="303">
        <f>(H$1159*($C1178*10^-6)*$D$1199*$K$1222)+H$1162*H$1252</f>
        <v>0.18963223137000002</v>
      </c>
      <c r="R1264" s="303">
        <f>(H$1159*($C1179*10^-6)*$D$1199*$K$1222)+H$1162*H$1252</f>
        <v>0.16126522034023091</v>
      </c>
      <c r="S1264" s="303">
        <f>(H$1159*($C1180*10^-6)*$D$1199*$K$1222)+H$1162*H$1252</f>
        <v>0.14232235027735918</v>
      </c>
      <c r="T1264" s="303">
        <f>(H$1159*($C1181*10^-6)*$D$1199*$K$1222)+H$1162*H$1252</f>
        <v>0.13031500134054794</v>
      </c>
      <c r="U1264" s="303">
        <f>(H$1159*($C1182*10^-6)*$D$1199*$K$1222)+H$1162*H$1252</f>
        <v>0.12383099697855496</v>
      </c>
      <c r="V1264" s="303">
        <f>(H$1159*($C1183*10^-6)*$D$1199*$K$1222)+H$1162*H$1252</f>
        <v>0.12198133850615758</v>
      </c>
      <c r="W1264" s="303">
        <f>(H$1159*($C1184*10^-6)*$D$1199*$K$1222)+H$1162*H$1252</f>
        <v>0.12416340525751246</v>
      </c>
      <c r="X1264" s="303">
        <f>(H$1159*($C1185*10^-6)*$D$1199*$K$1222)+H$1162*H$1252</f>
        <v>0.12994540451233322</v>
      </c>
      <c r="Y1264" s="303">
        <f>(H$1159*($C1186*10^-6)*$D$1199*$K$1222)+H$1162*H$1252</f>
        <v>0.13900432069035712</v>
      </c>
      <c r="Z1264" s="303">
        <f>(H$1159*($C1187*10^-6)*$D$1199*$K$1222)+H$1162*H$1252</f>
        <v>0.1510900567401274</v>
      </c>
      <c r="AA1264" s="303">
        <f>(H$1159*($C1188*10^-6)*$D$1199*$K$1222)+H$1162*H$1252</f>
        <v>0.16600347004398</v>
      </c>
      <c r="AB1264" s="72">
        <v>0.13031500134054788</v>
      </c>
      <c r="AC1264" s="72" t="b">
        <f t="shared" si="404"/>
        <v>1</v>
      </c>
      <c r="AD1264" s="72"/>
      <c r="AE1264" s="72"/>
      <c r="AF1264" s="72"/>
      <c r="AG1264" s="72"/>
      <c r="AH1264" s="72"/>
      <c r="AI1264" s="72"/>
      <c r="AJ1264" s="72"/>
      <c r="AK1264" s="72"/>
      <c r="AL1264" s="72"/>
      <c r="AM1264" s="72"/>
      <c r="AN1264" s="72"/>
      <c r="AO1264" s="72"/>
      <c r="AP1264" s="72"/>
      <c r="AQ1264" s="72"/>
      <c r="AR1264" s="72"/>
      <c r="AS1264" s="72"/>
      <c r="AT1264" s="72"/>
      <c r="AU1264" s="72"/>
      <c r="AV1264" s="72"/>
      <c r="AW1264" s="72"/>
      <c r="AX1264" s="2"/>
      <c r="AY1264" s="359"/>
      <c r="AZ1264" s="359"/>
      <c r="BA1264" s="43"/>
      <c r="BB1264" s="128"/>
      <c r="BC1264" s="128"/>
      <c r="BD1264" s="43"/>
      <c r="BE1264" s="44"/>
      <c r="BF1264" s="44"/>
      <c r="BG1264" s="43"/>
      <c r="BH1264" s="2"/>
      <c r="BI1264" s="2"/>
      <c r="BJ1264" s="2"/>
      <c r="BK1264" s="2"/>
      <c r="BL1264" s="2"/>
      <c r="BM1264" s="2"/>
      <c r="BN1264" s="2"/>
      <c r="BO1264" s="2"/>
      <c r="BP1264" s="2"/>
      <c r="BQ1264" s="2"/>
      <c r="BR1264" s="2"/>
      <c r="BS1264" s="72"/>
      <c r="BT1264" s="72"/>
      <c r="BU1264" s="72"/>
      <c r="BV1264" s="72"/>
      <c r="BW1264" s="72"/>
      <c r="BX1264" s="72"/>
      <c r="BY1264" s="72"/>
      <c r="BZ1264" s="72"/>
      <c r="CA1264" s="72"/>
      <c r="CB1264" s="72"/>
      <c r="CC1264" s="72"/>
      <c r="CD1264" s="72"/>
      <c r="CE1264" s="72"/>
      <c r="CF1264" s="72"/>
      <c r="CG1264" s="72"/>
      <c r="CH1264" s="72"/>
      <c r="CI1264" s="72"/>
      <c r="CJ1264" s="72"/>
      <c r="EK1264" s="71"/>
      <c r="EL1264" s="71"/>
    </row>
    <row r="1265" spans="1:142" ht="25.15" customHeight="1">
      <c r="A1265" s="440"/>
      <c r="B1265" s="369">
        <f t="shared" si="405"/>
        <v>2025</v>
      </c>
      <c r="C1265" s="397">
        <f t="shared" si="402"/>
        <v>45657</v>
      </c>
      <c r="D1265" s="107">
        <f t="shared" si="403"/>
        <v>0.37999023264010634</v>
      </c>
      <c r="E1265" s="107">
        <f t="shared" si="397"/>
        <v>0.19766178975601356</v>
      </c>
      <c r="F1265" s="107">
        <f t="shared" si="398"/>
        <v>0.15377879180020765</v>
      </c>
      <c r="G1265" s="107">
        <f t="shared" si="399"/>
        <v>0.13873712782650027</v>
      </c>
      <c r="H1265" s="107">
        <f t="shared" si="400"/>
        <v>0.14338923233014128</v>
      </c>
      <c r="I1265" s="107">
        <f t="shared" si="401"/>
        <v>0.17140143211833903</v>
      </c>
      <c r="J1265" s="15"/>
      <c r="K1265" s="15"/>
      <c r="L1265" s="15"/>
      <c r="M1265" s="128">
        <f t="shared" si="406"/>
        <v>2025</v>
      </c>
      <c r="N1265" s="303">
        <f>(I$1159*($C1175*10^-6)*$D$1199*$L$1222)+I$1162*I$1252</f>
        <v>0.53648482999122715</v>
      </c>
      <c r="O1265" s="303">
        <f>(I$1159*($C1176*10^-6)*$D$1199*$L$1222)+I$1162*I$1252</f>
        <v>0.34177971949229402</v>
      </c>
      <c r="P1265" s="303">
        <f>(I$1159*($C1177*10^-6)*$D$1199*$L$1222)+I$1162*I$1252</f>
        <v>0.26170614843679785</v>
      </c>
      <c r="Q1265" s="303">
        <f>(I$1159*($C1178*10^-6)*$D$1199*$L$1222)+I$1162*I$1252</f>
        <v>0.21356810070582261</v>
      </c>
      <c r="R1265" s="303">
        <f>(I$1159*($C1179*10^-6)*$D$1199*$L$1222)+I$1162*I$1252</f>
        <v>0.18175547880620455</v>
      </c>
      <c r="S1265" s="303">
        <f>(I$1159*($C1180*10^-6)*$D$1199*$L$1222)+I$1162*I$1252</f>
        <v>0.16051170510120175</v>
      </c>
      <c r="T1265" s="303">
        <f>(I$1159*($C1181*10^-6)*$D$1199*$L$1222)+I$1162*I$1252</f>
        <v>0.14704587849921358</v>
      </c>
      <c r="U1265" s="303">
        <f>(I$1159*($C1182*10^-6)*$D$1199*$L$1222)+I$1162*I$1252</f>
        <v>0.13977429183302975</v>
      </c>
      <c r="V1265" s="303">
        <f>(I$1159*($C1183*10^-6)*$D$1199*$L$1222)+I$1162*I$1252</f>
        <v>0.13769996381997079</v>
      </c>
      <c r="W1265" s="303">
        <f>(I$1159*($C1184*10^-6)*$D$1199*$L$1222)+I$1162*I$1252</f>
        <v>0.140147076222745</v>
      </c>
      <c r="X1265" s="303">
        <f>(I$1159*($C1185*10^-6)*$D$1199*$L$1222)+I$1162*I$1252</f>
        <v>0.14663138843753756</v>
      </c>
      <c r="Y1265" s="303">
        <f>(I$1159*($C1186*10^-6)*$D$1199*$L$1222)+I$1162*I$1252</f>
        <v>0.15679064966140691</v>
      </c>
      <c r="Z1265" s="303">
        <f>(I$1159*($C1187*10^-6)*$D$1199*$L$1222)+I$1162*I$1252</f>
        <v>0.17034438469984445</v>
      </c>
      <c r="AA1265" s="303">
        <f>(I$1159*($C1188*10^-6)*$D$1199*$L$1222)+I$1162*I$1252</f>
        <v>0.18706926199376567</v>
      </c>
      <c r="AB1265" s="72">
        <v>0.14704587849921349</v>
      </c>
      <c r="AC1265" s="72" t="b">
        <f t="shared" si="404"/>
        <v>0</v>
      </c>
      <c r="AD1265" s="72"/>
      <c r="AE1265" s="72"/>
      <c r="AF1265" s="72"/>
      <c r="AG1265" s="72"/>
      <c r="AH1265" s="72"/>
      <c r="AI1265" s="72"/>
      <c r="AJ1265" s="72"/>
      <c r="AK1265" s="72"/>
      <c r="AL1265" s="72"/>
      <c r="AM1265" s="72"/>
      <c r="AN1265" s="72"/>
      <c r="AO1265" s="72"/>
      <c r="AP1265" s="72"/>
      <c r="AQ1265" s="72"/>
      <c r="AR1265" s="72"/>
      <c r="AS1265" s="72"/>
      <c r="AT1265" s="72"/>
      <c r="AU1265" s="72"/>
      <c r="AV1265" s="72"/>
      <c r="AW1265" s="72"/>
      <c r="AX1265" s="2"/>
      <c r="AY1265" s="359"/>
      <c r="AZ1265" s="359"/>
      <c r="BA1265" s="43"/>
      <c r="BB1265" s="128"/>
      <c r="BC1265" s="128"/>
      <c r="BD1265" s="43"/>
      <c r="BE1265" s="44"/>
      <c r="BF1265" s="44"/>
      <c r="BG1265" s="43"/>
      <c r="BH1265" s="2"/>
      <c r="BI1265" s="2"/>
      <c r="BJ1265" s="2"/>
      <c r="BK1265" s="2"/>
      <c r="BL1265" s="2"/>
      <c r="BM1265" s="2"/>
      <c r="BN1265" s="2"/>
      <c r="BO1265" s="2"/>
      <c r="BP1265" s="2"/>
      <c r="BQ1265" s="2"/>
      <c r="BR1265" s="2"/>
      <c r="BS1265" s="72"/>
      <c r="BT1265" s="72"/>
      <c r="BU1265" s="72"/>
      <c r="BV1265" s="72"/>
      <c r="BW1265" s="72"/>
      <c r="BX1265" s="72"/>
      <c r="BY1265" s="72"/>
      <c r="BZ1265" s="72"/>
      <c r="CA1265" s="72"/>
      <c r="CB1265" s="72"/>
      <c r="CC1265" s="72"/>
      <c r="CD1265" s="72"/>
      <c r="CE1265" s="72"/>
      <c r="CF1265" s="72"/>
      <c r="CG1265" s="72"/>
      <c r="CH1265" s="72"/>
      <c r="CI1265" s="72"/>
      <c r="CJ1265" s="72"/>
      <c r="EK1265" s="71"/>
      <c r="EL1265" s="71"/>
    </row>
    <row r="1266" spans="1:142" ht="25.15" customHeight="1">
      <c r="A1266" s="440"/>
      <c r="B1266" s="369">
        <f t="shared" si="405"/>
        <v>2026</v>
      </c>
      <c r="C1266" s="397">
        <f t="shared" si="402"/>
        <v>46022</v>
      </c>
      <c r="D1266" s="107">
        <f t="shared" si="403"/>
        <v>0.42141263818851066</v>
      </c>
      <c r="E1266" s="107">
        <f t="shared" si="397"/>
        <v>0.21964649278916121</v>
      </c>
      <c r="F1266" s="107">
        <f t="shared" si="398"/>
        <v>0.17108520851526926</v>
      </c>
      <c r="G1266" s="107">
        <f t="shared" si="399"/>
        <v>0.15443998019893629</v>
      </c>
      <c r="H1266" s="107">
        <f t="shared" si="400"/>
        <v>0.15958803707282349</v>
      </c>
      <c r="I1266" s="107">
        <f t="shared" si="401"/>
        <v>0.19058656635338167</v>
      </c>
      <c r="J1266" s="15"/>
      <c r="K1266" s="15"/>
      <c r="L1266" s="15"/>
      <c r="M1266" s="128">
        <f t="shared" si="406"/>
        <v>2026</v>
      </c>
      <c r="N1266" s="303">
        <f>(J$1159*($C1175*10^-6)*$D$1199*$M$1222)+J$1162*J$1252</f>
        <v>0.59459083893380804</v>
      </c>
      <c r="O1266" s="303">
        <f>(J$1159*($C1176*10^-6)*$D$1199*$M$1222)+J$1162*J$1252</f>
        <v>0.37912857197473687</v>
      </c>
      <c r="P1266" s="303">
        <f>(J$1159*($C1177*10^-6)*$D$1199*$M$1222)+J$1162*J$1252</f>
        <v>0.29051850365698711</v>
      </c>
      <c r="Q1266" s="303">
        <f>(J$1159*($C1178*10^-6)*$D$1199*$M$1222)+J$1162*J$1252</f>
        <v>0.23724854651758931</v>
      </c>
      <c r="R1266" s="303">
        <f>(J$1159*($C1179*10^-6)*$D$1199*$M$1222)+J$1162*J$1252</f>
        <v>0.20204443906073311</v>
      </c>
      <c r="S1266" s="303">
        <f>(J$1159*($C1180*10^-6)*$D$1199*$M$1222)+J$1162*J$1252</f>
        <v>0.17853590541456313</v>
      </c>
      <c r="T1266" s="303">
        <f>(J$1159*($C1181*10^-6)*$D$1199*$M$1222)+J$1162*J$1252</f>
        <v>0.16363451161597542</v>
      </c>
      <c r="U1266" s="303">
        <f>(J$1159*($C1182*10^-6)*$D$1199*$M$1222)+J$1162*J$1252</f>
        <v>0.15558771436720006</v>
      </c>
      <c r="V1266" s="303">
        <f>(J$1159*($C1183*10^-6)*$D$1199*$M$1222)+J$1162*J$1252</f>
        <v>0.15329224603067254</v>
      </c>
      <c r="W1266" s="303">
        <f>(J$1159*($C1184*10^-6)*$D$1199*$M$1222)+J$1162*J$1252</f>
        <v>0.15600024062030751</v>
      </c>
      <c r="X1266" s="303">
        <f>(J$1159*($C1185*10^-6)*$D$1199*$M$1222)+J$1162*J$1252</f>
        <v>0.16317583352533946</v>
      </c>
      <c r="Y1266" s="303">
        <f>(J$1159*($C1186*10^-6)*$D$1199*$M$1222)+J$1162*J$1252</f>
        <v>0.17441815504589486</v>
      </c>
      <c r="Z1266" s="303">
        <f>(J$1159*($C1187*10^-6)*$D$1199*$M$1222)+J$1162*J$1252</f>
        <v>0.1894168290388939</v>
      </c>
      <c r="AA1266" s="303">
        <f>(J$1159*($C1188*10^-6)*$D$1199*$M$1222)+J$1162*J$1252</f>
        <v>0.20792471497535625</v>
      </c>
      <c r="AB1266" s="72">
        <v>0.16363451161597534</v>
      </c>
      <c r="AC1266" s="72" t="b">
        <f t="shared" si="404"/>
        <v>1</v>
      </c>
      <c r="AD1266" s="72"/>
      <c r="AE1266" s="72"/>
      <c r="AF1266" s="72"/>
      <c r="AG1266" s="72"/>
      <c r="AH1266" s="72"/>
      <c r="AI1266" s="72"/>
      <c r="AJ1266" s="72"/>
      <c r="AK1266" s="72"/>
      <c r="AL1266" s="72"/>
      <c r="AM1266" s="72"/>
      <c r="AN1266" s="72"/>
      <c r="AO1266" s="72"/>
      <c r="AP1266" s="72"/>
      <c r="AQ1266" s="72"/>
      <c r="AR1266" s="72"/>
      <c r="AS1266" s="72"/>
      <c r="AT1266" s="72"/>
      <c r="AU1266" s="72"/>
      <c r="AV1266" s="72"/>
      <c r="AW1266" s="72"/>
      <c r="AX1266" s="2"/>
      <c r="AY1266" s="359"/>
      <c r="AZ1266" s="359"/>
      <c r="BA1266" s="43"/>
      <c r="BB1266" s="128"/>
      <c r="BC1266" s="128"/>
      <c r="BD1266" s="43"/>
      <c r="BE1266" s="44"/>
      <c r="BF1266" s="44"/>
      <c r="BG1266" s="43"/>
      <c r="BH1266" s="2"/>
      <c r="BI1266" s="2"/>
      <c r="BJ1266" s="2"/>
      <c r="BK1266" s="2"/>
      <c r="BL1266" s="2"/>
      <c r="BM1266" s="2"/>
      <c r="BN1266" s="2"/>
      <c r="BO1266" s="2"/>
      <c r="BP1266" s="2"/>
      <c r="BQ1266" s="2"/>
      <c r="BR1266" s="2"/>
      <c r="BS1266" s="72"/>
      <c r="BT1266" s="72"/>
      <c r="BU1266" s="72"/>
      <c r="BV1266" s="72"/>
      <c r="BW1266" s="72"/>
      <c r="BX1266" s="72"/>
      <c r="BY1266" s="72"/>
      <c r="BZ1266" s="72"/>
      <c r="CA1266" s="72"/>
      <c r="CB1266" s="72"/>
      <c r="CC1266" s="72"/>
      <c r="CD1266" s="72"/>
      <c r="CE1266" s="72"/>
      <c r="CF1266" s="72"/>
      <c r="CG1266" s="72"/>
      <c r="CH1266" s="72"/>
      <c r="CI1266" s="72"/>
      <c r="CJ1266" s="72"/>
      <c r="EK1266" s="71"/>
      <c r="EL1266" s="71"/>
    </row>
    <row r="1267" spans="1:142" ht="25.15" customHeight="1">
      <c r="A1267" s="440"/>
      <c r="B1267" s="369">
        <f t="shared" si="405"/>
        <v>2027</v>
      </c>
      <c r="C1267" s="397">
        <f t="shared" si="402"/>
        <v>46387</v>
      </c>
      <c r="D1267" s="107">
        <f t="shared" si="403"/>
        <v>0.46233045786551047</v>
      </c>
      <c r="E1267" s="107">
        <f t="shared" si="397"/>
        <v>0.24143681965320701</v>
      </c>
      <c r="F1267" s="107">
        <f t="shared" si="398"/>
        <v>0.18827191065278712</v>
      </c>
      <c r="G1267" s="107">
        <f t="shared" si="399"/>
        <v>0.17004870955831303</v>
      </c>
      <c r="H1267" s="107">
        <f t="shared" si="400"/>
        <v>0.17568480381161811</v>
      </c>
      <c r="I1267" s="107">
        <f t="shared" si="401"/>
        <v>0.20962200322859817</v>
      </c>
      <c r="J1267" s="15"/>
      <c r="K1267" s="15"/>
      <c r="L1267" s="15"/>
      <c r="M1267" s="128">
        <f t="shared" si="406"/>
        <v>2027</v>
      </c>
      <c r="N1267" s="303">
        <f>(K$1159*($C1175*10^-6)*$D$1199*$N$1222)+K$1162*K$1252</f>
        <v>0.65192600545340973</v>
      </c>
      <c r="O1267" s="303">
        <f>(K$1159*($C1176*10^-6)*$D$1199*$N$1222)+K$1162*K$1252</f>
        <v>0.4160378491333393</v>
      </c>
      <c r="P1267" s="303">
        <f>(K$1159*($C1177*10^-6)*$D$1199*$N$1222)+K$1162*K$1252</f>
        <v>0.31902751900978227</v>
      </c>
      <c r="Q1267" s="303">
        <f>(K$1159*($C1178*10^-6)*$D$1199*$N$1222)+K$1162*K$1252</f>
        <v>0.26070755350394875</v>
      </c>
      <c r="R1267" s="303">
        <f>(K$1159*($C1179*10^-6)*$D$1199*$N$1222)+K$1162*K$1252</f>
        <v>0.22216608580246527</v>
      </c>
      <c r="S1267" s="303">
        <f>(K$1159*($C1180*10^-6)*$D$1199*$N$1222)+K$1162*K$1252</f>
        <v>0.19642893591609206</v>
      </c>
      <c r="T1267" s="303">
        <f>(K$1159*($C1181*10^-6)*$D$1199*$N$1222)+K$1162*K$1252</f>
        <v>0.18011488538948217</v>
      </c>
      <c r="U1267" s="303">
        <f>(K$1159*($C1182*10^-6)*$D$1199*$N$1222)+K$1162*K$1252</f>
        <v>0.17130524927971452</v>
      </c>
      <c r="V1267" s="303">
        <f>(K$1159*($C1183*10^-6)*$D$1199*$N$1222)+K$1162*K$1252</f>
        <v>0.16879216983691153</v>
      </c>
      <c r="W1267" s="303">
        <f>(K$1159*($C1184*10^-6)*$D$1199*$N$1222)+K$1162*K$1252</f>
        <v>0.17175688314884868</v>
      </c>
      <c r="X1267" s="303">
        <f>(K$1159*($C1185*10^-6)*$D$1199*$N$1222)+K$1162*K$1252</f>
        <v>0.17961272447438753</v>
      </c>
      <c r="Y1267" s="303">
        <f>(K$1159*($C1186*10^-6)*$D$1199*$N$1222)+K$1162*K$1252</f>
        <v>0.19192082154246964</v>
      </c>
      <c r="Z1267" s="303">
        <f>(K$1159*($C1187*10^-6)*$D$1199*$N$1222)+K$1162*K$1252</f>
        <v>0.20834137445592438</v>
      </c>
      <c r="AA1267" s="303">
        <f>(K$1159*($C1188*10^-6)*$D$1199*$N$1222)+K$1162*K$1252</f>
        <v>0.22860381368740046</v>
      </c>
      <c r="AB1267" s="72">
        <v>0.18011488538948212</v>
      </c>
      <c r="AC1267" s="72" t="b">
        <f t="shared" si="404"/>
        <v>1</v>
      </c>
      <c r="AD1267" s="72"/>
      <c r="AE1267" s="72"/>
      <c r="AF1267" s="72"/>
      <c r="AG1267" s="72"/>
      <c r="AH1267" s="72"/>
      <c r="AI1267" s="72"/>
      <c r="AJ1267" s="72"/>
      <c r="AK1267" s="72"/>
      <c r="AL1267" s="72"/>
      <c r="AM1267" s="72"/>
      <c r="AN1267" s="72"/>
      <c r="AO1267" s="72"/>
      <c r="AP1267" s="72"/>
      <c r="AQ1267" s="72"/>
      <c r="AR1267" s="72"/>
      <c r="AS1267" s="72"/>
      <c r="AT1267" s="72"/>
      <c r="AU1267" s="72"/>
      <c r="AV1267" s="72"/>
      <c r="AW1267" s="72"/>
      <c r="AX1267" s="2"/>
      <c r="AY1267" s="359"/>
      <c r="AZ1267" s="359"/>
      <c r="BA1267" s="43"/>
      <c r="BB1267" s="128"/>
      <c r="BC1267" s="128"/>
      <c r="BD1267" s="43"/>
      <c r="BE1267" s="44"/>
      <c r="BF1267" s="44"/>
      <c r="BG1267" s="43"/>
      <c r="BH1267" s="2"/>
      <c r="BI1267" s="2"/>
      <c r="BJ1267" s="2"/>
      <c r="BK1267" s="2"/>
      <c r="BL1267" s="2"/>
      <c r="BM1267" s="2"/>
      <c r="BN1267" s="2"/>
      <c r="BO1267" s="2"/>
      <c r="BP1267" s="2"/>
      <c r="BQ1267" s="2"/>
      <c r="BR1267" s="2"/>
      <c r="BS1267" s="72"/>
      <c r="BT1267" s="72"/>
      <c r="BU1267" s="72"/>
      <c r="BV1267" s="72"/>
      <c r="BW1267" s="72"/>
      <c r="BX1267" s="72"/>
      <c r="BY1267" s="72"/>
      <c r="BZ1267" s="72"/>
      <c r="CA1267" s="72"/>
      <c r="CB1267" s="72"/>
      <c r="CC1267" s="72"/>
      <c r="CD1267" s="72"/>
      <c r="CE1267" s="72"/>
      <c r="CF1267" s="72"/>
      <c r="CG1267" s="72"/>
      <c r="CH1267" s="72"/>
      <c r="CI1267" s="72"/>
      <c r="CJ1267" s="72"/>
      <c r="EK1267" s="71"/>
      <c r="EL1267" s="71"/>
    </row>
    <row r="1268" spans="1:142" ht="25.15" customHeight="1">
      <c r="A1268" s="440"/>
      <c r="B1268" s="369">
        <f t="shared" si="405"/>
        <v>2028</v>
      </c>
      <c r="C1268" s="397">
        <f t="shared" si="402"/>
        <v>46752</v>
      </c>
      <c r="D1268" s="107">
        <f t="shared" si="403"/>
        <v>0.5027307802494424</v>
      </c>
      <c r="E1268" s="107">
        <f t="shared" si="397"/>
        <v>0.2630198589264876</v>
      </c>
      <c r="F1268" s="107">
        <f t="shared" si="398"/>
        <v>0.20532598679109781</v>
      </c>
      <c r="G1268" s="107">
        <f t="shared" si="399"/>
        <v>0.18555040448296711</v>
      </c>
      <c r="H1268" s="107">
        <f t="shared" si="400"/>
        <v>0.19166662112486188</v>
      </c>
      <c r="I1268" s="107">
        <f t="shared" si="401"/>
        <v>0.22849483132232518</v>
      </c>
      <c r="J1268" s="15"/>
      <c r="K1268" s="15"/>
      <c r="L1268" s="15"/>
      <c r="M1268" s="128">
        <f t="shared" si="406"/>
        <v>2028</v>
      </c>
      <c r="N1268" s="303">
        <f>(L$1159*($C1175*10^-6)*$D$1199*$O$1222)+L$1162*L$1252</f>
        <v>0.70847741812836906</v>
      </c>
      <c r="O1268" s="303">
        <f>(L$1159*($C1176*10^-6)*$D$1199*$O$1222)+L$1162*L$1252</f>
        <v>0.45249463954643793</v>
      </c>
      <c r="P1268" s="303">
        <f>(L$1159*($C1177*10^-6)*$D$1199*$O$1222)+L$1162*L$1252</f>
        <v>0.34722028307351993</v>
      </c>
      <c r="Q1268" s="303">
        <f>(L$1159*($C1178*10^-6)*$D$1199*$O$1222)+L$1162*L$1252</f>
        <v>0.28393221024323756</v>
      </c>
      <c r="R1268" s="303">
        <f>(L$1159*($C1179*10^-6)*$D$1199*$O$1222)+L$1162*L$1252</f>
        <v>0.2421075076097377</v>
      </c>
      <c r="S1268" s="303">
        <f>(L$1159*($C1180*10^-6)*$D$1199*$O$1222)+L$1162*L$1252</f>
        <v>0.21417788518412512</v>
      </c>
      <c r="T1268" s="303">
        <f>(L$1159*($C1181*10^-6)*$D$1199*$O$1222)+L$1162*L$1252</f>
        <v>0.19647408839807054</v>
      </c>
      <c r="U1268" s="303">
        <f>(L$1159*($C1182*10^-6)*$D$1199*$O$1222)+L$1162*L$1252</f>
        <v>0.18691398514890981</v>
      </c>
      <c r="V1268" s="303">
        <f>(L$1159*($C1183*10^-6)*$D$1199*$O$1222)+L$1162*L$1252</f>
        <v>0.18418682381702439</v>
      </c>
      <c r="W1268" s="303">
        <f>(L$1159*($C1184*10^-6)*$D$1199*$O$1222)+L$1162*L$1252</f>
        <v>0.18740409238670519</v>
      </c>
      <c r="X1268" s="303">
        <f>(L$1159*($C1185*10^-6)*$D$1199*$O$1222)+L$1162*L$1252</f>
        <v>0.19592914986301857</v>
      </c>
      <c r="Y1268" s="303">
        <f>(L$1159*($C1186*10^-6)*$D$1199*$O$1222)+L$1162*L$1252</f>
        <v>0.20928573772946799</v>
      </c>
      <c r="Z1268" s="303">
        <f>(L$1159*($C1187*10^-6)*$D$1199*$O$1222)+L$1162*L$1252</f>
        <v>0.22710510952927254</v>
      </c>
      <c r="AA1268" s="303">
        <f>(L$1159*($C1188*10^-6)*$D$1199*$O$1222)+L$1162*L$1252</f>
        <v>0.24909364670823503</v>
      </c>
      <c r="AB1268" s="72">
        <v>0.19647408839807037</v>
      </c>
      <c r="AC1268" s="72" t="b">
        <f t="shared" si="404"/>
        <v>0</v>
      </c>
      <c r="AD1268" s="72"/>
      <c r="AE1268" s="72"/>
      <c r="AF1268" s="72"/>
      <c r="AG1268" s="72"/>
      <c r="AH1268" s="72"/>
      <c r="AI1268" s="72"/>
      <c r="AJ1268" s="72"/>
      <c r="AK1268" s="72"/>
      <c r="AL1268" s="72"/>
      <c r="AM1268" s="72"/>
      <c r="AN1268" s="72"/>
      <c r="AO1268" s="72"/>
      <c r="AP1268" s="72"/>
      <c r="AQ1268" s="72"/>
      <c r="AR1268" s="72"/>
      <c r="AS1268" s="72"/>
      <c r="AT1268" s="72"/>
      <c r="AU1268" s="72"/>
      <c r="AV1268" s="72"/>
      <c r="AW1268" s="72"/>
      <c r="AX1268" s="2"/>
      <c r="AY1268" s="359"/>
      <c r="AZ1268" s="359"/>
      <c r="BA1268" s="43"/>
      <c r="BB1268" s="128"/>
      <c r="BC1268" s="128"/>
      <c r="BD1268" s="43"/>
      <c r="BE1268" s="44"/>
      <c r="BF1268" s="44"/>
      <c r="BG1268" s="43"/>
      <c r="BH1268" s="2"/>
      <c r="BI1268" s="2"/>
      <c r="BJ1268" s="2"/>
      <c r="BK1268" s="2"/>
      <c r="BL1268" s="2"/>
      <c r="BM1268" s="2"/>
      <c r="BN1268" s="2"/>
      <c r="BO1268" s="2"/>
      <c r="BP1268" s="2"/>
      <c r="BQ1268" s="2"/>
      <c r="BR1268" s="2"/>
      <c r="BS1268" s="72"/>
      <c r="BT1268" s="72"/>
      <c r="BU1268" s="72"/>
      <c r="BV1268" s="72"/>
      <c r="BW1268" s="72"/>
      <c r="BX1268" s="72"/>
      <c r="BY1268" s="72"/>
      <c r="BZ1268" s="72"/>
      <c r="CA1268" s="72"/>
      <c r="CB1268" s="72"/>
      <c r="CC1268" s="72"/>
      <c r="CD1268" s="72"/>
      <c r="CE1268" s="72"/>
      <c r="CF1268" s="72"/>
      <c r="CG1268" s="72"/>
      <c r="CH1268" s="72"/>
      <c r="CI1268" s="72"/>
      <c r="CJ1268" s="72"/>
      <c r="EK1268" s="71"/>
      <c r="EL1268" s="71"/>
    </row>
    <row r="1269" spans="1:142" ht="25.15" customHeight="1">
      <c r="A1269" s="440"/>
      <c r="B1269" s="369">
        <f t="shared" si="405"/>
        <v>2029</v>
      </c>
      <c r="C1269" s="397">
        <f t="shared" si="402"/>
        <v>47118</v>
      </c>
      <c r="D1269" s="107">
        <f t="shared" si="403"/>
        <v>0.54260069391864274</v>
      </c>
      <c r="E1269" s="107">
        <f t="shared" si="397"/>
        <v>0.28438269918733966</v>
      </c>
      <c r="F1269" s="107">
        <f t="shared" si="398"/>
        <v>0.22223452550853792</v>
      </c>
      <c r="G1269" s="107">
        <f t="shared" si="399"/>
        <v>0.200932153551235</v>
      </c>
      <c r="H1269" s="107">
        <f t="shared" si="400"/>
        <v>0.20752057759089126</v>
      </c>
      <c r="I1269" s="107">
        <f t="shared" si="401"/>
        <v>0.2471921392128992</v>
      </c>
      <c r="J1269" s="15"/>
      <c r="K1269" s="15"/>
      <c r="L1269" s="15"/>
      <c r="M1269" s="128">
        <f t="shared" si="406"/>
        <v>2029</v>
      </c>
      <c r="N1269" s="303">
        <f>(M$1159*($C1175*10^-6)*$D$1199*$P$1222)+M$1162*M$1252</f>
        <v>0.76423216553702222</v>
      </c>
      <c r="O1269" s="303">
        <f>(M$1159*($C1176*10^-6)*$D$1199*$P$1222)+M$1162*M$1252</f>
        <v>0.48848603179236944</v>
      </c>
      <c r="P1269" s="303">
        <f>(M$1159*($C1177*10^-6)*$D$1199*$P$1222)+M$1162*M$1252</f>
        <v>0.37508388442653651</v>
      </c>
      <c r="Q1269" s="303">
        <f>(M$1159*($C1178*10^-6)*$D$1199*$P$1222)+M$1162*M$1252</f>
        <v>0.30690960531379241</v>
      </c>
      <c r="R1269" s="303">
        <f>(M$1159*($C1179*10^-6)*$D$1199*$P$1222)+M$1162*M$1252</f>
        <v>0.26185579306088691</v>
      </c>
      <c r="S1269" s="303">
        <f>(M$1159*($C1180*10^-6)*$D$1199*$P$1222)+M$1162*M$1252</f>
        <v>0.23176984179699886</v>
      </c>
      <c r="T1269" s="303">
        <f>(M$1159*($C1181*10^-6)*$D$1199*$P$1222)+M$1162*M$1252</f>
        <v>0.21269920922007698</v>
      </c>
      <c r="U1269" s="303">
        <f>(M$1159*($C1182*10^-6)*$D$1199*$P$1222)+M$1162*M$1252</f>
        <v>0.20240101055312243</v>
      </c>
      <c r="V1269" s="303">
        <f>(M$1159*($C1183*10^-6)*$D$1199*$P$1222)+M$1162*M$1252</f>
        <v>0.19946329654934761</v>
      </c>
      <c r="W1269" s="303">
        <f>(M$1159*($C1184*10^-6)*$D$1199*$P$1222)+M$1162*M$1252</f>
        <v>0.20292895691221349</v>
      </c>
      <c r="X1269" s="303">
        <f>(M$1159*($C1185*10^-6)*$D$1199*$P$1222)+M$1162*M$1252</f>
        <v>0.21211219826956901</v>
      </c>
      <c r="Y1269" s="303">
        <f>(M$1159*($C1186*10^-6)*$D$1199*$P$1222)+M$1162*M$1252</f>
        <v>0.22649999218522635</v>
      </c>
      <c r="Z1269" s="303">
        <f>(M$1159*($C1187*10^-6)*$D$1199*$P$1222)+M$1162*M$1252</f>
        <v>0.24569512283727496</v>
      </c>
      <c r="AA1269" s="303">
        <f>(M$1159*($C1188*10^-6)*$D$1199*$P$1222)+M$1162*M$1252</f>
        <v>0.26938130261619636</v>
      </c>
      <c r="AB1269" s="72">
        <v>0.21269920922007685</v>
      </c>
      <c r="AC1269" s="72" t="b">
        <f t="shared" si="404"/>
        <v>1</v>
      </c>
      <c r="AD1269" s="72"/>
      <c r="AE1269" s="72"/>
      <c r="AF1269" s="72"/>
      <c r="AG1269" s="72"/>
      <c r="AH1269" s="72"/>
      <c r="AI1269" s="72"/>
      <c r="AJ1269" s="72"/>
      <c r="AK1269" s="72"/>
      <c r="AL1269" s="72"/>
      <c r="AM1269" s="72"/>
      <c r="AN1269" s="72"/>
      <c r="AO1269" s="72"/>
      <c r="AP1269" s="72"/>
      <c r="AQ1269" s="72"/>
      <c r="AR1269" s="72"/>
      <c r="AS1269" s="72"/>
      <c r="AT1269" s="72"/>
      <c r="AU1269" s="72"/>
      <c r="AV1269" s="72"/>
      <c r="AW1269" s="72"/>
      <c r="AX1269" s="2"/>
      <c r="AY1269" s="359"/>
      <c r="AZ1269" s="359"/>
      <c r="BA1269" s="43"/>
      <c r="BB1269" s="128"/>
      <c r="BC1269" s="128"/>
      <c r="BD1269" s="43"/>
      <c r="BE1269" s="44"/>
      <c r="BF1269" s="44"/>
      <c r="BG1269" s="43"/>
      <c r="BH1269" s="2"/>
      <c r="BI1269" s="2"/>
      <c r="BJ1269" s="2"/>
      <c r="BK1269" s="2"/>
      <c r="BL1269" s="2"/>
      <c r="BM1269" s="2"/>
      <c r="BN1269" s="2"/>
      <c r="BO1269" s="2"/>
      <c r="BP1269" s="2"/>
      <c r="BQ1269" s="2"/>
      <c r="BR1269" s="2"/>
      <c r="BS1269" s="72"/>
      <c r="BT1269" s="72"/>
      <c r="BU1269" s="72"/>
      <c r="BV1269" s="72"/>
      <c r="BW1269" s="72"/>
      <c r="BX1269" s="72"/>
      <c r="BY1269" s="72"/>
      <c r="BZ1269" s="72"/>
      <c r="CA1269" s="72"/>
      <c r="CB1269" s="72"/>
      <c r="CC1269" s="72"/>
      <c r="CD1269" s="72"/>
      <c r="CE1269" s="72"/>
      <c r="CF1269" s="72"/>
      <c r="CG1269" s="72"/>
      <c r="CH1269" s="72"/>
      <c r="CI1269" s="72"/>
      <c r="CJ1269" s="72"/>
      <c r="EK1269" s="71"/>
      <c r="EL1269" s="71"/>
    </row>
    <row r="1270" spans="1:142" ht="25.15" customHeight="1">
      <c r="A1270" s="440"/>
      <c r="B1270" s="369">
        <f t="shared" si="405"/>
        <v>2030</v>
      </c>
      <c r="C1270" s="397">
        <f t="shared" si="402"/>
        <v>47483</v>
      </c>
      <c r="D1270" s="107">
        <f t="shared" si="403"/>
        <v>0.58192728745144828</v>
      </c>
      <c r="E1270" s="107">
        <f t="shared" si="397"/>
        <v>0.30551242901409958</v>
      </c>
      <c r="F1270" s="107">
        <f t="shared" si="398"/>
        <v>0.23898461538344398</v>
      </c>
      <c r="G1270" s="107">
        <f t="shared" si="399"/>
        <v>0.21618104534145338</v>
      </c>
      <c r="H1270" s="107">
        <f t="shared" si="400"/>
        <v>0.22323376178804283</v>
      </c>
      <c r="I1270" s="107">
        <f t="shared" si="401"/>
        <v>0.26570101547865682</v>
      </c>
      <c r="J1270" s="15"/>
      <c r="K1270" s="15"/>
      <c r="L1270" s="15"/>
      <c r="M1270" s="128">
        <f t="shared" si="406"/>
        <v>2030</v>
      </c>
      <c r="N1270" s="303">
        <f>(N$1159*($C1175*10^-6)*$D$1199*$Q$1222)+N$1162*N$1252</f>
        <v>0.81917733625770595</v>
      </c>
      <c r="O1270" s="303">
        <f>(N$1159*($C1176*10^-6)*$D$1199*$Q$1222)+N$1162*N$1252</f>
        <v>0.52399911444947023</v>
      </c>
      <c r="P1270" s="303">
        <f>(N$1159*($C1177*10^-6)*$D$1199*$Q$1222)+N$1162*N$1252</f>
        <v>0.40260541164716873</v>
      </c>
      <c r="Q1270" s="303">
        <f>(N$1159*($C1178*10^-6)*$D$1199*$Q$1222)+N$1162*N$1252</f>
        <v>0.32962682729394971</v>
      </c>
      <c r="R1270" s="303">
        <f>(N$1159*($C1179*10^-6)*$D$1199*$Q$1222)+N$1162*N$1252</f>
        <v>0.28139803073424946</v>
      </c>
      <c r="S1270" s="303">
        <f>(N$1159*($C1180*10^-6)*$D$1199*$Q$1222)+N$1162*N$1252</f>
        <v>0.24919189433304989</v>
      </c>
      <c r="T1270" s="303">
        <f>(N$1159*($C1181*10^-6)*$D$1199*$Q$1222)+N$1162*N$1252</f>
        <v>0.22877733643383807</v>
      </c>
      <c r="U1270" s="303">
        <f>(N$1159*($C1182*10^-6)*$D$1199*$Q$1222)+N$1162*N$1252</f>
        <v>0.21775341407068893</v>
      </c>
      <c r="V1270" s="303">
        <f>(N$1159*($C1183*10^-6)*$D$1199*$Q$1222)+N$1162*N$1252</f>
        <v>0.21460867661221783</v>
      </c>
      <c r="W1270" s="303">
        <f>(N$1159*($C1184*10^-6)*$D$1199*$Q$1222)+N$1162*N$1252</f>
        <v>0.21831856530371022</v>
      </c>
      <c r="X1270" s="303">
        <f>(N$1159*($C1185*10^-6)*$D$1199*$Q$1222)+N$1162*N$1252</f>
        <v>0.22814895827237541</v>
      </c>
      <c r="Y1270" s="303">
        <f>(N$1159*($C1186*10^-6)*$D$1199*$Q$1222)+N$1162*N$1252</f>
        <v>0.24355067348808127</v>
      </c>
      <c r="Z1270" s="303">
        <f>(N$1159*($C1187*10^-6)*$D$1199*$Q$1222)+N$1162*N$1252</f>
        <v>0.26409850295826814</v>
      </c>
      <c r="AA1270" s="303">
        <f>(N$1159*($C1188*10^-6)*$D$1199*$Q$1222)+N$1162*N$1252</f>
        <v>0.28945386998962114</v>
      </c>
      <c r="AB1270" s="72">
        <v>0.22877733643383805</v>
      </c>
      <c r="AC1270" s="72" t="b">
        <f t="shared" si="404"/>
        <v>1</v>
      </c>
      <c r="AD1270" s="72"/>
      <c r="AE1270" s="72"/>
      <c r="AF1270" s="72"/>
      <c r="AG1270" s="72"/>
      <c r="AH1270" s="72"/>
      <c r="AI1270" s="72"/>
      <c r="AJ1270" s="72"/>
      <c r="AK1270" s="72"/>
      <c r="AL1270" s="72"/>
      <c r="AM1270" s="72"/>
      <c r="AN1270" s="72"/>
      <c r="AO1270" s="72"/>
      <c r="AP1270" s="72"/>
      <c r="AQ1270" s="72"/>
      <c r="AR1270" s="72"/>
      <c r="AS1270" s="72"/>
      <c r="AT1270" s="72"/>
      <c r="AU1270" s="72"/>
      <c r="AV1270" s="72"/>
      <c r="AW1270" s="72"/>
      <c r="AX1270" s="2"/>
      <c r="AY1270" s="359"/>
      <c r="AZ1270" s="359"/>
      <c r="BA1270" s="43"/>
      <c r="BB1270" s="128"/>
      <c r="BC1270" s="128"/>
      <c r="BD1270" s="43"/>
      <c r="BE1270" s="44"/>
      <c r="BF1270" s="44"/>
      <c r="BG1270" s="43"/>
      <c r="BH1270" s="2"/>
      <c r="BI1270" s="2"/>
      <c r="BJ1270" s="2"/>
      <c r="BK1270" s="2"/>
      <c r="BL1270" s="2"/>
      <c r="BM1270" s="2"/>
      <c r="BN1270" s="2"/>
      <c r="BO1270" s="2"/>
      <c r="BP1270" s="2"/>
      <c r="BQ1270" s="2"/>
      <c r="BR1270" s="2"/>
      <c r="BS1270" s="72"/>
      <c r="BT1270" s="72"/>
      <c r="BU1270" s="72"/>
      <c r="BV1270" s="72"/>
      <c r="BW1270" s="72"/>
      <c r="BX1270" s="72"/>
      <c r="BY1270" s="72"/>
      <c r="BZ1270" s="72"/>
      <c r="CA1270" s="72"/>
      <c r="CB1270" s="72"/>
      <c r="CC1270" s="72"/>
      <c r="CD1270" s="72"/>
      <c r="CE1270" s="72"/>
      <c r="CF1270" s="72"/>
      <c r="CG1270" s="72"/>
      <c r="CH1270" s="72"/>
      <c r="CI1270" s="72"/>
      <c r="CJ1270" s="72"/>
      <c r="EK1270" s="71"/>
      <c r="EL1270" s="71"/>
    </row>
    <row r="1271" spans="1:142" ht="25.15" customHeight="1">
      <c r="A1271" s="440"/>
      <c r="B1271" s="369">
        <f t="shared" si="405"/>
        <v>2031</v>
      </c>
      <c r="C1271" s="397">
        <f t="shared" si="402"/>
        <v>47848</v>
      </c>
      <c r="D1271" s="107">
        <f t="shared" si="403"/>
        <v>0.61767716396207095</v>
      </c>
      <c r="E1271" s="107">
        <f t="shared" si="397"/>
        <v>0.32516386073061493</v>
      </c>
      <c r="F1271" s="107">
        <f t="shared" si="398"/>
        <v>0.2547614567792349</v>
      </c>
      <c r="G1271" s="107">
        <f t="shared" si="399"/>
        <v>0.23062980323440774</v>
      </c>
      <c r="H1271" s="107">
        <f t="shared" si="400"/>
        <v>0.23809327099518399</v>
      </c>
      <c r="I1271" s="107">
        <f t="shared" si="401"/>
        <v>0.28303382421448697</v>
      </c>
      <c r="J1271" s="15"/>
      <c r="K1271" s="15"/>
      <c r="L1271" s="15"/>
      <c r="M1271" s="128">
        <f t="shared" si="406"/>
        <v>2031</v>
      </c>
      <c r="N1271" s="303">
        <f>(O$1159*($C1175*10^-6)*$D$1199*$R$1222)+O$1162*O$1252</f>
        <v>0.86874469289475398</v>
      </c>
      <c r="O1271" s="303">
        <f>(O$1159*($C1176*10^-6)*$D$1199*$R$1222)+O$1162*O$1252</f>
        <v>0.55637524506101987</v>
      </c>
      <c r="P1271" s="303">
        <f>(O$1159*($C1177*10^-6)*$D$1199*$R$1222)+O$1162*O$1252</f>
        <v>0.42791155393043878</v>
      </c>
      <c r="Q1271" s="303">
        <f>(O$1159*($C1178*10^-6)*$D$1199*$R$1222)+O$1162*O$1252</f>
        <v>0.35068268535587177</v>
      </c>
      <c r="R1271" s="303">
        <f>(O$1159*($C1179*10^-6)*$D$1199*$R$1222)+O$1162*O$1252</f>
        <v>0.29964503610535809</v>
      </c>
      <c r="S1271" s="303">
        <f>(O$1159*($C1180*10^-6)*$D$1199*$R$1222)+O$1162*O$1252</f>
        <v>0.26556320925894422</v>
      </c>
      <c r="T1271" s="303">
        <f>(O$1159*($C1181*10^-6)*$D$1199*$R$1222)+O$1162*O$1252</f>
        <v>0.24395970429952554</v>
      </c>
      <c r="U1271" s="303">
        <f>(O$1159*($C1182*10^-6)*$D$1199*$R$1222)+O$1162*O$1252</f>
        <v>0.23229374696553243</v>
      </c>
      <c r="V1271" s="303">
        <f>(O$1159*($C1183*10^-6)*$D$1199*$R$1222)+O$1162*O$1252</f>
        <v>0.22896585950328302</v>
      </c>
      <c r="W1271" s="303">
        <f>(O$1159*($C1184*10^-6)*$D$1199*$R$1222)+O$1162*O$1252</f>
        <v>0.23289181269517858</v>
      </c>
      <c r="X1271" s="303">
        <f>(O$1159*($C1185*10^-6)*$D$1199*$R$1222)+O$1162*O$1252</f>
        <v>0.24329472929518939</v>
      </c>
      <c r="Y1271" s="303">
        <f>(O$1159*($C1186*10^-6)*$D$1199*$R$1222)+O$1162*O$1252</f>
        <v>0.25959344282544428</v>
      </c>
      <c r="Z1271" s="303">
        <f>(O$1159*($C1187*10^-6)*$D$1199*$R$1222)+O$1162*O$1252</f>
        <v>0.28133798111307529</v>
      </c>
      <c r="AA1271" s="303">
        <f>(O$1159*($C1188*10^-6)*$D$1199*$R$1222)+O$1162*O$1252</f>
        <v>0.3081700487049413</v>
      </c>
      <c r="AB1271" s="72">
        <v>0.24395970429952551</v>
      </c>
      <c r="AC1271" s="72" t="b">
        <f t="shared" si="404"/>
        <v>1</v>
      </c>
      <c r="AD1271" s="72"/>
      <c r="AE1271" s="72"/>
      <c r="AF1271" s="72"/>
      <c r="AG1271" s="72"/>
      <c r="AH1271" s="72"/>
      <c r="AI1271" s="72"/>
      <c r="AJ1271" s="72"/>
      <c r="AK1271" s="72"/>
      <c r="AL1271" s="72"/>
      <c r="AM1271" s="72"/>
      <c r="AN1271" s="72"/>
      <c r="AO1271" s="72"/>
      <c r="AP1271" s="72"/>
      <c r="AQ1271" s="72"/>
      <c r="AR1271" s="72"/>
      <c r="AS1271" s="72"/>
      <c r="AT1271" s="72"/>
      <c r="AU1271" s="72"/>
      <c r="AV1271" s="72"/>
      <c r="AW1271" s="72"/>
      <c r="AX1271" s="2"/>
      <c r="AY1271" s="359"/>
      <c r="AZ1271" s="359"/>
      <c r="BA1271" s="43"/>
      <c r="BB1271" s="128"/>
      <c r="BC1271" s="128"/>
      <c r="BD1271" s="43"/>
      <c r="BE1271" s="44"/>
      <c r="BF1271" s="44"/>
      <c r="BG1271" s="43"/>
      <c r="BH1271" s="2"/>
      <c r="BI1271" s="2"/>
      <c r="BJ1271" s="2"/>
      <c r="BK1271" s="2"/>
      <c r="BL1271" s="2"/>
      <c r="BM1271" s="2"/>
      <c r="BN1271" s="2"/>
      <c r="BO1271" s="2"/>
      <c r="BP1271" s="2"/>
      <c r="BQ1271" s="2"/>
      <c r="BR1271" s="2"/>
      <c r="BS1271" s="72"/>
      <c r="BT1271" s="72"/>
      <c r="BU1271" s="72"/>
      <c r="BV1271" s="72"/>
      <c r="BW1271" s="72"/>
      <c r="BX1271" s="72"/>
      <c r="BY1271" s="72"/>
      <c r="BZ1271" s="72"/>
      <c r="CA1271" s="72"/>
      <c r="CB1271" s="72"/>
      <c r="CC1271" s="72"/>
      <c r="CD1271" s="72"/>
      <c r="CE1271" s="72"/>
      <c r="CF1271" s="72"/>
      <c r="CG1271" s="72"/>
      <c r="CH1271" s="72"/>
      <c r="CI1271" s="72"/>
      <c r="CJ1271" s="72"/>
      <c r="EK1271" s="71"/>
      <c r="EL1271" s="71"/>
    </row>
    <row r="1272" spans="1:142" ht="25.15" customHeight="1">
      <c r="A1272" s="440"/>
      <c r="B1272" s="369">
        <f>B1271+1</f>
        <v>2032</v>
      </c>
      <c r="C1272" s="397">
        <f t="shared" si="402"/>
        <v>48213</v>
      </c>
      <c r="D1272" s="107">
        <f t="shared" si="403"/>
        <v>0.67914695236437461</v>
      </c>
      <c r="E1272" s="107">
        <f t="shared" si="397"/>
        <v>0.35839706831917417</v>
      </c>
      <c r="F1272" s="107">
        <f t="shared" si="398"/>
        <v>0.28119865493268809</v>
      </c>
      <c r="G1272" s="107">
        <f t="shared" si="399"/>
        <v>0.2547375504604662</v>
      </c>
      <c r="H1272" s="107">
        <f t="shared" si="400"/>
        <v>0.26292147369540325</v>
      </c>
      <c r="I1272" s="107">
        <f t="shared" si="401"/>
        <v>0.31220018025259777</v>
      </c>
      <c r="J1272" s="15"/>
      <c r="K1272" s="15"/>
      <c r="L1272" s="15"/>
      <c r="M1272" s="128">
        <f>M1271+1</f>
        <v>2032</v>
      </c>
      <c r="N1272" s="303">
        <f>(P$1159*($C1175*10^-6)*$D$1199*$S$1222)+P$1162*P$1252</f>
        <v>0.95445026302765901</v>
      </c>
      <c r="O1272" s="303">
        <f>(P$1159*($C1176*10^-6)*$D$1199*$S$1222)+P$1162*P$1252</f>
        <v>0.61192750230161264</v>
      </c>
      <c r="P1272" s="303">
        <f>(P$1159*($C1177*10^-6)*$D$1199*$S$1222)+P$1162*P$1252</f>
        <v>0.47106309176385186</v>
      </c>
      <c r="Q1272" s="303">
        <f>(P$1159*($C1178*10^-6)*$D$1199*$S$1222)+P$1162*P$1252</f>
        <v>0.38637924878446495</v>
      </c>
      <c r="R1272" s="303">
        <f>(P$1159*($C1179*10^-6)*$D$1199*$S$1222)+P$1162*P$1252</f>
        <v>0.3304148878538834</v>
      </c>
      <c r="S1272" s="303">
        <f>(P$1159*($C1180*10^-6)*$D$1199*$S$1222)+P$1162*P$1252</f>
        <v>0.29304311061069277</v>
      </c>
      <c r="T1272" s="303">
        <f>(P$1159*($C1181*10^-6)*$D$1199*$S$1222)+P$1162*P$1252</f>
        <v>0.2693541992546834</v>
      </c>
      <c r="U1272" s="303">
        <f>(P$1159*($C1182*10^-6)*$D$1199*$S$1222)+P$1162*P$1252</f>
        <v>0.2565621162252365</v>
      </c>
      <c r="V1272" s="303">
        <f>(P$1159*($C1183*10^-6)*$D$1199*$S$1222)+P$1162*P$1252</f>
        <v>0.25291298469569595</v>
      </c>
      <c r="W1272" s="303">
        <f>(P$1159*($C1184*10^-6)*$D$1199*$S$1222)+P$1162*P$1252</f>
        <v>0.25721791379518033</v>
      </c>
      <c r="X1272" s="303">
        <f>(P$1159*($C1185*10^-6)*$D$1199*$S$1222)+P$1162*P$1252</f>
        <v>0.26862503359562617</v>
      </c>
      <c r="Y1272" s="303">
        <f>(P$1159*($C1186*10^-6)*$D$1199*$S$1222)+P$1162*P$1252</f>
        <v>0.28649707707933258</v>
      </c>
      <c r="Z1272" s="303">
        <f>(P$1159*($C1187*10^-6)*$D$1199*$S$1222)+P$1162*P$1252</f>
        <v>0.31034063584170224</v>
      </c>
      <c r="AA1272" s="303">
        <f>(P$1159*($C1188*10^-6)*$D$1199*$S$1222)+P$1162*P$1252</f>
        <v>0.33976282783675849</v>
      </c>
      <c r="AB1272" s="72">
        <v>0.2693541992546834</v>
      </c>
      <c r="AC1272" s="72" t="b">
        <f t="shared" si="404"/>
        <v>1</v>
      </c>
      <c r="AD1272" s="72"/>
      <c r="AE1272" s="72"/>
      <c r="AF1272" s="72"/>
      <c r="AG1272" s="72"/>
      <c r="AH1272" s="72"/>
      <c r="AI1272" s="72"/>
      <c r="AJ1272" s="72"/>
      <c r="AK1272" s="72"/>
      <c r="AL1272" s="72"/>
      <c r="AM1272" s="72"/>
      <c r="AN1272" s="72"/>
      <c r="AO1272" s="72"/>
      <c r="AP1272" s="72"/>
      <c r="AQ1272" s="72"/>
      <c r="AR1272" s="72"/>
      <c r="AS1272" s="72"/>
      <c r="AT1272" s="72"/>
      <c r="AU1272" s="72"/>
      <c r="AV1272" s="72"/>
      <c r="AW1272" s="72"/>
      <c r="AX1272" s="2"/>
      <c r="AY1272" s="359"/>
      <c r="AZ1272" s="359"/>
      <c r="BA1272" s="43"/>
      <c r="BB1272" s="128"/>
      <c r="BC1272" s="128"/>
      <c r="BD1272" s="43"/>
      <c r="BE1272" s="44"/>
      <c r="BF1272" s="44"/>
      <c r="BG1272" s="43"/>
      <c r="BH1272" s="2"/>
      <c r="BI1272" s="2"/>
      <c r="BJ1272" s="2"/>
      <c r="BK1272" s="2"/>
      <c r="BL1272" s="2"/>
      <c r="BM1272" s="2"/>
      <c r="BN1272" s="2"/>
      <c r="BO1272" s="2"/>
      <c r="BP1272" s="2"/>
      <c r="BQ1272" s="2"/>
      <c r="BR1272" s="2"/>
      <c r="BS1272" s="72"/>
      <c r="BT1272" s="72"/>
      <c r="BU1272" s="72"/>
      <c r="BV1272" s="72"/>
      <c r="BW1272" s="72"/>
      <c r="BX1272" s="72"/>
      <c r="BY1272" s="72"/>
      <c r="BZ1272" s="72"/>
      <c r="CA1272" s="72"/>
      <c r="CB1272" s="72"/>
      <c r="CC1272" s="72"/>
      <c r="CD1272" s="72"/>
      <c r="CE1272" s="72"/>
      <c r="CF1272" s="72"/>
      <c r="CG1272" s="72"/>
      <c r="CH1272" s="72"/>
      <c r="CI1272" s="72"/>
      <c r="CJ1272" s="72"/>
      <c r="EK1272" s="71"/>
      <c r="EL1272" s="71"/>
    </row>
    <row r="1273" spans="1:142" ht="25.15" customHeight="1">
      <c r="A1273" s="440"/>
      <c r="B1273" s="369">
        <f t="shared" si="405"/>
        <v>2033</v>
      </c>
      <c r="C1273" s="397">
        <f t="shared" si="402"/>
        <v>48579</v>
      </c>
      <c r="D1273" s="107">
        <f t="shared" si="403"/>
        <v>0.73878803542918137</v>
      </c>
      <c r="E1273" s="107">
        <f t="shared" si="397"/>
        <v>0.39071306306051734</v>
      </c>
      <c r="F1273" s="107">
        <f t="shared" si="398"/>
        <v>0.30693801919294345</v>
      </c>
      <c r="G1273" s="107">
        <f t="shared" si="399"/>
        <v>0.27822265976130917</v>
      </c>
      <c r="H1273" s="107">
        <f t="shared" si="400"/>
        <v>0.28710378176809542</v>
      </c>
      <c r="I1273" s="107">
        <f t="shared" si="401"/>
        <v>0.34058060366724785</v>
      </c>
      <c r="J1273" s="15"/>
      <c r="K1273" s="15"/>
      <c r="L1273" s="15"/>
      <c r="M1273" s="128">
        <f t="shared" si="406"/>
        <v>2033</v>
      </c>
      <c r="N1273" s="303">
        <f>(Q$1159*($C1175*10^-6)*$D$1199*$T$1222)+Q$1162*Q$1252</f>
        <v>1.0375447833462614</v>
      </c>
      <c r="O1273" s="303">
        <f>(Q$1159*($C1176*10^-6)*$D$1199*$T$1222)+Q$1162*Q$1252</f>
        <v>0.66584207539280771</v>
      </c>
      <c r="P1273" s="303">
        <f>(Q$1159*($C1177*10^-6)*$D$1199*$T$1222)+Q$1162*Q$1252</f>
        <v>0.51297724754847496</v>
      </c>
      <c r="Q1273" s="303">
        <f>(Q$1159*($C1178*10^-6)*$D$1199*$T$1222)+Q$1162*Q$1252</f>
        <v>0.4210790808730086</v>
      </c>
      <c r="R1273" s="303">
        <f>(Q$1159*($C1179*10^-6)*$D$1199*$T$1222)+Q$1162*Q$1252</f>
        <v>0.36034704524802602</v>
      </c>
      <c r="S1273" s="303">
        <f>(Q$1159*($C1180*10^-6)*$D$1199*$T$1222)+Q$1162*Q$1252</f>
        <v>0.31979151903166003</v>
      </c>
      <c r="T1273" s="303">
        <f>(Q$1159*($C1181*10^-6)*$D$1199*$T$1222)+Q$1162*Q$1252</f>
        <v>0.29408451935422686</v>
      </c>
      <c r="U1273" s="303">
        <f>(Q$1159*($C1182*10^-6)*$D$1199*$T$1222)+Q$1162*Q$1252</f>
        <v>0.28020266259138887</v>
      </c>
      <c r="V1273" s="303">
        <f>(Q$1159*($C1183*10^-6)*$D$1199*$T$1222)+Q$1162*Q$1252</f>
        <v>0.27624265693122946</v>
      </c>
      <c r="W1273" s="303">
        <f>(Q$1159*($C1184*10^-6)*$D$1199*$T$1222)+Q$1162*Q$1252</f>
        <v>0.2809143283858041</v>
      </c>
      <c r="X1273" s="303">
        <f>(Q$1159*($C1185*10^-6)*$D$1199*$T$1222)+Q$1162*Q$1252</f>
        <v>0.29329323515038674</v>
      </c>
      <c r="Y1273" s="303">
        <f>(Q$1159*($C1186*10^-6)*$D$1199*$T$1222)+Q$1162*Q$1252</f>
        <v>0.31268782062398909</v>
      </c>
      <c r="Z1273" s="303">
        <f>(Q$1159*($C1187*10^-6)*$D$1199*$T$1222)+Q$1162*Q$1252</f>
        <v>0.33856264231593663</v>
      </c>
      <c r="AA1273" s="303">
        <f>(Q$1159*($C1188*10^-6)*$D$1199*$T$1222)+Q$1162*Q$1252</f>
        <v>0.37049134806181794</v>
      </c>
      <c r="AB1273" s="72">
        <v>0.29408451935422691</v>
      </c>
      <c r="AC1273" s="72" t="b">
        <f t="shared" si="404"/>
        <v>1</v>
      </c>
      <c r="AD1273" s="72"/>
      <c r="AE1273" s="72"/>
      <c r="AF1273" s="72"/>
      <c r="AG1273" s="72"/>
      <c r="AH1273" s="72"/>
      <c r="AI1273" s="72"/>
      <c r="AJ1273" s="72"/>
      <c r="AK1273" s="72"/>
      <c r="AL1273" s="72"/>
      <c r="AM1273" s="72"/>
      <c r="AN1273" s="72"/>
      <c r="AO1273" s="72"/>
      <c r="AP1273" s="72"/>
      <c r="AQ1273" s="72"/>
      <c r="AR1273" s="72"/>
      <c r="AS1273" s="72"/>
      <c r="AT1273" s="72"/>
      <c r="AU1273" s="72"/>
      <c r="AV1273" s="72"/>
      <c r="AW1273" s="72"/>
      <c r="AX1273" s="2"/>
      <c r="AY1273" s="359"/>
      <c r="AZ1273" s="359"/>
      <c r="BA1273" s="43"/>
      <c r="BB1273" s="128"/>
      <c r="BC1273" s="128"/>
      <c r="BD1273" s="43"/>
      <c r="BE1273" s="44"/>
      <c r="BF1273" s="44"/>
      <c r="BG1273" s="43"/>
      <c r="BH1273" s="2"/>
      <c r="BI1273" s="2"/>
      <c r="BJ1273" s="2"/>
      <c r="BK1273" s="2"/>
      <c r="BL1273" s="2"/>
      <c r="BM1273" s="2"/>
      <c r="BN1273" s="2"/>
      <c r="BO1273" s="2"/>
      <c r="BP1273" s="2"/>
      <c r="BQ1273" s="2"/>
      <c r="BR1273" s="2"/>
      <c r="BS1273" s="72"/>
      <c r="BT1273" s="72"/>
      <c r="BU1273" s="72"/>
      <c r="BV1273" s="72"/>
      <c r="BW1273" s="72"/>
      <c r="BX1273" s="72"/>
      <c r="BY1273" s="72"/>
      <c r="BZ1273" s="72"/>
      <c r="CA1273" s="72"/>
      <c r="CB1273" s="72"/>
      <c r="CC1273" s="72"/>
      <c r="CD1273" s="72"/>
      <c r="CE1273" s="72"/>
      <c r="CF1273" s="72"/>
      <c r="CG1273" s="72"/>
      <c r="CH1273" s="72"/>
      <c r="CI1273" s="72"/>
      <c r="CJ1273" s="72"/>
      <c r="EK1273" s="71"/>
      <c r="EL1273" s="71"/>
    </row>
    <row r="1274" spans="1:142" ht="25.15" customHeight="1">
      <c r="A1274" s="440"/>
      <c r="B1274" s="369">
        <f t="shared" si="405"/>
        <v>2034</v>
      </c>
      <c r="C1274" s="397">
        <f t="shared" si="402"/>
        <v>48944</v>
      </c>
      <c r="D1274" s="107">
        <f t="shared" si="403"/>
        <v>0.79652475799583666</v>
      </c>
      <c r="E1274" s="107">
        <f t="shared" si="397"/>
        <v>0.42203618979398938</v>
      </c>
      <c r="F1274" s="107">
        <f t="shared" si="398"/>
        <v>0.3319038943993462</v>
      </c>
      <c r="G1274" s="107">
        <f t="shared" si="399"/>
        <v>0.30100947597628169</v>
      </c>
      <c r="H1274" s="107">
        <f t="shared" si="400"/>
        <v>0.3105645400526057</v>
      </c>
      <c r="I1274" s="107">
        <f t="shared" si="401"/>
        <v>0.36809943929778255</v>
      </c>
      <c r="J1274" s="15"/>
      <c r="K1274" s="15"/>
      <c r="L1274" s="15"/>
      <c r="M1274" s="128">
        <f t="shared" si="406"/>
        <v>2034</v>
      </c>
      <c r="N1274" s="303">
        <f>(R$1159*($C1175*10^-6)*$D$1199*$U$1222)+R$1162*R$1252</f>
        <v>1.1179525986899059</v>
      </c>
      <c r="O1274" s="303">
        <f>(R$1159*($C1176*10^-6)*$D$1199*$U$1222)+R$1162*R$1252</f>
        <v>0.71804330917395065</v>
      </c>
      <c r="P1274" s="303">
        <f>(R$1159*($C1177*10^-6)*$D$1199*$U$1222)+R$1162*R$1252</f>
        <v>0.55357836612365352</v>
      </c>
      <c r="Q1274" s="303">
        <f>(R$1159*($C1178*10^-6)*$D$1199*$U$1222)+R$1162*R$1252</f>
        <v>0.45470652646084764</v>
      </c>
      <c r="R1274" s="303">
        <f>(R$1159*($C1179*10^-6)*$D$1199*$U$1222)+R$1162*R$1252</f>
        <v>0.38936585312713107</v>
      </c>
      <c r="S1274" s="303">
        <f>(R$1159*($C1180*10^-6)*$D$1199*$U$1222)+R$1162*R$1252</f>
        <v>0.34573277936119123</v>
      </c>
      <c r="T1274" s="303">
        <f>(R$1159*($C1181*10^-6)*$D$1199*$U$1222)+R$1162*R$1252</f>
        <v>0.31807500943750122</v>
      </c>
      <c r="U1274" s="303">
        <f>(R$1159*($C1182*10^-6)*$D$1199*$U$1222)+R$1162*R$1252</f>
        <v>0.30313973090333463</v>
      </c>
      <c r="V1274" s="303">
        <f>(R$1159*($C1183*10^-6)*$D$1199*$U$1222)+R$1162*R$1252</f>
        <v>0.29887922104922882</v>
      </c>
      <c r="W1274" s="303">
        <f>(R$1159*($C1184*10^-6)*$D$1199*$U$1222)+R$1162*R$1252</f>
        <v>0.3039054013063951</v>
      </c>
      <c r="X1274" s="303">
        <f>(R$1159*($C1185*10^-6)*$D$1199*$U$1222)+R$1162*R$1252</f>
        <v>0.3172236787988163</v>
      </c>
      <c r="Y1274" s="303">
        <f>(R$1159*($C1186*10^-6)*$D$1199*$U$1222)+R$1162*R$1252</f>
        <v>0.33809001829875895</v>
      </c>
      <c r="Z1274" s="303">
        <f>(R$1159*($C1187*10^-6)*$D$1199*$U$1222)+R$1162*R$1252</f>
        <v>0.36592834537512381</v>
      </c>
      <c r="AA1274" s="303">
        <f>(R$1159*($C1188*10^-6)*$D$1199*$U$1222)+R$1162*R$1252</f>
        <v>0.40027995421946488</v>
      </c>
      <c r="AB1274" s="72">
        <v>0.31807500943750122</v>
      </c>
      <c r="AC1274" s="72" t="b">
        <f t="shared" si="404"/>
        <v>1</v>
      </c>
      <c r="AD1274" s="72"/>
      <c r="AE1274" s="72"/>
      <c r="AF1274" s="72"/>
      <c r="AG1274" s="72"/>
      <c r="AH1274" s="72"/>
      <c r="AI1274" s="72"/>
      <c r="AJ1274" s="72"/>
      <c r="AK1274" s="72"/>
      <c r="AL1274" s="72"/>
      <c r="AM1274" s="72"/>
      <c r="AN1274" s="72"/>
      <c r="AO1274" s="72"/>
      <c r="AP1274" s="72"/>
      <c r="AQ1274" s="72"/>
      <c r="AR1274" s="72"/>
      <c r="AS1274" s="72"/>
      <c r="AT1274" s="72"/>
      <c r="AU1274" s="72"/>
      <c r="AV1274" s="72"/>
      <c r="AW1274" s="72"/>
      <c r="AX1274" s="2"/>
      <c r="AY1274" s="359"/>
      <c r="AZ1274" s="359"/>
      <c r="BA1274" s="43"/>
      <c r="BB1274" s="128"/>
      <c r="BC1274" s="128"/>
      <c r="BD1274" s="43"/>
      <c r="BE1274" s="44"/>
      <c r="BF1274" s="44"/>
      <c r="BG1274" s="43"/>
      <c r="BH1274" s="2"/>
      <c r="BI1274" s="2"/>
      <c r="BJ1274" s="2"/>
      <c r="BK1274" s="2"/>
      <c r="BL1274" s="2"/>
      <c r="BM1274" s="2"/>
      <c r="BN1274" s="2"/>
      <c r="BO1274" s="2"/>
      <c r="BP1274" s="2"/>
      <c r="BQ1274" s="2"/>
      <c r="BR1274" s="2"/>
      <c r="BS1274" s="72"/>
      <c r="BT1274" s="72"/>
      <c r="BU1274" s="72"/>
      <c r="BV1274" s="72"/>
      <c r="BW1274" s="72"/>
      <c r="BX1274" s="72"/>
      <c r="BY1274" s="72"/>
      <c r="BZ1274" s="72"/>
      <c r="CA1274" s="72"/>
      <c r="CB1274" s="72"/>
      <c r="CC1274" s="72"/>
      <c r="CD1274" s="72"/>
      <c r="CE1274" s="72"/>
      <c r="CF1274" s="72"/>
      <c r="CG1274" s="72"/>
      <c r="CH1274" s="72"/>
      <c r="CI1274" s="72"/>
      <c r="CJ1274" s="72"/>
      <c r="EK1274" s="71"/>
      <c r="EL1274" s="71"/>
    </row>
    <row r="1275" spans="1:142" ht="25.15" customHeight="1">
      <c r="A1275" s="440"/>
      <c r="B1275" s="369">
        <f t="shared" si="405"/>
        <v>2035</v>
      </c>
      <c r="C1275" s="397">
        <f t="shared" si="402"/>
        <v>49309</v>
      </c>
      <c r="D1275" s="107">
        <f t="shared" si="403"/>
        <v>0.85228146490368584</v>
      </c>
      <c r="E1275" s="107">
        <f t="shared" si="397"/>
        <v>0.45229079335893574</v>
      </c>
      <c r="F1275" s="107">
        <f t="shared" si="398"/>
        <v>0.35602062539124174</v>
      </c>
      <c r="G1275" s="107">
        <f t="shared" si="399"/>
        <v>0.32302234394472917</v>
      </c>
      <c r="H1275" s="107">
        <f t="shared" si="400"/>
        <v>0.33322809338827952</v>
      </c>
      <c r="I1275" s="107">
        <f t="shared" si="401"/>
        <v>0.39468103198354704</v>
      </c>
      <c r="J1275" s="15"/>
      <c r="K1275" s="15"/>
      <c r="L1275" s="15"/>
      <c r="M1275" s="128">
        <f t="shared" si="406"/>
        <v>2035</v>
      </c>
      <c r="N1275" s="303">
        <f>(S$1159*($C1175*10^-6)*$D$1199*$V$1222)+S$1162*S$1252</f>
        <v>1.1955980538979381</v>
      </c>
      <c r="O1275" s="303">
        <f>(S$1159*($C1176*10^-6)*$D$1199*$V$1222)+S$1162*S$1252</f>
        <v>0.76845554848438646</v>
      </c>
      <c r="P1275" s="303">
        <f>(S$1159*($C1177*10^-6)*$D$1199*$V$1222)+S$1162*S$1252</f>
        <v>0.59279079232873277</v>
      </c>
      <c r="Q1275" s="303">
        <f>(S$1159*($C1178*10^-6)*$D$1199*$V$1222)+S$1162*S$1252</f>
        <v>0.48718593038732755</v>
      </c>
      <c r="R1275" s="303">
        <f>(S$1159*($C1179*10^-6)*$D$1199*$V$1222)+S$1162*S$1252</f>
        <v>0.41739565633054393</v>
      </c>
      <c r="S1275" s="303">
        <f>(S$1159*($C1180*10^-6)*$D$1199*$V$1222)+S$1162*S$1252</f>
        <v>0.37079123643863177</v>
      </c>
      <c r="T1275" s="303">
        <f>(S$1159*($C1181*10^-6)*$D$1199*$V$1222)+S$1162*S$1252</f>
        <v>0.34125001434385172</v>
      </c>
      <c r="U1275" s="303">
        <f>(S$1159*($C1182*10^-6)*$D$1199*$V$1222)+S$1162*S$1252</f>
        <v>0.32529766600041909</v>
      </c>
      <c r="V1275" s="303">
        <f>(S$1159*($C1183*10^-6)*$D$1199*$V$1222)+S$1162*S$1252</f>
        <v>0.32074702188903925</v>
      </c>
      <c r="W1275" s="303">
        <f>(S$1159*($C1184*10^-6)*$D$1199*$V$1222)+S$1162*S$1252</f>
        <v>0.32611547739629876</v>
      </c>
      <c r="X1275" s="303">
        <f>(S$1159*($C1185*10^-6)*$D$1199*$V$1222)+S$1162*S$1252</f>
        <v>0.34034070938026029</v>
      </c>
      <c r="Y1275" s="303">
        <f>(S$1159*($C1186*10^-6)*$D$1199*$V$1222)+S$1162*S$1252</f>
        <v>0.36262801494298752</v>
      </c>
      <c r="Z1275" s="303">
        <f>(S$1159*($C1187*10^-6)*$D$1199*$V$1222)+S$1162*S$1252</f>
        <v>0.3923620898586091</v>
      </c>
      <c r="AA1275" s="303">
        <f>(S$1159*($C1188*10^-6)*$D$1199*$V$1222)+S$1162*S$1252</f>
        <v>0.42905299114904472</v>
      </c>
      <c r="AB1275" s="72">
        <v>0.34125001434385172</v>
      </c>
      <c r="AC1275" s="72" t="b">
        <f t="shared" si="404"/>
        <v>1</v>
      </c>
      <c r="AD1275" s="72"/>
      <c r="AE1275" s="72"/>
      <c r="AF1275" s="72"/>
      <c r="AG1275" s="72"/>
      <c r="AH1275" s="72"/>
      <c r="AI1275" s="72"/>
      <c r="AJ1275" s="72"/>
      <c r="AK1275" s="72"/>
      <c r="AL1275" s="72"/>
      <c r="AM1275" s="72"/>
      <c r="AN1275" s="72"/>
      <c r="AO1275" s="72"/>
      <c r="AP1275" s="72"/>
      <c r="AQ1275" s="72"/>
      <c r="AR1275" s="72"/>
      <c r="AS1275" s="72"/>
      <c r="AT1275" s="72"/>
      <c r="AU1275" s="72"/>
      <c r="AV1275" s="72"/>
      <c r="AW1275" s="72"/>
      <c r="AX1275" s="2"/>
      <c r="AY1275" s="359"/>
      <c r="AZ1275" s="359"/>
      <c r="BA1275" s="43"/>
      <c r="BB1275" s="128"/>
      <c r="BC1275" s="128"/>
      <c r="BD1275" s="43"/>
      <c r="BE1275" s="44"/>
      <c r="BF1275" s="44"/>
      <c r="BG1275" s="43"/>
      <c r="BH1275" s="2"/>
      <c r="BI1275" s="2"/>
      <c r="BJ1275" s="2"/>
      <c r="BK1275" s="2"/>
      <c r="BL1275" s="2"/>
      <c r="BM1275" s="2"/>
      <c r="BN1275" s="2"/>
      <c r="BO1275" s="2"/>
      <c r="BP1275" s="2"/>
      <c r="BQ1275" s="2"/>
      <c r="BR1275" s="2"/>
      <c r="BS1275" s="72"/>
      <c r="BT1275" s="72"/>
      <c r="BU1275" s="72"/>
      <c r="BV1275" s="72"/>
      <c r="BW1275" s="72"/>
      <c r="BX1275" s="72"/>
      <c r="BY1275" s="72"/>
      <c r="BZ1275" s="72"/>
      <c r="CA1275" s="72"/>
      <c r="CB1275" s="72"/>
      <c r="CC1275" s="72"/>
      <c r="CD1275" s="72"/>
      <c r="CE1275" s="72"/>
      <c r="CF1275" s="72"/>
      <c r="CG1275" s="72"/>
      <c r="CH1275" s="72"/>
      <c r="CI1275" s="72"/>
      <c r="CJ1275" s="72"/>
      <c r="EK1275" s="71"/>
      <c r="EL1275" s="71"/>
    </row>
    <row r="1276" spans="1:142" ht="25.15" customHeight="1">
      <c r="A1276" s="440"/>
      <c r="B1276" s="369">
        <f t="shared" si="405"/>
        <v>2036</v>
      </c>
      <c r="C1276" s="397">
        <f t="shared" si="402"/>
        <v>49674</v>
      </c>
      <c r="D1276" s="107">
        <f t="shared" si="403"/>
        <v>0.9069419345544697</v>
      </c>
      <c r="E1276" s="107">
        <f t="shared" si="397"/>
        <v>0.48236065215709772</v>
      </c>
      <c r="F1276" s="107">
        <f t="shared" si="398"/>
        <v>0.38017199057037127</v>
      </c>
      <c r="G1276" s="107">
        <f t="shared" si="399"/>
        <v>0.34514504206839286</v>
      </c>
      <c r="H1276" s="107">
        <f t="shared" si="400"/>
        <v>0.35597822017685798</v>
      </c>
      <c r="I1276" s="107">
        <f t="shared" si="401"/>
        <v>0.42120916012628279</v>
      </c>
      <c r="J1276" s="15"/>
      <c r="K1276" s="15"/>
      <c r="L1276" s="15"/>
      <c r="M1276" s="128">
        <f t="shared" si="406"/>
        <v>2036</v>
      </c>
      <c r="N1276" s="303">
        <f>(T$1159*($C1175*10^-6)*$D$1199*$W$1222)+T$1162*T$1252</f>
        <v>1.2713649273720991</v>
      </c>
      <c r="O1276" s="303">
        <f>(T$1159*($C1176*10^-6)*$D$1199*$W$1222)+T$1162*T$1252</f>
        <v>0.81796257172585629</v>
      </c>
      <c r="P1276" s="303">
        <f>(T$1159*($C1177*10^-6)*$D$1199*$W$1222)+T$1162*T$1252</f>
        <v>0.63149830456545386</v>
      </c>
      <c r="Q1276" s="303">
        <f>(T$1159*($C1178*10^-6)*$D$1199*$W$1222)+T$1162*T$1252</f>
        <v>0.51940107105418953</v>
      </c>
      <c r="R1276" s="303">
        <f>(T$1159*($C1179*10^-6)*$D$1199*$W$1222)+T$1162*T$1252</f>
        <v>0.44532023326000592</v>
      </c>
      <c r="S1276" s="303">
        <f>(T$1159*($C1180*10^-6)*$D$1199*$W$1222)+T$1162*T$1252</f>
        <v>0.39585066866572294</v>
      </c>
      <c r="T1276" s="303">
        <f>(T$1159*($C1181*10^-6)*$D$1199*$W$1222)+T$1162*T$1252</f>
        <v>0.36449331247501959</v>
      </c>
      <c r="U1276" s="303">
        <f>(T$1159*($C1182*10^-6)*$D$1199*$W$1222)+T$1162*T$1252</f>
        <v>0.34756024628438364</v>
      </c>
      <c r="V1276" s="303">
        <f>(T$1159*($C1183*10^-6)*$D$1199*$W$1222)+T$1162*T$1252</f>
        <v>0.34272983785240207</v>
      </c>
      <c r="W1276" s="303">
        <f>(T$1159*($C1184*10^-6)*$D$1199*$W$1222)+T$1162*T$1252</f>
        <v>0.34842833505725612</v>
      </c>
      <c r="X1276" s="303">
        <f>(T$1159*($C1185*10^-6)*$D$1199*$W$1222)+T$1162*T$1252</f>
        <v>0.36352810529645985</v>
      </c>
      <c r="Y1276" s="303">
        <f>(T$1159*($C1186*10^-6)*$D$1199*$W$1222)+T$1162*T$1252</f>
        <v>0.38718558895841604</v>
      </c>
      <c r="Z1276" s="303">
        <f>(T$1159*($C1187*10^-6)*$D$1199*$W$1222)+T$1162*T$1252</f>
        <v>0.41874765416813364</v>
      </c>
      <c r="AA1276" s="303">
        <f>(T$1159*($C1188*10^-6)*$D$1199*$W$1222)+T$1162*T$1252</f>
        <v>0.45769423725229863</v>
      </c>
      <c r="AB1276" s="72">
        <v>0.3644933124750197</v>
      </c>
      <c r="AC1276" s="72" t="b">
        <f t="shared" si="404"/>
        <v>1</v>
      </c>
      <c r="AD1276" s="72"/>
      <c r="AE1276" s="72"/>
      <c r="AF1276" s="72"/>
      <c r="AG1276" s="72"/>
      <c r="AH1276" s="72"/>
      <c r="AI1276" s="72"/>
      <c r="AJ1276" s="72"/>
      <c r="AK1276" s="72"/>
      <c r="AL1276" s="72"/>
      <c r="AM1276" s="72"/>
      <c r="AN1276" s="72"/>
      <c r="AO1276" s="72"/>
      <c r="AP1276" s="72"/>
      <c r="AQ1276" s="72"/>
      <c r="AR1276" s="72"/>
      <c r="AS1276" s="72"/>
      <c r="AT1276" s="72"/>
      <c r="AU1276" s="72"/>
      <c r="AV1276" s="72"/>
      <c r="AW1276" s="72"/>
      <c r="AX1276" s="2"/>
      <c r="AY1276" s="359"/>
      <c r="AZ1276" s="359"/>
      <c r="BA1276" s="43"/>
      <c r="BB1276" s="128"/>
      <c r="BC1276" s="128"/>
      <c r="BD1276" s="43"/>
      <c r="BE1276" s="44"/>
      <c r="BF1276" s="44"/>
      <c r="BG1276" s="43"/>
      <c r="BH1276" s="2"/>
      <c r="BI1276" s="2"/>
      <c r="BJ1276" s="2"/>
      <c r="BK1276" s="2"/>
      <c r="BL1276" s="2"/>
      <c r="BM1276" s="2"/>
      <c r="BN1276" s="2"/>
      <c r="BO1276" s="2"/>
      <c r="BP1276" s="2"/>
      <c r="BQ1276" s="2"/>
      <c r="BR1276" s="2"/>
      <c r="BS1276" s="72"/>
      <c r="BT1276" s="72"/>
      <c r="BU1276" s="72"/>
      <c r="BV1276" s="72"/>
      <c r="BW1276" s="72"/>
      <c r="BX1276" s="72"/>
      <c r="BY1276" s="72"/>
      <c r="BZ1276" s="72"/>
      <c r="CA1276" s="72"/>
      <c r="CB1276" s="72"/>
      <c r="CC1276" s="72"/>
      <c r="CD1276" s="72"/>
      <c r="CE1276" s="72"/>
      <c r="CF1276" s="72"/>
      <c r="CG1276" s="72"/>
      <c r="CH1276" s="72"/>
      <c r="CI1276" s="72"/>
      <c r="CJ1276" s="72"/>
      <c r="EK1276" s="71"/>
      <c r="EL1276" s="71"/>
    </row>
    <row r="1277" spans="1:142" ht="25.15" customHeight="1">
      <c r="A1277" s="440"/>
      <c r="B1277" s="369">
        <f t="shared" si="405"/>
        <v>2037</v>
      </c>
      <c r="C1277" s="397">
        <f t="shared" si="402"/>
        <v>50040</v>
      </c>
      <c r="D1277" s="107">
        <f t="shared" si="403"/>
        <v>0.9574817710842437</v>
      </c>
      <c r="E1277" s="107">
        <f t="shared" si="397"/>
        <v>0.51029376362778311</v>
      </c>
      <c r="F1277" s="107">
        <f t="shared" si="398"/>
        <v>0.40266409210391763</v>
      </c>
      <c r="G1277" s="107">
        <f t="shared" si="399"/>
        <v>0.36577214241777961</v>
      </c>
      <c r="H1277" s="107">
        <f t="shared" si="400"/>
        <v>0.37718213040733839</v>
      </c>
      <c r="I1277" s="107">
        <f t="shared" si="401"/>
        <v>0.4458862755731024</v>
      </c>
      <c r="J1277" s="15"/>
      <c r="K1277" s="15"/>
      <c r="L1277" s="15"/>
      <c r="M1277" s="128">
        <f t="shared" si="406"/>
        <v>2037</v>
      </c>
      <c r="N1277" s="303">
        <f>(U$1159*($C1175*10^-6)*$D$1199*$X$1222)+U$1162*U$1252</f>
        <v>1.3413083757552282</v>
      </c>
      <c r="O1277" s="303">
        <f>(U$1159*($C1176*10^-6)*$D$1199*$X$1222)+U$1162*U$1252</f>
        <v>0.86376472415415184</v>
      </c>
      <c r="P1277" s="303">
        <f>(U$1159*($C1177*10^-6)*$D$1199*$X$1222)+U$1162*U$1252</f>
        <v>0.66737221334335106</v>
      </c>
      <c r="Q1277" s="303">
        <f>(U$1159*($C1178*10^-6)*$D$1199*$X$1222)+U$1162*U$1252</f>
        <v>0.54930639044075846</v>
      </c>
      <c r="R1277" s="303">
        <f>(U$1159*($C1179*10^-6)*$D$1199*$X$1222)+U$1162*U$1252</f>
        <v>0.47128113681480788</v>
      </c>
      <c r="S1277" s="303">
        <f>(U$1159*($C1180*10^-6)*$D$1199*$X$1222)+U$1162*U$1252</f>
        <v>0.41917757752518386</v>
      </c>
      <c r="T1277" s="303">
        <f>(U$1159*($C1181*10^-6)*$D$1199*$X$1222)+U$1162*U$1252</f>
        <v>0.38615060668265133</v>
      </c>
      <c r="U1277" s="303">
        <f>(U$1159*($C1182*10^-6)*$D$1199*$X$1222)+U$1162*U$1252</f>
        <v>0.36831594358313224</v>
      </c>
      <c r="V1277" s="303">
        <f>(U$1159*($C1183*10^-6)*$D$1199*$X$1222)+U$1162*U$1252</f>
        <v>0.36322834125242698</v>
      </c>
      <c r="W1277" s="303">
        <f>(U$1159*($C1184*10^-6)*$D$1199*$X$1222)+U$1162*U$1252</f>
        <v>0.36923025352737721</v>
      </c>
      <c r="X1277" s="303">
        <f>(U$1159*($C1185*10^-6)*$D$1199*$X$1222)+U$1162*U$1252</f>
        <v>0.38513400728729952</v>
      </c>
      <c r="Y1277" s="303">
        <f>(U$1159*($C1186*10^-6)*$D$1199*$X$1222)+U$1162*U$1252</f>
        <v>0.41005112779833192</v>
      </c>
      <c r="Z1277" s="303">
        <f>(U$1159*($C1187*10^-6)*$D$1199*$X$1222)+U$1162*U$1252</f>
        <v>0.44329370734081586</v>
      </c>
      <c r="AA1277" s="303">
        <f>(U$1159*($C1188*10^-6)*$D$1199*$X$1222)+U$1162*U$1252</f>
        <v>0.48431399158015953</v>
      </c>
      <c r="AB1277" s="72">
        <v>0.38615060668265133</v>
      </c>
      <c r="AC1277" s="72" t="b">
        <f t="shared" si="404"/>
        <v>1</v>
      </c>
      <c r="AD1277" s="72"/>
      <c r="AE1277" s="72"/>
      <c r="AF1277" s="72"/>
      <c r="AG1277" s="72"/>
      <c r="AH1277" s="72"/>
      <c r="AI1277" s="72"/>
      <c r="AJ1277" s="72"/>
      <c r="AK1277" s="72"/>
      <c r="AL1277" s="72"/>
      <c r="AM1277" s="72"/>
      <c r="AN1277" s="72"/>
      <c r="AO1277" s="72"/>
      <c r="AP1277" s="72"/>
      <c r="AQ1277" s="72"/>
      <c r="AR1277" s="72"/>
      <c r="AS1277" s="72"/>
      <c r="AT1277" s="72"/>
      <c r="AU1277" s="72"/>
      <c r="AV1277" s="72"/>
      <c r="AW1277" s="72"/>
      <c r="AX1277" s="2"/>
      <c r="AY1277" s="359"/>
      <c r="AZ1277" s="359"/>
      <c r="BA1277" s="43"/>
      <c r="BB1277" s="128"/>
      <c r="BC1277" s="128"/>
      <c r="BD1277" s="43"/>
      <c r="BE1277" s="44"/>
      <c r="BF1277" s="44"/>
      <c r="BG1277" s="43"/>
      <c r="BH1277" s="2"/>
      <c r="BI1277" s="2"/>
      <c r="BJ1277" s="2"/>
      <c r="BK1277" s="2"/>
      <c r="BL1277" s="2"/>
      <c r="BM1277" s="2"/>
      <c r="BN1277" s="2"/>
      <c r="BO1277" s="2"/>
      <c r="BP1277" s="2"/>
      <c r="BQ1277" s="2"/>
      <c r="BR1277" s="2"/>
      <c r="BS1277" s="72"/>
      <c r="BT1277" s="72"/>
      <c r="BU1277" s="72"/>
      <c r="BV1277" s="72"/>
      <c r="BW1277" s="72"/>
      <c r="BX1277" s="72"/>
      <c r="BY1277" s="72"/>
      <c r="BZ1277" s="72"/>
      <c r="CA1277" s="72"/>
      <c r="CB1277" s="72"/>
      <c r="CC1277" s="72"/>
      <c r="CD1277" s="72"/>
      <c r="CE1277" s="72"/>
      <c r="CF1277" s="72"/>
      <c r="CG1277" s="72"/>
      <c r="CH1277" s="72"/>
      <c r="CI1277" s="72"/>
      <c r="CJ1277" s="72"/>
      <c r="EK1277" s="71"/>
      <c r="EL1277" s="71"/>
    </row>
    <row r="1278" spans="1:142" ht="25.15" customHeight="1">
      <c r="A1278" s="440"/>
      <c r="B1278" s="369">
        <f t="shared" si="405"/>
        <v>2038</v>
      </c>
      <c r="C1278" s="397">
        <f t="shared" si="402"/>
        <v>50405</v>
      </c>
      <c r="D1278" s="107">
        <f t="shared" si="403"/>
        <v>1.0062151479779831</v>
      </c>
      <c r="E1278" s="107">
        <f t="shared" si="397"/>
        <v>0.53729935464949041</v>
      </c>
      <c r="F1278" s="107">
        <f t="shared" si="398"/>
        <v>0.42444021717986069</v>
      </c>
      <c r="G1278" s="107">
        <f t="shared" si="399"/>
        <v>0.38575577670726036</v>
      </c>
      <c r="H1278" s="107">
        <f t="shared" si="400"/>
        <v>0.39772014847211234</v>
      </c>
      <c r="I1278" s="107">
        <f t="shared" si="401"/>
        <v>0.46976246221527979</v>
      </c>
      <c r="J1278" s="15"/>
      <c r="K1278" s="15"/>
      <c r="L1278" s="15"/>
      <c r="M1278" s="128">
        <f t="shared" si="406"/>
        <v>2038</v>
      </c>
      <c r="N1278" s="303">
        <f>(V$1159*($C1175*10^-6)*$D$1199*$Y$1222)+V$1162*V$1252</f>
        <v>1.4086909608996883</v>
      </c>
      <c r="O1278" s="303">
        <f>(V$1159*($C1176*10^-6)*$D$1199*$Y$1222)+V$1162*V$1252</f>
        <v>0.90794461594922293</v>
      </c>
      <c r="P1278" s="303">
        <f>(V$1159*($C1177*10^-6)*$D$1199*$Y$1222)+V$1162*V$1252</f>
        <v>0.70200986708503854</v>
      </c>
      <c r="Q1278" s="303">
        <f>(V$1159*($C1178*10^-6)*$D$1199*$Y$1222)+V$1162*V$1252</f>
        <v>0.5782075108316882</v>
      </c>
      <c r="R1278" s="303">
        <f>(V$1159*($C1179*10^-6)*$D$1199*$Y$1222)+V$1162*V$1252</f>
        <v>0.49639119846729274</v>
      </c>
      <c r="S1278" s="303">
        <f>(V$1159*($C1180*10^-6)*$D$1199*$Y$1222)+V$1162*V$1252</f>
        <v>0.44175605299794335</v>
      </c>
      <c r="T1278" s="303">
        <f>(V$1159*($C1181*10^-6)*$D$1199*$Y$1222)+V$1162*V$1252</f>
        <v>0.40712438136177809</v>
      </c>
      <c r="U1278" s="303">
        <f>(V$1159*($C1182*10^-6)*$D$1199*$Y$1222)+V$1162*V$1252</f>
        <v>0.3884231750310792</v>
      </c>
      <c r="V1278" s="303">
        <f>(V$1159*($C1183*10^-6)*$D$1199*$Y$1222)+V$1162*V$1252</f>
        <v>0.38308837838344145</v>
      </c>
      <c r="W1278" s="303">
        <f>(V$1159*($C1184*10^-6)*$D$1199*$Y$1222)+V$1162*V$1252</f>
        <v>0.3893819090885785</v>
      </c>
      <c r="X1278" s="303">
        <f>(V$1159*($C1185*10^-6)*$D$1199*$Y$1222)+V$1162*V$1252</f>
        <v>0.40605838785564624</v>
      </c>
      <c r="Y1278" s="303">
        <f>(V$1159*($C1186*10^-6)*$D$1199*$Y$1222)+V$1162*V$1252</f>
        <v>0.43218617110804036</v>
      </c>
      <c r="Z1278" s="303">
        <f>(V$1159*($C1187*10^-6)*$D$1199*$Y$1222)+V$1162*V$1252</f>
        <v>0.46704392735045719</v>
      </c>
      <c r="AA1278" s="303">
        <f>(V$1159*($C1188*10^-6)*$D$1199*$Y$1222)+V$1162*V$1252</f>
        <v>0.51005728818734164</v>
      </c>
      <c r="AB1278" s="72">
        <v>0.40712438136177809</v>
      </c>
      <c r="AC1278" s="72" t="b">
        <f t="shared" si="404"/>
        <v>1</v>
      </c>
      <c r="AD1278" s="72"/>
      <c r="AE1278" s="72"/>
      <c r="AF1278" s="72"/>
      <c r="AG1278" s="72"/>
      <c r="AH1278" s="72"/>
      <c r="AI1278" s="72"/>
      <c r="AJ1278" s="72"/>
      <c r="AK1278" s="72"/>
      <c r="AL1278" s="72"/>
      <c r="AM1278" s="72"/>
      <c r="AN1278" s="72"/>
      <c r="AO1278" s="72"/>
      <c r="AP1278" s="72"/>
      <c r="AQ1278" s="72"/>
      <c r="AR1278" s="72"/>
      <c r="AS1278" s="72"/>
      <c r="AT1278" s="72"/>
      <c r="AU1278" s="72"/>
      <c r="AV1278" s="72"/>
      <c r="AW1278" s="72"/>
      <c r="AX1278" s="2"/>
      <c r="AY1278" s="359"/>
      <c r="AZ1278" s="359"/>
      <c r="BA1278" s="43"/>
      <c r="BB1278" s="128"/>
      <c r="BC1278" s="128"/>
      <c r="BD1278" s="43"/>
      <c r="BE1278" s="44"/>
      <c r="BF1278" s="44"/>
      <c r="BG1278" s="43"/>
      <c r="BH1278" s="2"/>
      <c r="BI1278" s="2"/>
      <c r="BJ1278" s="2"/>
      <c r="BK1278" s="2"/>
      <c r="BL1278" s="2"/>
      <c r="BM1278" s="2"/>
      <c r="BN1278" s="2"/>
      <c r="BO1278" s="2"/>
      <c r="BP1278" s="2"/>
      <c r="BQ1278" s="2"/>
      <c r="BR1278" s="2"/>
      <c r="BS1278" s="72"/>
      <c r="BT1278" s="72"/>
      <c r="BU1278" s="72"/>
      <c r="BV1278" s="72"/>
      <c r="BW1278" s="72"/>
      <c r="BX1278" s="72"/>
      <c r="BY1278" s="72"/>
      <c r="BZ1278" s="72"/>
      <c r="CA1278" s="72"/>
      <c r="CB1278" s="72"/>
      <c r="CC1278" s="72"/>
      <c r="CD1278" s="72"/>
      <c r="CE1278" s="72"/>
      <c r="CF1278" s="72"/>
      <c r="CG1278" s="72"/>
      <c r="CH1278" s="72"/>
      <c r="CI1278" s="72"/>
      <c r="CJ1278" s="72"/>
      <c r="EK1278" s="71"/>
      <c r="EL1278" s="71"/>
    </row>
    <row r="1279" spans="1:142" ht="25.15" customHeight="1">
      <c r="A1279" s="440"/>
      <c r="B1279" s="369">
        <f t="shared" si="405"/>
        <v>2039</v>
      </c>
      <c r="C1279" s="397">
        <f t="shared" si="402"/>
        <v>50770</v>
      </c>
      <c r="D1279" s="107">
        <f t="shared" si="403"/>
        <v>1.053101870033085</v>
      </c>
      <c r="E1279" s="107">
        <f t="shared" si="397"/>
        <v>0.56333723001961622</v>
      </c>
      <c r="F1279" s="107">
        <f t="shared" si="398"/>
        <v>0.44546017059559712</v>
      </c>
      <c r="G1279" s="107">
        <f t="shared" si="399"/>
        <v>0.40505574973423142</v>
      </c>
      <c r="H1279" s="107">
        <f t="shared" si="400"/>
        <v>0.4175520791685764</v>
      </c>
      <c r="I1279" s="107">
        <f t="shared" si="401"/>
        <v>0.49279752485021106</v>
      </c>
      <c r="J1279" s="15"/>
      <c r="K1279" s="15"/>
      <c r="L1279" s="15"/>
      <c r="M1279" s="128">
        <f t="shared" si="406"/>
        <v>2039</v>
      </c>
      <c r="N1279" s="303">
        <f>(W$1159*($C1175*10^-6)*$D$1199*$Z$1222)+W$1162*W$1252</f>
        <v>1.4734724876028762</v>
      </c>
      <c r="O1279" s="303">
        <f>(W$1159*($C1176*10^-6)*$D$1199*$Z$1222)+W$1162*W$1252</f>
        <v>0.95046205190846633</v>
      </c>
      <c r="P1279" s="303">
        <f>(W$1159*($C1177*10^-6)*$D$1199*$Z$1222)+W$1162*W$1252</f>
        <v>0.73537107058791273</v>
      </c>
      <c r="Q1279" s="303">
        <f>(W$1159*($C1178*10^-6)*$D$1199*$Z$1222)+W$1162*W$1252</f>
        <v>0.60606423702437573</v>
      </c>
      <c r="R1279" s="303">
        <f>(W$1159*($C1179*10^-6)*$D$1199*$Z$1222)+W$1162*W$1252</f>
        <v>0.52061022301485682</v>
      </c>
      <c r="S1279" s="303">
        <f>(W$1159*($C1180*10^-6)*$D$1199*$Z$1222)+W$1162*W$1252</f>
        <v>0.46354589988139777</v>
      </c>
      <c r="T1279" s="303">
        <f>(W$1159*($C1181*10^-6)*$D$1199*$Z$1222)+W$1162*W$1252</f>
        <v>0.42737444130979646</v>
      </c>
      <c r="U1279" s="303">
        <f>(W$1159*($C1182*10^-6)*$D$1199*$Z$1222)+W$1162*W$1252</f>
        <v>0.40784174542562096</v>
      </c>
      <c r="V1279" s="303">
        <f>(W$1159*($C1183*10^-6)*$D$1199*$Z$1222)+W$1162*W$1252</f>
        <v>0.40226975404284188</v>
      </c>
      <c r="W1279" s="303">
        <f>(W$1159*($C1184*10^-6)*$D$1199*$Z$1222)+W$1162*W$1252</f>
        <v>0.40884310653825651</v>
      </c>
      <c r="X1279" s="303">
        <f>(W$1159*($C1185*10^-6)*$D$1199*$Z$1222)+W$1162*W$1252</f>
        <v>0.42626105179889628</v>
      </c>
      <c r="Y1279" s="303">
        <f>(W$1159*($C1186*10^-6)*$D$1199*$Z$1222)+W$1162*W$1252</f>
        <v>0.4535505236849377</v>
      </c>
      <c r="Z1279" s="303">
        <f>(W$1159*($C1187*10^-6)*$D$1199*$Z$1222)+W$1162*W$1252</f>
        <v>0.48995811899445407</v>
      </c>
      <c r="AA1279" s="303">
        <f>(W$1159*($C1188*10^-6)*$D$1199*$Z$1222)+W$1162*W$1252</f>
        <v>0.53488393187124139</v>
      </c>
      <c r="AB1279" s="72">
        <v>0.42737444130979646</v>
      </c>
      <c r="AC1279" s="72" t="b">
        <f t="shared" si="404"/>
        <v>1</v>
      </c>
      <c r="AD1279" s="72"/>
      <c r="AE1279" s="72"/>
      <c r="AF1279" s="72"/>
      <c r="AG1279" s="72"/>
      <c r="AH1279" s="72"/>
      <c r="AI1279" s="72"/>
      <c r="AJ1279" s="72"/>
      <c r="AK1279" s="72"/>
      <c r="AL1279" s="72"/>
      <c r="AM1279" s="72"/>
      <c r="AN1279" s="72"/>
      <c r="AO1279" s="72"/>
      <c r="AP1279" s="72"/>
      <c r="AQ1279" s="72"/>
      <c r="AR1279" s="72"/>
      <c r="AS1279" s="72"/>
      <c r="AT1279" s="72"/>
      <c r="AU1279" s="72"/>
      <c r="AV1279" s="72"/>
      <c r="AW1279" s="72"/>
      <c r="AX1279" s="2"/>
      <c r="AY1279" s="359"/>
      <c r="AZ1279" s="359"/>
      <c r="BA1279" s="43"/>
      <c r="BB1279" s="128"/>
      <c r="BC1279" s="128"/>
      <c r="BD1279" s="43"/>
      <c r="BE1279" s="44"/>
      <c r="BF1279" s="44"/>
      <c r="BG1279" s="43"/>
      <c r="BH1279" s="2"/>
      <c r="BI1279" s="2"/>
      <c r="BJ1279" s="2"/>
      <c r="BK1279" s="2"/>
      <c r="BL1279" s="2"/>
      <c r="BM1279" s="2"/>
      <c r="BN1279" s="2"/>
      <c r="BO1279" s="2"/>
      <c r="BP1279" s="2"/>
      <c r="BQ1279" s="2"/>
      <c r="BR1279" s="2"/>
      <c r="BS1279" s="72"/>
      <c r="BT1279" s="72"/>
      <c r="BU1279" s="72"/>
      <c r="BV1279" s="72"/>
      <c r="BW1279" s="72"/>
      <c r="BX1279" s="72"/>
      <c r="BY1279" s="72"/>
      <c r="BZ1279" s="72"/>
      <c r="CA1279" s="72"/>
      <c r="CB1279" s="72"/>
      <c r="CC1279" s="72"/>
      <c r="CD1279" s="72"/>
      <c r="CE1279" s="72"/>
      <c r="CF1279" s="72"/>
      <c r="CG1279" s="72"/>
      <c r="CH1279" s="72"/>
      <c r="CI1279" s="72"/>
      <c r="CJ1279" s="72"/>
      <c r="EK1279" s="71"/>
      <c r="EL1279" s="71"/>
    </row>
    <row r="1280" spans="1:142" ht="25.15" customHeight="1">
      <c r="A1280" s="440"/>
      <c r="B1280" s="369">
        <f t="shared" si="405"/>
        <v>2040</v>
      </c>
      <c r="C1280" s="397">
        <f t="shared" si="402"/>
        <v>51135</v>
      </c>
      <c r="D1280" s="107">
        <f t="shared" si="403"/>
        <v>1.0981017420469454</v>
      </c>
      <c r="E1280" s="107">
        <f t="shared" si="397"/>
        <v>0.58836719453555686</v>
      </c>
      <c r="F1280" s="107">
        <f t="shared" si="398"/>
        <v>0.46568375714852328</v>
      </c>
      <c r="G1280" s="107">
        <f t="shared" si="399"/>
        <v>0.42363186629608951</v>
      </c>
      <c r="H1280" s="107">
        <f t="shared" si="400"/>
        <v>0.43663772729412709</v>
      </c>
      <c r="I1280" s="107">
        <f t="shared" si="401"/>
        <v>0.51495126827529303</v>
      </c>
      <c r="J1280" s="15"/>
      <c r="K1280" s="15"/>
      <c r="L1280" s="15"/>
      <c r="M1280" s="128">
        <f t="shared" si="406"/>
        <v>2040</v>
      </c>
      <c r="N1280" s="303">
        <f>(X$1159*($C1175*10^-6)*$D$1199*$AA$1222)+X$1162*X$1252</f>
        <v>1.5356127606621883</v>
      </c>
      <c r="O1280" s="303">
        <f>(X$1159*($C1176*10^-6)*$D$1199*$AA$1222)+X$1162*X$1252</f>
        <v>0.99127683682927803</v>
      </c>
      <c r="P1280" s="303">
        <f>(X$1159*($C1177*10^-6)*$D$1199*$AA$1222)+X$1162*X$1252</f>
        <v>0.76741562864936996</v>
      </c>
      <c r="Q1280" s="303">
        <f>(X$1159*($C1178*10^-6)*$D$1199*$AA$1222)+X$1162*X$1252</f>
        <v>0.63283637381621716</v>
      </c>
      <c r="R1280" s="303">
        <f>(X$1159*($C1179*10^-6)*$D$1199*$AA$1222)+X$1162*X$1252</f>
        <v>0.54389801525489656</v>
      </c>
      <c r="S1280" s="303">
        <f>(X$1159*($C1180*10^-6)*$D$1199*$AA$1222)+X$1162*X$1252</f>
        <v>0.48450692297294368</v>
      </c>
      <c r="T1280" s="303">
        <f>(X$1159*($C1181*10^-6)*$D$1199*$AA$1222)+X$1162*X$1252</f>
        <v>0.44686059132410294</v>
      </c>
      <c r="U1280" s="303">
        <f>(X$1159*($C1182*10^-6)*$D$1199*$AA$1222)+X$1162*X$1252</f>
        <v>0.42653145956415406</v>
      </c>
      <c r="V1280" s="303">
        <f>(X$1159*($C1183*10^-6)*$D$1199*$AA$1222)+X$1162*X$1252</f>
        <v>0.42073227302802496</v>
      </c>
      <c r="W1280" s="303">
        <f>(X$1159*($C1184*10^-6)*$D$1199*$AA$1222)+X$1162*X$1252</f>
        <v>0.42757365067380781</v>
      </c>
      <c r="X1280" s="303">
        <f>(X$1159*($C1185*10^-6)*$D$1199*$AA$1222)+X$1162*X$1252</f>
        <v>0.44570180391444641</v>
      </c>
      <c r="Y1280" s="303">
        <f>(X$1159*($C1186*10^-6)*$D$1199*$AA$1222)+X$1162*X$1252</f>
        <v>0.47410399032642075</v>
      </c>
      <c r="Z1280" s="303">
        <f>(X$1159*($C1187*10^-6)*$D$1199*$AA$1222)+X$1162*X$1252</f>
        <v>0.51199608707020305</v>
      </c>
      <c r="AA1280" s="303">
        <f>(X$1159*($C1188*10^-6)*$D$1199*$AA$1222)+X$1162*X$1252</f>
        <v>0.55875372742925533</v>
      </c>
      <c r="AB1280" s="72">
        <v>0.446860591324103</v>
      </c>
      <c r="AC1280" s="72" t="b">
        <f t="shared" si="404"/>
        <v>1</v>
      </c>
      <c r="AD1280" s="72"/>
      <c r="AE1280" s="72"/>
      <c r="AF1280" s="72"/>
      <c r="AG1280" s="72"/>
      <c r="AH1280" s="72"/>
      <c r="AI1280" s="72"/>
      <c r="AJ1280" s="72"/>
      <c r="AK1280" s="72"/>
      <c r="AL1280" s="72"/>
      <c r="AM1280" s="72"/>
      <c r="AN1280" s="72"/>
      <c r="AO1280" s="72"/>
      <c r="AP1280" s="72"/>
      <c r="AQ1280" s="72"/>
      <c r="AR1280" s="72"/>
      <c r="AS1280" s="72"/>
      <c r="AT1280" s="72"/>
      <c r="AU1280" s="72"/>
      <c r="AV1280" s="72"/>
      <c r="AW1280" s="72"/>
      <c r="AX1280" s="2"/>
      <c r="AY1280" s="359"/>
      <c r="AZ1280" s="359"/>
      <c r="BA1280" s="43"/>
      <c r="BB1280" s="128"/>
      <c r="BC1280" s="128"/>
      <c r="BD1280" s="43"/>
      <c r="BE1280" s="44"/>
      <c r="BF1280" s="44"/>
      <c r="BG1280" s="43"/>
      <c r="BH1280" s="2"/>
      <c r="BI1280" s="2"/>
      <c r="BJ1280" s="2"/>
      <c r="BK1280" s="2"/>
      <c r="BL1280" s="2"/>
      <c r="BM1280" s="2"/>
      <c r="BN1280" s="2"/>
      <c r="BO1280" s="2"/>
      <c r="BP1280" s="2"/>
      <c r="BQ1280" s="2"/>
      <c r="BR1280" s="2"/>
      <c r="BS1280" s="72"/>
      <c r="BT1280" s="72"/>
      <c r="BU1280" s="72"/>
      <c r="BV1280" s="72"/>
      <c r="BW1280" s="72"/>
      <c r="BX1280" s="72"/>
      <c r="BY1280" s="72"/>
      <c r="BZ1280" s="72"/>
      <c r="CA1280" s="72"/>
      <c r="CB1280" s="72"/>
      <c r="CC1280" s="72"/>
      <c r="CD1280" s="72"/>
      <c r="CE1280" s="72"/>
      <c r="CF1280" s="72"/>
      <c r="CG1280" s="72"/>
      <c r="CH1280" s="72"/>
      <c r="CI1280" s="72"/>
      <c r="CJ1280" s="72"/>
      <c r="EK1280" s="71"/>
      <c r="EL1280" s="71"/>
    </row>
    <row r="1281" spans="1:142" ht="25.15" customHeight="1">
      <c r="A1281" s="440"/>
      <c r="B1281" s="369">
        <f>B1280+1</f>
        <v>2041</v>
      </c>
      <c r="C1281" s="397">
        <f t="shared" si="402"/>
        <v>51501</v>
      </c>
      <c r="D1281" s="107">
        <f t="shared" si="403"/>
        <v>1.1434106512982025</v>
      </c>
      <c r="E1281" s="107">
        <f t="shared" si="397"/>
        <v>0.61458513547595039</v>
      </c>
      <c r="F1281" s="107">
        <f t="shared" si="398"/>
        <v>0.48730686411727731</v>
      </c>
      <c r="G1281" s="107">
        <f t="shared" si="399"/>
        <v>0.44368001367147247</v>
      </c>
      <c r="H1281" s="107">
        <f t="shared" si="400"/>
        <v>0.45717298012740226</v>
      </c>
      <c r="I1281" s="107">
        <f t="shared" si="401"/>
        <v>0.53841957976916366</v>
      </c>
      <c r="J1281" s="15"/>
      <c r="K1281" s="15"/>
      <c r="L1281" s="15"/>
      <c r="M1281" s="128">
        <f>M1280+1</f>
        <v>2041</v>
      </c>
      <c r="N1281" s="303">
        <f>(Y$1159*($C1175*10^-6)*$D$1199*$AB$1222)+Y$1162*Y$1252</f>
        <v>1.5973076673562625</v>
      </c>
      <c r="O1281" s="303">
        <f>(Y$1159*($C1176*10^-6)*$D$1199*$AB$1222)+Y$1162*Y$1252</f>
        <v>1.0325848579902963</v>
      </c>
      <c r="P1281" s="303">
        <f>(Y$1159*($C1177*10^-6)*$D$1199*$AB$1222)+Y$1162*Y$1252</f>
        <v>0.8003394285480484</v>
      </c>
      <c r="Q1281" s="303">
        <f>(Y$1159*($C1178*10^-6)*$D$1199*$AB$1222)+Y$1162*Y$1252</f>
        <v>0.66071980848585077</v>
      </c>
      <c r="R1281" s="303">
        <f>(Y$1159*($C1179*10^-6)*$D$1199*$AB$1222)+Y$1162*Y$1252</f>
        <v>0.56845046246605013</v>
      </c>
      <c r="S1281" s="303">
        <f>(Y$1159*($C1180*10^-6)*$D$1199*$AB$1222)+Y$1162*Y$1252</f>
        <v>0.50683500955121907</v>
      </c>
      <c r="T1281" s="303">
        <f>(Y$1159*($C1181*10^-6)*$D$1199*$AB$1222)+Y$1162*Y$1252</f>
        <v>0.46777871868333554</v>
      </c>
      <c r="U1281" s="303">
        <f>(Y$1159*($C1182*10^-6)*$D$1199*$AB$1222)+Y$1162*Y$1252</f>
        <v>0.44668820472531645</v>
      </c>
      <c r="V1281" s="303">
        <f>(Y$1159*($C1183*10^-6)*$D$1199*$AB$1222)+Y$1162*Y$1252</f>
        <v>0.44067182261762849</v>
      </c>
      <c r="W1281" s="303">
        <f>(Y$1159*($C1184*10^-6)*$D$1199*$AB$1222)+Y$1162*Y$1252</f>
        <v>0.44776942877387027</v>
      </c>
      <c r="X1281" s="303">
        <f>(Y$1159*($C1185*10^-6)*$D$1199*$AB$1222)+Y$1162*Y$1252</f>
        <v>0.46657653148093425</v>
      </c>
      <c r="Y1281" s="303">
        <f>(Y$1159*($C1186*10^-6)*$D$1199*$AB$1222)+Y$1162*Y$1252</f>
        <v>0.49604245831112737</v>
      </c>
      <c r="Z1281" s="303">
        <f>(Y$1159*($C1187*10^-6)*$D$1199*$AB$1222)+Y$1162*Y$1252</f>
        <v>0.53535371885634209</v>
      </c>
      <c r="AA1281" s="303">
        <f>(Y$1159*($C1188*10^-6)*$D$1199*$AB$1222)+Y$1162*Y$1252</f>
        <v>0.58386256214002141</v>
      </c>
      <c r="AB1281" s="72">
        <v>0.46777871868333554</v>
      </c>
      <c r="AC1281" s="72" t="b">
        <f t="shared" si="404"/>
        <v>1</v>
      </c>
      <c r="AD1281" s="72"/>
      <c r="AE1281" s="72"/>
      <c r="AF1281" s="72"/>
      <c r="AG1281" s="72"/>
      <c r="AH1281" s="72"/>
      <c r="AI1281" s="72"/>
      <c r="AJ1281" s="72"/>
      <c r="AK1281" s="72"/>
      <c r="AL1281" s="72"/>
      <c r="AM1281" s="72"/>
      <c r="AN1281" s="72"/>
      <c r="AO1281" s="72"/>
      <c r="AP1281" s="72"/>
      <c r="AQ1281" s="72"/>
      <c r="AR1281" s="72"/>
      <c r="AS1281" s="72"/>
      <c r="AT1281" s="72"/>
      <c r="AU1281" s="72"/>
      <c r="AV1281" s="72"/>
      <c r="AW1281" s="72"/>
      <c r="AX1281" s="2"/>
      <c r="AY1281" s="359"/>
      <c r="AZ1281" s="359"/>
      <c r="BA1281" s="43"/>
      <c r="BB1281" s="128"/>
      <c r="BC1281" s="128"/>
      <c r="BD1281" s="43"/>
      <c r="BE1281" s="44"/>
      <c r="BF1281" s="44"/>
      <c r="BG1281" s="43"/>
      <c r="BH1281" s="2"/>
      <c r="BI1281" s="2"/>
      <c r="BJ1281" s="2"/>
      <c r="BK1281" s="2"/>
      <c r="BL1281" s="2"/>
      <c r="BM1281" s="2"/>
      <c r="BN1281" s="2"/>
      <c r="BO1281" s="2"/>
      <c r="BP1281" s="2"/>
      <c r="BQ1281" s="2"/>
      <c r="BR1281" s="2"/>
      <c r="BS1281" s="72"/>
      <c r="BT1281" s="72"/>
      <c r="BU1281" s="72"/>
      <c r="BV1281" s="72"/>
      <c r="BW1281" s="72"/>
      <c r="BX1281" s="72"/>
      <c r="BY1281" s="72"/>
      <c r="BZ1281" s="72"/>
      <c r="CA1281" s="72"/>
      <c r="CB1281" s="72"/>
      <c r="CC1281" s="72"/>
      <c r="CD1281" s="72"/>
      <c r="CE1281" s="72"/>
      <c r="CF1281" s="72"/>
      <c r="CG1281" s="72"/>
      <c r="CH1281" s="72"/>
      <c r="CI1281" s="72"/>
      <c r="CJ1281" s="72"/>
      <c r="EK1281" s="71"/>
      <c r="EL1281" s="71"/>
    </row>
    <row r="1282" spans="1:142" ht="25.15" customHeight="1">
      <c r="A1282" s="440"/>
      <c r="B1282" s="369">
        <f t="shared" si="405"/>
        <v>2042</v>
      </c>
      <c r="C1282" s="397">
        <f t="shared" si="402"/>
        <v>51866</v>
      </c>
      <c r="D1282" s="107">
        <f t="shared" si="403"/>
        <v>1.187256240020411</v>
      </c>
      <c r="E1282" s="107">
        <f t="shared" si="397"/>
        <v>0.64021869507435214</v>
      </c>
      <c r="F1282" s="107">
        <f t="shared" si="398"/>
        <v>0.50855713373541422</v>
      </c>
      <c r="G1282" s="107">
        <f t="shared" si="399"/>
        <v>0.46342783409393551</v>
      </c>
      <c r="H1282" s="107">
        <f t="shared" si="400"/>
        <v>0.47738547990195718</v>
      </c>
      <c r="I1282" s="107">
        <f t="shared" si="401"/>
        <v>0.56143010156537798</v>
      </c>
      <c r="J1282" s="15"/>
      <c r="K1282" s="15"/>
      <c r="L1282" s="15"/>
      <c r="M1282" s="128">
        <f t="shared" si="406"/>
        <v>2042</v>
      </c>
      <c r="N1282" s="303">
        <f>(Z$1159*($C1175*10^-6)*$D$1199*$AC$1222)+Z$1162*Z$1252</f>
        <v>1.6567848499186535</v>
      </c>
      <c r="O1282" s="303">
        <f>(Z$1159*($C1176*10^-6)*$D$1199*$AC$1222)+Z$1162*Z$1252</f>
        <v>1.0726137576250765</v>
      </c>
      <c r="P1282" s="303">
        <f>(Z$1159*($C1177*10^-6)*$D$1199*$AC$1222)+Z$1162*Z$1252</f>
        <v>0.83237011251750315</v>
      </c>
      <c r="Q1282" s="303">
        <f>(Z$1159*($C1178*10^-6)*$D$1199*$AC$1222)+Z$1162*Z$1252</f>
        <v>0.68794218326683154</v>
      </c>
      <c r="R1282" s="303">
        <f>(Z$1159*($C1179*10^-6)*$D$1199*$AC$1222)+Z$1162*Z$1252</f>
        <v>0.59249520688187274</v>
      </c>
      <c r="S1282" s="303">
        <f>(Z$1159*($C1180*10^-6)*$D$1199*$AC$1222)+Z$1162*Z$1252</f>
        <v>0.52875780184977894</v>
      </c>
      <c r="T1282" s="303">
        <f>(Z$1159*($C1181*10^-6)*$D$1199*$AC$1222)+Z$1162*Z$1252</f>
        <v>0.4883564656210494</v>
      </c>
      <c r="U1282" s="303">
        <f>(Z$1159*($C1182*10^-6)*$D$1199*$AC$1222)+Z$1162*Z$1252</f>
        <v>0.46653962314266328</v>
      </c>
      <c r="V1282" s="303">
        <f>(Z$1159*($C1183*10^-6)*$D$1199*$AC$1222)+Z$1162*Z$1252</f>
        <v>0.46031604504520773</v>
      </c>
      <c r="W1282" s="303">
        <f>(Z$1159*($C1184*10^-6)*$D$1199*$AC$1222)+Z$1162*Z$1252</f>
        <v>0.46765808307199908</v>
      </c>
      <c r="X1282" s="303">
        <f>(Z$1159*($C1185*10^-6)*$D$1199*$AC$1222)+Z$1162*Z$1252</f>
        <v>0.48711287673191528</v>
      </c>
      <c r="Y1282" s="303">
        <f>(Z$1159*($C1186*10^-6)*$D$1199*$AC$1222)+Z$1162*Z$1252</f>
        <v>0.51759356987261262</v>
      </c>
      <c r="Z1282" s="303">
        <f>(Z$1159*($C1187*10^-6)*$D$1199*$AC$1222)+Z$1162*Z$1252</f>
        <v>0.55825865658642626</v>
      </c>
      <c r="AA1282" s="303">
        <f>(Z$1159*($C1188*10^-6)*$D$1199*$AC$1222)+Z$1162*Z$1252</f>
        <v>0.60843807823709495</v>
      </c>
      <c r="AB1282" s="72">
        <v>0.48835646562104934</v>
      </c>
      <c r="AC1282" s="72" t="b">
        <f t="shared" si="404"/>
        <v>1</v>
      </c>
      <c r="AD1282" s="72"/>
      <c r="AE1282" s="72"/>
      <c r="AF1282" s="72"/>
      <c r="AG1282" s="72"/>
      <c r="AH1282" s="72"/>
      <c r="AI1282" s="72"/>
      <c r="AJ1282" s="72"/>
      <c r="AK1282" s="72"/>
      <c r="AL1282" s="72"/>
      <c r="AM1282" s="72"/>
      <c r="AN1282" s="72"/>
      <c r="AO1282" s="72"/>
      <c r="AP1282" s="72"/>
      <c r="AQ1282" s="72"/>
      <c r="AR1282" s="72"/>
      <c r="AS1282" s="72"/>
      <c r="AT1282" s="72"/>
      <c r="AU1282" s="72"/>
      <c r="AV1282" s="72"/>
      <c r="AW1282" s="72"/>
      <c r="AX1282" s="2"/>
      <c r="AY1282" s="359"/>
      <c r="AZ1282" s="359"/>
      <c r="BA1282" s="43"/>
      <c r="BB1282" s="128"/>
      <c r="BC1282" s="128"/>
      <c r="BD1282" s="43"/>
      <c r="BE1282" s="44"/>
      <c r="BF1282" s="44"/>
      <c r="BG1282" s="43"/>
      <c r="BH1282" s="2"/>
      <c r="BI1282" s="2"/>
      <c r="BJ1282" s="2"/>
      <c r="BK1282" s="2"/>
      <c r="BL1282" s="2"/>
      <c r="BM1282" s="2"/>
      <c r="BN1282" s="2"/>
      <c r="BO1282" s="2"/>
      <c r="BP1282" s="2"/>
      <c r="BQ1282" s="2"/>
      <c r="BR1282" s="2"/>
      <c r="BS1282" s="72"/>
      <c r="BT1282" s="72"/>
      <c r="BU1282" s="72"/>
      <c r="BV1282" s="72"/>
      <c r="BW1282" s="72"/>
      <c r="BX1282" s="72"/>
      <c r="BY1282" s="72"/>
      <c r="BZ1282" s="72"/>
      <c r="CA1282" s="72"/>
      <c r="CB1282" s="72"/>
      <c r="CC1282" s="72"/>
      <c r="CD1282" s="72"/>
      <c r="CE1282" s="72"/>
      <c r="CF1282" s="72"/>
      <c r="CG1282" s="72"/>
      <c r="CH1282" s="72"/>
      <c r="CI1282" s="72"/>
      <c r="CJ1282" s="72"/>
      <c r="EK1282" s="71"/>
      <c r="EL1282" s="71"/>
    </row>
    <row r="1283" spans="1:142" ht="25.15" customHeight="1">
      <c r="A1283" s="440"/>
      <c r="B1283" s="369">
        <f t="shared" si="405"/>
        <v>2043</v>
      </c>
      <c r="C1283" s="397">
        <f t="shared" si="402"/>
        <v>52231</v>
      </c>
      <c r="D1283" s="107">
        <f t="shared" si="403"/>
        <v>1.2296385082135715</v>
      </c>
      <c r="E1283" s="107">
        <f t="shared" si="397"/>
        <v>0.66526787333076187</v>
      </c>
      <c r="F1283" s="107">
        <f t="shared" si="398"/>
        <v>0.52943456600293415</v>
      </c>
      <c r="G1283" s="107">
        <f t="shared" si="399"/>
        <v>0.48287532756347867</v>
      </c>
      <c r="H1283" s="107">
        <f t="shared" si="400"/>
        <v>0.49727522661779194</v>
      </c>
      <c r="I1283" s="107">
        <f t="shared" si="401"/>
        <v>0.58398283366393611</v>
      </c>
      <c r="J1283" s="15"/>
      <c r="K1283" s="15"/>
      <c r="L1283" s="15"/>
      <c r="M1283" s="128">
        <f t="shared" si="406"/>
        <v>2043</v>
      </c>
      <c r="N1283" s="303">
        <f>(AA$1159*($C1175*10^-6)*$D$1199*$AD$1222)+AA$1162*AA$1252</f>
        <v>1.7140443083493622</v>
      </c>
      <c r="O1283" s="303">
        <f>(AA$1159*($C1176*10^-6)*$D$1199*$AD$1222)+AA$1162*AA$1252</f>
        <v>1.1113635357336185</v>
      </c>
      <c r="P1283" s="303">
        <f>(AA$1159*($C1177*10^-6)*$D$1199*$AD$1222)+AA$1162*AA$1252</f>
        <v>0.86350768055773419</v>
      </c>
      <c r="Q1283" s="303">
        <f>(AA$1159*($C1178*10^-6)*$D$1199*$AD$1222)+AA$1162*AA$1252</f>
        <v>0.71450349815915948</v>
      </c>
      <c r="R1283" s="303">
        <f>(AA$1159*($C1179*10^-6)*$D$1199*$AD$1222)+AA$1162*AA$1252</f>
        <v>0.61603224850236427</v>
      </c>
      <c r="S1283" s="303">
        <f>(AA$1159*($C1180*10^-6)*$D$1199*$AD$1222)+AA$1162*AA$1252</f>
        <v>0.55027529986862367</v>
      </c>
      <c r="T1283" s="303">
        <f>(AA$1159*($C1181*10^-6)*$D$1199*$AD$1222)+AA$1162*AA$1252</f>
        <v>0.50859383213724463</v>
      </c>
      <c r="U1283" s="303">
        <f>(AA$1159*($C1182*10^-6)*$D$1199*$AD$1222)+AA$1162*AA$1252</f>
        <v>0.48608571481619467</v>
      </c>
      <c r="V1283" s="303">
        <f>(AA$1159*($C1183*10^-6)*$D$1199*$AD$1222)+AA$1162*AA$1252</f>
        <v>0.47966494031076268</v>
      </c>
      <c r="W1283" s="303">
        <f>(AA$1159*($C1184*10^-6)*$D$1199*$AD$1222)+AA$1162*AA$1252</f>
        <v>0.48723961356819434</v>
      </c>
      <c r="X1283" s="303">
        <f>(AA$1159*($C1185*10^-6)*$D$1199*$AD$1222)+AA$1162*AA$1252</f>
        <v>0.50731083966738955</v>
      </c>
      <c r="Y1283" s="303">
        <f>(AA$1159*($C1186*10^-6)*$D$1199*$AD$1222)+AA$1162*AA$1252</f>
        <v>0.5387573250108767</v>
      </c>
      <c r="Z1283" s="303">
        <f>(AA$1159*($C1187*10^-6)*$D$1199*$AD$1222)+AA$1162*AA$1252</f>
        <v>0.5807109002604558</v>
      </c>
      <c r="AA1283" s="303">
        <f>(AA$1159*($C1188*10^-6)*$D$1199*$AD$1222)+AA$1162*AA$1252</f>
        <v>0.63248027572047572</v>
      </c>
      <c r="AB1283" s="72">
        <v>0.50859383213724463</v>
      </c>
      <c r="AC1283" s="72" t="b">
        <f t="shared" si="404"/>
        <v>1</v>
      </c>
      <c r="AD1283" s="72"/>
      <c r="AE1283" s="72"/>
      <c r="AF1283" s="72"/>
      <c r="AG1283" s="72"/>
      <c r="AH1283" s="72"/>
      <c r="AI1283" s="72"/>
      <c r="AJ1283" s="72"/>
      <c r="AK1283" s="72"/>
      <c r="AL1283" s="72"/>
      <c r="AM1283" s="72"/>
      <c r="AN1283" s="72"/>
      <c r="AO1283" s="72"/>
      <c r="AP1283" s="72"/>
      <c r="AQ1283" s="72"/>
      <c r="AR1283" s="72"/>
      <c r="AS1283" s="72"/>
      <c r="AT1283" s="72"/>
      <c r="AU1283" s="72"/>
      <c r="AV1283" s="72"/>
      <c r="AW1283" s="72"/>
      <c r="AX1283" s="2"/>
      <c r="AY1283" s="359"/>
      <c r="AZ1283" s="359"/>
      <c r="BA1283" s="43"/>
      <c r="BB1283" s="128"/>
      <c r="BC1283" s="128"/>
      <c r="BD1283" s="43"/>
      <c r="BE1283" s="44"/>
      <c r="BF1283" s="44"/>
      <c r="BG1283" s="43"/>
      <c r="BH1283" s="2"/>
      <c r="BI1283" s="2"/>
      <c r="BJ1283" s="2"/>
      <c r="BK1283" s="2"/>
      <c r="BL1283" s="2"/>
      <c r="BM1283" s="2"/>
      <c r="BN1283" s="2"/>
      <c r="BO1283" s="2"/>
      <c r="BP1283" s="2"/>
      <c r="BQ1283" s="2"/>
      <c r="BR1283" s="2"/>
      <c r="BS1283" s="72"/>
      <c r="BT1283" s="72"/>
      <c r="BU1283" s="72"/>
      <c r="BV1283" s="72"/>
      <c r="BW1283" s="72"/>
      <c r="BX1283" s="72"/>
      <c r="BY1283" s="72"/>
      <c r="BZ1283" s="72"/>
      <c r="CA1283" s="72"/>
      <c r="CB1283" s="72"/>
      <c r="CC1283" s="72"/>
      <c r="CD1283" s="72"/>
      <c r="CE1283" s="72"/>
      <c r="CF1283" s="72"/>
      <c r="CG1283" s="72"/>
      <c r="CH1283" s="72"/>
      <c r="CI1283" s="72"/>
      <c r="CJ1283" s="72"/>
      <c r="EK1283" s="71"/>
      <c r="EL1283" s="71"/>
    </row>
    <row r="1284" spans="1:142" ht="25.15" customHeight="1">
      <c r="A1284" s="440"/>
      <c r="B1284" s="369">
        <f t="shared" si="405"/>
        <v>2044</v>
      </c>
      <c r="C1284" s="397">
        <f t="shared" si="402"/>
        <v>52596</v>
      </c>
      <c r="D1284" s="107">
        <f t="shared" si="403"/>
        <v>1.2705574558776842</v>
      </c>
      <c r="E1284" s="107">
        <f t="shared" si="397"/>
        <v>0.6897326702451797</v>
      </c>
      <c r="F1284" s="107">
        <f t="shared" si="398"/>
        <v>0.54993916091983719</v>
      </c>
      <c r="G1284" s="107">
        <f t="shared" si="399"/>
        <v>0.50202249408010202</v>
      </c>
      <c r="H1284" s="107">
        <f t="shared" si="400"/>
        <v>0.51684222027490634</v>
      </c>
      <c r="I1284" s="107">
        <f t="shared" si="401"/>
        <v>0.60607777606483804</v>
      </c>
      <c r="J1284" s="15"/>
      <c r="K1284" s="15"/>
      <c r="L1284" s="15"/>
      <c r="M1284" s="128">
        <f t="shared" si="406"/>
        <v>2044</v>
      </c>
      <c r="N1284" s="303">
        <f>(AB$1159*($C1175*10^-6)*$D$1199*$AE$1222)+AB$1162*AB$1252</f>
        <v>1.7690860426483885</v>
      </c>
      <c r="O1284" s="303">
        <f>(AB$1159*($C1176*10^-6)*$D$1199*$AE$1222)+AB$1162*AB$1252</f>
        <v>1.148834192315922</v>
      </c>
      <c r="P1284" s="303">
        <f>(AB$1159*($C1177*10^-6)*$D$1199*$AE$1222)+AB$1162*AB$1252</f>
        <v>0.89375213266874165</v>
      </c>
      <c r="Q1284" s="303">
        <f>(AB$1159*($C1178*10^-6)*$D$1199*$AE$1222)+AB$1162*AB$1252</f>
        <v>0.74040375316283469</v>
      </c>
      <c r="R1284" s="303">
        <f>(AB$1159*($C1179*10^-6)*$D$1199*$AE$1222)+AB$1162*AB$1252</f>
        <v>0.63906158732752472</v>
      </c>
      <c r="S1284" s="303">
        <f>(AB$1159*($C1180*10^-6)*$D$1199*$AE$1222)+AB$1162*AB$1252</f>
        <v>0.57138750360775303</v>
      </c>
      <c r="T1284" s="303">
        <f>(AB$1159*($C1181*10^-6)*$D$1199*$AE$1222)+AB$1162*AB$1252</f>
        <v>0.52849081823192123</v>
      </c>
      <c r="U1284" s="303">
        <f>(AB$1159*($C1182*10^-6)*$D$1199*$AE$1222)+AB$1162*AB$1252</f>
        <v>0.50532647974591061</v>
      </c>
      <c r="V1284" s="303">
        <f>(AB$1159*($C1183*10^-6)*$D$1199*$AE$1222)+AB$1162*AB$1252</f>
        <v>0.49871850841429344</v>
      </c>
      <c r="W1284" s="303">
        <f>(AB$1159*($C1184*10^-6)*$D$1199*$AE$1222)+AB$1162*AB$1252</f>
        <v>0.50651402026245596</v>
      </c>
      <c r="X1284" s="303">
        <f>(AB$1159*($C1185*10^-6)*$D$1199*$AE$1222)+AB$1162*AB$1252</f>
        <v>0.52717042028735683</v>
      </c>
      <c r="Y1284" s="303">
        <f>(AB$1159*($C1186*10^-6)*$D$1199*$AE$1222)+AB$1162*AB$1252</f>
        <v>0.55953372372591947</v>
      </c>
      <c r="Z1284" s="303">
        <f>(AB$1159*($C1187*10^-6)*$D$1199*$AE$1222)+AB$1162*AB$1252</f>
        <v>0.6027104498784307</v>
      </c>
      <c r="AA1284" s="303">
        <f>(AB$1159*($C1188*10^-6)*$D$1199*$AE$1222)+AB$1162*AB$1252</f>
        <v>0.65598915459016394</v>
      </c>
      <c r="AB1284" s="72">
        <v>0.52849081823192123</v>
      </c>
      <c r="AC1284" s="72" t="b">
        <f t="shared" si="404"/>
        <v>1</v>
      </c>
      <c r="AD1284" s="72"/>
      <c r="AE1284" s="72"/>
      <c r="AF1284" s="72"/>
      <c r="AG1284" s="72"/>
      <c r="AH1284" s="72"/>
      <c r="AI1284" s="72"/>
      <c r="AJ1284" s="72"/>
      <c r="AK1284" s="72"/>
      <c r="AL1284" s="72"/>
      <c r="AM1284" s="72"/>
      <c r="AN1284" s="72"/>
      <c r="AO1284" s="72"/>
      <c r="AP1284" s="72"/>
      <c r="AQ1284" s="72"/>
      <c r="AR1284" s="72"/>
      <c r="AS1284" s="72"/>
      <c r="AT1284" s="72"/>
      <c r="AU1284" s="72"/>
      <c r="AV1284" s="72"/>
      <c r="AW1284" s="72"/>
      <c r="AX1284" s="2"/>
      <c r="AY1284" s="359"/>
      <c r="AZ1284" s="359"/>
      <c r="BA1284" s="43"/>
      <c r="BB1284" s="128"/>
      <c r="BC1284" s="128"/>
      <c r="BD1284" s="43"/>
      <c r="BE1284" s="44"/>
      <c r="BF1284" s="44"/>
      <c r="BG1284" s="43"/>
      <c r="BH1284" s="2"/>
      <c r="BI1284" s="2"/>
      <c r="BJ1284" s="2"/>
      <c r="BK1284" s="2"/>
      <c r="BL1284" s="2"/>
      <c r="BM1284" s="2"/>
      <c r="BN1284" s="2"/>
      <c r="BO1284" s="2"/>
      <c r="BP1284" s="2"/>
      <c r="BQ1284" s="2"/>
      <c r="BR1284" s="2"/>
      <c r="BS1284" s="72"/>
      <c r="BT1284" s="72"/>
      <c r="BU1284" s="72"/>
      <c r="BV1284" s="72"/>
      <c r="BW1284" s="72"/>
      <c r="BX1284" s="72"/>
      <c r="BY1284" s="72"/>
      <c r="BZ1284" s="72"/>
      <c r="CA1284" s="72"/>
      <c r="CB1284" s="72"/>
      <c r="CC1284" s="72"/>
      <c r="CD1284" s="72"/>
      <c r="CE1284" s="72"/>
      <c r="CF1284" s="72"/>
      <c r="CG1284" s="72"/>
      <c r="CH1284" s="72"/>
      <c r="CI1284" s="72"/>
      <c r="CJ1284" s="72"/>
      <c r="EK1284" s="71"/>
      <c r="EL1284" s="71"/>
    </row>
    <row r="1285" spans="1:142" ht="25.15" customHeight="1">
      <c r="A1285" s="440"/>
      <c r="B1285" s="369">
        <f t="shared" si="405"/>
        <v>2045</v>
      </c>
      <c r="C1285" s="397">
        <f t="shared" si="402"/>
        <v>52962</v>
      </c>
      <c r="D1285" s="107">
        <f t="shared" si="403"/>
        <v>1.3100130830127481</v>
      </c>
      <c r="E1285" s="107">
        <f t="shared" si="397"/>
        <v>0.71361308581760574</v>
      </c>
      <c r="F1285" s="107">
        <f t="shared" si="398"/>
        <v>0.57007091848612301</v>
      </c>
      <c r="G1285" s="107">
        <f t="shared" si="399"/>
        <v>0.5208693336438055</v>
      </c>
      <c r="H1285" s="107">
        <f t="shared" si="400"/>
        <v>0.5360864608733007</v>
      </c>
      <c r="I1285" s="107">
        <f t="shared" si="401"/>
        <v>0.62771492876808388</v>
      </c>
      <c r="J1285" s="15"/>
      <c r="K1285" s="15"/>
      <c r="L1285" s="15"/>
      <c r="M1285" s="128">
        <f t="shared" si="406"/>
        <v>2045</v>
      </c>
      <c r="N1285" s="303">
        <f>(AC$1159*($C1175*10^-6)*$D$1199*$AF$1222)+AC$1162*AC$1252</f>
        <v>1.8219100528157319</v>
      </c>
      <c r="O1285" s="303">
        <f>(AC$1159*($C1176*10^-6)*$D$1199*$AF$1222)+AC$1162*AC$1252</f>
        <v>1.1850257273719875</v>
      </c>
      <c r="P1285" s="303">
        <f>(AC$1159*($C1177*10^-6)*$D$1199*$AF$1222)+AC$1162*AC$1252</f>
        <v>0.9231034688505253</v>
      </c>
      <c r="Q1285" s="303">
        <f>(AC$1159*($C1178*10^-6)*$D$1199*$AF$1222)+AC$1162*AC$1252</f>
        <v>0.76564294827785728</v>
      </c>
      <c r="R1285" s="303">
        <f>(AC$1159*($C1179*10^-6)*$D$1199*$AF$1222)+AC$1162*AC$1252</f>
        <v>0.66158322335735409</v>
      </c>
      <c r="S1285" s="303">
        <f>(AC$1159*($C1180*10^-6)*$D$1199*$AF$1222)+AC$1162*AC$1252</f>
        <v>0.59209441306716704</v>
      </c>
      <c r="T1285" s="303">
        <f>(AC$1159*($C1181*10^-6)*$D$1199*$AF$1222)+AC$1162*AC$1252</f>
        <v>0.5480474239050791</v>
      </c>
      <c r="U1285" s="303">
        <f>(AC$1159*($C1182*10^-6)*$D$1199*$AF$1222)+AC$1162*AC$1252</f>
        <v>0.52426191793181098</v>
      </c>
      <c r="V1285" s="303">
        <f>(AC$1159*($C1183*10^-6)*$D$1199*$AF$1222)+AC$1162*AC$1252</f>
        <v>0.5174767493557999</v>
      </c>
      <c r="W1285" s="303">
        <f>(AC$1159*($C1184*10^-6)*$D$1199*$AF$1222)+AC$1162*AC$1252</f>
        <v>0.52548130315478403</v>
      </c>
      <c r="X1285" s="303">
        <f>(AC$1159*($C1185*10^-6)*$D$1199*$AF$1222)+AC$1162*AC$1252</f>
        <v>0.54669161859181736</v>
      </c>
      <c r="Y1285" s="303">
        <f>(AC$1159*($C1186*10^-6)*$D$1199*$AF$1222)+AC$1162*AC$1252</f>
        <v>0.57992276601774106</v>
      </c>
      <c r="Z1285" s="303">
        <f>(AC$1159*($C1187*10^-6)*$D$1199*$AF$1222)+AC$1162*AC$1252</f>
        <v>0.62425730544035085</v>
      </c>
      <c r="AA1285" s="303">
        <f>(AC$1159*($C1188*10^-6)*$D$1199*$AF$1222)+AC$1162*AC$1252</f>
        <v>0.67896471484615972</v>
      </c>
      <c r="AB1285" s="72">
        <v>0.54804742390507899</v>
      </c>
      <c r="AC1285" s="72" t="b">
        <f t="shared" si="404"/>
        <v>1</v>
      </c>
      <c r="AD1285" s="72"/>
      <c r="AE1285" s="72"/>
      <c r="AF1285" s="72"/>
      <c r="AG1285" s="72"/>
      <c r="AH1285" s="72"/>
      <c r="AI1285" s="72"/>
      <c r="AJ1285" s="72"/>
      <c r="AK1285" s="72"/>
      <c r="AL1285" s="72"/>
      <c r="AM1285" s="72"/>
      <c r="AN1285" s="72"/>
      <c r="AO1285" s="72"/>
      <c r="AP1285" s="72"/>
      <c r="AQ1285" s="72"/>
      <c r="AR1285" s="72"/>
      <c r="AS1285" s="72"/>
      <c r="AT1285" s="72"/>
      <c r="AU1285" s="72"/>
      <c r="AV1285" s="72"/>
      <c r="AW1285" s="72"/>
      <c r="AX1285" s="2"/>
      <c r="AY1285" s="359"/>
      <c r="AZ1285" s="359"/>
      <c r="BA1285" s="43"/>
      <c r="BB1285" s="128"/>
      <c r="BC1285" s="128"/>
      <c r="BD1285" s="43"/>
      <c r="BE1285" s="44"/>
      <c r="BF1285" s="44"/>
      <c r="BG1285" s="43"/>
      <c r="BH1285" s="2"/>
      <c r="BI1285" s="2"/>
      <c r="BJ1285" s="2"/>
      <c r="BK1285" s="2"/>
      <c r="BL1285" s="2"/>
      <c r="BM1285" s="2"/>
      <c r="BN1285" s="2"/>
      <c r="BO1285" s="2"/>
      <c r="BP1285" s="2"/>
      <c r="BQ1285" s="2"/>
      <c r="BR1285" s="2"/>
      <c r="BS1285" s="72"/>
      <c r="BT1285" s="72"/>
      <c r="BU1285" s="72"/>
      <c r="BV1285" s="72"/>
      <c r="BW1285" s="72"/>
      <c r="BX1285" s="72"/>
      <c r="BY1285" s="72"/>
      <c r="BZ1285" s="72"/>
      <c r="CA1285" s="72"/>
      <c r="CB1285" s="72"/>
      <c r="CC1285" s="72"/>
      <c r="CD1285" s="72"/>
      <c r="CE1285" s="72"/>
      <c r="CF1285" s="72"/>
      <c r="CG1285" s="72"/>
      <c r="CH1285" s="72"/>
      <c r="CI1285" s="72"/>
      <c r="CJ1285" s="72"/>
      <c r="EK1285" s="71"/>
      <c r="EL1285" s="71"/>
    </row>
    <row r="1286" spans="1:142" ht="25.15" customHeight="1">
      <c r="A1286" s="440"/>
      <c r="B1286" s="369">
        <f t="shared" si="405"/>
        <v>2046</v>
      </c>
      <c r="C1286" s="397">
        <f t="shared" si="402"/>
        <v>53327</v>
      </c>
      <c r="D1286" s="107">
        <f t="shared" si="403"/>
        <v>1.3480053896187645</v>
      </c>
      <c r="E1286" s="107">
        <f t="shared" si="397"/>
        <v>0.73690912004803977</v>
      </c>
      <c r="F1286" s="107">
        <f t="shared" si="398"/>
        <v>0.58982983870179195</v>
      </c>
      <c r="G1286" s="107">
        <f t="shared" si="399"/>
        <v>0.53941584625458905</v>
      </c>
      <c r="H1286" s="107">
        <f t="shared" si="400"/>
        <v>0.55500794841297474</v>
      </c>
      <c r="I1286" s="107">
        <f t="shared" si="401"/>
        <v>0.64889429177367342</v>
      </c>
      <c r="J1286" s="15"/>
      <c r="K1286" s="15"/>
      <c r="L1286" s="15"/>
      <c r="M1286" s="128">
        <f t="shared" si="406"/>
        <v>2046</v>
      </c>
      <c r="N1286" s="303">
        <f>(AD$1159*($C1175*10^-6)*$D$1199*$AG$1222)+AD$1162*AD$1252</f>
        <v>1.8725163388513928</v>
      </c>
      <c r="O1286" s="303">
        <f>(AD$1159*($C1176*10^-6)*$D$1199*$AG$1222)+AD$1162*AD$1252</f>
        <v>1.2199381409018148</v>
      </c>
      <c r="P1286" s="303">
        <f>(AD$1159*($C1177*10^-6)*$D$1199*$AG$1222)+AD$1162*AD$1252</f>
        <v>0.95156168910308547</v>
      </c>
      <c r="Q1286" s="303">
        <f>(AD$1159*($C1178*10^-6)*$D$1199*$AG$1222)+AD$1162*AD$1252</f>
        <v>0.79022108350422693</v>
      </c>
      <c r="R1286" s="303">
        <f>(AD$1159*($C1179*10^-6)*$D$1199*$AG$1222)+AD$1162*AD$1252</f>
        <v>0.6835971565918525</v>
      </c>
      <c r="S1286" s="303">
        <f>(AD$1159*($C1180*10^-6)*$D$1199*$AG$1222)+AD$1162*AD$1252</f>
        <v>0.61239602824686579</v>
      </c>
      <c r="T1286" s="303">
        <f>(AD$1159*($C1181*10^-6)*$D$1199*$AG$1222)+AD$1162*AD$1252</f>
        <v>0.56726364915671812</v>
      </c>
      <c r="U1286" s="303">
        <f>(AD$1159*($C1182*10^-6)*$D$1199*$AG$1222)+AD$1162*AD$1252</f>
        <v>0.54289202937389591</v>
      </c>
      <c r="V1286" s="303">
        <f>(AD$1159*($C1183*10^-6)*$D$1199*$AG$1222)+AD$1162*AD$1252</f>
        <v>0.53593966313528207</v>
      </c>
      <c r="W1286" s="303">
        <f>(AD$1159*($C1184*10^-6)*$D$1199*$AG$1222)+AD$1162*AD$1252</f>
        <v>0.54414146224517856</v>
      </c>
      <c r="X1286" s="303">
        <f>(AD$1159*($C1185*10^-6)*$D$1199*$AG$1222)+AD$1162*AD$1252</f>
        <v>0.56587443458077091</v>
      </c>
      <c r="Y1286" s="303">
        <f>(AD$1159*($C1186*10^-6)*$D$1199*$AG$1222)+AD$1162*AD$1252</f>
        <v>0.59992445188634136</v>
      </c>
      <c r="Z1286" s="303">
        <f>(AD$1159*($C1187*10^-6)*$D$1199*$AG$1222)+AD$1162*AD$1252</f>
        <v>0.64535146694621615</v>
      </c>
      <c r="AA1286" s="303">
        <f>(AD$1159*($C1188*10^-6)*$D$1199*$AG$1222)+AD$1162*AD$1252</f>
        <v>0.70140695648846274</v>
      </c>
      <c r="AB1286" s="72">
        <v>0.56726364915671812</v>
      </c>
      <c r="AC1286" s="72" t="b">
        <f t="shared" si="404"/>
        <v>1</v>
      </c>
      <c r="AD1286" s="72"/>
      <c r="AE1286" s="72"/>
      <c r="AF1286" s="72"/>
      <c r="AG1286" s="72"/>
      <c r="AH1286" s="72"/>
      <c r="AI1286" s="72"/>
      <c r="AJ1286" s="72"/>
      <c r="AK1286" s="72"/>
      <c r="AL1286" s="72"/>
      <c r="AM1286" s="72"/>
      <c r="AN1286" s="72"/>
      <c r="AO1286" s="72"/>
      <c r="AP1286" s="72"/>
      <c r="AQ1286" s="72"/>
      <c r="AR1286" s="72"/>
      <c r="AS1286" s="72"/>
      <c r="AT1286" s="72"/>
      <c r="AU1286" s="72"/>
      <c r="AV1286" s="72"/>
      <c r="AW1286" s="72"/>
      <c r="AX1286" s="2"/>
      <c r="AY1286" s="359"/>
      <c r="AZ1286" s="359"/>
      <c r="BA1286" s="43"/>
      <c r="BB1286" s="128"/>
      <c r="BC1286" s="128"/>
      <c r="BD1286" s="43"/>
      <c r="BE1286" s="44"/>
      <c r="BF1286" s="44"/>
      <c r="BG1286" s="43"/>
      <c r="BH1286" s="2"/>
      <c r="BI1286" s="2"/>
      <c r="BJ1286" s="2"/>
      <c r="BK1286" s="2"/>
      <c r="BL1286" s="2"/>
      <c r="BM1286" s="2"/>
      <c r="BN1286" s="2"/>
      <c r="BO1286" s="2"/>
      <c r="BP1286" s="2"/>
      <c r="BQ1286" s="2"/>
      <c r="BR1286" s="2"/>
      <c r="BS1286" s="72"/>
      <c r="BT1286" s="72"/>
      <c r="BU1286" s="72"/>
      <c r="BV1286" s="72"/>
      <c r="BW1286" s="72"/>
      <c r="BX1286" s="72"/>
      <c r="BY1286" s="72"/>
      <c r="BZ1286" s="72"/>
      <c r="CA1286" s="72"/>
      <c r="CB1286" s="72"/>
      <c r="CC1286" s="72"/>
      <c r="CD1286" s="72"/>
      <c r="CE1286" s="72"/>
      <c r="CF1286" s="72"/>
      <c r="CG1286" s="72"/>
      <c r="CH1286" s="72"/>
      <c r="CI1286" s="72"/>
      <c r="CJ1286" s="72"/>
      <c r="EK1286" s="71"/>
      <c r="EL1286" s="71"/>
    </row>
    <row r="1287" spans="1:142" ht="25.15" customHeight="1">
      <c r="A1287" s="440"/>
      <c r="B1287" s="369">
        <f t="shared" si="405"/>
        <v>2047</v>
      </c>
      <c r="C1287" s="397">
        <f t="shared" si="402"/>
        <v>53692</v>
      </c>
      <c r="D1287" s="107">
        <f t="shared" si="403"/>
        <v>1.3865497095759294</v>
      </c>
      <c r="E1287" s="107">
        <f t="shared" si="397"/>
        <v>0.76072648002954812</v>
      </c>
      <c r="F1287" s="107">
        <f t="shared" si="398"/>
        <v>0.61010269874525269</v>
      </c>
      <c r="G1287" s="107">
        <f t="shared" si="399"/>
        <v>0.55847376703896279</v>
      </c>
      <c r="H1287" s="107">
        <f t="shared" si="400"/>
        <v>0.57444162711939284</v>
      </c>
      <c r="I1287" s="107">
        <f t="shared" si="401"/>
        <v>0.67059056066396716</v>
      </c>
      <c r="J1287" s="15"/>
      <c r="K1287" s="15"/>
      <c r="L1287" s="15"/>
      <c r="M1287" s="128">
        <f t="shared" si="406"/>
        <v>2047</v>
      </c>
      <c r="N1287" s="303">
        <f>(AE$1159*($C1175*10^-6)*$D$1199*$AH$1222)+AE$1162*AE$1252</f>
        <v>1.9237009777579257</v>
      </c>
      <c r="O1287" s="303">
        <f>(AE$1159*($C1176*10^-6)*$D$1199*$AH$1222)+AE$1162*AE$1252</f>
        <v>1.255396136592311</v>
      </c>
      <c r="P1287" s="303">
        <f>(AE$1159*($C1177*10^-6)*$D$1199*$AH$1222)+AE$1162*AE$1252</f>
        <v>0.98055201437755213</v>
      </c>
      <c r="Q1287" s="303">
        <f>(AE$1159*($C1178*10^-6)*$D$1199*$AH$1222)+AE$1162*AE$1252</f>
        <v>0.81532322166413018</v>
      </c>
      <c r="R1287" s="303">
        <f>(AE$1159*($C1179*10^-6)*$D$1199*$AH$1222)+AE$1162*AE$1252</f>
        <v>0.70612973839496607</v>
      </c>
      <c r="S1287" s="303">
        <f>(AE$1159*($C1180*10^-6)*$D$1199*$AH$1222)+AE$1162*AE$1252</f>
        <v>0.63321271646729582</v>
      </c>
      <c r="T1287" s="303">
        <f>(AE$1159*($C1181*10^-6)*$D$1199*$AH$1222)+AE$1162*AE$1252</f>
        <v>0.58699268102320945</v>
      </c>
      <c r="U1287" s="303">
        <f>(AE$1159*($C1182*10^-6)*$D$1199*$AH$1222)+AE$1162*AE$1252</f>
        <v>0.56203372355407533</v>
      </c>
      <c r="V1287" s="303">
        <f>(AE$1159*($C1183*10^-6)*$D$1199*$AH$1222)+AE$1162*AE$1252</f>
        <v>0.55491381052385025</v>
      </c>
      <c r="W1287" s="303">
        <f>(AE$1159*($C1184*10^-6)*$D$1199*$AH$1222)+AE$1162*AE$1252</f>
        <v>0.56331326681680349</v>
      </c>
      <c r="X1287" s="303">
        <f>(AE$1159*($C1185*10^-6)*$D$1199*$AH$1222)+AE$1162*AE$1252</f>
        <v>0.58556998742198207</v>
      </c>
      <c r="Y1287" s="303">
        <f>(AE$1159*($C1186*10^-6)*$D$1199*$AH$1222)+AE$1162*AE$1252</f>
        <v>0.62044058450687589</v>
      </c>
      <c r="Z1287" s="303">
        <f>(AE$1159*($C1187*10^-6)*$D$1199*$AH$1222)+AE$1162*AE$1252</f>
        <v>0.66696235642571533</v>
      </c>
      <c r="AA1287" s="303">
        <f>(AE$1159*($C1188*10^-6)*$D$1199*$AH$1222)+AE$1162*AE$1252</f>
        <v>0.72436874105931059</v>
      </c>
      <c r="AB1287" s="72">
        <v>0.58699268102320956</v>
      </c>
      <c r="AC1287" s="72" t="b">
        <f t="shared" si="404"/>
        <v>0</v>
      </c>
      <c r="AD1287" s="72"/>
      <c r="AE1287" s="72"/>
      <c r="AF1287" s="72"/>
      <c r="AG1287" s="72"/>
      <c r="AH1287" s="72"/>
      <c r="AI1287" s="72"/>
      <c r="AJ1287" s="72"/>
      <c r="AK1287" s="72"/>
      <c r="AL1287" s="72"/>
      <c r="AM1287" s="72"/>
      <c r="AN1287" s="72"/>
      <c r="AO1287" s="72"/>
      <c r="AP1287" s="72"/>
      <c r="AQ1287" s="72"/>
      <c r="AR1287" s="72"/>
      <c r="AS1287" s="72"/>
      <c r="AT1287" s="72"/>
      <c r="AU1287" s="72"/>
      <c r="AV1287" s="72"/>
      <c r="AW1287" s="72"/>
      <c r="AX1287" s="2"/>
      <c r="AY1287" s="359"/>
      <c r="AZ1287" s="359"/>
      <c r="BA1287" s="43"/>
      <c r="BB1287" s="128"/>
      <c r="BC1287" s="128"/>
      <c r="BD1287" s="43"/>
      <c r="BE1287" s="44"/>
      <c r="BF1287" s="44"/>
      <c r="BG1287" s="43"/>
      <c r="BH1287" s="2"/>
      <c r="BI1287" s="2"/>
      <c r="BJ1287" s="2"/>
      <c r="BK1287" s="2"/>
      <c r="BL1287" s="2"/>
      <c r="BM1287" s="2"/>
      <c r="BN1287" s="2"/>
      <c r="BO1287" s="2"/>
      <c r="BP1287" s="2"/>
      <c r="BQ1287" s="2"/>
      <c r="BR1287" s="2"/>
      <c r="BS1287" s="72"/>
      <c r="BT1287" s="72"/>
      <c r="BU1287" s="72"/>
      <c r="BV1287" s="72"/>
      <c r="BW1287" s="72"/>
      <c r="BX1287" s="72"/>
      <c r="BY1287" s="72"/>
      <c r="BZ1287" s="72"/>
      <c r="CA1287" s="72"/>
      <c r="CB1287" s="72"/>
      <c r="CC1287" s="72"/>
      <c r="CD1287" s="72"/>
      <c r="CE1287" s="72"/>
      <c r="CF1287" s="72"/>
      <c r="CG1287" s="72"/>
      <c r="CH1287" s="72"/>
      <c r="CI1287" s="72"/>
      <c r="CJ1287" s="72"/>
      <c r="EK1287" s="71"/>
      <c r="EL1287" s="71"/>
    </row>
    <row r="1288" spans="1:142" ht="25.15" customHeight="1">
      <c r="A1288" s="440"/>
      <c r="B1288" s="369">
        <f t="shared" si="405"/>
        <v>2048</v>
      </c>
      <c r="C1288" s="397">
        <f t="shared" si="402"/>
        <v>54057</v>
      </c>
      <c r="D1288" s="107">
        <f t="shared" si="403"/>
        <v>1.4235765119474157</v>
      </c>
      <c r="E1288" s="107">
        <f t="shared" si="397"/>
        <v>0.7839378149156575</v>
      </c>
      <c r="F1288" s="107">
        <f t="shared" si="398"/>
        <v>0.62998891264733281</v>
      </c>
      <c r="G1288" s="107">
        <f t="shared" si="399"/>
        <v>0.57722023764993824</v>
      </c>
      <c r="H1288" s="107">
        <f t="shared" si="400"/>
        <v>0.59354059895010114</v>
      </c>
      <c r="I1288" s="107">
        <f t="shared" si="401"/>
        <v>0.69181208468261757</v>
      </c>
      <c r="J1288" s="15"/>
      <c r="K1288" s="15"/>
      <c r="L1288" s="15"/>
      <c r="M1288" s="128">
        <f t="shared" si="406"/>
        <v>2048</v>
      </c>
      <c r="N1288" s="303">
        <f>(AF$1159*($C1175*10^-6)*$D$1199*$AI$1222)+AF$1162*AF$1252</f>
        <v>1.9725857546019736</v>
      </c>
      <c r="O1288" s="303">
        <f>(AF$1159*($C1176*10^-6)*$D$1199*$AI$1222)+AF$1162*AF$1252</f>
        <v>1.2895276358852272</v>
      </c>
      <c r="P1288" s="303">
        <f>(AF$1159*($C1177*10^-6)*$D$1199*$AI$1222)+AF$1162*AF$1252</f>
        <v>1.0086161453550462</v>
      </c>
      <c r="Q1288" s="303">
        <f>(AF$1159*($C1178*10^-6)*$D$1199*$AI$1222)+AF$1162*AF$1252</f>
        <v>0.83973981623580096</v>
      </c>
      <c r="R1288" s="303">
        <f>(AF$1159*($C1179*10^-6)*$D$1199*$AI$1222)+AF$1162*AF$1252</f>
        <v>0.72813581359551416</v>
      </c>
      <c r="S1288" s="303">
        <f>(AF$1159*($C1180*10^-6)*$D$1199*$AI$1222)+AF$1162*AF$1252</f>
        <v>0.65360909950876189</v>
      </c>
      <c r="T1288" s="303">
        <f>(AF$1159*($C1181*10^-6)*$D$1199*$AI$1222)+AF$1162*AF$1252</f>
        <v>0.60636872578590384</v>
      </c>
      <c r="U1288" s="303">
        <f>(AF$1159*($C1182*10^-6)*$D$1199*$AI$1222)+AF$1162*AF$1252</f>
        <v>0.58085878259252022</v>
      </c>
      <c r="V1288" s="303">
        <f>(AF$1159*($C1183*10^-6)*$D$1199*$AI$1222)+AF$1162*AF$1252</f>
        <v>0.57358169270735626</v>
      </c>
      <c r="W1288" s="303">
        <f>(AF$1159*($C1184*10^-6)*$D$1199*$AI$1222)+AF$1162*AF$1252</f>
        <v>0.5821665726308678</v>
      </c>
      <c r="X1288" s="303">
        <f>(AF$1159*($C1185*10^-6)*$D$1199*$AI$1222)+AF$1162*AF$1252</f>
        <v>0.60491462526933448</v>
      </c>
      <c r="Y1288" s="303">
        <f>(AF$1159*($C1186*10^-6)*$D$1199*$AI$1222)+AF$1162*AF$1252</f>
        <v>0.64055501416999572</v>
      </c>
      <c r="Z1288" s="303">
        <f>(AF$1159*($C1187*10^-6)*$D$1199*$AI$1222)+AF$1162*AF$1252</f>
        <v>0.6881037854026395</v>
      </c>
      <c r="AA1288" s="303">
        <f>(AF$1159*($C1188*10^-6)*$D$1199*$AI$1222)+AF$1162*AF$1252</f>
        <v>0.74677745447521793</v>
      </c>
      <c r="AB1288" s="72">
        <v>0.60636872578590373</v>
      </c>
      <c r="AC1288" s="72" t="b">
        <f t="shared" si="404"/>
        <v>1</v>
      </c>
      <c r="AD1288" s="72"/>
      <c r="AE1288" s="72"/>
      <c r="AF1288" s="72"/>
      <c r="AG1288" s="72"/>
      <c r="AH1288" s="72"/>
      <c r="AI1288" s="72"/>
      <c r="AJ1288" s="72"/>
      <c r="AK1288" s="72"/>
      <c r="AL1288" s="72"/>
      <c r="AM1288" s="72"/>
      <c r="AN1288" s="72"/>
      <c r="AO1288" s="72"/>
      <c r="AP1288" s="72"/>
      <c r="AQ1288" s="72"/>
      <c r="AR1288" s="72"/>
      <c r="AS1288" s="72"/>
      <c r="AT1288" s="72"/>
      <c r="AU1288" s="72"/>
      <c r="AV1288" s="72"/>
      <c r="AW1288" s="72"/>
      <c r="AX1288" s="2"/>
      <c r="AY1288" s="359"/>
      <c r="AZ1288" s="359"/>
      <c r="BA1288" s="43"/>
      <c r="BB1288" s="128"/>
      <c r="BC1288" s="128"/>
      <c r="BD1288" s="43"/>
      <c r="BE1288" s="44"/>
      <c r="BF1288" s="44"/>
      <c r="BG1288" s="43"/>
      <c r="BH1288" s="2"/>
      <c r="BI1288" s="2"/>
      <c r="BJ1288" s="2"/>
      <c r="BK1288" s="2"/>
      <c r="BL1288" s="2"/>
      <c r="BM1288" s="2"/>
      <c r="BN1288" s="2"/>
      <c r="BO1288" s="2"/>
      <c r="BP1288" s="2"/>
      <c r="BQ1288" s="2"/>
      <c r="BR1288" s="2"/>
      <c r="BS1288" s="72"/>
      <c r="BT1288" s="72"/>
      <c r="BU1288" s="72"/>
      <c r="BV1288" s="72"/>
      <c r="BW1288" s="72"/>
      <c r="BX1288" s="72"/>
      <c r="BY1288" s="72"/>
      <c r="BZ1288" s="72"/>
      <c r="CA1288" s="72"/>
      <c r="CB1288" s="72"/>
      <c r="CC1288" s="72"/>
      <c r="CD1288" s="72"/>
      <c r="CE1288" s="72"/>
      <c r="CF1288" s="72"/>
      <c r="CG1288" s="72"/>
      <c r="CH1288" s="72"/>
      <c r="CI1288" s="72"/>
      <c r="CJ1288" s="72"/>
      <c r="EK1288" s="71"/>
      <c r="EL1288" s="71"/>
    </row>
    <row r="1289" spans="1:142" ht="25.15" customHeight="1">
      <c r="A1289" s="440"/>
      <c r="B1289" s="369">
        <f t="shared" si="405"/>
        <v>2049</v>
      </c>
      <c r="C1289" s="397">
        <f t="shared" si="402"/>
        <v>54423</v>
      </c>
      <c r="D1289" s="107">
        <f t="shared" si="403"/>
        <v>1.4590857967332218</v>
      </c>
      <c r="E1289" s="107">
        <f t="shared" si="397"/>
        <v>0.80654312470636791</v>
      </c>
      <c r="F1289" s="107">
        <f t="shared" si="398"/>
        <v>0.64948848040803231</v>
      </c>
      <c r="G1289" s="107">
        <f t="shared" si="399"/>
        <v>0.59565525808751518</v>
      </c>
      <c r="H1289" s="107">
        <f t="shared" si="400"/>
        <v>0.61230486390509942</v>
      </c>
      <c r="I1289" s="107">
        <f t="shared" si="401"/>
        <v>0.71255886382962441</v>
      </c>
      <c r="J1289" s="15"/>
      <c r="K1289" s="15"/>
      <c r="L1289" s="15"/>
      <c r="M1289" s="128">
        <f t="shared" si="406"/>
        <v>2049</v>
      </c>
      <c r="N1289" s="303">
        <f>(AG$1159*($C1175*10^-6)*$D$1199*$AJ$1222)+AG$1162*AG$1252</f>
        <v>2.0191706693835352</v>
      </c>
      <c r="O1289" s="303">
        <f>(AG$1159*($C1176*10^-6)*$D$1199*$AJ$1222)+AG$1162*AG$1252</f>
        <v>1.3223326387805627</v>
      </c>
      <c r="P1289" s="303">
        <f>(AG$1159*($C1177*10^-6)*$D$1199*$AJ$1222)+AG$1162*AG$1252</f>
        <v>1.0357540820355673</v>
      </c>
      <c r="Q1289" s="303">
        <f>(AG$1159*($C1178*10^-6)*$D$1199*$AJ$1222)+AG$1162*AG$1252</f>
        <v>0.86347086721923916</v>
      </c>
      <c r="R1289" s="303">
        <f>(AG$1159*($C1179*10^-6)*$D$1199*$AJ$1222)+AG$1162*AG$1252</f>
        <v>0.74961538219349655</v>
      </c>
      <c r="S1289" s="303">
        <f>(AG$1159*($C1180*10^-6)*$D$1199*$AJ$1222)+AG$1162*AG$1252</f>
        <v>0.67358517737126378</v>
      </c>
      <c r="T1289" s="303">
        <f>(AG$1159*($C1181*10^-6)*$D$1199*$AJ$1222)+AG$1162*AG$1252</f>
        <v>0.62539178344480084</v>
      </c>
      <c r="U1289" s="303">
        <f>(AG$1159*($C1182*10^-6)*$D$1199*$AJ$1222)+AG$1162*AG$1252</f>
        <v>0.59936720648923036</v>
      </c>
      <c r="V1289" s="303">
        <f>(AG$1159*($C1183*10^-6)*$D$1199*$AJ$1222)+AG$1162*AG$1252</f>
        <v>0.5919433096858</v>
      </c>
      <c r="W1289" s="303">
        <f>(AG$1159*($C1184*10^-6)*$D$1199*$AJ$1222)+AG$1162*AG$1252</f>
        <v>0.60070137968737103</v>
      </c>
      <c r="X1289" s="303">
        <f>(AG$1159*($C1185*10^-6)*$D$1199*$AJ$1222)+AG$1162*AG$1252</f>
        <v>0.62390834812282769</v>
      </c>
      <c r="Y1289" s="303">
        <f>(AG$1159*($C1186*10^-6)*$D$1199*$AJ$1222)+AG$1162*AG$1252</f>
        <v>0.66026774087570073</v>
      </c>
      <c r="Z1289" s="303">
        <f>(AG$1159*($C1187*10^-6)*$D$1199*$AJ$1222)+AG$1162*AG$1252</f>
        <v>0.7087757538769881</v>
      </c>
      <c r="AA1289" s="303">
        <f>(AG$1159*($C1188*10^-6)*$D$1199*$AJ$1222)+AG$1162*AG$1252</f>
        <v>0.76863309673618463</v>
      </c>
      <c r="AB1289" s="72">
        <v>0.62539178344480095</v>
      </c>
      <c r="AC1289" s="72" t="b">
        <f t="shared" si="404"/>
        <v>1</v>
      </c>
      <c r="AD1289" s="72"/>
      <c r="AE1289" s="72"/>
      <c r="AF1289" s="72"/>
      <c r="AG1289" s="72"/>
      <c r="AH1289" s="72"/>
      <c r="AI1289" s="72"/>
      <c r="AJ1289" s="72"/>
      <c r="AK1289" s="72"/>
      <c r="AL1289" s="72"/>
      <c r="AM1289" s="72"/>
      <c r="AN1289" s="72"/>
      <c r="AO1289" s="72"/>
      <c r="AP1289" s="72"/>
      <c r="AQ1289" s="72"/>
      <c r="AR1289" s="72"/>
      <c r="AS1289" s="72"/>
      <c r="AT1289" s="72"/>
      <c r="AU1289" s="72"/>
      <c r="AV1289" s="72"/>
      <c r="AW1289" s="72"/>
      <c r="AX1289" s="2"/>
      <c r="AY1289" s="359"/>
      <c r="AZ1289" s="359"/>
      <c r="BA1289" s="43"/>
      <c r="BB1289" s="128"/>
      <c r="BC1289" s="128"/>
      <c r="BD1289" s="43"/>
      <c r="BE1289" s="44"/>
      <c r="BF1289" s="44"/>
      <c r="BG1289" s="43"/>
      <c r="BH1289" s="2"/>
      <c r="BI1289" s="2"/>
      <c r="BJ1289" s="2"/>
      <c r="BK1289" s="2"/>
      <c r="BL1289" s="2"/>
      <c r="BM1289" s="2"/>
      <c r="BN1289" s="2"/>
      <c r="BO1289" s="2"/>
      <c r="BP1289" s="2"/>
      <c r="BQ1289" s="2"/>
      <c r="BR1289" s="2"/>
      <c r="BS1289" s="72"/>
      <c r="BT1289" s="72"/>
      <c r="BU1289" s="72"/>
      <c r="BV1289" s="72"/>
      <c r="BW1289" s="72"/>
      <c r="BX1289" s="72"/>
      <c r="BY1289" s="72"/>
      <c r="BZ1289" s="72"/>
      <c r="CA1289" s="72"/>
      <c r="CB1289" s="72"/>
      <c r="CC1289" s="72"/>
      <c r="CD1289" s="72"/>
      <c r="CE1289" s="72"/>
      <c r="CF1289" s="72"/>
      <c r="CG1289" s="72"/>
      <c r="CH1289" s="72"/>
      <c r="CI1289" s="72"/>
      <c r="CJ1289" s="72"/>
      <c r="EK1289" s="71"/>
      <c r="EL1289" s="71"/>
    </row>
    <row r="1290" spans="1:142" ht="25.15" customHeight="1">
      <c r="A1290" s="440"/>
      <c r="B1290" s="369">
        <f t="shared" si="405"/>
        <v>2050</v>
      </c>
      <c r="C1290" s="397">
        <f t="shared" si="402"/>
        <v>54788</v>
      </c>
      <c r="D1290" s="107">
        <f t="shared" si="403"/>
        <v>1.4930775639333509</v>
      </c>
      <c r="E1290" s="107">
        <f t="shared" si="397"/>
        <v>0.82854240940168045</v>
      </c>
      <c r="F1290" s="107">
        <f t="shared" si="398"/>
        <v>0.66860140202735219</v>
      </c>
      <c r="G1290" s="107">
        <f t="shared" si="399"/>
        <v>0.61377882835169462</v>
      </c>
      <c r="H1290" s="107">
        <f t="shared" si="400"/>
        <v>0.63073442198438878</v>
      </c>
      <c r="I1290" s="107">
        <f t="shared" si="401"/>
        <v>0.73283089810498891</v>
      </c>
      <c r="J1290" s="15"/>
      <c r="K1290" s="15"/>
      <c r="L1290" s="15"/>
      <c r="M1290" s="128">
        <f t="shared" si="406"/>
        <v>2050</v>
      </c>
      <c r="N1290" s="303">
        <f>(AH$1159*($C1175*10^-6)*$D$1199*$AK$1222)+AH$1162*AH$1252</f>
        <v>2.0634557221026144</v>
      </c>
      <c r="O1290" s="303">
        <f>(AH$1159*($C1176*10^-6)*$D$1199*$AK$1222)+AH$1162*AH$1252</f>
        <v>1.3538111452783201</v>
      </c>
      <c r="P1290" s="303">
        <f>(AH$1159*($C1177*10^-6)*$D$1199*$AK$1222)+AH$1162*AH$1252</f>
        <v>1.0619658244191177</v>
      </c>
      <c r="Q1290" s="303">
        <f>(AH$1159*($C1178*10^-6)*$D$1199*$AK$1222)+AH$1162*AH$1252</f>
        <v>0.88651637461444621</v>
      </c>
      <c r="R1290" s="303">
        <f>(AH$1159*($C1179*10^-6)*$D$1199*$AK$1222)+AH$1162*AH$1252</f>
        <v>0.77056844418891457</v>
      </c>
      <c r="S1290" s="303">
        <f>(AH$1159*($C1180*10^-6)*$D$1199*$AK$1222)+AH$1162*AH$1252</f>
        <v>0.69314095005480258</v>
      </c>
      <c r="T1290" s="303">
        <f>(AH$1159*($C1181*10^-6)*$D$1199*$AK$1222)+AH$1162*AH$1252</f>
        <v>0.64406185399990179</v>
      </c>
      <c r="U1290" s="303">
        <f>(AH$1159*($C1182*10^-6)*$D$1199*$AK$1222)+AH$1162*AH$1252</f>
        <v>0.61755899524420688</v>
      </c>
      <c r="V1290" s="303">
        <f>(AH$1159*($C1183*10^-6)*$D$1199*$AK$1222)+AH$1162*AH$1252</f>
        <v>0.60999866145918236</v>
      </c>
      <c r="W1290" s="303">
        <f>(AH$1159*($C1184*10^-6)*$D$1199*$AK$1222)+AH$1162*AH$1252</f>
        <v>0.61891768798631464</v>
      </c>
      <c r="X1290" s="303">
        <f>(AH$1159*($C1185*10^-6)*$D$1199*$AK$1222)+AH$1162*AH$1252</f>
        <v>0.64255115598246293</v>
      </c>
      <c r="Y1290" s="303">
        <f>(AH$1159*($C1186*10^-6)*$D$1199*$AK$1222)+AH$1162*AH$1252</f>
        <v>0.67957876462399225</v>
      </c>
      <c r="Z1290" s="303">
        <f>(AH$1159*($C1187*10^-6)*$D$1199*$AK$1222)+AH$1162*AH$1252</f>
        <v>0.72897826184876247</v>
      </c>
      <c r="AA1290" s="303">
        <f>(AH$1159*($C1188*10^-6)*$D$1199*$AK$1222)+AH$1162*AH$1252</f>
        <v>0.78993566784221214</v>
      </c>
      <c r="AB1290" s="72">
        <v>0.64406185399990168</v>
      </c>
      <c r="AC1290" s="72" t="b">
        <f t="shared" si="404"/>
        <v>1</v>
      </c>
      <c r="AD1290" s="72"/>
      <c r="AE1290" s="72"/>
      <c r="AF1290" s="72"/>
      <c r="AG1290" s="72"/>
      <c r="AH1290" s="72"/>
      <c r="AI1290" s="72"/>
      <c r="AJ1290" s="72"/>
      <c r="AK1290" s="72"/>
      <c r="AL1290" s="72"/>
      <c r="AM1290" s="72"/>
      <c r="AN1290" s="72"/>
      <c r="AO1290" s="72"/>
      <c r="AP1290" s="72"/>
      <c r="AQ1290" s="72"/>
      <c r="AR1290" s="72"/>
      <c r="AS1290" s="72"/>
      <c r="AT1290" s="72"/>
      <c r="AU1290" s="72"/>
      <c r="AV1290" s="72"/>
      <c r="AW1290" s="72"/>
      <c r="AX1290" s="2"/>
      <c r="AY1290" s="359"/>
      <c r="AZ1290" s="359"/>
      <c r="BA1290" s="43"/>
      <c r="BB1290" s="128"/>
      <c r="BC1290" s="128"/>
      <c r="BD1290" s="43"/>
      <c r="BE1290" s="44"/>
      <c r="BF1290" s="44"/>
      <c r="BG1290" s="43"/>
      <c r="BH1290" s="2"/>
      <c r="BI1290" s="2"/>
      <c r="BJ1290" s="2"/>
      <c r="BK1290" s="2"/>
      <c r="BL1290" s="2"/>
      <c r="BM1290" s="2"/>
      <c r="BN1290" s="2"/>
      <c r="BO1290" s="2"/>
      <c r="BP1290" s="2"/>
      <c r="BQ1290" s="2"/>
      <c r="BR1290" s="2"/>
      <c r="BS1290" s="72"/>
      <c r="BT1290" s="72"/>
      <c r="BU1290" s="72"/>
      <c r="BV1290" s="72"/>
      <c r="BW1290" s="72"/>
      <c r="BX1290" s="72"/>
      <c r="BY1290" s="72"/>
      <c r="BZ1290" s="72"/>
      <c r="CA1290" s="72"/>
      <c r="CB1290" s="72"/>
      <c r="CC1290" s="72"/>
      <c r="CD1290" s="72"/>
      <c r="CE1290" s="72"/>
      <c r="CF1290" s="72"/>
      <c r="CG1290" s="72"/>
      <c r="CH1290" s="72"/>
      <c r="CI1290" s="72"/>
      <c r="CJ1290" s="72"/>
      <c r="EK1290" s="71"/>
      <c r="EL1290" s="71"/>
    </row>
    <row r="1291" spans="1:142" ht="25.15" customHeight="1">
      <c r="A1291" s="440"/>
      <c r="B1291" s="369">
        <f>B1290+1</f>
        <v>2051</v>
      </c>
      <c r="C1291" s="397">
        <f t="shared" si="402"/>
        <v>55153</v>
      </c>
      <c r="D1291" s="107">
        <f t="shared" si="403"/>
        <v>1.5472306362003634</v>
      </c>
      <c r="E1291" s="107">
        <f t="shared" si="397"/>
        <v>0.85859317036443561</v>
      </c>
      <c r="F1291" s="107">
        <f t="shared" si="398"/>
        <v>0.69285119381072757</v>
      </c>
      <c r="G1291" s="107">
        <f t="shared" si="399"/>
        <v>0.63604023663388043</v>
      </c>
      <c r="H1291" s="107">
        <f t="shared" si="400"/>
        <v>0.65361079998382254</v>
      </c>
      <c r="I1291" s="107">
        <f t="shared" si="401"/>
        <v>0.75941025710361554</v>
      </c>
      <c r="J1291" s="15"/>
      <c r="K1291" s="15"/>
      <c r="L1291" s="15"/>
      <c r="M1291" s="128">
        <f>M1290+1</f>
        <v>2051</v>
      </c>
      <c r="N1291" s="303">
        <f>(AI$1159*($C1175*10^-6)*$D$1199*$AL$1222)+AI$1162*AI$1252</f>
        <v>2.1382960850804293</v>
      </c>
      <c r="O1291" s="303">
        <f>(AI$1159*($C1176*10^-6)*$D$1199*$AL$1222)+AI$1162*AI$1252</f>
        <v>1.4029131039153575</v>
      </c>
      <c r="P1291" s="303">
        <f>(AI$1159*($C1177*10^-6)*$D$1199*$AL$1222)+AI$1162*AI$1252</f>
        <v>1.1004827196053033</v>
      </c>
      <c r="Q1291" s="303">
        <f>(AI$1159*($C1178*10^-6)*$D$1199*$AL$1222)+AI$1162*AI$1252</f>
        <v>0.91866981825331218</v>
      </c>
      <c r="R1291" s="303">
        <f>(AI$1159*($C1179*10^-6)*$D$1199*$AL$1222)+AI$1162*AI$1252</f>
        <v>0.79851652247555915</v>
      </c>
      <c r="S1291" s="303">
        <f>(AI$1159*($C1180*10^-6)*$D$1199*$AL$1222)+AI$1162*AI$1252</f>
        <v>0.71828077725886275</v>
      </c>
      <c r="T1291" s="303">
        <f>(AI$1159*($C1181*10^-6)*$D$1199*$AL$1222)+AI$1162*AI$1252</f>
        <v>0.66742161036259251</v>
      </c>
      <c r="U1291" s="303">
        <f>(AI$1159*($C1182*10^-6)*$D$1199*$AL$1222)+AI$1162*AI$1252</f>
        <v>0.63995750802508489</v>
      </c>
      <c r="V1291" s="303">
        <f>(AI$1159*($C1183*10^-6)*$D$1199*$AL$1222)+AI$1162*AI$1252</f>
        <v>0.63212296524267608</v>
      </c>
      <c r="W1291" s="303">
        <f>(AI$1159*($C1184*10^-6)*$D$1199*$AL$1222)+AI$1162*AI$1252</f>
        <v>0.6413654797785644</v>
      </c>
      <c r="X1291" s="303">
        <f>(AI$1159*($C1185*10^-6)*$D$1199*$AL$1222)+AI$1162*AI$1252</f>
        <v>0.6658561201890808</v>
      </c>
      <c r="Y1291" s="303">
        <f>(AI$1159*($C1186*10^-6)*$D$1199*$AL$1222)+AI$1162*AI$1252</f>
        <v>0.70422669909222002</v>
      </c>
      <c r="Z1291" s="303">
        <f>(AI$1159*($C1187*10^-6)*$D$1199*$AL$1222)+AI$1162*AI$1252</f>
        <v>0.7554178879261787</v>
      </c>
      <c r="AA1291" s="303">
        <f>(AI$1159*($C1188*10^-6)*$D$1199*$AL$1222)+AI$1162*AI$1252</f>
        <v>0.81858618429244778</v>
      </c>
      <c r="AB1291" s="72">
        <v>0.66742161036259251</v>
      </c>
      <c r="AC1291" s="72" t="b">
        <f t="shared" si="404"/>
        <v>1</v>
      </c>
      <c r="AD1291" s="72"/>
      <c r="AE1291" s="72"/>
      <c r="AF1291" s="72"/>
      <c r="AG1291" s="72"/>
      <c r="AH1291" s="72"/>
      <c r="AI1291" s="72"/>
      <c r="AJ1291" s="72"/>
      <c r="AK1291" s="72"/>
      <c r="AL1291" s="72"/>
      <c r="AM1291" s="72"/>
      <c r="AN1291" s="72"/>
      <c r="AO1291" s="72"/>
      <c r="AP1291" s="72"/>
      <c r="AQ1291" s="72"/>
      <c r="AR1291" s="72"/>
      <c r="AS1291" s="72"/>
      <c r="AT1291" s="72"/>
      <c r="AU1291" s="72"/>
      <c r="AV1291" s="72"/>
      <c r="AW1291" s="72"/>
      <c r="AX1291" s="2"/>
      <c r="AY1291" s="359"/>
      <c r="AZ1291" s="359"/>
      <c r="BA1291" s="43"/>
      <c r="BB1291" s="128"/>
      <c r="BC1291" s="128"/>
      <c r="BD1291" s="43"/>
      <c r="BE1291" s="44"/>
      <c r="BF1291" s="44"/>
      <c r="BG1291" s="43"/>
      <c r="BH1291" s="2"/>
      <c r="BI1291" s="2"/>
      <c r="BJ1291" s="2"/>
      <c r="BK1291" s="2"/>
      <c r="BL1291" s="2"/>
      <c r="BM1291" s="2"/>
      <c r="BN1291" s="2"/>
      <c r="BO1291" s="2"/>
      <c r="BP1291" s="2"/>
      <c r="BQ1291" s="2"/>
      <c r="BR1291" s="2"/>
      <c r="BS1291" s="72"/>
      <c r="BT1291" s="72"/>
      <c r="BU1291" s="72"/>
      <c r="BV1291" s="72"/>
      <c r="BW1291" s="72"/>
      <c r="BX1291" s="72"/>
      <c r="BY1291" s="72"/>
      <c r="BZ1291" s="72"/>
      <c r="CA1291" s="72"/>
      <c r="CB1291" s="72"/>
      <c r="CC1291" s="72"/>
      <c r="CD1291" s="72"/>
      <c r="CE1291" s="72"/>
      <c r="CF1291" s="72"/>
      <c r="CG1291" s="72"/>
      <c r="CH1291" s="72"/>
      <c r="CI1291" s="72"/>
      <c r="CJ1291" s="72"/>
      <c r="EK1291" s="71"/>
      <c r="EL1291" s="71"/>
    </row>
    <row r="1292" spans="1:142" ht="25.15" customHeight="1">
      <c r="A1292" s="440"/>
      <c r="B1292" s="369">
        <f t="shared" si="405"/>
        <v>2052</v>
      </c>
      <c r="C1292" s="397">
        <f t="shared" si="402"/>
        <v>55518</v>
      </c>
      <c r="D1292" s="107">
        <f t="shared" si="403"/>
        <v>1.5472306362003634</v>
      </c>
      <c r="E1292" s="107">
        <f t="shared" si="397"/>
        <v>0.85859317036443561</v>
      </c>
      <c r="F1292" s="107">
        <f t="shared" si="398"/>
        <v>0.69285119381072757</v>
      </c>
      <c r="G1292" s="107">
        <f t="shared" si="399"/>
        <v>0.63604023663388043</v>
      </c>
      <c r="H1292" s="107">
        <f t="shared" si="400"/>
        <v>0.65361079998382254</v>
      </c>
      <c r="I1292" s="107">
        <f t="shared" si="401"/>
        <v>0.75941025710361554</v>
      </c>
      <c r="J1292" s="15"/>
      <c r="K1292" s="15"/>
      <c r="L1292" s="15"/>
      <c r="M1292" s="128">
        <f t="shared" si="406"/>
        <v>2052</v>
      </c>
      <c r="N1292" s="303">
        <f>(AJ$1159*($C1175*10^-6)*$D$1199*$AM$1222)+AJ$1162*AJ$1252</f>
        <v>2.1382960850804293</v>
      </c>
      <c r="O1292" s="303">
        <f>(AJ$1159*($C1176*10^-6)*$D$1199*$AM$1222)+AJ$1162*AJ$1252</f>
        <v>1.4029131039153575</v>
      </c>
      <c r="P1292" s="303">
        <f>(AJ$1159*($C1177*10^-6)*$D$1199*$AM$1222)+AJ$1162*AJ$1252</f>
        <v>1.1004827196053033</v>
      </c>
      <c r="Q1292" s="303">
        <f>(AJ$1159*($C1178*10^-6)*$D$1199*$AM$1222)+AJ$1162*AJ$1252</f>
        <v>0.91866981825331218</v>
      </c>
      <c r="R1292" s="303">
        <f>(AJ$1159*($C1179*10^-6)*$D$1199*$AM$1222)+AJ$1162*AJ$1252</f>
        <v>0.79851652247555915</v>
      </c>
      <c r="S1292" s="303">
        <f>(AJ$1159*($C1180*10^-6)*$D$1199*$AM$1222)+AJ$1162*AJ$1252</f>
        <v>0.71828077725886275</v>
      </c>
      <c r="T1292" s="303">
        <f>(AJ$1159*($C1181*10^-6)*$D$1199*$AM$1222)+AJ$1162*AJ$1252</f>
        <v>0.66742161036259251</v>
      </c>
      <c r="U1292" s="303">
        <f>(AJ$1159*($C1182*10^-6)*$D$1199*$AM$1222)+AJ$1162*AJ$1252</f>
        <v>0.63995750802508489</v>
      </c>
      <c r="V1292" s="303">
        <f>(AJ$1159*($C1183*10^-6)*$D$1199*$AM$1222)+AJ$1162*AJ$1252</f>
        <v>0.63212296524267608</v>
      </c>
      <c r="W1292" s="303">
        <f>(AJ$1159*($C1184*10^-6)*$D$1199*$AM$1222)+AJ$1162*AJ$1252</f>
        <v>0.6413654797785644</v>
      </c>
      <c r="X1292" s="303">
        <f>(AJ$1159*($C1185*10^-6)*$D$1199*$AM$1222)+AJ$1162*AJ$1252</f>
        <v>0.6658561201890808</v>
      </c>
      <c r="Y1292" s="303">
        <f>(AJ$1159*($C1186*10^-6)*$D$1199*$AM$1222)+AJ$1162*AJ$1252</f>
        <v>0.70422669909222002</v>
      </c>
      <c r="Z1292" s="303">
        <f>(AJ$1159*($C1187*10^-6)*$D$1199*$AM$1222)+AJ$1162*AJ$1252</f>
        <v>0.7554178879261787</v>
      </c>
      <c r="AA1292" s="303">
        <f>(AJ$1159*($C1188*10^-6)*$D$1199*$AM$1222)+AJ$1162*AJ$1252</f>
        <v>0.81858618429244778</v>
      </c>
      <c r="AB1292" s="72">
        <v>0.66742161036259251</v>
      </c>
      <c r="AC1292" s="72" t="b">
        <f t="shared" si="404"/>
        <v>1</v>
      </c>
      <c r="AD1292" s="72"/>
      <c r="AE1292" s="72"/>
      <c r="AF1292" s="72"/>
      <c r="AG1292" s="72"/>
      <c r="AH1292" s="72"/>
      <c r="AI1292" s="72"/>
      <c r="AJ1292" s="72"/>
      <c r="AK1292" s="72"/>
      <c r="AL1292" s="72"/>
      <c r="AM1292" s="72"/>
      <c r="AN1292" s="72"/>
      <c r="AO1292" s="72"/>
      <c r="AP1292" s="72"/>
      <c r="AQ1292" s="72"/>
      <c r="AR1292" s="72"/>
      <c r="AS1292" s="72"/>
      <c r="AT1292" s="72"/>
      <c r="AU1292" s="72"/>
      <c r="AV1292" s="72"/>
      <c r="AW1292" s="72"/>
      <c r="AX1292" s="2"/>
      <c r="AY1292" s="359"/>
      <c r="AZ1292" s="359"/>
      <c r="BA1292" s="43"/>
      <c r="BB1292" s="128"/>
      <c r="BC1292" s="128"/>
      <c r="BD1292" s="43"/>
      <c r="BE1292" s="44"/>
      <c r="BF1292" s="44"/>
      <c r="BG1292" s="43"/>
      <c r="BH1292" s="2"/>
      <c r="BI1292" s="2"/>
      <c r="BJ1292" s="2"/>
      <c r="BK1292" s="2"/>
      <c r="BL1292" s="2"/>
      <c r="BM1292" s="2"/>
      <c r="BN1292" s="2"/>
      <c r="BO1292" s="2"/>
      <c r="BP1292" s="2"/>
      <c r="BQ1292" s="2"/>
      <c r="BR1292" s="2"/>
      <c r="BS1292" s="72"/>
      <c r="BT1292" s="72"/>
      <c r="BU1292" s="72"/>
      <c r="BV1292" s="72"/>
      <c r="BW1292" s="72"/>
      <c r="BX1292" s="72"/>
      <c r="BY1292" s="72"/>
      <c r="BZ1292" s="72"/>
      <c r="CA1292" s="72"/>
      <c r="CB1292" s="72"/>
      <c r="CC1292" s="72"/>
      <c r="CD1292" s="72"/>
      <c r="CE1292" s="72"/>
      <c r="CF1292" s="72"/>
      <c r="CG1292" s="72"/>
      <c r="CH1292" s="72"/>
      <c r="CI1292" s="72"/>
      <c r="CJ1292" s="72"/>
      <c r="EK1292" s="71"/>
      <c r="EL1292" s="71"/>
    </row>
    <row r="1293" spans="1:142" ht="25.15" customHeight="1">
      <c r="A1293" s="440"/>
      <c r="B1293" s="369">
        <f t="shared" si="405"/>
        <v>2053</v>
      </c>
      <c r="C1293" s="397">
        <f t="shared" si="402"/>
        <v>55884</v>
      </c>
      <c r="D1293" s="107">
        <f t="shared" si="403"/>
        <v>1.5472306362003634</v>
      </c>
      <c r="E1293" s="107">
        <f t="shared" si="397"/>
        <v>0.85859317036443561</v>
      </c>
      <c r="F1293" s="107">
        <f t="shared" si="398"/>
        <v>0.69285119381072757</v>
      </c>
      <c r="G1293" s="107">
        <f t="shared" si="399"/>
        <v>0.63604023663388043</v>
      </c>
      <c r="H1293" s="107">
        <f t="shared" si="400"/>
        <v>0.65361079998382254</v>
      </c>
      <c r="I1293" s="107">
        <f t="shared" si="401"/>
        <v>0.75941025710361554</v>
      </c>
      <c r="J1293" s="15"/>
      <c r="K1293" s="15"/>
      <c r="L1293" s="15"/>
      <c r="M1293" s="128">
        <f t="shared" si="406"/>
        <v>2053</v>
      </c>
      <c r="N1293" s="303">
        <f>(AK$1159*($C1175*10^-6)*$D$1199*$AN$1222)+AK$1162*AK$1252</f>
        <v>2.1382960850804293</v>
      </c>
      <c r="O1293" s="303">
        <f>(AK$1159*($C1176*10^-6)*$D$1199*$AN$1222)+AK$1162*AK$1252</f>
        <v>1.4029131039153575</v>
      </c>
      <c r="P1293" s="303">
        <f>(AK$1159*($C1177*10^-6)*$D$1199*$AN$1222)+AK$1162*AK$1252</f>
        <v>1.1004827196053033</v>
      </c>
      <c r="Q1293" s="303">
        <f>(AK$1159*($C1178*10^-6)*$D$1199*$AN$1222)+AK$1162*AK$1252</f>
        <v>0.91866981825331218</v>
      </c>
      <c r="R1293" s="303">
        <f>(AK$1159*($C1179*10^-6)*$D$1199*$AN$1222)+AK$1162*AK$1252</f>
        <v>0.79851652247555915</v>
      </c>
      <c r="S1293" s="303">
        <f>(AK$1159*($C1180*10^-6)*$D$1199*$AN$1222)+AK$1162*AK$1252</f>
        <v>0.71828077725886275</v>
      </c>
      <c r="T1293" s="303">
        <f>(AK$1159*($C1181*10^-6)*$D$1199*$AN$1222)+AK$1162*AK$1252</f>
        <v>0.66742161036259251</v>
      </c>
      <c r="U1293" s="303">
        <f>(AK$1159*($C1182*10^-6)*$D$1199*$AN$1222)+AK$1162*AK$1252</f>
        <v>0.63995750802508489</v>
      </c>
      <c r="V1293" s="303">
        <f>(AK$1159*($C1183*10^-6)*$D$1199*$AN$1222)+AK$1162*AK$1252</f>
        <v>0.63212296524267608</v>
      </c>
      <c r="W1293" s="303">
        <f>(AK$1159*($C1184*10^-6)*$D$1199*$AN$1222)+AK$1162*AK$1252</f>
        <v>0.6413654797785644</v>
      </c>
      <c r="X1293" s="303">
        <f>(AK$1159*($C1185*10^-6)*$D$1199*$AN$1222)+AK$1162*AK$1252</f>
        <v>0.6658561201890808</v>
      </c>
      <c r="Y1293" s="303">
        <f>(AK$1159*($C1186*10^-6)*$D$1199*$AN$1222)+AK$1162*AK$1252</f>
        <v>0.70422669909222002</v>
      </c>
      <c r="Z1293" s="303">
        <f>(AK$1159*($C1187*10^-6)*$D$1199*$AN$1222)+AK$1162*AK$1252</f>
        <v>0.7554178879261787</v>
      </c>
      <c r="AA1293" s="303">
        <f>(AK$1159*($C1188*10^-6)*$D$1199*$AN$1222)+AK$1162*AK$1252</f>
        <v>0.81858618429244778</v>
      </c>
      <c r="AB1293" s="72">
        <v>0.66742161036259251</v>
      </c>
      <c r="AC1293" s="72" t="b">
        <f t="shared" si="404"/>
        <v>1</v>
      </c>
      <c r="AD1293" s="72"/>
      <c r="AE1293" s="72"/>
      <c r="AF1293" s="72"/>
      <c r="AG1293" s="72"/>
      <c r="AH1293" s="72"/>
      <c r="AI1293" s="72"/>
      <c r="AJ1293" s="72"/>
      <c r="AK1293" s="72"/>
      <c r="AL1293" s="72"/>
      <c r="AM1293" s="72"/>
      <c r="AN1293" s="72"/>
      <c r="AO1293" s="72"/>
      <c r="AP1293" s="72"/>
      <c r="AQ1293" s="72"/>
      <c r="AR1293" s="72"/>
      <c r="AS1293" s="72"/>
      <c r="AT1293" s="72"/>
      <c r="AU1293" s="72"/>
      <c r="AV1293" s="72"/>
      <c r="AW1293" s="72"/>
      <c r="AX1293" s="2"/>
      <c r="AY1293" s="359"/>
      <c r="AZ1293" s="359"/>
      <c r="BA1293" s="43"/>
      <c r="BB1293" s="128"/>
      <c r="BC1293" s="128"/>
      <c r="BD1293" s="43"/>
      <c r="BE1293" s="44"/>
      <c r="BF1293" s="44"/>
      <c r="BG1293" s="43"/>
      <c r="BH1293" s="2"/>
      <c r="BI1293" s="2"/>
      <c r="BJ1293" s="2"/>
      <c r="BK1293" s="2"/>
      <c r="BL1293" s="2"/>
      <c r="BM1293" s="2"/>
      <c r="BN1293" s="2"/>
      <c r="BO1293" s="2"/>
      <c r="BP1293" s="2"/>
      <c r="BQ1293" s="2"/>
      <c r="BR1293" s="2"/>
      <c r="BS1293" s="72"/>
      <c r="BT1293" s="72"/>
      <c r="BU1293" s="72"/>
      <c r="BV1293" s="72"/>
      <c r="BW1293" s="72"/>
      <c r="BX1293" s="72"/>
      <c r="BY1293" s="72"/>
      <c r="BZ1293" s="72"/>
      <c r="CA1293" s="72"/>
      <c r="CB1293" s="72"/>
      <c r="CC1293" s="72"/>
      <c r="CD1293" s="72"/>
      <c r="CE1293" s="72"/>
      <c r="CF1293" s="72"/>
      <c r="CG1293" s="72"/>
      <c r="CH1293" s="72"/>
      <c r="CI1293" s="72"/>
      <c r="CJ1293" s="72"/>
      <c r="EK1293" s="71"/>
      <c r="EL1293" s="71"/>
    </row>
    <row r="1294" spans="1:142" ht="25.15" customHeight="1">
      <c r="A1294" s="440"/>
      <c r="B1294" s="369">
        <f t="shared" si="405"/>
        <v>2054</v>
      </c>
      <c r="C1294" s="397">
        <f t="shared" si="402"/>
        <v>56249</v>
      </c>
      <c r="D1294" s="107">
        <f t="shared" si="403"/>
        <v>1.5472306362003634</v>
      </c>
      <c r="E1294" s="107">
        <f t="shared" si="397"/>
        <v>0.85859317036443561</v>
      </c>
      <c r="F1294" s="107">
        <f t="shared" si="398"/>
        <v>0.69285119381072757</v>
      </c>
      <c r="G1294" s="107">
        <f t="shared" si="399"/>
        <v>0.63604023663388043</v>
      </c>
      <c r="H1294" s="107">
        <f t="shared" si="400"/>
        <v>0.65361079998382254</v>
      </c>
      <c r="I1294" s="107">
        <f t="shared" si="401"/>
        <v>0.75941025710361554</v>
      </c>
      <c r="J1294" s="15"/>
      <c r="K1294" s="15"/>
      <c r="L1294" s="15"/>
      <c r="M1294" s="128">
        <f t="shared" si="406"/>
        <v>2054</v>
      </c>
      <c r="N1294" s="303">
        <f>(AL$1159*($C1175*10^-6)*$D$1199*$AO$1222)+AL$1162*AL$1252</f>
        <v>2.1382960850804293</v>
      </c>
      <c r="O1294" s="303">
        <f>(AL$1159*($C1176*10^-6)*$D$1199*$AO$1222)+AL$1162*AL$1252</f>
        <v>1.4029131039153575</v>
      </c>
      <c r="P1294" s="303">
        <f>(AL$1159*($C1177*10^-6)*$D$1199*$AO$1222)+AL$1162*AL$1252</f>
        <v>1.1004827196053033</v>
      </c>
      <c r="Q1294" s="303">
        <f>(AL$1159*($C1178*10^-6)*$D$1199*$AO$1222)+AL$1162*AL$1252</f>
        <v>0.91866981825331218</v>
      </c>
      <c r="R1294" s="303">
        <f>(AL$1159*($C1179*10^-6)*$D$1199*$AO$1222)+AL$1162*AL$1252</f>
        <v>0.79851652247555915</v>
      </c>
      <c r="S1294" s="303">
        <f>(AL$1159*($C1180*10^-6)*$D$1199*$AO$1222)+AL$1162*AL$1252</f>
        <v>0.71828077725886275</v>
      </c>
      <c r="T1294" s="303">
        <f>(AL$1159*($C1181*10^-6)*$D$1199*$AO$1222)+AL$1162*AL$1252</f>
        <v>0.66742161036259251</v>
      </c>
      <c r="U1294" s="303">
        <f>(AL$1159*($C1182*10^-6)*$D$1199*$AO$1222)+AL$1162*AL$1252</f>
        <v>0.63995750802508489</v>
      </c>
      <c r="V1294" s="303">
        <f>(AL$1159*($C1183*10^-6)*$D$1199*$AO$1222)+AL$1162*AL$1252</f>
        <v>0.63212296524267608</v>
      </c>
      <c r="W1294" s="303">
        <f>(AL$1159*($C1184*10^-6)*$D$1199*$AO$1222)+AL$1162*AL$1252</f>
        <v>0.6413654797785644</v>
      </c>
      <c r="X1294" s="303">
        <f>(AL$1159*($C1185*10^-6)*$D$1199*$AO$1222)+AL$1162*AL$1252</f>
        <v>0.6658561201890808</v>
      </c>
      <c r="Y1294" s="303">
        <f>(AL$1159*($C1186*10^-6)*$D$1199*$AO$1222)+AL$1162*AL$1252</f>
        <v>0.70422669909222002</v>
      </c>
      <c r="Z1294" s="303">
        <f>(AL$1159*($C1187*10^-6)*$D$1199*$AO$1222)+AL$1162*AL$1252</f>
        <v>0.7554178879261787</v>
      </c>
      <c r="AA1294" s="303">
        <f>(AL$1159*($C1188*10^-6)*$D$1199*$AO$1222)+AL$1162*AL$1252</f>
        <v>0.81858618429244778</v>
      </c>
      <c r="AB1294" s="72">
        <v>0.66742161036259251</v>
      </c>
      <c r="AC1294" s="72" t="b">
        <f t="shared" si="404"/>
        <v>1</v>
      </c>
      <c r="AD1294" s="72"/>
      <c r="AE1294" s="72"/>
      <c r="AF1294" s="72"/>
      <c r="AG1294" s="72"/>
      <c r="AH1294" s="72"/>
      <c r="AI1294" s="72"/>
      <c r="AJ1294" s="72"/>
      <c r="AK1294" s="72"/>
      <c r="AL1294" s="72"/>
      <c r="AM1294" s="72"/>
      <c r="AN1294" s="72"/>
      <c r="AO1294" s="72"/>
      <c r="AP1294" s="72"/>
      <c r="AQ1294" s="72"/>
      <c r="AR1294" s="72"/>
      <c r="AS1294" s="72"/>
      <c r="AT1294" s="72"/>
      <c r="AU1294" s="72"/>
      <c r="AV1294" s="72"/>
      <c r="AW1294" s="72"/>
      <c r="AX1294" s="2"/>
      <c r="AY1294" s="359"/>
      <c r="AZ1294" s="359"/>
      <c r="BA1294" s="43"/>
      <c r="BB1294" s="128"/>
      <c r="BC1294" s="128"/>
      <c r="BD1294" s="43"/>
      <c r="BE1294" s="44"/>
      <c r="BF1294" s="44"/>
      <c r="BG1294" s="43"/>
      <c r="BH1294" s="2"/>
      <c r="BI1294" s="2"/>
      <c r="BJ1294" s="2"/>
      <c r="BK1294" s="2"/>
      <c r="BL1294" s="2"/>
      <c r="BM1294" s="2"/>
      <c r="BN1294" s="2"/>
      <c r="BO1294" s="2"/>
      <c r="BP1294" s="2"/>
      <c r="BQ1294" s="2"/>
      <c r="BR1294" s="2"/>
      <c r="BS1294" s="72"/>
      <c r="BT1294" s="72"/>
      <c r="BU1294" s="72"/>
      <c r="BV1294" s="72"/>
      <c r="BW1294" s="72"/>
      <c r="BX1294" s="72"/>
      <c r="BY1294" s="72"/>
      <c r="BZ1294" s="72"/>
      <c r="CA1294" s="72"/>
      <c r="CB1294" s="72"/>
      <c r="CC1294" s="72"/>
      <c r="CD1294" s="72"/>
      <c r="CE1294" s="72"/>
      <c r="CF1294" s="72"/>
      <c r="CG1294" s="72"/>
      <c r="CH1294" s="72"/>
      <c r="CI1294" s="72"/>
      <c r="CJ1294" s="72"/>
      <c r="EK1294" s="71"/>
      <c r="EL1294" s="71"/>
    </row>
    <row r="1295" spans="1:142" ht="25.15" customHeight="1">
      <c r="A1295" s="440"/>
      <c r="B1295" s="369">
        <f>B1294+1</f>
        <v>2055</v>
      </c>
      <c r="C1295" s="397">
        <f t="shared" si="402"/>
        <v>56614</v>
      </c>
      <c r="D1295" s="107">
        <f t="shared" si="403"/>
        <v>1.5472306362003634</v>
      </c>
      <c r="E1295" s="107">
        <f t="shared" si="397"/>
        <v>0.85859317036443561</v>
      </c>
      <c r="F1295" s="107">
        <f t="shared" si="398"/>
        <v>0.69285119381072757</v>
      </c>
      <c r="G1295" s="107">
        <f t="shared" si="399"/>
        <v>0.63604023663388043</v>
      </c>
      <c r="H1295" s="107">
        <f t="shared" si="400"/>
        <v>0.65361079998382254</v>
      </c>
      <c r="I1295" s="107">
        <f t="shared" si="401"/>
        <v>0.75941025710361554</v>
      </c>
      <c r="J1295" s="15"/>
      <c r="K1295" s="15"/>
      <c r="L1295" s="15"/>
      <c r="M1295" s="128">
        <f>M1294+1</f>
        <v>2055</v>
      </c>
      <c r="N1295" s="303">
        <f>(AM$1159*($C1175*10^-6)*$D$1199*$AP$1222)+AM$1162*AM$1252</f>
        <v>2.1382960850804293</v>
      </c>
      <c r="O1295" s="303">
        <f>(AM$1159*($C1176*10^-6)*$D$1199*$AP$1222)+AM$1162*AM$1252</f>
        <v>1.4029131039153575</v>
      </c>
      <c r="P1295" s="303">
        <f>(AM$1159*($C1177*10^-6)*$D$1199*$AP$1222)+AM$1162*AM$1252</f>
        <v>1.1004827196053033</v>
      </c>
      <c r="Q1295" s="303">
        <f>(AM$1159*($C1178*10^-6)*$D$1199*$AP$1222)+AM$1162*AM$1252</f>
        <v>0.91866981825331218</v>
      </c>
      <c r="R1295" s="303">
        <f>(AM$1159*($C1179*10^-6)*$D$1199*$AP$1222)+AM$1162*AM$1252</f>
        <v>0.79851652247555915</v>
      </c>
      <c r="S1295" s="303">
        <f>(AM$1159*($C1180*10^-6)*$D$1199*$AP$1222)+AM$1162*AM$1252</f>
        <v>0.71828077725886275</v>
      </c>
      <c r="T1295" s="303">
        <f>(AM$1159*($C1181*10^-6)*$D$1199*$AP$1222)+AM$1162*AM$1252</f>
        <v>0.66742161036259251</v>
      </c>
      <c r="U1295" s="303">
        <f>(AM$1159*($C1182*10^-6)*$D$1199*$AP$1222)+AM$1162*AM$1252</f>
        <v>0.63995750802508489</v>
      </c>
      <c r="V1295" s="303">
        <f>(AM$1159*($C1183*10^-6)*$D$1199*$AP$1222)+AM$1162*AM$1252</f>
        <v>0.63212296524267608</v>
      </c>
      <c r="W1295" s="303">
        <f>(AM$1159*($C1184*10^-6)*$D$1199*$AP$1222)+AM$1162*AM$1252</f>
        <v>0.6413654797785644</v>
      </c>
      <c r="X1295" s="303">
        <f>(AM$1159*($C1185*10^-6)*$D$1199*$AP$1222)+AM$1162*AM$1252</f>
        <v>0.6658561201890808</v>
      </c>
      <c r="Y1295" s="303">
        <f>(AM$1159*($C1186*10^-6)*$D$1199*$AP$1222)+AM$1162*AM$1252</f>
        <v>0.70422669909222002</v>
      </c>
      <c r="Z1295" s="303">
        <f>(AM$1159*($C1187*10^-6)*$D$1199*$AP$1222)+AM$1162*AM$1252</f>
        <v>0.7554178879261787</v>
      </c>
      <c r="AA1295" s="303">
        <f>(AM$1159*($C1188*10^-6)*$D$1199*$AP$1222)+AM$1162*AM$1252</f>
        <v>0.81858618429244778</v>
      </c>
      <c r="AB1295" s="72">
        <v>0.66742161036259251</v>
      </c>
      <c r="AC1295" s="72" t="b">
        <f t="shared" si="404"/>
        <v>1</v>
      </c>
      <c r="AD1295" s="72"/>
      <c r="AE1295" s="72"/>
      <c r="AF1295" s="72"/>
      <c r="AG1295" s="72"/>
      <c r="AH1295" s="72"/>
      <c r="AI1295" s="72"/>
      <c r="AJ1295" s="72"/>
      <c r="AK1295" s="72"/>
      <c r="AL1295" s="72"/>
      <c r="AM1295" s="72"/>
      <c r="AN1295" s="72"/>
      <c r="AO1295" s="72"/>
      <c r="AP1295" s="72"/>
      <c r="AQ1295" s="72"/>
      <c r="AR1295" s="72"/>
      <c r="AS1295" s="72"/>
      <c r="AT1295" s="72"/>
      <c r="AU1295" s="72"/>
      <c r="AV1295" s="72"/>
      <c r="AW1295" s="72"/>
      <c r="AX1295" s="2"/>
      <c r="AY1295" s="359"/>
      <c r="AZ1295" s="359"/>
      <c r="BA1295" s="43"/>
      <c r="BB1295" s="128"/>
      <c r="BC1295" s="128"/>
      <c r="BD1295" s="43"/>
      <c r="BE1295" s="44"/>
      <c r="BF1295" s="44"/>
      <c r="BG1295" s="43"/>
      <c r="BH1295" s="2"/>
      <c r="BI1295" s="2"/>
      <c r="BJ1295" s="2"/>
      <c r="BK1295" s="2"/>
      <c r="BL1295" s="2"/>
      <c r="BM1295" s="2"/>
      <c r="BN1295" s="2"/>
      <c r="BO1295" s="2"/>
      <c r="BP1295" s="2"/>
      <c r="BQ1295" s="2"/>
      <c r="BR1295" s="2"/>
      <c r="BS1295" s="72"/>
      <c r="BT1295" s="72"/>
      <c r="BU1295" s="72"/>
      <c r="BV1295" s="72"/>
      <c r="BW1295" s="72"/>
      <c r="BX1295" s="72"/>
      <c r="BY1295" s="72"/>
      <c r="BZ1295" s="72"/>
      <c r="CA1295" s="72"/>
      <c r="CB1295" s="72"/>
      <c r="CC1295" s="72"/>
      <c r="CD1295" s="72"/>
      <c r="CE1295" s="72"/>
      <c r="CF1295" s="72"/>
      <c r="CG1295" s="72"/>
      <c r="CH1295" s="72"/>
      <c r="CI1295" s="72"/>
      <c r="CJ1295" s="72"/>
      <c r="EK1295" s="71"/>
      <c r="EL1295" s="71"/>
    </row>
    <row r="1296" spans="1:142" ht="25.15" customHeight="1">
      <c r="A1296" s="440"/>
      <c r="B1296" s="369">
        <f t="shared" si="405"/>
        <v>2056</v>
      </c>
      <c r="C1296" s="397">
        <f t="shared" si="402"/>
        <v>56979</v>
      </c>
      <c r="D1296" s="107">
        <f t="shared" si="403"/>
        <v>1.5472306362003634</v>
      </c>
      <c r="E1296" s="107">
        <f t="shared" si="397"/>
        <v>0.85859317036443561</v>
      </c>
      <c r="F1296" s="107">
        <f t="shared" si="398"/>
        <v>0.69285119381072757</v>
      </c>
      <c r="G1296" s="107">
        <f t="shared" si="399"/>
        <v>0.63604023663388043</v>
      </c>
      <c r="H1296" s="107">
        <f t="shared" si="400"/>
        <v>0.65361079998382254</v>
      </c>
      <c r="I1296" s="107">
        <f t="shared" si="401"/>
        <v>0.75941025710361554</v>
      </c>
      <c r="J1296" s="15"/>
      <c r="K1296" s="15"/>
      <c r="L1296" s="15"/>
      <c r="M1296" s="128">
        <f t="shared" si="406"/>
        <v>2056</v>
      </c>
      <c r="N1296" s="303">
        <f>(AN$1159*($C1175*10^-6)*$D$1199*$AQ$1222)+AN$1162*AN$1252</f>
        <v>2.1382960850804293</v>
      </c>
      <c r="O1296" s="303">
        <f>(AN$1159*($C1176*10^-6)*$D$1199*$AQ$1222)+AN$1162*AN$1252</f>
        <v>1.4029131039153575</v>
      </c>
      <c r="P1296" s="303">
        <f>(AN$1159*($C1177*10^-6)*$D$1199*$AQ$1222)+AN$1162*AN$1252</f>
        <v>1.1004827196053033</v>
      </c>
      <c r="Q1296" s="303">
        <f>(AN$1159*($C1178*10^-6)*$D$1199*$AQ$1222)+AN$1162*AN$1252</f>
        <v>0.91866981825331218</v>
      </c>
      <c r="R1296" s="303">
        <f>(AN$1159*($C1179*10^-6)*$D$1199*$AQ$1222)+AN$1162*AN$1252</f>
        <v>0.79851652247555915</v>
      </c>
      <c r="S1296" s="303">
        <f>(AN$1159*($C1180*10^-6)*$D$1199*$AQ$1222)+AN$1162*AN$1252</f>
        <v>0.71828077725886275</v>
      </c>
      <c r="T1296" s="303">
        <f>(AN$1159*($C1181*10^-6)*$D$1199*$AQ$1222)+AN$1162*AN$1252</f>
        <v>0.66742161036259251</v>
      </c>
      <c r="U1296" s="303">
        <f>(AN$1159*($C1182*10^-6)*$D$1199*$AQ$1222)+AN$1162*AN$1252</f>
        <v>0.63995750802508489</v>
      </c>
      <c r="V1296" s="303">
        <f>(AN$1159*($C1183*10^-6)*$D$1199*$AQ$1222)+AN$1162*AN$1252</f>
        <v>0.63212296524267608</v>
      </c>
      <c r="W1296" s="303">
        <f>(AN$1159*($C1184*10^-6)*$D$1199*$AQ$1222)+AN$1162*AN$1252</f>
        <v>0.6413654797785644</v>
      </c>
      <c r="X1296" s="303">
        <f>(AN$1159*($C1185*10^-6)*$D$1199*$AQ$1222)+AN$1162*AN$1252</f>
        <v>0.6658561201890808</v>
      </c>
      <c r="Y1296" s="303">
        <f>(AN$1159*($C1186*10^-6)*$D$1199*$AQ$1222)+AN$1162*AN$1252</f>
        <v>0.70422669909222002</v>
      </c>
      <c r="Z1296" s="303">
        <f>(AN$1159*($C1187*10^-6)*$D$1199*$AQ$1222)+AN$1162*AN$1252</f>
        <v>0.7554178879261787</v>
      </c>
      <c r="AA1296" s="303">
        <f>(AN$1159*($C1188*10^-6)*$D$1199*$AQ$1222)+AN$1162*AN$1252</f>
        <v>0.81858618429244778</v>
      </c>
      <c r="AB1296" s="72">
        <v>0.66742161036259251</v>
      </c>
      <c r="AC1296" s="72" t="b">
        <f t="shared" si="404"/>
        <v>1</v>
      </c>
      <c r="AD1296" s="72"/>
      <c r="AE1296" s="72"/>
      <c r="AF1296" s="72"/>
      <c r="AG1296" s="72"/>
      <c r="AH1296" s="72"/>
      <c r="AI1296" s="72"/>
      <c r="AJ1296" s="72"/>
      <c r="AK1296" s="72"/>
      <c r="AL1296" s="72"/>
      <c r="AM1296" s="72"/>
      <c r="AN1296" s="72"/>
      <c r="AO1296" s="72"/>
      <c r="AP1296" s="72"/>
      <c r="AQ1296" s="72"/>
      <c r="AR1296" s="72"/>
      <c r="AS1296" s="72"/>
      <c r="AT1296" s="72"/>
      <c r="AU1296" s="72"/>
      <c r="AV1296" s="72"/>
      <c r="AW1296" s="72"/>
      <c r="AX1296" s="2"/>
      <c r="AY1296" s="359"/>
      <c r="AZ1296" s="359"/>
      <c r="BA1296" s="43"/>
      <c r="BB1296" s="128"/>
      <c r="BC1296" s="128"/>
      <c r="BD1296" s="43"/>
      <c r="BE1296" s="44"/>
      <c r="BF1296" s="44"/>
      <c r="BG1296" s="43"/>
      <c r="BH1296" s="2"/>
      <c r="BI1296" s="2"/>
      <c r="BJ1296" s="2"/>
      <c r="BK1296" s="2"/>
      <c r="BL1296" s="2"/>
      <c r="BM1296" s="2"/>
      <c r="BN1296" s="2"/>
      <c r="BO1296" s="2"/>
      <c r="BP1296" s="2"/>
      <c r="BQ1296" s="2"/>
      <c r="BR1296" s="2"/>
      <c r="BS1296" s="72"/>
      <c r="BT1296" s="72"/>
      <c r="BU1296" s="72"/>
      <c r="BV1296" s="72"/>
      <c r="BW1296" s="72"/>
      <c r="BX1296" s="72"/>
      <c r="BY1296" s="72"/>
      <c r="BZ1296" s="72"/>
      <c r="CA1296" s="72"/>
      <c r="CB1296" s="72"/>
      <c r="CC1296" s="72"/>
      <c r="CD1296" s="72"/>
      <c r="CE1296" s="72"/>
      <c r="CF1296" s="72"/>
      <c r="CG1296" s="72"/>
      <c r="CH1296" s="72"/>
      <c r="CI1296" s="72"/>
      <c r="CJ1296" s="72"/>
      <c r="EK1296" s="71"/>
      <c r="EL1296" s="71"/>
    </row>
    <row r="1297" spans="1:142" ht="25.15" customHeight="1">
      <c r="A1297" s="440"/>
      <c r="B1297" s="369">
        <f t="shared" si="405"/>
        <v>2057</v>
      </c>
      <c r="C1297" s="397">
        <f t="shared" si="402"/>
        <v>57345</v>
      </c>
      <c r="D1297" s="107">
        <f t="shared" si="403"/>
        <v>1.5472306362003634</v>
      </c>
      <c r="E1297" s="107">
        <f t="shared" si="397"/>
        <v>0.85859317036443561</v>
      </c>
      <c r="F1297" s="107">
        <f t="shared" si="398"/>
        <v>0.69285119381072757</v>
      </c>
      <c r="G1297" s="107">
        <f t="shared" si="399"/>
        <v>0.63604023663388043</v>
      </c>
      <c r="H1297" s="107">
        <f t="shared" si="400"/>
        <v>0.65361079998382254</v>
      </c>
      <c r="I1297" s="107">
        <f t="shared" si="401"/>
        <v>0.75941025710361554</v>
      </c>
      <c r="J1297" s="15"/>
      <c r="K1297" s="15"/>
      <c r="L1297" s="15"/>
      <c r="M1297" s="128">
        <f t="shared" si="406"/>
        <v>2057</v>
      </c>
      <c r="N1297" s="303">
        <f>(AO$1159*($C1175*10^-6)*$D$1199*$AR$1222)+AO$1162*AO$1252</f>
        <v>2.1382960850804293</v>
      </c>
      <c r="O1297" s="303">
        <f>(AO$1159*($C1176*10^-6)*$D$1199*$AR$1222)+AO$1162*AO$1252</f>
        <v>1.4029131039153575</v>
      </c>
      <c r="P1297" s="303">
        <f>(AO$1159*($C1177*10^-6)*$D$1199*$AR$1222)+AO$1162*AO$1252</f>
        <v>1.1004827196053033</v>
      </c>
      <c r="Q1297" s="303">
        <f>(AO$1159*($C1178*10^-6)*$D$1199*$AR$1222)+AO$1162*AO$1252</f>
        <v>0.91866981825331218</v>
      </c>
      <c r="R1297" s="303">
        <f>(AO$1159*($C1179*10^-6)*$D$1199*$AR$1222)+AO$1162*AO$1252</f>
        <v>0.79851652247555915</v>
      </c>
      <c r="S1297" s="303">
        <f>(AO$1159*($C1180*10^-6)*$D$1199*$AR$1222)+AO$1162*AO$1252</f>
        <v>0.71828077725886275</v>
      </c>
      <c r="T1297" s="303">
        <f>(AO$1159*($C1181*10^-6)*$D$1199*$AR$1222)+AO$1162*AO$1252</f>
        <v>0.66742161036259251</v>
      </c>
      <c r="U1297" s="303">
        <f>(AO$1159*($C1182*10^-6)*$D$1199*$AR$1222)+AO$1162*AO$1252</f>
        <v>0.63995750802508489</v>
      </c>
      <c r="V1297" s="303">
        <f>(AO$1159*($C1183*10^-6)*$D$1199*$AR$1222)+AO$1162*AO$1252</f>
        <v>0.63212296524267608</v>
      </c>
      <c r="W1297" s="303">
        <f>(AO$1159*($C1184*10^-6)*$D$1199*$AR$1222)+AO$1162*AO$1252</f>
        <v>0.6413654797785644</v>
      </c>
      <c r="X1297" s="303">
        <f>(AO$1159*($C1185*10^-6)*$D$1199*$AR$1222)+AO$1162*AO$1252</f>
        <v>0.6658561201890808</v>
      </c>
      <c r="Y1297" s="303">
        <f>(AO$1159*($C1186*10^-6)*$D$1199*$AR$1222)+AO$1162*AO$1252</f>
        <v>0.70422669909222002</v>
      </c>
      <c r="Z1297" s="303">
        <f>(AO$1159*($C1187*10^-6)*$D$1199*$AR$1222)+AO$1162*AO$1252</f>
        <v>0.7554178879261787</v>
      </c>
      <c r="AA1297" s="303">
        <f>(AO$1159*($C1188*10^-6)*$D$1199*$AR$1222)+AO$1162*AO$1252</f>
        <v>0.81858618429244778</v>
      </c>
      <c r="AB1297" s="72">
        <v>0.66742161036259251</v>
      </c>
      <c r="AC1297" s="72" t="b">
        <f t="shared" si="404"/>
        <v>1</v>
      </c>
      <c r="AD1297" s="72"/>
      <c r="AE1297" s="72"/>
      <c r="AF1297" s="72"/>
      <c r="AG1297" s="72"/>
      <c r="AH1297" s="72"/>
      <c r="AI1297" s="72"/>
      <c r="AJ1297" s="72"/>
      <c r="AK1297" s="72"/>
      <c r="AL1297" s="72"/>
      <c r="AM1297" s="72"/>
      <c r="AN1297" s="72"/>
      <c r="AO1297" s="72"/>
      <c r="AP1297" s="72"/>
      <c r="AQ1297" s="72"/>
      <c r="AR1297" s="72"/>
      <c r="AS1297" s="72"/>
      <c r="AT1297" s="72"/>
      <c r="AU1297" s="72"/>
      <c r="AV1297" s="72"/>
      <c r="AW1297" s="72"/>
      <c r="AX1297" s="2"/>
      <c r="AY1297" s="359"/>
      <c r="AZ1297" s="359"/>
      <c r="BA1297" s="43"/>
      <c r="BB1297" s="128"/>
      <c r="BC1297" s="128"/>
      <c r="BD1297" s="43"/>
      <c r="BE1297" s="44"/>
      <c r="BF1297" s="44"/>
      <c r="BG1297" s="43"/>
      <c r="BH1297" s="2"/>
      <c r="BI1297" s="2"/>
      <c r="BJ1297" s="2"/>
      <c r="BK1297" s="2"/>
      <c r="BL1297" s="2"/>
      <c r="BM1297" s="2"/>
      <c r="BN1297" s="2"/>
      <c r="BO1297" s="2"/>
      <c r="BP1297" s="2"/>
      <c r="BQ1297" s="2"/>
      <c r="BR1297" s="2"/>
      <c r="BS1297" s="72"/>
      <c r="BT1297" s="72"/>
      <c r="BU1297" s="72"/>
      <c r="BV1297" s="72"/>
      <c r="BW1297" s="72"/>
      <c r="BX1297" s="72"/>
      <c r="BY1297" s="72"/>
      <c r="BZ1297" s="72"/>
      <c r="CA1297" s="72"/>
      <c r="CB1297" s="72"/>
      <c r="CC1297" s="72"/>
      <c r="CD1297" s="72"/>
      <c r="CE1297" s="72"/>
      <c r="CF1297" s="72"/>
      <c r="CG1297" s="72"/>
      <c r="CH1297" s="72"/>
      <c r="CI1297" s="72"/>
      <c r="CJ1297" s="72"/>
      <c r="EK1297" s="71"/>
      <c r="EL1297" s="71"/>
    </row>
    <row r="1298" spans="1:142" ht="25.15" customHeight="1">
      <c r="A1298" s="440"/>
      <c r="B1298" s="369">
        <f t="shared" si="405"/>
        <v>2058</v>
      </c>
      <c r="C1298" s="397">
        <f t="shared" si="402"/>
        <v>57710</v>
      </c>
      <c r="D1298" s="107">
        <f t="shared" si="403"/>
        <v>1.5472306362003634</v>
      </c>
      <c r="E1298" s="107">
        <f t="shared" si="397"/>
        <v>0.85859317036443561</v>
      </c>
      <c r="F1298" s="107">
        <f t="shared" si="398"/>
        <v>0.69285119381072757</v>
      </c>
      <c r="G1298" s="107">
        <f t="shared" si="399"/>
        <v>0.63604023663388043</v>
      </c>
      <c r="H1298" s="107">
        <f t="shared" si="400"/>
        <v>0.65361079998382254</v>
      </c>
      <c r="I1298" s="107">
        <f t="shared" si="401"/>
        <v>0.75941025710361554</v>
      </c>
      <c r="J1298" s="15"/>
      <c r="K1298" s="15"/>
      <c r="L1298" s="15"/>
      <c r="M1298" s="128">
        <f t="shared" si="406"/>
        <v>2058</v>
      </c>
      <c r="N1298" s="303">
        <f>(AP$1159*($C1175*10^-6)*$D$1199*$AS$1222)+AP$1162*AP$1252</f>
        <v>2.1382960850804293</v>
      </c>
      <c r="O1298" s="303">
        <f>(AP$1159*($C1176*10^-6)*$D$1199*$AS$1222)+AP$1162*AP$1252</f>
        <v>1.4029131039153575</v>
      </c>
      <c r="P1298" s="303">
        <f>(AP$1159*($C1177*10^-6)*$D$1199*$AS$1222)+AP$1162*AP$1252</f>
        <v>1.1004827196053033</v>
      </c>
      <c r="Q1298" s="303">
        <f>(AP$1159*($C1178*10^-6)*$D$1199*$AS$1222)+AP$1162*AP$1252</f>
        <v>0.91866981825331218</v>
      </c>
      <c r="R1298" s="303">
        <f>(AP$1159*($C1179*10^-6)*$D$1199*$AS$1222)+AP$1162*AP$1252</f>
        <v>0.79851652247555915</v>
      </c>
      <c r="S1298" s="303">
        <f>(AP$1159*($C1180*10^-6)*$D$1199*$AS$1222)+AP$1162*AP$1252</f>
        <v>0.71828077725886275</v>
      </c>
      <c r="T1298" s="303">
        <f>(AP$1159*($C1181*10^-6)*$D$1199*$AS$1222)+AP$1162*AP$1252</f>
        <v>0.66742161036259251</v>
      </c>
      <c r="U1298" s="303">
        <f>(AP$1159*($C1182*10^-6)*$D$1199*$AS$1222)+AP$1162*AP$1252</f>
        <v>0.63995750802508489</v>
      </c>
      <c r="V1298" s="303">
        <f>(AP$1159*($C1183*10^-6)*$D$1199*$AS$1222)+AP$1162*AP$1252</f>
        <v>0.63212296524267608</v>
      </c>
      <c r="W1298" s="303">
        <f>(AP$1159*($C1184*10^-6)*$D$1199*$AS$1222)+AP$1162*AP$1252</f>
        <v>0.6413654797785644</v>
      </c>
      <c r="X1298" s="303">
        <f>(AP$1159*($C1185*10^-6)*$D$1199*$AS$1222)+AP$1162*AP$1252</f>
        <v>0.6658561201890808</v>
      </c>
      <c r="Y1298" s="303">
        <f>(AP$1159*($C1186*10^-6)*$D$1199*$AS$1222)+AP$1162*AP$1252</f>
        <v>0.70422669909222002</v>
      </c>
      <c r="Z1298" s="303">
        <f>(AP$1159*($C1187*10^-6)*$D$1199*$AS$1222)+AP$1162*AP$1252</f>
        <v>0.7554178879261787</v>
      </c>
      <c r="AA1298" s="303">
        <f>(AP$1159*($C1188*10^-6)*$D$1199*$AS$1222)+AP$1162*AP$1252</f>
        <v>0.81858618429244778</v>
      </c>
      <c r="AB1298" s="72">
        <v>0.66742161036259251</v>
      </c>
      <c r="AC1298" s="72" t="b">
        <f t="shared" si="404"/>
        <v>1</v>
      </c>
      <c r="AD1298" s="72"/>
      <c r="AE1298" s="72"/>
      <c r="AF1298" s="72"/>
      <c r="AG1298" s="72"/>
      <c r="AH1298" s="72"/>
      <c r="AI1298" s="72"/>
      <c r="AJ1298" s="72"/>
      <c r="AK1298" s="72"/>
      <c r="AL1298" s="72"/>
      <c r="AM1298" s="72"/>
      <c r="AN1298" s="72"/>
      <c r="AO1298" s="72"/>
      <c r="AP1298" s="72"/>
      <c r="AQ1298" s="72"/>
      <c r="AR1298" s="72"/>
      <c r="AS1298" s="72"/>
      <c r="AT1298" s="72"/>
      <c r="AU1298" s="72"/>
      <c r="AV1298" s="72"/>
      <c r="AW1298" s="72"/>
      <c r="AX1298" s="2"/>
      <c r="AY1298" s="359"/>
      <c r="AZ1298" s="359"/>
      <c r="BA1298" s="43"/>
      <c r="BB1298" s="128"/>
      <c r="BC1298" s="128"/>
      <c r="BD1298" s="43"/>
      <c r="BE1298" s="44"/>
      <c r="BF1298" s="44"/>
      <c r="BG1298" s="43"/>
      <c r="BH1298" s="2"/>
      <c r="BI1298" s="2"/>
      <c r="BJ1298" s="2"/>
      <c r="BK1298" s="2"/>
      <c r="BL1298" s="2"/>
      <c r="BM1298" s="2"/>
      <c r="BN1298" s="2"/>
      <c r="BO1298" s="2"/>
      <c r="BP1298" s="2"/>
      <c r="BQ1298" s="2"/>
      <c r="BR1298" s="2"/>
      <c r="BS1298" s="72"/>
      <c r="BT1298" s="72"/>
      <c r="BU1298" s="72"/>
      <c r="BV1298" s="72"/>
      <c r="BW1298" s="72"/>
      <c r="BX1298" s="72"/>
      <c r="BY1298" s="72"/>
      <c r="BZ1298" s="72"/>
      <c r="CA1298" s="72"/>
      <c r="CB1298" s="72"/>
      <c r="CC1298" s="72"/>
      <c r="CD1298" s="72"/>
      <c r="CE1298" s="72"/>
      <c r="CF1298" s="72"/>
      <c r="CG1298" s="72"/>
      <c r="CH1298" s="72"/>
      <c r="CI1298" s="72"/>
      <c r="CJ1298" s="72"/>
      <c r="EK1298" s="71"/>
      <c r="EL1298" s="71"/>
    </row>
    <row r="1299" spans="1:142" ht="25.15" customHeight="1">
      <c r="A1299" s="440"/>
      <c r="B1299" s="369">
        <f t="shared" si="405"/>
        <v>2059</v>
      </c>
      <c r="C1299" s="397">
        <f t="shared" si="402"/>
        <v>58075</v>
      </c>
      <c r="D1299" s="107">
        <f t="shared" si="403"/>
        <v>1.5472306362003634</v>
      </c>
      <c r="E1299" s="107">
        <f t="shared" si="397"/>
        <v>0.85859317036443561</v>
      </c>
      <c r="F1299" s="107">
        <f t="shared" si="398"/>
        <v>0.69285119381072757</v>
      </c>
      <c r="G1299" s="107">
        <f t="shared" si="399"/>
        <v>0.63604023663388043</v>
      </c>
      <c r="H1299" s="107">
        <f t="shared" si="400"/>
        <v>0.65361079998382254</v>
      </c>
      <c r="I1299" s="107">
        <f t="shared" si="401"/>
        <v>0.75941025710361554</v>
      </c>
      <c r="J1299" s="15"/>
      <c r="K1299" s="15"/>
      <c r="L1299" s="15"/>
      <c r="M1299" s="128">
        <f t="shared" si="406"/>
        <v>2059</v>
      </c>
      <c r="N1299" s="303">
        <f>(AQ$1159*($C1175*10^-6)*$D$1199*$AT$1222)+AQ$1162*AQ$1252</f>
        <v>2.1382960850804293</v>
      </c>
      <c r="O1299" s="303">
        <f>(AQ$1159*($C1176*10^-6)*$D$1199*$AT$1222)+AQ$1162*AQ$1252</f>
        <v>1.4029131039153575</v>
      </c>
      <c r="P1299" s="303">
        <f>(AQ$1159*($C1177*10^-6)*$D$1199*$AT$1222)+AQ$1162*AQ$1252</f>
        <v>1.1004827196053033</v>
      </c>
      <c r="Q1299" s="303">
        <f>(AQ$1159*($C1178*10^-6)*$D$1199*$AT$1222)+AQ$1162*AQ$1252</f>
        <v>0.91866981825331218</v>
      </c>
      <c r="R1299" s="303">
        <f>(AQ$1159*($C1179*10^-6)*$D$1199*$AT$1222)+AQ$1162*AQ$1252</f>
        <v>0.79851652247555915</v>
      </c>
      <c r="S1299" s="303">
        <f>(AQ$1159*($C1180*10^-6)*$D$1199*$AT$1222)+AQ$1162*AQ$1252</f>
        <v>0.71828077725886275</v>
      </c>
      <c r="T1299" s="303">
        <f>(AQ$1159*($C1181*10^-6)*$D$1199*$AT$1222)+AQ$1162*AQ$1252</f>
        <v>0.66742161036259251</v>
      </c>
      <c r="U1299" s="303">
        <f>(AQ$1159*($C1182*10^-6)*$D$1199*$AT$1222)+AQ$1162*AQ$1252</f>
        <v>0.63995750802508489</v>
      </c>
      <c r="V1299" s="303">
        <f>(AQ$1159*($C1183*10^-6)*$D$1199*$AT$1222)+AQ$1162*AQ$1252</f>
        <v>0.63212296524267608</v>
      </c>
      <c r="W1299" s="303">
        <f>(AQ$1159*($C1184*10^-6)*$D$1199*$AT$1222)+AQ$1162*AQ$1252</f>
        <v>0.6413654797785644</v>
      </c>
      <c r="X1299" s="303">
        <f>(AQ$1159*($C1185*10^-6)*$D$1199*$AT$1222)+AQ$1162*AQ$1252</f>
        <v>0.6658561201890808</v>
      </c>
      <c r="Y1299" s="303">
        <f>(AQ$1159*($C1186*10^-6)*$D$1199*$AT$1222)+AQ$1162*AQ$1252</f>
        <v>0.70422669909222002</v>
      </c>
      <c r="Z1299" s="303">
        <f>(AQ$1159*($C1187*10^-6)*$D$1199*$AT$1222)+AQ$1162*AQ$1252</f>
        <v>0.7554178879261787</v>
      </c>
      <c r="AA1299" s="303">
        <f>(AQ$1159*($C1188*10^-6)*$D$1199*$AT$1222)+AQ$1162*AQ$1252</f>
        <v>0.81858618429244778</v>
      </c>
      <c r="AB1299" s="72">
        <v>0.66742161036259251</v>
      </c>
      <c r="AC1299" s="72" t="b">
        <f t="shared" si="404"/>
        <v>1</v>
      </c>
      <c r="AD1299" s="72"/>
      <c r="AE1299" s="72"/>
      <c r="AF1299" s="72"/>
      <c r="AG1299" s="72"/>
      <c r="AH1299" s="72"/>
      <c r="AI1299" s="72"/>
      <c r="AJ1299" s="72"/>
      <c r="AK1299" s="72"/>
      <c r="AL1299" s="72"/>
      <c r="AM1299" s="72"/>
      <c r="AN1299" s="72"/>
      <c r="AO1299" s="72"/>
      <c r="AP1299" s="72"/>
      <c r="AQ1299" s="72"/>
      <c r="AR1299" s="72"/>
      <c r="AS1299" s="72"/>
      <c r="AT1299" s="72"/>
      <c r="AU1299" s="72"/>
      <c r="AV1299" s="72"/>
      <c r="AW1299" s="72"/>
      <c r="AX1299" s="2"/>
      <c r="AY1299" s="359"/>
      <c r="AZ1299" s="359"/>
      <c r="BA1299" s="43"/>
      <c r="BB1299" s="128"/>
      <c r="BC1299" s="128"/>
      <c r="BD1299" s="43"/>
      <c r="BE1299" s="44"/>
      <c r="BF1299" s="44"/>
      <c r="BG1299" s="43"/>
      <c r="BH1299" s="2"/>
      <c r="BI1299" s="2"/>
      <c r="BJ1299" s="2"/>
      <c r="BK1299" s="2"/>
      <c r="BL1299" s="2"/>
      <c r="BM1299" s="2"/>
      <c r="BN1299" s="2"/>
      <c r="BO1299" s="2"/>
      <c r="BP1299" s="2"/>
      <c r="BQ1299" s="2"/>
      <c r="BR1299" s="2"/>
      <c r="BS1299" s="72"/>
      <c r="BT1299" s="72"/>
      <c r="BU1299" s="72"/>
      <c r="BV1299" s="72"/>
      <c r="BW1299" s="72"/>
      <c r="BX1299" s="72"/>
      <c r="BY1299" s="72"/>
      <c r="BZ1299" s="72"/>
      <c r="CA1299" s="72"/>
      <c r="CB1299" s="72"/>
      <c r="CC1299" s="72"/>
      <c r="CD1299" s="72"/>
      <c r="CE1299" s="72"/>
      <c r="CF1299" s="72"/>
      <c r="CG1299" s="72"/>
      <c r="CH1299" s="72"/>
      <c r="CI1299" s="72"/>
      <c r="CJ1299" s="72"/>
      <c r="EK1299" s="71"/>
      <c r="EL1299" s="71"/>
    </row>
    <row r="1300" spans="1:142" ht="25.15" customHeight="1">
      <c r="A1300" s="440"/>
      <c r="B1300" s="369">
        <f>B1299+1</f>
        <v>2060</v>
      </c>
      <c r="C1300" s="397">
        <f t="shared" si="402"/>
        <v>58440</v>
      </c>
      <c r="D1300" s="107">
        <f t="shared" si="403"/>
        <v>1.5472306362003634</v>
      </c>
      <c r="E1300" s="107">
        <f t="shared" si="397"/>
        <v>0.85859317036443561</v>
      </c>
      <c r="F1300" s="107">
        <f t="shared" si="398"/>
        <v>0.69285119381072757</v>
      </c>
      <c r="G1300" s="107">
        <f t="shared" si="399"/>
        <v>0.63604023663388043</v>
      </c>
      <c r="H1300" s="107">
        <f t="shared" si="400"/>
        <v>0.65361079998382254</v>
      </c>
      <c r="I1300" s="107">
        <f t="shared" si="401"/>
        <v>0.75941025710361554</v>
      </c>
      <c r="J1300" s="15"/>
      <c r="K1300" s="15"/>
      <c r="L1300" s="15"/>
      <c r="M1300" s="128">
        <f>M1299+1</f>
        <v>2060</v>
      </c>
      <c r="N1300" s="303">
        <f>(AR$1159*($C1175*10^-6)*$D$1199*$AU$1222)+AR$1162*AR$1252</f>
        <v>2.1382960850804293</v>
      </c>
      <c r="O1300" s="303">
        <f>(AR$1159*($C1176*10^-6)*$D$1199*$AU$1222)+AR$1162*AR$1252</f>
        <v>1.4029131039153575</v>
      </c>
      <c r="P1300" s="303">
        <f>(AR$1159*($C1177*10^-6)*$D$1199*$AU$1222)+AR$1162*AR$1252</f>
        <v>1.1004827196053033</v>
      </c>
      <c r="Q1300" s="303">
        <f>(AR$1159*($C1178*10^-6)*$D$1199*$AU$1222)+AR$1162*AR$1252</f>
        <v>0.91866981825331218</v>
      </c>
      <c r="R1300" s="303">
        <f>(AR$1159*($C1179*10^-6)*$D$1199*$AU$1222)+AR$1162*AR$1252</f>
        <v>0.79851652247555915</v>
      </c>
      <c r="S1300" s="303">
        <f>(AR$1159*($C1180*10^-6)*$D$1199*$AU$1222)+AR$1162*AR$1252</f>
        <v>0.71828077725886275</v>
      </c>
      <c r="T1300" s="303">
        <f>(AR$1159*($C1181*10^-6)*$D$1199*$AU$1222)+AR$1162*AR$1252</f>
        <v>0.66742161036259251</v>
      </c>
      <c r="U1300" s="303">
        <f>(AR$1159*($C1182*10^-6)*$D$1199*$AU$1222)+AR$1162*AR$1252</f>
        <v>0.63995750802508489</v>
      </c>
      <c r="V1300" s="303">
        <f>(AR$1159*($C1183*10^-6)*$D$1199*$AU$1222)+AR$1162*AR$1252</f>
        <v>0.63212296524267608</v>
      </c>
      <c r="W1300" s="303">
        <f>(AR$1159*($C1184*10^-6)*$D$1199*$AU$1222)+AR$1162*AR$1252</f>
        <v>0.6413654797785644</v>
      </c>
      <c r="X1300" s="303">
        <f>(AR$1159*($C1185*10^-6)*$D$1199*$AU$1222)+AR$1162*AR$1252</f>
        <v>0.6658561201890808</v>
      </c>
      <c r="Y1300" s="303">
        <f>(AR$1159*($C1186*10^-6)*$D$1199*$AU$1222)+AR$1162*AR$1252</f>
        <v>0.70422669909222002</v>
      </c>
      <c r="Z1300" s="303">
        <f>(AR$1159*($C1187*10^-6)*$D$1199*$AU$1222)+AR$1162*AR$1252</f>
        <v>0.7554178879261787</v>
      </c>
      <c r="AA1300" s="303">
        <f>(AR$1159*($C1188*10^-6)*$D$1199*$AU$1222)+AR$1162*AR$1252</f>
        <v>0.81858618429244778</v>
      </c>
      <c r="AB1300" s="72">
        <v>0.66742161036259251</v>
      </c>
      <c r="AC1300" s="72" t="b">
        <f t="shared" si="404"/>
        <v>1</v>
      </c>
      <c r="AD1300" s="72"/>
      <c r="AE1300" s="72"/>
      <c r="AF1300" s="72"/>
      <c r="AG1300" s="72"/>
      <c r="AH1300" s="72"/>
      <c r="AI1300" s="72"/>
      <c r="AJ1300" s="72"/>
      <c r="AK1300" s="72"/>
      <c r="AL1300" s="72"/>
      <c r="AM1300" s="72"/>
      <c r="AN1300" s="72"/>
      <c r="AO1300" s="72"/>
      <c r="AP1300" s="72"/>
      <c r="AQ1300" s="72"/>
      <c r="AR1300" s="72"/>
      <c r="AS1300" s="72"/>
      <c r="AT1300" s="72"/>
      <c r="AU1300" s="72"/>
      <c r="AV1300" s="72"/>
      <c r="AW1300" s="72"/>
      <c r="AX1300" s="2"/>
      <c r="AY1300" s="359"/>
      <c r="AZ1300" s="359"/>
      <c r="BA1300" s="43"/>
      <c r="BB1300" s="128"/>
      <c r="BC1300" s="128"/>
      <c r="BD1300" s="43"/>
      <c r="BE1300" s="44"/>
      <c r="BF1300" s="44"/>
      <c r="BG1300" s="43"/>
      <c r="BH1300" s="2"/>
      <c r="BI1300" s="2"/>
      <c r="BJ1300" s="2"/>
      <c r="BK1300" s="2"/>
      <c r="BL1300" s="2"/>
      <c r="BM1300" s="2"/>
      <c r="BN1300" s="2"/>
      <c r="BO1300" s="2"/>
      <c r="BP1300" s="2"/>
      <c r="BQ1300" s="2"/>
      <c r="BR1300" s="2"/>
      <c r="BS1300" s="72"/>
      <c r="BT1300" s="72"/>
      <c r="BU1300" s="72"/>
      <c r="BV1300" s="72"/>
      <c r="BW1300" s="72"/>
      <c r="BX1300" s="72"/>
      <c r="BY1300" s="72"/>
      <c r="BZ1300" s="72"/>
      <c r="CA1300" s="72"/>
      <c r="CB1300" s="72"/>
      <c r="CC1300" s="72"/>
      <c r="CD1300" s="72"/>
      <c r="CE1300" s="72"/>
      <c r="CF1300" s="72"/>
      <c r="CG1300" s="72"/>
      <c r="CH1300" s="72"/>
      <c r="CI1300" s="72"/>
      <c r="CJ1300" s="72"/>
      <c r="EK1300" s="71"/>
      <c r="EL1300" s="71"/>
    </row>
    <row r="1301" spans="1:142" ht="25.15" customHeight="1">
      <c r="A1301" s="440"/>
      <c r="B1301" s="369">
        <f t="shared" si="405"/>
        <v>2061</v>
      </c>
      <c r="C1301" s="397">
        <f t="shared" si="402"/>
        <v>58806</v>
      </c>
      <c r="D1301" s="107">
        <f t="shared" si="403"/>
        <v>1.5472306362003634</v>
      </c>
      <c r="E1301" s="107">
        <f t="shared" si="397"/>
        <v>0.85859317036443561</v>
      </c>
      <c r="F1301" s="107">
        <f t="shared" si="398"/>
        <v>0.69285119381072757</v>
      </c>
      <c r="G1301" s="107">
        <f t="shared" si="399"/>
        <v>0.63604023663388043</v>
      </c>
      <c r="H1301" s="107">
        <f t="shared" si="400"/>
        <v>0.65361079998382254</v>
      </c>
      <c r="I1301" s="107">
        <f t="shared" si="401"/>
        <v>0.75941025710361554</v>
      </c>
      <c r="J1301" s="15"/>
      <c r="K1301" s="15"/>
      <c r="L1301" s="15"/>
      <c r="M1301" s="128">
        <f t="shared" si="406"/>
        <v>2061</v>
      </c>
      <c r="N1301" s="303">
        <f>(AS$1159*($C1175*10^-6)*$D$1199*$AV$1222)+AS$1162*AS$1252</f>
        <v>2.1382960850804293</v>
      </c>
      <c r="O1301" s="303">
        <f>(AS$1159*($C1176*10^-6)*$D$1199*$AV$1222)+AS$1162*AS$1252</f>
        <v>1.4029131039153575</v>
      </c>
      <c r="P1301" s="303">
        <f>(AS$1159*($C1177*10^-6)*$D$1199*$AV$1222)+AS$1162*AS$1252</f>
        <v>1.1004827196053033</v>
      </c>
      <c r="Q1301" s="303">
        <f>(AS$1159*($C1178*10^-6)*$D$1199*$AV$1222)+AS$1162*AS$1252</f>
        <v>0.91866981825331218</v>
      </c>
      <c r="R1301" s="303">
        <f>(AS$1159*($C1179*10^-6)*$D$1199*$AV$1222)+AS$1162*AS$1252</f>
        <v>0.79851652247555915</v>
      </c>
      <c r="S1301" s="303">
        <f>(AS$1159*($C1180*10^-6)*$D$1199*$AV$1222)+AS$1162*AS$1252</f>
        <v>0.71828077725886275</v>
      </c>
      <c r="T1301" s="303">
        <f>(AS$1159*($C1181*10^-6)*$D$1199*$AV$1222)+AS$1162*AS$1252</f>
        <v>0.66742161036259251</v>
      </c>
      <c r="U1301" s="303">
        <f>(AS$1159*($C1182*10^-6)*$D$1199*$AV$1222)+AS$1162*AS$1252</f>
        <v>0.63995750802508489</v>
      </c>
      <c r="V1301" s="303">
        <f>(AS$1159*($C1183*10^-6)*$D$1199*$AV$1222)+AS$1162*AS$1252</f>
        <v>0.63212296524267608</v>
      </c>
      <c r="W1301" s="303">
        <f>(AS$1159*($C1184*10^-6)*$D$1199*$AV$1222)+AS$1162*AS$1252</f>
        <v>0.6413654797785644</v>
      </c>
      <c r="X1301" s="303">
        <f>(AS$1159*($C1185*10^-6)*$D$1199*$AV$1222)+AS$1162*AS$1252</f>
        <v>0.6658561201890808</v>
      </c>
      <c r="Y1301" s="303">
        <f>(AS$1159*($C1186*10^-6)*$D$1199*$AV$1222)+AS$1162*AS$1252</f>
        <v>0.70422669909222002</v>
      </c>
      <c r="Z1301" s="303">
        <f>(AS$1159*($C1187*10^-6)*$D$1199*$AV$1222)+AS$1162*AS$1252</f>
        <v>0.7554178879261787</v>
      </c>
      <c r="AA1301" s="303">
        <f>(AS$1159*($C1188*10^-6)*$D$1199*$AV$1222)+AS$1162*AS$1252</f>
        <v>0.81858618429244778</v>
      </c>
      <c r="AB1301" s="72">
        <v>0.66742161036259251</v>
      </c>
      <c r="AC1301" s="72" t="b">
        <f t="shared" si="404"/>
        <v>1</v>
      </c>
      <c r="AD1301" s="72"/>
      <c r="AE1301" s="72"/>
      <c r="AF1301" s="72"/>
      <c r="AG1301" s="72"/>
      <c r="AH1301" s="72"/>
      <c r="AI1301" s="72"/>
      <c r="AJ1301" s="72"/>
      <c r="AK1301" s="72"/>
      <c r="AL1301" s="72"/>
      <c r="AM1301" s="72"/>
      <c r="AN1301" s="72"/>
      <c r="AO1301" s="72"/>
      <c r="AP1301" s="72"/>
      <c r="AQ1301" s="72"/>
      <c r="AR1301" s="72"/>
      <c r="AS1301" s="72"/>
      <c r="AT1301" s="72"/>
      <c r="AU1301" s="72"/>
      <c r="AV1301" s="72"/>
      <c r="AW1301" s="72"/>
      <c r="AX1301" s="2"/>
      <c r="AY1301" s="359"/>
      <c r="AZ1301" s="359"/>
      <c r="BA1301" s="43"/>
      <c r="BB1301" s="128"/>
      <c r="BC1301" s="128"/>
      <c r="BD1301" s="43"/>
      <c r="BE1301" s="44"/>
      <c r="BF1301" s="44"/>
      <c r="BG1301" s="43"/>
      <c r="BH1301" s="2"/>
      <c r="BI1301" s="2"/>
      <c r="BJ1301" s="2"/>
      <c r="BK1301" s="2"/>
      <c r="BL1301" s="2"/>
      <c r="BM1301" s="2"/>
      <c r="BN1301" s="2"/>
      <c r="BO1301" s="2"/>
      <c r="BP1301" s="2"/>
      <c r="BQ1301" s="2"/>
      <c r="BR1301" s="2"/>
      <c r="BS1301" s="72"/>
      <c r="BT1301" s="72"/>
      <c r="BU1301" s="72"/>
      <c r="BV1301" s="72"/>
      <c r="BW1301" s="72"/>
      <c r="BX1301" s="72"/>
      <c r="BY1301" s="72"/>
      <c r="BZ1301" s="72"/>
      <c r="CA1301" s="72"/>
      <c r="CB1301" s="72"/>
      <c r="CC1301" s="72"/>
      <c r="CD1301" s="72"/>
      <c r="CE1301" s="72"/>
      <c r="CF1301" s="72"/>
      <c r="CG1301" s="72"/>
      <c r="CH1301" s="72"/>
      <c r="CI1301" s="72"/>
      <c r="CJ1301" s="72"/>
      <c r="EK1301" s="71"/>
      <c r="EL1301" s="71"/>
    </row>
    <row r="1302" spans="1:142" ht="25.15" customHeight="1">
      <c r="A1302" s="440"/>
      <c r="B1302" s="209"/>
      <c r="C1302" s="72"/>
      <c r="D1302" s="72"/>
      <c r="E1302" s="72"/>
      <c r="F1302" s="72"/>
      <c r="G1302" s="72"/>
      <c r="H1302" s="72"/>
      <c r="I1302" s="72"/>
      <c r="J1302" s="15"/>
      <c r="K1302" s="15"/>
      <c r="L1302" s="15"/>
      <c r="M1302" s="15"/>
      <c r="N1302" s="15"/>
      <c r="O1302" s="15"/>
      <c r="P1302" s="72"/>
      <c r="Q1302" s="72"/>
      <c r="R1302" s="72"/>
      <c r="S1302" s="72"/>
      <c r="T1302" s="72"/>
      <c r="U1302" s="72"/>
      <c r="V1302" s="72"/>
      <c r="W1302" s="72"/>
      <c r="X1302" s="72"/>
      <c r="Y1302" s="72"/>
      <c r="Z1302" s="72"/>
      <c r="AA1302" s="72"/>
      <c r="AB1302" s="72"/>
      <c r="AC1302" s="72"/>
      <c r="AD1302" s="72"/>
      <c r="AE1302" s="72"/>
      <c r="AF1302" s="72"/>
      <c r="AG1302" s="72"/>
      <c r="AH1302" s="72"/>
      <c r="AI1302" s="72"/>
      <c r="AJ1302" s="72"/>
      <c r="AK1302" s="72"/>
      <c r="AL1302" s="72"/>
      <c r="AM1302" s="72"/>
      <c r="AN1302" s="72"/>
      <c r="AO1302" s="72"/>
      <c r="AP1302" s="72"/>
      <c r="AQ1302" s="72"/>
      <c r="AR1302" s="72"/>
      <c r="AS1302" s="72"/>
      <c r="AT1302" s="72"/>
      <c r="AU1302" s="72"/>
      <c r="AV1302" s="72"/>
      <c r="AW1302" s="72"/>
      <c r="AX1302" s="2"/>
      <c r="AY1302" s="359"/>
      <c r="AZ1302" s="359"/>
      <c r="BA1302" s="43"/>
      <c r="BB1302" s="128"/>
      <c r="BC1302" s="128"/>
      <c r="BD1302" s="43"/>
      <c r="BE1302" s="44"/>
      <c r="BF1302" s="44"/>
      <c r="BG1302" s="43"/>
      <c r="BH1302" s="2"/>
      <c r="BI1302" s="2"/>
      <c r="BJ1302" s="2"/>
      <c r="BK1302" s="2"/>
      <c r="BL1302" s="2"/>
      <c r="BM1302" s="2"/>
      <c r="BN1302" s="2"/>
      <c r="BO1302" s="2"/>
      <c r="BP1302" s="2"/>
      <c r="BQ1302" s="2"/>
      <c r="BR1302" s="2"/>
      <c r="BS1302" s="72"/>
      <c r="BT1302" s="72"/>
      <c r="BU1302" s="72"/>
      <c r="BV1302" s="72"/>
      <c r="BW1302" s="72"/>
      <c r="BX1302" s="72"/>
      <c r="BY1302" s="72"/>
      <c r="BZ1302" s="72"/>
      <c r="CA1302" s="72"/>
      <c r="CB1302" s="72"/>
      <c r="CC1302" s="72"/>
      <c r="CD1302" s="72"/>
      <c r="CE1302" s="72"/>
      <c r="CF1302" s="72"/>
      <c r="CG1302" s="72"/>
      <c r="CH1302" s="72"/>
      <c r="CI1302" s="72"/>
      <c r="CJ1302" s="72"/>
      <c r="EK1302" s="71"/>
      <c r="EL1302" s="71"/>
    </row>
    <row r="1303" spans="1:142" ht="25.15" customHeight="1">
      <c r="A1303" s="440"/>
      <c r="B1303" s="209" t="s">
        <v>400</v>
      </c>
      <c r="C1303" s="72"/>
      <c r="D1303" s="72"/>
      <c r="E1303" s="72"/>
      <c r="F1303" s="72"/>
      <c r="G1303" s="72"/>
      <c r="H1303" s="72"/>
      <c r="I1303" s="72"/>
      <c r="J1303" s="15"/>
      <c r="K1303" s="15"/>
      <c r="L1303" s="15"/>
      <c r="M1303" s="15"/>
      <c r="N1303" s="15"/>
      <c r="O1303" s="15"/>
      <c r="P1303" s="72"/>
      <c r="Q1303" s="72"/>
      <c r="R1303" s="72"/>
      <c r="S1303" s="72"/>
      <c r="T1303" s="72"/>
      <c r="U1303" s="72"/>
      <c r="V1303" s="72"/>
      <c r="W1303" s="72"/>
      <c r="X1303" s="72"/>
      <c r="Y1303" s="72"/>
      <c r="Z1303" s="72"/>
      <c r="AA1303" s="72"/>
      <c r="AB1303" s="72"/>
      <c r="AC1303" s="72"/>
      <c r="AD1303" s="72"/>
      <c r="AE1303" s="72"/>
      <c r="AF1303" s="72"/>
      <c r="AG1303" s="72"/>
      <c r="AH1303" s="72"/>
      <c r="AI1303" s="72"/>
      <c r="AJ1303" s="72"/>
      <c r="AK1303" s="72"/>
      <c r="AL1303" s="72"/>
      <c r="AM1303" s="72"/>
      <c r="AN1303" s="72"/>
      <c r="AO1303" s="72"/>
      <c r="AP1303" s="72"/>
      <c r="AQ1303" s="72"/>
      <c r="AR1303" s="72"/>
      <c r="AS1303" s="72"/>
      <c r="AT1303" s="72"/>
      <c r="AU1303" s="72"/>
      <c r="AV1303" s="72"/>
      <c r="AW1303" s="72"/>
      <c r="AX1303" s="2"/>
      <c r="AY1303" s="497" t="s">
        <v>343</v>
      </c>
      <c r="AZ1303" s="497"/>
      <c r="BA1303" s="43"/>
      <c r="BB1303" s="552" t="s">
        <v>344</v>
      </c>
      <c r="BC1303" s="552"/>
      <c r="BD1303" s="43"/>
      <c r="BE1303" s="553" t="s">
        <v>345</v>
      </c>
      <c r="BF1303" s="553"/>
      <c r="BG1303" s="43"/>
      <c r="BH1303" s="2"/>
      <c r="BI1303" s="2"/>
      <c r="BJ1303" s="2"/>
      <c r="BK1303" s="2"/>
      <c r="BL1303" s="2"/>
      <c r="BM1303" s="2"/>
      <c r="BN1303" s="2"/>
      <c r="BO1303" s="2"/>
      <c r="BP1303" s="2"/>
      <c r="BQ1303" s="2"/>
      <c r="BR1303" s="2"/>
      <c r="BS1303" s="72"/>
      <c r="BT1303" s="72"/>
      <c r="BU1303" s="72"/>
      <c r="BV1303" s="72"/>
      <c r="BW1303" s="72"/>
      <c r="BX1303" s="72"/>
      <c r="BY1303" s="72"/>
      <c r="BZ1303" s="72"/>
      <c r="CA1303" s="72"/>
      <c r="CB1303" s="72"/>
      <c r="CC1303" s="72"/>
      <c r="CD1303" s="72"/>
      <c r="CE1303" s="72"/>
      <c r="CF1303" s="72"/>
      <c r="CG1303" s="72"/>
      <c r="CH1303" s="72"/>
      <c r="CI1303" s="72"/>
      <c r="CJ1303" s="72"/>
      <c r="EK1303" s="71"/>
      <c r="EL1303" s="71"/>
    </row>
    <row r="1304" spans="1:142" ht="25.15" customHeight="1">
      <c r="A1304" s="440"/>
      <c r="B1304" s="436" t="s">
        <v>483</v>
      </c>
      <c r="C1304" s="436"/>
      <c r="D1304" s="436"/>
      <c r="E1304" s="436"/>
      <c r="F1304" s="436"/>
      <c r="G1304" s="436"/>
      <c r="H1304" s="436"/>
      <c r="I1304" s="436"/>
      <c r="J1304" s="370"/>
      <c r="K1304" s="559" t="s">
        <v>355</v>
      </c>
      <c r="L1304" s="370"/>
      <c r="M1304" s="72"/>
      <c r="N1304" s="435" t="s">
        <v>399</v>
      </c>
      <c r="O1304" s="435"/>
      <c r="P1304" s="435"/>
      <c r="Q1304" s="435"/>
      <c r="R1304" s="435"/>
      <c r="S1304" s="435"/>
      <c r="T1304" s="435"/>
      <c r="U1304" s="435"/>
      <c r="V1304" s="435"/>
      <c r="W1304" s="435"/>
      <c r="X1304" s="435"/>
      <c r="Y1304" s="435"/>
      <c r="Z1304" s="435"/>
      <c r="AA1304" s="435"/>
      <c r="AB1304" s="72"/>
      <c r="AC1304" s="72"/>
      <c r="AD1304" s="72"/>
      <c r="AE1304" s="72"/>
      <c r="AF1304" s="72"/>
      <c r="AG1304" s="72"/>
      <c r="AH1304" s="72"/>
      <c r="AI1304" s="72"/>
      <c r="AJ1304" s="72"/>
      <c r="AK1304" s="72"/>
      <c r="AL1304" s="72"/>
      <c r="AM1304" s="72"/>
      <c r="AN1304" s="72"/>
      <c r="AO1304" s="72"/>
      <c r="AP1304" s="72"/>
      <c r="AQ1304" s="72"/>
      <c r="AR1304" s="72"/>
      <c r="AS1304" s="72"/>
      <c r="AT1304" s="72"/>
      <c r="AU1304" s="72"/>
      <c r="AV1304" s="72"/>
      <c r="AW1304" s="72"/>
      <c r="AX1304" s="2"/>
      <c r="AY1304" s="359"/>
      <c r="AZ1304" s="359"/>
      <c r="BA1304" s="43"/>
      <c r="BB1304" s="128"/>
      <c r="BC1304" s="128"/>
      <c r="BD1304" s="43"/>
      <c r="BE1304" s="44"/>
      <c r="BF1304" s="44"/>
      <c r="BG1304" s="43"/>
      <c r="BH1304" s="2"/>
      <c r="BI1304" s="2"/>
      <c r="BJ1304" s="2"/>
      <c r="BK1304" s="2"/>
      <c r="BL1304" s="2"/>
      <c r="BM1304" s="2"/>
      <c r="BN1304" s="2"/>
      <c r="BO1304" s="2"/>
      <c r="BP1304" s="2"/>
      <c r="BQ1304" s="2"/>
      <c r="BR1304" s="2"/>
      <c r="BS1304" s="72"/>
      <c r="BT1304" s="72"/>
      <c r="BU1304" s="72"/>
      <c r="BV1304" s="72"/>
      <c r="BW1304" s="72"/>
      <c r="BX1304" s="72"/>
      <c r="BY1304" s="72"/>
      <c r="BZ1304" s="72"/>
      <c r="CA1304" s="72"/>
      <c r="CB1304" s="72"/>
      <c r="CC1304" s="72"/>
      <c r="CD1304" s="72"/>
      <c r="CE1304" s="72"/>
      <c r="CF1304" s="72"/>
      <c r="CG1304" s="72"/>
      <c r="CH1304" s="72"/>
      <c r="CI1304" s="72"/>
      <c r="CJ1304" s="72"/>
      <c r="EK1304" s="71"/>
      <c r="EL1304" s="71"/>
    </row>
    <row r="1305" spans="1:142" ht="25.15" customHeight="1">
      <c r="A1305" s="440"/>
      <c r="B1305" s="436" t="s">
        <v>300</v>
      </c>
      <c r="C1305" s="437" t="s">
        <v>207</v>
      </c>
      <c r="D1305" s="436" t="s">
        <v>8</v>
      </c>
      <c r="E1305" s="436"/>
      <c r="F1305" s="436"/>
      <c r="G1305" s="436"/>
      <c r="H1305" s="436"/>
      <c r="I1305" s="436"/>
      <c r="K1305" s="559"/>
      <c r="L1305" s="15"/>
      <c r="M1305" s="551" t="s">
        <v>300</v>
      </c>
      <c r="N1305" s="435" t="s">
        <v>8</v>
      </c>
      <c r="O1305" s="435"/>
      <c r="P1305" s="435"/>
      <c r="Q1305" s="435"/>
      <c r="R1305" s="435"/>
      <c r="S1305" s="435"/>
      <c r="T1305" s="435"/>
      <c r="U1305" s="435"/>
      <c r="V1305" s="435"/>
      <c r="W1305" s="435"/>
      <c r="X1305" s="435"/>
      <c r="Y1305" s="435"/>
      <c r="Z1305" s="435"/>
      <c r="AA1305" s="435"/>
      <c r="AB1305" s="72"/>
      <c r="AC1305" s="72"/>
      <c r="AD1305" s="72"/>
      <c r="AE1305" s="72"/>
      <c r="AF1305" s="72"/>
      <c r="AG1305" s="72"/>
      <c r="AH1305" s="72"/>
      <c r="AI1305" s="72"/>
      <c r="AJ1305" s="72"/>
      <c r="AK1305" s="72"/>
      <c r="AL1305" s="72"/>
      <c r="AM1305" s="72"/>
      <c r="AN1305" s="72"/>
      <c r="AO1305" s="72"/>
      <c r="AP1305" s="72"/>
      <c r="AQ1305" s="72"/>
      <c r="AR1305" s="72"/>
      <c r="AS1305" s="72"/>
      <c r="AT1305" s="72"/>
      <c r="AU1305" s="72"/>
      <c r="AV1305" s="72"/>
      <c r="AW1305" s="72"/>
      <c r="AX1305" s="2"/>
      <c r="AY1305" s="359"/>
      <c r="AZ1305" s="359"/>
      <c r="BA1305" s="43"/>
      <c r="BB1305" s="128"/>
      <c r="BC1305" s="128"/>
      <c r="BD1305" s="43"/>
      <c r="BE1305" s="44"/>
      <c r="BF1305" s="44"/>
      <c r="BG1305" s="43"/>
      <c r="BH1305" s="2"/>
      <c r="BI1305" s="2"/>
      <c r="BJ1305" s="2"/>
      <c r="BK1305" s="2"/>
      <c r="BL1305" s="2"/>
      <c r="BM1305" s="2"/>
      <c r="BN1305" s="2"/>
      <c r="BO1305" s="2"/>
      <c r="BP1305" s="2"/>
      <c r="BQ1305" s="2"/>
      <c r="BR1305" s="2"/>
      <c r="BS1305" s="72"/>
      <c r="BT1305" s="72"/>
      <c r="BU1305" s="72"/>
      <c r="BV1305" s="72"/>
      <c r="BW1305" s="72"/>
      <c r="BX1305" s="72"/>
      <c r="BY1305" s="72"/>
      <c r="BZ1305" s="72"/>
      <c r="CA1305" s="72"/>
      <c r="CB1305" s="72"/>
      <c r="CC1305" s="72"/>
      <c r="CD1305" s="72"/>
      <c r="CE1305" s="72"/>
      <c r="CF1305" s="72"/>
      <c r="CG1305" s="72"/>
      <c r="CH1305" s="72"/>
      <c r="CI1305" s="72"/>
      <c r="CJ1305" s="72"/>
      <c r="EK1305" s="71"/>
      <c r="EL1305" s="71"/>
    </row>
    <row r="1306" spans="1:142" ht="25.15" customHeight="1">
      <c r="A1306" s="440"/>
      <c r="B1306" s="436"/>
      <c r="C1306" s="437">
        <v>43830</v>
      </c>
      <c r="D1306" s="368" t="s">
        <v>9</v>
      </c>
      <c r="E1306" s="368" t="s">
        <v>10</v>
      </c>
      <c r="F1306" s="368" t="s">
        <v>1</v>
      </c>
      <c r="G1306" s="368" t="s">
        <v>2</v>
      </c>
      <c r="H1306" s="368" t="s">
        <v>3</v>
      </c>
      <c r="I1306" s="368" t="s">
        <v>39</v>
      </c>
      <c r="J1306" s="11"/>
      <c r="K1306" s="559"/>
      <c r="L1306" s="15"/>
      <c r="M1306" s="435"/>
      <c r="N1306" s="361" t="s">
        <v>25</v>
      </c>
      <c r="O1306" s="361" t="s">
        <v>26</v>
      </c>
      <c r="P1306" s="361" t="s">
        <v>27</v>
      </c>
      <c r="Q1306" s="361" t="s">
        <v>28</v>
      </c>
      <c r="R1306" s="361" t="s">
        <v>29</v>
      </c>
      <c r="S1306" s="361" t="s">
        <v>30</v>
      </c>
      <c r="T1306" s="361" t="s">
        <v>31</v>
      </c>
      <c r="U1306" s="361" t="s">
        <v>32</v>
      </c>
      <c r="V1306" s="361" t="s">
        <v>33</v>
      </c>
      <c r="W1306" s="361" t="s">
        <v>34</v>
      </c>
      <c r="X1306" s="361" t="s">
        <v>35</v>
      </c>
      <c r="Y1306" s="361" t="s">
        <v>36</v>
      </c>
      <c r="Z1306" s="361" t="s">
        <v>37</v>
      </c>
      <c r="AA1306" s="361" t="s">
        <v>38</v>
      </c>
      <c r="AB1306" s="72"/>
      <c r="AC1306" s="72"/>
      <c r="AD1306" s="72"/>
      <c r="AE1306" s="72"/>
      <c r="AF1306" s="72"/>
      <c r="AG1306" s="72"/>
      <c r="AH1306" s="72"/>
      <c r="AI1306" s="72"/>
      <c r="AJ1306" s="72"/>
      <c r="AK1306" s="72"/>
      <c r="AL1306" s="72"/>
      <c r="AM1306" s="72"/>
      <c r="AN1306" s="72"/>
      <c r="AO1306" s="72"/>
      <c r="AP1306" s="72"/>
      <c r="AQ1306" s="72"/>
      <c r="AR1306" s="72"/>
      <c r="AS1306" s="72"/>
      <c r="AT1306" s="72"/>
      <c r="AU1306" s="72"/>
      <c r="AV1306" s="72"/>
      <c r="AW1306" s="72"/>
      <c r="AX1306" s="2"/>
      <c r="AY1306" s="359"/>
      <c r="AZ1306" s="359"/>
      <c r="BA1306" s="43"/>
      <c r="BB1306" s="128"/>
      <c r="BC1306" s="128"/>
      <c r="BD1306" s="43"/>
      <c r="BE1306" s="44"/>
      <c r="BF1306" s="44"/>
      <c r="BG1306" s="43"/>
      <c r="BH1306" s="2"/>
      <c r="BI1306" s="2"/>
      <c r="BJ1306" s="2"/>
      <c r="BK1306" s="2"/>
      <c r="BL1306" s="2"/>
      <c r="BM1306" s="2"/>
      <c r="BN1306" s="2"/>
      <c r="BO1306" s="2"/>
      <c r="BP1306" s="2"/>
      <c r="BQ1306" s="2"/>
      <c r="BR1306" s="2"/>
      <c r="BS1306" s="72"/>
      <c r="BT1306" s="72"/>
      <c r="BU1306" s="72"/>
      <c r="BV1306" s="72"/>
      <c r="BW1306" s="72"/>
      <c r="BX1306" s="72"/>
      <c r="BY1306" s="72"/>
      <c r="BZ1306" s="72"/>
      <c r="CA1306" s="72"/>
      <c r="CB1306" s="72"/>
      <c r="CC1306" s="72"/>
      <c r="CD1306" s="72"/>
      <c r="CE1306" s="72"/>
      <c r="CF1306" s="72"/>
      <c r="CG1306" s="72"/>
      <c r="CH1306" s="72"/>
      <c r="CI1306" s="72"/>
      <c r="CJ1306" s="72"/>
      <c r="EK1306" s="71"/>
      <c r="EL1306" s="71"/>
    </row>
    <row r="1307" spans="1:142" ht="25.15" customHeight="1">
      <c r="A1307" s="440"/>
      <c r="B1307" s="369">
        <v>2020</v>
      </c>
      <c r="C1307" s="397">
        <v>43830</v>
      </c>
      <c r="D1307" s="107">
        <f t="shared" ref="D1307:D1348" si="407">AVERAGE(N1307:P1307)</f>
        <v>0.40055860352871586</v>
      </c>
      <c r="E1307" s="107">
        <f t="shared" ref="E1307:E1348" si="408">AVERAGE(Q1307:R1307)</f>
        <v>0.20465979283487948</v>
      </c>
      <c r="F1307" s="107">
        <f t="shared" ref="F1307:F1348" si="409">AVERAGE(S1307:T1307)</f>
        <v>0.17857855477515502</v>
      </c>
      <c r="G1307" s="107">
        <f t="shared" ref="G1307:G1348" si="410">AVERAGE(U1307:V1307)</f>
        <v>0.17508830777698237</v>
      </c>
      <c r="H1307" s="107">
        <f t="shared" ref="H1307:H1348" si="411">AVERAGE(W1307:X1307)</f>
        <v>0.19625436846618399</v>
      </c>
      <c r="I1307" s="107">
        <f t="shared" ref="I1307:I1348" si="412">AVERAGE(Y1307:AA1307)</f>
        <v>0.26517420384929663</v>
      </c>
      <c r="K1307" s="385">
        <f t="shared" ref="K1307:K1348" si="413">AVERAGE(N1307:AA1307,N1260:AA1260)</f>
        <v>0.1712463757330088</v>
      </c>
      <c r="L1307" s="15"/>
      <c r="M1307" s="128">
        <v>2020</v>
      </c>
      <c r="N1307" s="303">
        <f>($D1175*10^-6)*$E$1199*$G$1222*$D$1164+D$1165*D$1252</f>
        <v>0.6067442717442284</v>
      </c>
      <c r="O1307" s="303">
        <f>($D1176*10^-6)*$E$1199*$G$1222*$D$1164+D$1165*D$1252</f>
        <v>0.33792270121722284</v>
      </c>
      <c r="P1307" s="303">
        <f>($D1177*10^-6)*$E$1199*$G$1222*$D$1164+D$1165*D$1252</f>
        <v>0.2570088376246964</v>
      </c>
      <c r="Q1307" s="303">
        <f>($D1178*10^-6)*$E$1199*$G$1222*$D$1164+D$1165*D$1252</f>
        <v>0.21593366671747646</v>
      </c>
      <c r="R1307" s="303">
        <f>($D1179*10^-6)*$E$1199*$G$1222*$D$1164+D$1165*D$1252</f>
        <v>0.19338591895228249</v>
      </c>
      <c r="S1307" s="303">
        <f>($D1180*10^-6)*$E$1199*$G$1222*$D$1164+D$1165*D$1252</f>
        <v>0.1813912404352106</v>
      </c>
      <c r="T1307" s="303">
        <f>($D1181*10^-6)*$E$1199*$G$1222*$D$1164+D$1165*D$1252</f>
        <v>0.17576586911509945</v>
      </c>
      <c r="U1307" s="303">
        <f>($D1182*10^-6)*$E$1199*$G$1222*$D$1164+D$1165*D$1252</f>
        <v>0.17423263171290088</v>
      </c>
      <c r="V1307" s="303">
        <f>($D1183*10^-6)*$E$1199*$G$1222*$D$1164+D$1165*D$1252</f>
        <v>0.17594398384106388</v>
      </c>
      <c r="W1307" s="303">
        <f>($D1184*10^-6)*$E$1199*$G$1222*$D$1164+D$1165*D$1252</f>
        <v>0.18247040138956144</v>
      </c>
      <c r="X1307" s="303">
        <f>($D1185*10^-6)*$E$1199*$G$1222*$D$1164+D$1165*D$1252</f>
        <v>0.21003833554280654</v>
      </c>
      <c r="Y1307" s="303">
        <f>($D1186*10^-6)*$E$1199*$G$1222*$D$1164+D$1165*D$1252</f>
        <v>0.23760626969605161</v>
      </c>
      <c r="Z1307" s="303">
        <f>($D1187*10^-6)*$E$1199*$G$1222*$D$1164+D$1165*D$1252</f>
        <v>0.26517420384929669</v>
      </c>
      <c r="AA1307" s="303">
        <f>($D1188*10^-6)*$E$1199*$G$1222*$D$1164+D$1165*D$1252</f>
        <v>0.29274213800254173</v>
      </c>
      <c r="AB1307" s="72"/>
      <c r="AC1307" s="72"/>
      <c r="AD1307" s="72"/>
      <c r="AE1307" s="72"/>
      <c r="AF1307" s="72"/>
      <c r="AG1307" s="72"/>
      <c r="AH1307" s="72"/>
      <c r="AI1307" s="72"/>
      <c r="AJ1307" s="72"/>
      <c r="AK1307" s="72"/>
      <c r="AL1307" s="72"/>
      <c r="AM1307" s="72"/>
      <c r="AN1307" s="72"/>
      <c r="AO1307" s="72"/>
      <c r="AP1307" s="72"/>
      <c r="AQ1307" s="72"/>
      <c r="AR1307" s="72"/>
      <c r="AS1307" s="72"/>
      <c r="AT1307" s="72"/>
      <c r="AU1307" s="72"/>
      <c r="AV1307" s="72"/>
      <c r="AW1307" s="72"/>
      <c r="AX1307" s="2"/>
      <c r="AY1307" s="359"/>
      <c r="AZ1307" s="359"/>
      <c r="BA1307" s="43"/>
      <c r="BB1307" s="128"/>
      <c r="BC1307" s="128"/>
      <c r="BD1307" s="43"/>
      <c r="BE1307" s="44"/>
      <c r="BF1307" s="44"/>
      <c r="BG1307" s="43"/>
      <c r="BH1307" s="2"/>
      <c r="BI1307" s="2"/>
      <c r="BJ1307" s="2"/>
      <c r="BK1307" s="2"/>
      <c r="BL1307" s="2"/>
      <c r="BM1307" s="2"/>
      <c r="BN1307" s="2"/>
      <c r="BO1307" s="2"/>
      <c r="BP1307" s="2"/>
      <c r="BQ1307" s="2"/>
      <c r="BR1307" s="2"/>
      <c r="BS1307" s="72"/>
      <c r="BT1307" s="72"/>
      <c r="BU1307" s="72"/>
      <c r="BV1307" s="72"/>
      <c r="BW1307" s="72"/>
      <c r="BX1307" s="72"/>
      <c r="BY1307" s="72"/>
      <c r="BZ1307" s="72"/>
      <c r="CA1307" s="72"/>
      <c r="CB1307" s="72"/>
      <c r="CC1307" s="72"/>
      <c r="CD1307" s="72"/>
      <c r="CE1307" s="72"/>
      <c r="CF1307" s="72"/>
      <c r="CG1307" s="72"/>
      <c r="CH1307" s="72"/>
      <c r="CI1307" s="72"/>
      <c r="CJ1307" s="72"/>
      <c r="EK1307" s="71"/>
      <c r="EL1307" s="71"/>
    </row>
    <row r="1308" spans="1:142" ht="25.15" customHeight="1">
      <c r="A1308" s="440"/>
      <c r="B1308" s="369">
        <f>B1307+1</f>
        <v>2021</v>
      </c>
      <c r="C1308" s="397">
        <f t="shared" ref="C1308:C1348" si="414">DATE(YEAR(C1307+1),12,31)</f>
        <v>44196</v>
      </c>
      <c r="D1308" s="107">
        <f t="shared" si="407"/>
        <v>0.4141775960486922</v>
      </c>
      <c r="E1308" s="107">
        <f t="shared" si="408"/>
        <v>0.21161822579126538</v>
      </c>
      <c r="F1308" s="107">
        <f t="shared" si="409"/>
        <v>0.18465022563751027</v>
      </c>
      <c r="G1308" s="107">
        <f t="shared" si="410"/>
        <v>0.18104131024139977</v>
      </c>
      <c r="H1308" s="107">
        <f t="shared" si="411"/>
        <v>0.20292701699403423</v>
      </c>
      <c r="I1308" s="107">
        <f t="shared" si="412"/>
        <v>0.27419012678017274</v>
      </c>
      <c r="J1308" s="15"/>
      <c r="K1308" s="385">
        <f t="shared" si="413"/>
        <v>0.17694029221808089</v>
      </c>
      <c r="L1308" s="15"/>
      <c r="M1308" s="128">
        <f>M1307+1</f>
        <v>2021</v>
      </c>
      <c r="N1308" s="303">
        <f>($D1175*10^-6)*$E$1199*$H$1222*$E$1164+E$1165*E$1252</f>
        <v>0.62737357698353213</v>
      </c>
      <c r="O1308" s="303">
        <f>($D1176*10^-6)*$E$1199*$H$1222*$E$1164+E$1165*E$1252</f>
        <v>0.34941207305860839</v>
      </c>
      <c r="P1308" s="303">
        <f>($D1177*10^-6)*$E$1199*$H$1222*$E$1164+E$1165*E$1252</f>
        <v>0.26574713810393608</v>
      </c>
      <c r="Q1308" s="303">
        <f>($D1178*10^-6)*$E$1199*$H$1222*$E$1164+E$1165*E$1252</f>
        <v>0.22327541138587065</v>
      </c>
      <c r="R1308" s="303">
        <f>($D1179*10^-6)*$E$1199*$H$1222*$E$1164+E$1165*E$1252</f>
        <v>0.19996104019666008</v>
      </c>
      <c r="S1308" s="303">
        <f>($D1180*10^-6)*$E$1199*$H$1222*$E$1164+E$1165*E$1252</f>
        <v>0.18755854261000773</v>
      </c>
      <c r="T1308" s="303">
        <f>($D1181*10^-6)*$E$1199*$H$1222*$E$1164+E$1165*E$1252</f>
        <v>0.18174190866501283</v>
      </c>
      <c r="U1308" s="303">
        <f>($D1182*10^-6)*$E$1199*$H$1222*$E$1164+E$1165*E$1252</f>
        <v>0.1801565411911395</v>
      </c>
      <c r="V1308" s="303">
        <f>($D1183*10^-6)*$E$1199*$H$1222*$E$1164+E$1165*E$1252</f>
        <v>0.18192607929166005</v>
      </c>
      <c r="W1308" s="303">
        <f>($D1184*10^-6)*$E$1199*$H$1222*$E$1164+E$1165*E$1252</f>
        <v>0.18867439503680652</v>
      </c>
      <c r="X1308" s="303">
        <f>($D1185*10^-6)*$E$1199*$H$1222*$E$1164+E$1165*E$1252</f>
        <v>0.21717963895126194</v>
      </c>
      <c r="Y1308" s="303">
        <f>($D1186*10^-6)*$E$1199*$H$1222*$E$1164+E$1165*E$1252</f>
        <v>0.24568488286571735</v>
      </c>
      <c r="Z1308" s="303">
        <f>($D1187*10^-6)*$E$1199*$H$1222*$E$1164+E$1165*E$1252</f>
        <v>0.27419012678017274</v>
      </c>
      <c r="AA1308" s="303">
        <f>($D1188*10^-6)*$E$1199*$H$1222*$E$1164+E$1165*E$1252</f>
        <v>0.3026953706946281</v>
      </c>
      <c r="AB1308" s="72"/>
      <c r="AC1308" s="72"/>
      <c r="AD1308" s="72"/>
      <c r="AE1308" s="72"/>
      <c r="AF1308" s="72"/>
      <c r="AG1308" s="72"/>
      <c r="AH1308" s="72"/>
      <c r="AI1308" s="72"/>
      <c r="AJ1308" s="72"/>
      <c r="AK1308" s="72"/>
      <c r="AL1308" s="72"/>
      <c r="AM1308" s="72"/>
      <c r="AN1308" s="72"/>
      <c r="AO1308" s="72"/>
      <c r="AP1308" s="72"/>
      <c r="AQ1308" s="72"/>
      <c r="AR1308" s="72"/>
      <c r="AS1308" s="72"/>
      <c r="AT1308" s="72"/>
      <c r="AU1308" s="72"/>
      <c r="AV1308" s="72"/>
      <c r="AW1308" s="72"/>
      <c r="AX1308" s="2"/>
      <c r="AY1308" s="359"/>
      <c r="AZ1308" s="359"/>
      <c r="BA1308" s="43"/>
      <c r="BB1308" s="128"/>
      <c r="BC1308" s="128"/>
      <c r="BD1308" s="43"/>
      <c r="BE1308" s="44"/>
      <c r="BF1308" s="44"/>
      <c r="BG1308" s="43"/>
      <c r="BH1308" s="2"/>
      <c r="BI1308" s="2"/>
      <c r="BJ1308" s="2"/>
      <c r="BK1308" s="2"/>
      <c r="BL1308" s="2"/>
      <c r="BM1308" s="2"/>
      <c r="BN1308" s="2"/>
      <c r="BO1308" s="2"/>
      <c r="BP1308" s="2"/>
      <c r="BQ1308" s="2"/>
      <c r="BR1308" s="2"/>
      <c r="BS1308" s="72"/>
      <c r="BT1308" s="72"/>
      <c r="BU1308" s="72"/>
      <c r="BV1308" s="72"/>
      <c r="BW1308" s="72"/>
      <c r="BX1308" s="72"/>
      <c r="BY1308" s="72"/>
      <c r="BZ1308" s="72"/>
      <c r="CA1308" s="72"/>
      <c r="CB1308" s="72"/>
      <c r="CC1308" s="72"/>
      <c r="CD1308" s="72"/>
      <c r="CE1308" s="72"/>
      <c r="CF1308" s="72"/>
      <c r="CG1308" s="72"/>
      <c r="CH1308" s="72"/>
      <c r="CI1308" s="72"/>
      <c r="CJ1308" s="72"/>
      <c r="EK1308" s="71"/>
      <c r="EL1308" s="71"/>
    </row>
    <row r="1309" spans="1:142" ht="25.15" customHeight="1">
      <c r="A1309" s="440"/>
      <c r="B1309" s="369">
        <f t="shared" ref="B1309:B1318" si="415">B1308+1</f>
        <v>2022</v>
      </c>
      <c r="C1309" s="397">
        <f t="shared" si="414"/>
        <v>44561</v>
      </c>
      <c r="D1309" s="107">
        <f t="shared" si="407"/>
        <v>0.52780204230470029</v>
      </c>
      <c r="E1309" s="107">
        <f t="shared" si="408"/>
        <v>0.26967304080927657</v>
      </c>
      <c r="F1309" s="107">
        <f t="shared" si="409"/>
        <v>0.23530670691334074</v>
      </c>
      <c r="G1309" s="107">
        <f t="shared" si="410"/>
        <v>0.23070773068974976</v>
      </c>
      <c r="H1309" s="107">
        <f t="shared" si="411"/>
        <v>0.25859750751863508</v>
      </c>
      <c r="I1309" s="107">
        <f t="shared" si="412"/>
        <v>0.34941076068572835</v>
      </c>
      <c r="J1309" s="15"/>
      <c r="K1309" s="385">
        <f t="shared" si="413"/>
        <v>0.22531328564326575</v>
      </c>
      <c r="L1309" s="15"/>
      <c r="M1309" s="128">
        <f t="shared" ref="M1309:M1318" si="416">M1308+1</f>
        <v>2022</v>
      </c>
      <c r="N1309" s="303">
        <f>($D1175*10^-6)*$E$1199*$I$1222*$F$1164+F$1165*F$1252</f>
        <v>0.79948567565925177</v>
      </c>
      <c r="O1309" s="303">
        <f>($D1176*10^-6)*$E$1199*$I$1222*$F$1164+F$1165*F$1252</f>
        <v>0.44526890765132432</v>
      </c>
      <c r="P1309" s="303">
        <f>($D1177*10^-6)*$E$1199*$I$1222*$F$1164+F$1165*F$1252</f>
        <v>0.33865154360352462</v>
      </c>
      <c r="Q1309" s="303">
        <f>($D1178*10^-6)*$E$1199*$I$1222*$F$1164+F$1165*F$1252</f>
        <v>0.2845282295569419</v>
      </c>
      <c r="R1309" s="303">
        <f>($D1179*10^-6)*$E$1199*$I$1222*$F$1164+F$1165*F$1252</f>
        <v>0.25481785206161128</v>
      </c>
      <c r="S1309" s="303">
        <f>($D1180*10^-6)*$E$1199*$I$1222*$F$1164+F$1165*F$1252</f>
        <v>0.23901288429328071</v>
      </c>
      <c r="T1309" s="303">
        <f>($D1181*10^-6)*$E$1199*$I$1222*$F$1164+F$1165*F$1252</f>
        <v>0.23160052953340077</v>
      </c>
      <c r="U1309" s="303">
        <f>($D1182*10^-6)*$E$1199*$I$1222*$F$1164+F$1165*F$1252</f>
        <v>0.22958023631016369</v>
      </c>
      <c r="V1309" s="303">
        <f>($D1183*10^-6)*$E$1199*$I$1222*$F$1164+F$1165*F$1252</f>
        <v>0.23183522506933582</v>
      </c>
      <c r="W1309" s="303">
        <f>($D1184*10^-6)*$E$1199*$I$1222*$F$1164+F$1165*F$1252</f>
        <v>0.24043485688521643</v>
      </c>
      <c r="X1309" s="303">
        <f>($D1185*10^-6)*$E$1199*$I$1222*$F$1164+F$1165*F$1252</f>
        <v>0.27676015815205374</v>
      </c>
      <c r="Y1309" s="303">
        <f>($D1186*10^-6)*$E$1199*$I$1222*$F$1164+F$1165*F$1252</f>
        <v>0.31308545941889104</v>
      </c>
      <c r="Z1309" s="303">
        <f>($D1187*10^-6)*$E$1199*$I$1222*$F$1164+F$1165*F$1252</f>
        <v>0.34941076068572835</v>
      </c>
      <c r="AA1309" s="303">
        <f>($D1188*10^-6)*$E$1199*$I$1222*$F$1164+F$1165*F$1252</f>
        <v>0.3857360619525656</v>
      </c>
      <c r="AB1309" s="72"/>
      <c r="AC1309" s="72"/>
      <c r="AD1309" s="72"/>
      <c r="AE1309" s="72"/>
      <c r="AF1309" s="72"/>
      <c r="AG1309" s="72"/>
      <c r="AH1309" s="72"/>
      <c r="AI1309" s="72"/>
      <c r="AJ1309" s="72"/>
      <c r="AK1309" s="72"/>
      <c r="AL1309" s="72"/>
      <c r="AM1309" s="72"/>
      <c r="AN1309" s="72"/>
      <c r="AO1309" s="72"/>
      <c r="AP1309" s="72"/>
      <c r="AQ1309" s="72"/>
      <c r="AR1309" s="72"/>
      <c r="AS1309" s="72"/>
      <c r="AT1309" s="72"/>
      <c r="AU1309" s="72"/>
      <c r="AV1309" s="72"/>
      <c r="AW1309" s="72"/>
      <c r="AX1309" s="2"/>
      <c r="AY1309" s="359"/>
      <c r="AZ1309" s="359"/>
      <c r="BA1309" s="43"/>
      <c r="BB1309" s="128"/>
      <c r="BC1309" s="128"/>
      <c r="BD1309" s="43"/>
      <c r="BE1309" s="44"/>
      <c r="BF1309" s="44"/>
      <c r="BG1309" s="43"/>
      <c r="BH1309" s="2"/>
      <c r="BI1309" s="2"/>
      <c r="BJ1309" s="2"/>
      <c r="BK1309" s="2"/>
      <c r="BL1309" s="2"/>
      <c r="BM1309" s="2"/>
      <c r="BN1309" s="2"/>
      <c r="BO1309" s="2"/>
      <c r="BP1309" s="2"/>
      <c r="BQ1309" s="2"/>
      <c r="BR1309" s="2"/>
      <c r="BS1309" s="72"/>
      <c r="BT1309" s="72"/>
      <c r="BU1309" s="72"/>
      <c r="BV1309" s="72"/>
      <c r="BW1309" s="72"/>
      <c r="BX1309" s="72"/>
      <c r="BY1309" s="72"/>
      <c r="BZ1309" s="72"/>
      <c r="CA1309" s="72"/>
      <c r="CB1309" s="72"/>
      <c r="CC1309" s="72"/>
      <c r="CD1309" s="72"/>
      <c r="CE1309" s="72"/>
      <c r="CF1309" s="72"/>
      <c r="CG1309" s="72"/>
      <c r="CH1309" s="72"/>
      <c r="CI1309" s="72"/>
      <c r="CJ1309" s="72"/>
      <c r="EK1309" s="71"/>
      <c r="EL1309" s="71"/>
    </row>
    <row r="1310" spans="1:142" ht="25.15" customHeight="1">
      <c r="A1310" s="440"/>
      <c r="B1310" s="369">
        <f t="shared" si="415"/>
        <v>2023</v>
      </c>
      <c r="C1310" s="397">
        <f t="shared" si="414"/>
        <v>44926</v>
      </c>
      <c r="D1310" s="107">
        <f t="shared" si="407"/>
        <v>0.7096271252495856</v>
      </c>
      <c r="E1310" s="107">
        <f t="shared" si="408"/>
        <v>0.36257401330085182</v>
      </c>
      <c r="F1310" s="107">
        <f t="shared" si="409"/>
        <v>0.31636865452381702</v>
      </c>
      <c r="G1310" s="107">
        <f t="shared" si="410"/>
        <v>0.31018535469726194</v>
      </c>
      <c r="H1310" s="107">
        <f t="shared" si="411"/>
        <v>0.34768301588196204</v>
      </c>
      <c r="I1310" s="107">
        <f t="shared" si="412"/>
        <v>0.46978096665556657</v>
      </c>
      <c r="J1310" s="15"/>
      <c r="K1310" s="385">
        <f t="shared" si="413"/>
        <v>0.30269991828077975</v>
      </c>
      <c r="L1310" s="15"/>
      <c r="M1310" s="128">
        <f t="shared" si="416"/>
        <v>2023</v>
      </c>
      <c r="N1310" s="303">
        <f>($D1175*10^-6)*$E$1199*$J$1222*$G$1164+G$1165*G$1252</f>
        <v>1.0749043698636804</v>
      </c>
      <c r="O1310" s="303">
        <f>($D1176*10^-6)*$E$1199*$J$1222*$G$1164+G$1165*G$1252</f>
        <v>0.59866175113665077</v>
      </c>
      <c r="P1310" s="303">
        <f>($D1177*10^-6)*$E$1199*$J$1222*$G$1164+G$1165*G$1252</f>
        <v>0.45531525474842549</v>
      </c>
      <c r="Q1310" s="303">
        <f>($D1178*10^-6)*$E$1199*$J$1222*$G$1164+G$1165*G$1252</f>
        <v>0.38254673799894995</v>
      </c>
      <c r="R1310" s="303">
        <f>($D1179*10^-6)*$E$1199*$J$1222*$G$1164+G$1165*G$1252</f>
        <v>0.34260128860275368</v>
      </c>
      <c r="S1310" s="303">
        <f>($D1180*10^-6)*$E$1199*$J$1222*$G$1164+G$1165*G$1252</f>
        <v>0.32135159090713922</v>
      </c>
      <c r="T1310" s="303">
        <f>($D1181*10^-6)*$E$1199*$J$1222*$G$1164+G$1165*G$1252</f>
        <v>0.31138571814049482</v>
      </c>
      <c r="U1310" s="303">
        <f>($D1182*10^-6)*$E$1199*$J$1222*$G$1164+G$1165*G$1252</f>
        <v>0.30866944431573518</v>
      </c>
      <c r="V1310" s="303">
        <f>($D1183*10^-6)*$E$1199*$J$1222*$G$1164+G$1165*G$1252</f>
        <v>0.3117012650787887</v>
      </c>
      <c r="W1310" s="303">
        <f>($D1184*10^-6)*$E$1199*$J$1222*$G$1164+G$1165*G$1252</f>
        <v>0.32326342572724115</v>
      </c>
      <c r="X1310" s="303">
        <f>($D1185*10^-6)*$E$1199*$J$1222*$G$1164+G$1165*G$1252</f>
        <v>0.37210260603668299</v>
      </c>
      <c r="Y1310" s="303">
        <f>($D1186*10^-6)*$E$1199*$J$1222*$G$1164+G$1165*G$1252</f>
        <v>0.42094178634612478</v>
      </c>
      <c r="Z1310" s="303">
        <f>($D1187*10^-6)*$E$1199*$J$1222*$G$1164+G$1165*G$1252</f>
        <v>0.46978096665556657</v>
      </c>
      <c r="AA1310" s="303">
        <f>($D1188*10^-6)*$E$1199*$J$1222*$G$1164+G$1165*G$1252</f>
        <v>0.51862014696500836</v>
      </c>
      <c r="AB1310" s="72"/>
      <c r="AC1310" s="72"/>
      <c r="AD1310" s="72"/>
      <c r="AE1310" s="72"/>
      <c r="AF1310" s="72"/>
      <c r="AG1310" s="72"/>
      <c r="AH1310" s="72"/>
      <c r="AI1310" s="72"/>
      <c r="AJ1310" s="72"/>
      <c r="AK1310" s="72"/>
      <c r="AL1310" s="72"/>
      <c r="AM1310" s="72"/>
      <c r="AN1310" s="72"/>
      <c r="AO1310" s="72"/>
      <c r="AP1310" s="72"/>
      <c r="AQ1310" s="72"/>
      <c r="AR1310" s="72"/>
      <c r="AS1310" s="72"/>
      <c r="AT1310" s="72"/>
      <c r="AU1310" s="72"/>
      <c r="AV1310" s="72"/>
      <c r="AW1310" s="72"/>
      <c r="AX1310" s="2"/>
      <c r="AY1310" s="359"/>
      <c r="AZ1310" s="359"/>
      <c r="BA1310" s="43"/>
      <c r="BB1310" s="128"/>
      <c r="BC1310" s="128"/>
      <c r="BD1310" s="43"/>
      <c r="BE1310" s="44"/>
      <c r="BF1310" s="44"/>
      <c r="BG1310" s="43"/>
      <c r="BH1310" s="2"/>
      <c r="BI1310" s="2"/>
      <c r="BJ1310" s="2"/>
      <c r="BK1310" s="2"/>
      <c r="BL1310" s="2"/>
      <c r="BM1310" s="2"/>
      <c r="BN1310" s="2"/>
      <c r="BO1310" s="2"/>
      <c r="BP1310" s="2"/>
      <c r="BQ1310" s="2"/>
      <c r="BR1310" s="2"/>
      <c r="BS1310" s="72"/>
      <c r="BT1310" s="72"/>
      <c r="BU1310" s="72"/>
      <c r="BV1310" s="72"/>
      <c r="BW1310" s="72"/>
      <c r="BX1310" s="72"/>
      <c r="BY1310" s="72"/>
      <c r="BZ1310" s="72"/>
      <c r="CA1310" s="72"/>
      <c r="CB1310" s="72"/>
      <c r="CC1310" s="72"/>
      <c r="CD1310" s="72"/>
      <c r="CE1310" s="72"/>
      <c r="CF1310" s="72"/>
      <c r="CG1310" s="72"/>
      <c r="CH1310" s="72"/>
      <c r="CI1310" s="72"/>
      <c r="CJ1310" s="72"/>
      <c r="EK1310" s="71"/>
      <c r="EL1310" s="71"/>
    </row>
    <row r="1311" spans="1:142" ht="25.15" customHeight="1">
      <c r="A1311" s="440"/>
      <c r="B1311" s="369">
        <f t="shared" si="415"/>
        <v>2024</v>
      </c>
      <c r="C1311" s="397">
        <f t="shared" si="414"/>
        <v>45291</v>
      </c>
      <c r="D1311" s="107">
        <f t="shared" si="407"/>
        <v>0.8154487141025939</v>
      </c>
      <c r="E1311" s="107">
        <f t="shared" si="408"/>
        <v>0.41664206791589109</v>
      </c>
      <c r="F1311" s="107">
        <f t="shared" si="409"/>
        <v>0.36354643633877215</v>
      </c>
      <c r="G1311" s="107">
        <f t="shared" si="410"/>
        <v>0.35644106548545013</v>
      </c>
      <c r="H1311" s="107">
        <f t="shared" si="411"/>
        <v>0.39953048316260548</v>
      </c>
      <c r="I1311" s="107">
        <f t="shared" si="412"/>
        <v>0.53983602308665979</v>
      </c>
      <c r="J1311" s="15"/>
      <c r="K1311" s="385">
        <f t="shared" si="413"/>
        <v>0.34756485296411821</v>
      </c>
      <c r="L1311" s="15"/>
      <c r="M1311" s="128">
        <f t="shared" si="416"/>
        <v>2024</v>
      </c>
      <c r="N1311" s="303">
        <f>($D1175*10^-6)*$E$1199*$K$1222*$H$1164+H$1165*H$1252</f>
        <v>1.2351971267731765</v>
      </c>
      <c r="O1311" s="303">
        <f>($D1176*10^-6)*$E$1199*$K$1222*$H$1164+H$1165*H$1252</f>
        <v>0.68793587192018635</v>
      </c>
      <c r="P1311" s="303">
        <f>($D1177*10^-6)*$E$1199*$K$1222*$H$1164+H$1165*H$1252</f>
        <v>0.52321314361441873</v>
      </c>
      <c r="Q1311" s="303">
        <f>($D1178*10^-6)*$E$1199*$K$1222*$H$1164+H$1165*H$1252</f>
        <v>0.43959318138475822</v>
      </c>
      <c r="R1311" s="303">
        <f>($D1179*10^-6)*$E$1199*$K$1222*$H$1164+H$1165*H$1252</f>
        <v>0.3936909544470239</v>
      </c>
      <c r="S1311" s="303">
        <f>($D1180*10^-6)*$E$1199*$K$1222*$H$1164+H$1165*H$1252</f>
        <v>0.36927244218276523</v>
      </c>
      <c r="T1311" s="303">
        <f>($D1181*10^-6)*$E$1199*$K$1222*$H$1164+H$1165*H$1252</f>
        <v>0.35782043049477913</v>
      </c>
      <c r="U1311" s="303">
        <f>($D1182*10^-6)*$E$1199*$K$1222*$H$1164+H$1165*H$1252</f>
        <v>0.35469909829264307</v>
      </c>
      <c r="V1311" s="303">
        <f>($D1183*10^-6)*$E$1199*$K$1222*$H$1164+H$1165*H$1252</f>
        <v>0.35818303267825718</v>
      </c>
      <c r="W1311" s="303">
        <f>($D1184*10^-6)*$E$1199*$K$1222*$H$1164+H$1165*H$1252</f>
        <v>0.3714693751777946</v>
      </c>
      <c r="X1311" s="303">
        <f>($D1185*10^-6)*$E$1199*$K$1222*$H$1164+H$1165*H$1252</f>
        <v>0.42759159114741635</v>
      </c>
      <c r="Y1311" s="303">
        <f>($D1186*10^-6)*$E$1199*$K$1222*$H$1164+H$1165*H$1252</f>
        <v>0.4837138071170381</v>
      </c>
      <c r="Z1311" s="303">
        <f>($D1187*10^-6)*$E$1199*$K$1222*$H$1164+H$1165*H$1252</f>
        <v>0.53983602308665979</v>
      </c>
      <c r="AA1311" s="303">
        <f>($D1188*10^-6)*$E$1199*$K$1222*$H$1164+H$1165*H$1252</f>
        <v>0.59595823905628142</v>
      </c>
      <c r="AB1311" s="72"/>
      <c r="AC1311" s="72"/>
      <c r="AD1311" s="72"/>
      <c r="AE1311" s="72"/>
      <c r="AF1311" s="72"/>
      <c r="AG1311" s="72"/>
      <c r="AH1311" s="72"/>
      <c r="AI1311" s="72"/>
      <c r="AJ1311" s="72"/>
      <c r="AK1311" s="72"/>
      <c r="AL1311" s="72"/>
      <c r="AM1311" s="72"/>
      <c r="AN1311" s="72"/>
      <c r="AO1311" s="72"/>
      <c r="AP1311" s="72"/>
      <c r="AQ1311" s="72"/>
      <c r="AR1311" s="72"/>
      <c r="AS1311" s="72"/>
      <c r="AT1311" s="72"/>
      <c r="AU1311" s="72"/>
      <c r="AV1311" s="72"/>
      <c r="AW1311" s="72"/>
      <c r="AX1311" s="2"/>
      <c r="AY1311" s="359"/>
      <c r="AZ1311" s="359"/>
      <c r="BA1311" s="43"/>
      <c r="BB1311" s="128"/>
      <c r="BC1311" s="128"/>
      <c r="BD1311" s="43"/>
      <c r="BE1311" s="44"/>
      <c r="BF1311" s="44"/>
      <c r="BG1311" s="43"/>
      <c r="BH1311" s="2"/>
      <c r="BI1311" s="2"/>
      <c r="BJ1311" s="2"/>
      <c r="BK1311" s="2"/>
      <c r="BL1311" s="2"/>
      <c r="BM1311" s="2"/>
      <c r="BN1311" s="2"/>
      <c r="BO1311" s="2"/>
      <c r="BP1311" s="2"/>
      <c r="BQ1311" s="2"/>
      <c r="BR1311" s="2"/>
      <c r="BS1311" s="72"/>
      <c r="BT1311" s="72"/>
      <c r="BU1311" s="72"/>
      <c r="BV1311" s="72"/>
      <c r="BW1311" s="72"/>
      <c r="BX1311" s="72"/>
      <c r="BY1311" s="72"/>
      <c r="BZ1311" s="72"/>
      <c r="CA1311" s="72"/>
      <c r="CB1311" s="72"/>
      <c r="CC1311" s="72"/>
      <c r="CD1311" s="72"/>
      <c r="CE1311" s="72"/>
      <c r="CF1311" s="72"/>
      <c r="CG1311" s="72"/>
      <c r="CH1311" s="72"/>
      <c r="CI1311" s="72"/>
      <c r="CJ1311" s="72"/>
      <c r="EK1311" s="71"/>
      <c r="EL1311" s="71"/>
    </row>
    <row r="1312" spans="1:142" ht="25.15" customHeight="1">
      <c r="A1312" s="440"/>
      <c r="B1312" s="369">
        <f t="shared" si="415"/>
        <v>2025</v>
      </c>
      <c r="C1312" s="397">
        <f t="shared" si="414"/>
        <v>45657</v>
      </c>
      <c r="D1312" s="107">
        <f t="shared" si="407"/>
        <v>0.92127030295560208</v>
      </c>
      <c r="E1312" s="107">
        <f t="shared" si="408"/>
        <v>0.47071012253093036</v>
      </c>
      <c r="F1312" s="107">
        <f t="shared" si="409"/>
        <v>0.41072421815372734</v>
      </c>
      <c r="G1312" s="107">
        <f t="shared" si="410"/>
        <v>0.40269677627363831</v>
      </c>
      <c r="H1312" s="107">
        <f t="shared" si="411"/>
        <v>0.45137795044324891</v>
      </c>
      <c r="I1312" s="107">
        <f t="shared" si="412"/>
        <v>0.60989107951775301</v>
      </c>
      <c r="J1312" s="15"/>
      <c r="K1312" s="385">
        <f t="shared" si="413"/>
        <v>0.39235039856872195</v>
      </c>
      <c r="L1312" s="15"/>
      <c r="M1312" s="128">
        <f t="shared" si="416"/>
        <v>2025</v>
      </c>
      <c r="N1312" s="303">
        <f>($D1175*10^-6)*$E$1199*$L$1222*$I$1164+I$1165*I$1252</f>
        <v>1.3954898836826726</v>
      </c>
      <c r="O1312" s="303">
        <f>($D1176*10^-6)*$E$1199*$L$1222*$I$1164+I$1165*I$1252</f>
        <v>0.77720999270372193</v>
      </c>
      <c r="P1312" s="303">
        <f>($D1177*10^-6)*$E$1199*$L$1222*$I$1164+I$1165*I$1252</f>
        <v>0.59111103248041197</v>
      </c>
      <c r="Q1312" s="303">
        <f>($D1178*10^-6)*$E$1199*$L$1222*$I$1164+I$1165*I$1252</f>
        <v>0.49663962477056656</v>
      </c>
      <c r="R1312" s="303">
        <f>($D1179*10^-6)*$E$1199*$L$1222*$I$1164+I$1165*I$1252</f>
        <v>0.44478062029129423</v>
      </c>
      <c r="S1312" s="303">
        <f>($D1180*10^-6)*$E$1199*$L$1222*$I$1164+I$1165*I$1252</f>
        <v>0.41719329345839123</v>
      </c>
      <c r="T1312" s="303">
        <f>($D1181*10^-6)*$E$1199*$L$1222*$I$1164+I$1165*I$1252</f>
        <v>0.40425514284906344</v>
      </c>
      <c r="U1312" s="303">
        <f>($D1182*10^-6)*$E$1199*$L$1222*$I$1164+I$1165*I$1252</f>
        <v>0.40072875226955096</v>
      </c>
      <c r="V1312" s="303">
        <f>($D1183*10^-6)*$E$1199*$L$1222*$I$1164+I$1165*I$1252</f>
        <v>0.40466480027772567</v>
      </c>
      <c r="W1312" s="303">
        <f>($D1184*10^-6)*$E$1199*$L$1222*$I$1164+I$1165*I$1252</f>
        <v>0.41967532462834811</v>
      </c>
      <c r="X1312" s="303">
        <f>($D1185*10^-6)*$E$1199*$L$1222*$I$1164+I$1165*I$1252</f>
        <v>0.48308057625814976</v>
      </c>
      <c r="Y1312" s="303">
        <f>($D1186*10^-6)*$E$1199*$L$1222*$I$1164+I$1165*I$1252</f>
        <v>0.54648582788795141</v>
      </c>
      <c r="Z1312" s="303">
        <f>($D1187*10^-6)*$E$1199*$L$1222*$I$1164+I$1165*I$1252</f>
        <v>0.60989107951775301</v>
      </c>
      <c r="AA1312" s="303">
        <f>($D1188*10^-6)*$E$1199*$L$1222*$I$1164+I$1165*I$1252</f>
        <v>0.67329633114755461</v>
      </c>
      <c r="AB1312" s="72"/>
      <c r="AC1312" s="72"/>
      <c r="AD1312" s="72"/>
      <c r="AE1312" s="72"/>
      <c r="AF1312" s="72"/>
      <c r="AG1312" s="72"/>
      <c r="AH1312" s="72"/>
      <c r="AI1312" s="72"/>
      <c r="AJ1312" s="72"/>
      <c r="AK1312" s="72"/>
      <c r="AL1312" s="72"/>
      <c r="AM1312" s="72"/>
      <c r="AN1312" s="72"/>
      <c r="AO1312" s="72"/>
      <c r="AP1312" s="72"/>
      <c r="AQ1312" s="72"/>
      <c r="AR1312" s="72"/>
      <c r="AS1312" s="72"/>
      <c r="AT1312" s="72"/>
      <c r="AU1312" s="72"/>
      <c r="AV1312" s="72"/>
      <c r="AW1312" s="72"/>
      <c r="AX1312" s="2"/>
      <c r="AY1312" s="359"/>
      <c r="AZ1312" s="359"/>
      <c r="BA1312" s="43"/>
      <c r="BB1312" s="128"/>
      <c r="BC1312" s="128"/>
      <c r="BD1312" s="43"/>
      <c r="BE1312" s="44"/>
      <c r="BF1312" s="44"/>
      <c r="BG1312" s="43"/>
      <c r="BH1312" s="2"/>
      <c r="BI1312" s="2"/>
      <c r="BJ1312" s="2"/>
      <c r="BK1312" s="2"/>
      <c r="BL1312" s="2"/>
      <c r="BM1312" s="2"/>
      <c r="BN1312" s="2"/>
      <c r="BO1312" s="2"/>
      <c r="BP1312" s="2"/>
      <c r="BQ1312" s="2"/>
      <c r="BR1312" s="2"/>
      <c r="BS1312" s="72"/>
      <c r="BT1312" s="72"/>
      <c r="BU1312" s="72"/>
      <c r="BV1312" s="72"/>
      <c r="BW1312" s="72"/>
      <c r="BX1312" s="72"/>
      <c r="BY1312" s="72"/>
      <c r="BZ1312" s="72"/>
      <c r="CA1312" s="72"/>
      <c r="CB1312" s="72"/>
      <c r="CC1312" s="72"/>
      <c r="CD1312" s="72"/>
      <c r="CE1312" s="72"/>
      <c r="CF1312" s="72"/>
      <c r="CG1312" s="72"/>
      <c r="CH1312" s="72"/>
      <c r="CI1312" s="72"/>
      <c r="CJ1312" s="72"/>
      <c r="EK1312" s="71"/>
      <c r="EL1312" s="71"/>
    </row>
    <row r="1313" spans="1:142" ht="25.15" customHeight="1">
      <c r="A1313" s="440"/>
      <c r="B1313" s="369">
        <f t="shared" si="415"/>
        <v>2026</v>
      </c>
      <c r="C1313" s="397">
        <f t="shared" si="414"/>
        <v>46022</v>
      </c>
      <c r="D1313" s="107">
        <f t="shared" si="407"/>
        <v>1.0270918918086107</v>
      </c>
      <c r="E1313" s="107">
        <f t="shared" si="408"/>
        <v>0.52477817714596964</v>
      </c>
      <c r="F1313" s="107">
        <f t="shared" si="409"/>
        <v>0.45790199996868253</v>
      </c>
      <c r="G1313" s="107">
        <f t="shared" si="410"/>
        <v>0.44895248706182656</v>
      </c>
      <c r="H1313" s="107">
        <f t="shared" si="411"/>
        <v>0.5032254177238924</v>
      </c>
      <c r="I1313" s="107">
        <f t="shared" si="412"/>
        <v>0.67994613594884623</v>
      </c>
      <c r="J1313" s="15"/>
      <c r="K1313" s="385">
        <f t="shared" si="413"/>
        <v>0.43701240349468479</v>
      </c>
      <c r="L1313" s="15"/>
      <c r="M1313" s="128">
        <f t="shared" si="416"/>
        <v>2026</v>
      </c>
      <c r="N1313" s="303">
        <f>($D1175*10^-6)*$E$1199*$M$1222*$J$1164+J$1165*J$1252</f>
        <v>1.5557826405921689</v>
      </c>
      <c r="O1313" s="303">
        <f>($D1176*10^-6)*$E$1199*$M$1222*$J$1164+J$1165*J$1252</f>
        <v>0.86648411348725762</v>
      </c>
      <c r="P1313" s="303">
        <f>($D1177*10^-6)*$E$1199*$M$1222*$J$1164+J$1165*J$1252</f>
        <v>0.65900892134640532</v>
      </c>
      <c r="Q1313" s="303">
        <f>($D1178*10^-6)*$E$1199*$M$1222*$J$1164+J$1165*J$1252</f>
        <v>0.55368606815637489</v>
      </c>
      <c r="R1313" s="303">
        <f>($D1179*10^-6)*$E$1199*$M$1222*$J$1164+J$1165*J$1252</f>
        <v>0.4958702861355645</v>
      </c>
      <c r="S1313" s="303">
        <f>($D1180*10^-6)*$E$1199*$M$1222*$J$1164+J$1165*J$1252</f>
        <v>0.4651141447340173</v>
      </c>
      <c r="T1313" s="303">
        <f>($D1181*10^-6)*$E$1199*$M$1222*$J$1164+J$1165*J$1252</f>
        <v>0.45068985520334776</v>
      </c>
      <c r="U1313" s="303">
        <f>($D1182*10^-6)*$E$1199*$M$1222*$J$1164+J$1165*J$1252</f>
        <v>0.44675840624645885</v>
      </c>
      <c r="V1313" s="303">
        <f>($D1183*10^-6)*$E$1199*$M$1222*$J$1164+J$1165*J$1252</f>
        <v>0.4511465678771942</v>
      </c>
      <c r="W1313" s="303">
        <f>($D1184*10^-6)*$E$1199*$M$1222*$J$1164+J$1165*J$1252</f>
        <v>0.46788127407890162</v>
      </c>
      <c r="X1313" s="303">
        <f>($D1185*10^-6)*$E$1199*$M$1222*$J$1164+J$1165*J$1252</f>
        <v>0.53856956136888323</v>
      </c>
      <c r="Y1313" s="303">
        <f>($D1186*10^-6)*$E$1199*$M$1222*$J$1164+J$1165*J$1252</f>
        <v>0.60925784865886479</v>
      </c>
      <c r="Z1313" s="303">
        <f>($D1187*10^-6)*$E$1199*$M$1222*$J$1164+J$1165*J$1252</f>
        <v>0.67994613594884634</v>
      </c>
      <c r="AA1313" s="303">
        <f>($D1188*10^-6)*$E$1199*$M$1222*$J$1164+J$1165*J$1252</f>
        <v>0.75063442323882779</v>
      </c>
      <c r="AB1313" s="72"/>
      <c r="AC1313" s="72"/>
      <c r="AD1313" s="72"/>
      <c r="AE1313" s="72"/>
      <c r="AF1313" s="72"/>
      <c r="AG1313" s="72"/>
      <c r="AH1313" s="72"/>
      <c r="AI1313" s="72"/>
      <c r="AJ1313" s="72"/>
      <c r="AK1313" s="72"/>
      <c r="AL1313" s="72"/>
      <c r="AM1313" s="72"/>
      <c r="AN1313" s="72"/>
      <c r="AO1313" s="72"/>
      <c r="AP1313" s="72"/>
      <c r="AQ1313" s="72"/>
      <c r="AR1313" s="72"/>
      <c r="AS1313" s="72"/>
      <c r="AT1313" s="72"/>
      <c r="AU1313" s="72"/>
      <c r="AV1313" s="72"/>
      <c r="AW1313" s="72"/>
      <c r="AX1313" s="2"/>
      <c r="AY1313" s="359"/>
      <c r="AZ1313" s="359"/>
      <c r="BA1313" s="43"/>
      <c r="BB1313" s="128"/>
      <c r="BC1313" s="128"/>
      <c r="BD1313" s="43"/>
      <c r="BE1313" s="44"/>
      <c r="BF1313" s="44"/>
      <c r="BG1313" s="43"/>
      <c r="BH1313" s="2"/>
      <c r="BI1313" s="2"/>
      <c r="BJ1313" s="2"/>
      <c r="BK1313" s="2"/>
      <c r="BL1313" s="2"/>
      <c r="BM1313" s="2"/>
      <c r="BN1313" s="2"/>
      <c r="BO1313" s="2"/>
      <c r="BP1313" s="2"/>
      <c r="BQ1313" s="2"/>
      <c r="BR1313" s="2"/>
      <c r="BS1313" s="72"/>
      <c r="BT1313" s="72"/>
      <c r="BU1313" s="72"/>
      <c r="BV1313" s="72"/>
      <c r="BW1313" s="72"/>
      <c r="BX1313" s="72"/>
      <c r="BY1313" s="72"/>
      <c r="BZ1313" s="72"/>
      <c r="CA1313" s="72"/>
      <c r="CB1313" s="72"/>
      <c r="CC1313" s="72"/>
      <c r="CD1313" s="72"/>
      <c r="CE1313" s="72"/>
      <c r="CF1313" s="72"/>
      <c r="CG1313" s="72"/>
      <c r="CH1313" s="72"/>
      <c r="CI1313" s="72"/>
      <c r="CJ1313" s="72"/>
      <c r="EK1313" s="71"/>
      <c r="EL1313" s="71"/>
    </row>
    <row r="1314" spans="1:142" ht="25.15" customHeight="1">
      <c r="A1314" s="440"/>
      <c r="B1314" s="369">
        <f t="shared" si="415"/>
        <v>2027</v>
      </c>
      <c r="C1314" s="397">
        <f t="shared" si="414"/>
        <v>46387</v>
      </c>
      <c r="D1314" s="107">
        <f t="shared" si="407"/>
        <v>1.132913480661619</v>
      </c>
      <c r="E1314" s="107">
        <f t="shared" si="408"/>
        <v>0.57884623176100902</v>
      </c>
      <c r="F1314" s="107">
        <f t="shared" si="409"/>
        <v>0.50507978178363766</v>
      </c>
      <c r="G1314" s="107">
        <f t="shared" si="410"/>
        <v>0.49520819785001469</v>
      </c>
      <c r="H1314" s="107">
        <f t="shared" si="411"/>
        <v>0.55507288500453589</v>
      </c>
      <c r="I1314" s="107">
        <f t="shared" si="412"/>
        <v>0.75000119237993934</v>
      </c>
      <c r="J1314" s="15"/>
      <c r="K1314" s="385">
        <f t="shared" si="413"/>
        <v>0.48156786009133018</v>
      </c>
      <c r="L1314" s="15"/>
      <c r="M1314" s="128">
        <f t="shared" si="416"/>
        <v>2027</v>
      </c>
      <c r="N1314" s="303">
        <f>($D1175*10^-6)*$E$1199*$N$1222*$K$1164+K$1165*K$1252</f>
        <v>1.7160753975016649</v>
      </c>
      <c r="O1314" s="303">
        <f>($D1176*10^-6)*$E$1199*$N$1222*$K$1164+K$1165*K$1252</f>
        <v>0.95575823427079321</v>
      </c>
      <c r="P1314" s="303">
        <f>($D1177*10^-6)*$E$1199*$N$1222*$K$1164+K$1165*K$1252</f>
        <v>0.72690681021239856</v>
      </c>
      <c r="Q1314" s="303">
        <f>($D1178*10^-6)*$E$1199*$N$1222*$K$1164+K$1165*K$1252</f>
        <v>0.61073251154218322</v>
      </c>
      <c r="R1314" s="303">
        <f>($D1179*10^-6)*$E$1199*$N$1222*$K$1164+K$1165*K$1252</f>
        <v>0.54695995197983471</v>
      </c>
      <c r="S1314" s="303">
        <f>($D1180*10^-6)*$E$1199*$N$1222*$K$1164+K$1165*K$1252</f>
        <v>0.51303499600964331</v>
      </c>
      <c r="T1314" s="303">
        <f>($D1181*10^-6)*$E$1199*$N$1222*$K$1164+K$1165*K$1252</f>
        <v>0.49712456755763207</v>
      </c>
      <c r="U1314" s="303">
        <f>($D1182*10^-6)*$E$1199*$N$1222*$K$1164+K$1165*K$1252</f>
        <v>0.49278806022336669</v>
      </c>
      <c r="V1314" s="303">
        <f>($D1183*10^-6)*$E$1199*$N$1222*$K$1164+K$1165*K$1252</f>
        <v>0.49762833547666263</v>
      </c>
      <c r="W1314" s="303">
        <f>($D1184*10^-6)*$E$1199*$N$1222*$K$1164+K$1165*K$1252</f>
        <v>0.51608722352945513</v>
      </c>
      <c r="X1314" s="303">
        <f>($D1185*10^-6)*$E$1199*$N$1222*$K$1164+K$1165*K$1252</f>
        <v>0.59405854647961664</v>
      </c>
      <c r="Y1314" s="303">
        <f>($D1186*10^-6)*$E$1199*$N$1222*$K$1164+K$1165*K$1252</f>
        <v>0.67202986942977805</v>
      </c>
      <c r="Z1314" s="303">
        <f>($D1187*10^-6)*$E$1199*$N$1222*$K$1164+K$1165*K$1252</f>
        <v>0.75000119237993945</v>
      </c>
      <c r="AA1314" s="303">
        <f>($D1188*10^-6)*$E$1199*$N$1222*$K$1164+K$1165*K$1252</f>
        <v>0.82797251533010086</v>
      </c>
      <c r="AB1314" s="72"/>
      <c r="AC1314" s="72"/>
      <c r="AD1314" s="72"/>
      <c r="AE1314" s="72"/>
      <c r="AF1314" s="72"/>
      <c r="AG1314" s="72"/>
      <c r="AH1314" s="72"/>
      <c r="AI1314" s="72"/>
      <c r="AJ1314" s="72"/>
      <c r="AK1314" s="72"/>
      <c r="AL1314" s="72"/>
      <c r="AM1314" s="72"/>
      <c r="AN1314" s="72"/>
      <c r="AO1314" s="72"/>
      <c r="AP1314" s="72"/>
      <c r="AQ1314" s="72"/>
      <c r="AR1314" s="72"/>
      <c r="AS1314" s="72"/>
      <c r="AT1314" s="72"/>
      <c r="AU1314" s="72"/>
      <c r="AV1314" s="72"/>
      <c r="AW1314" s="72"/>
      <c r="AX1314" s="2"/>
      <c r="AY1314" s="359"/>
      <c r="AZ1314" s="359"/>
      <c r="BA1314" s="43"/>
      <c r="BB1314" s="128"/>
      <c r="BC1314" s="128"/>
      <c r="BD1314" s="43"/>
      <c r="BE1314" s="44"/>
      <c r="BF1314" s="44"/>
      <c r="BG1314" s="43"/>
      <c r="BH1314" s="2"/>
      <c r="BI1314" s="2"/>
      <c r="BJ1314" s="2"/>
      <c r="BK1314" s="2"/>
      <c r="BL1314" s="2"/>
      <c r="BM1314" s="2"/>
      <c r="BN1314" s="2"/>
      <c r="BO1314" s="2"/>
      <c r="BP1314" s="2"/>
      <c r="BQ1314" s="2"/>
      <c r="BR1314" s="2"/>
      <c r="BS1314" s="72"/>
      <c r="BT1314" s="72"/>
      <c r="BU1314" s="72"/>
      <c r="BV1314" s="72"/>
      <c r="BW1314" s="72"/>
      <c r="BX1314" s="72"/>
      <c r="BY1314" s="72"/>
      <c r="BZ1314" s="72"/>
      <c r="CA1314" s="72"/>
      <c r="CB1314" s="72"/>
      <c r="CC1314" s="72"/>
      <c r="CD1314" s="72"/>
      <c r="CE1314" s="72"/>
      <c r="CF1314" s="72"/>
      <c r="CG1314" s="72"/>
      <c r="CH1314" s="72"/>
      <c r="CI1314" s="72"/>
      <c r="CJ1314" s="72"/>
      <c r="EK1314" s="71"/>
      <c r="EL1314" s="71"/>
    </row>
    <row r="1315" spans="1:142" ht="25.15" customHeight="1">
      <c r="A1315" s="440"/>
      <c r="B1315" s="369">
        <f t="shared" si="415"/>
        <v>2028</v>
      </c>
      <c r="C1315" s="397">
        <f t="shared" si="414"/>
        <v>46752</v>
      </c>
      <c r="D1315" s="107">
        <f t="shared" si="407"/>
        <v>1.2387350695146273</v>
      </c>
      <c r="E1315" s="107">
        <f t="shared" si="408"/>
        <v>0.63291428637604841</v>
      </c>
      <c r="F1315" s="107">
        <f t="shared" si="409"/>
        <v>0.5522575635985929</v>
      </c>
      <c r="G1315" s="107">
        <f t="shared" si="410"/>
        <v>0.54146390863820293</v>
      </c>
      <c r="H1315" s="107">
        <f t="shared" si="411"/>
        <v>0.60692035228517938</v>
      </c>
      <c r="I1315" s="107">
        <f t="shared" si="412"/>
        <v>0.82005624881103278</v>
      </c>
      <c r="J1315" s="15"/>
      <c r="K1315" s="385">
        <f t="shared" si="413"/>
        <v>0.52601031264782727</v>
      </c>
      <c r="L1315" s="15"/>
      <c r="M1315" s="128">
        <f t="shared" si="416"/>
        <v>2028</v>
      </c>
      <c r="N1315" s="303">
        <f>($D1175*10^-6)*$E$1199*$O$1222*$L$1164+L$1165*L$1252</f>
        <v>1.8763681544111614</v>
      </c>
      <c r="O1315" s="303">
        <f>($D1176*10^-6)*$E$1199*$O$1222*$L$1164+L$1165*L$1252</f>
        <v>1.045032355054329</v>
      </c>
      <c r="P1315" s="303">
        <f>($D1177*10^-6)*$E$1199*$O$1222*$L$1164+L$1165*L$1252</f>
        <v>0.79480469907839191</v>
      </c>
      <c r="Q1315" s="303">
        <f>($D1178*10^-6)*$E$1199*$O$1222*$L$1164+L$1165*L$1252</f>
        <v>0.66777895492799155</v>
      </c>
      <c r="R1315" s="303">
        <f>($D1179*10^-6)*$E$1199*$O$1222*$L$1164+L$1165*L$1252</f>
        <v>0.59804961782410515</v>
      </c>
      <c r="S1315" s="303">
        <f>($D1180*10^-6)*$E$1199*$O$1222*$L$1164+L$1165*L$1252</f>
        <v>0.56095584728526937</v>
      </c>
      <c r="T1315" s="303">
        <f>($D1181*10^-6)*$E$1199*$O$1222*$L$1164+L$1165*L$1252</f>
        <v>0.54355927991191644</v>
      </c>
      <c r="U1315" s="303">
        <f>($D1182*10^-6)*$E$1199*$O$1222*$L$1164+L$1165*L$1252</f>
        <v>0.53881771420027458</v>
      </c>
      <c r="V1315" s="303">
        <f>($D1183*10^-6)*$E$1199*$O$1222*$L$1164+L$1165*L$1252</f>
        <v>0.54411010307613117</v>
      </c>
      <c r="W1315" s="303">
        <f>($D1184*10^-6)*$E$1199*$O$1222*$L$1164+L$1165*L$1252</f>
        <v>0.56429317298000869</v>
      </c>
      <c r="X1315" s="303">
        <f>($D1185*10^-6)*$E$1199*$O$1222*$L$1164+L$1165*L$1252</f>
        <v>0.64954753159035006</v>
      </c>
      <c r="Y1315" s="303">
        <f>($D1186*10^-6)*$E$1199*$O$1222*$L$1164+L$1165*L$1252</f>
        <v>0.73480189020069153</v>
      </c>
      <c r="Z1315" s="303">
        <f>($D1187*10^-6)*$E$1199*$O$1222*$L$1164+L$1165*L$1252</f>
        <v>0.82005624881103278</v>
      </c>
      <c r="AA1315" s="303">
        <f>($D1188*10^-6)*$E$1199*$O$1222*$L$1164+L$1165*L$1252</f>
        <v>0.90531060742137415</v>
      </c>
      <c r="AB1315" s="72"/>
      <c r="AC1315" s="72"/>
      <c r="AD1315" s="72"/>
      <c r="AE1315" s="72"/>
      <c r="AF1315" s="72"/>
      <c r="AG1315" s="72"/>
      <c r="AH1315" s="72"/>
      <c r="AI1315" s="72"/>
      <c r="AJ1315" s="72"/>
      <c r="AK1315" s="72"/>
      <c r="AL1315" s="72"/>
      <c r="AM1315" s="72"/>
      <c r="AN1315" s="72"/>
      <c r="AO1315" s="72"/>
      <c r="AP1315" s="72"/>
      <c r="AQ1315" s="72"/>
      <c r="AR1315" s="72"/>
      <c r="AS1315" s="72"/>
      <c r="AT1315" s="72"/>
      <c r="AU1315" s="72"/>
      <c r="AV1315" s="72"/>
      <c r="AW1315" s="72"/>
      <c r="AX1315" s="2"/>
      <c r="AY1315" s="359"/>
      <c r="AZ1315" s="359"/>
      <c r="BA1315" s="43"/>
      <c r="BB1315" s="128"/>
      <c r="BC1315" s="128"/>
      <c r="BD1315" s="43"/>
      <c r="BE1315" s="44"/>
      <c r="BF1315" s="44"/>
      <c r="BG1315" s="43"/>
      <c r="BH1315" s="2"/>
      <c r="BI1315" s="2"/>
      <c r="BJ1315" s="2"/>
      <c r="BK1315" s="2"/>
      <c r="BL1315" s="2"/>
      <c r="BM1315" s="2"/>
      <c r="BN1315" s="2"/>
      <c r="BO1315" s="2"/>
      <c r="BP1315" s="2"/>
      <c r="BQ1315" s="2"/>
      <c r="BR1315" s="2"/>
      <c r="BS1315" s="72"/>
      <c r="BT1315" s="72"/>
      <c r="BU1315" s="72"/>
      <c r="BV1315" s="72"/>
      <c r="BW1315" s="72"/>
      <c r="BX1315" s="72"/>
      <c r="BY1315" s="72"/>
      <c r="BZ1315" s="72"/>
      <c r="CA1315" s="72"/>
      <c r="CB1315" s="72"/>
      <c r="CC1315" s="72"/>
      <c r="CD1315" s="72"/>
      <c r="CE1315" s="72"/>
      <c r="CF1315" s="72"/>
      <c r="CG1315" s="72"/>
      <c r="CH1315" s="72"/>
      <c r="CI1315" s="72"/>
      <c r="CJ1315" s="72"/>
      <c r="EK1315" s="71"/>
      <c r="EL1315" s="71"/>
    </row>
    <row r="1316" spans="1:142" ht="25.15" customHeight="1">
      <c r="A1316" s="440"/>
      <c r="B1316" s="369">
        <f t="shared" si="415"/>
        <v>2029</v>
      </c>
      <c r="C1316" s="397">
        <f t="shared" si="414"/>
        <v>47118</v>
      </c>
      <c r="D1316" s="107">
        <f t="shared" si="407"/>
        <v>1.3445566583676358</v>
      </c>
      <c r="E1316" s="107">
        <f t="shared" si="408"/>
        <v>0.68698234099108757</v>
      </c>
      <c r="F1316" s="107">
        <f t="shared" si="409"/>
        <v>0.59943534541354804</v>
      </c>
      <c r="G1316" s="107">
        <f t="shared" si="410"/>
        <v>0.58771961942639095</v>
      </c>
      <c r="H1316" s="107">
        <f t="shared" si="411"/>
        <v>0.65876781956582287</v>
      </c>
      <c r="I1316" s="107">
        <f t="shared" si="412"/>
        <v>0.89011130524212601</v>
      </c>
      <c r="J1316" s="15"/>
      <c r="K1316" s="385">
        <f t="shared" si="413"/>
        <v>0.5703333054533436</v>
      </c>
      <c r="L1316" s="15"/>
      <c r="M1316" s="128">
        <f t="shared" si="416"/>
        <v>2029</v>
      </c>
      <c r="N1316" s="303">
        <f>($D1175*10^-6)*$E$1199*$P$1222*$M$1164+M$1165*M$1252</f>
        <v>2.0366609113206575</v>
      </c>
      <c r="O1316" s="303">
        <f>($D1176*10^-6)*$E$1199*$P$1222*$M$1164+M$1165*M$1252</f>
        <v>1.1343064758378645</v>
      </c>
      <c r="P1316" s="303">
        <f>($D1177*10^-6)*$E$1199*$P$1222*$M$1164+M$1165*M$1252</f>
        <v>0.86270258794438515</v>
      </c>
      <c r="Q1316" s="303">
        <f>($D1178*10^-6)*$E$1199*$P$1222*$M$1164+M$1165*M$1252</f>
        <v>0.72482539831379988</v>
      </c>
      <c r="R1316" s="303">
        <f>($D1179*10^-6)*$E$1199*$P$1222*$M$1164+M$1165*M$1252</f>
        <v>0.64913928366837537</v>
      </c>
      <c r="S1316" s="303">
        <f>($D1180*10^-6)*$E$1199*$P$1222*$M$1164+M$1165*M$1252</f>
        <v>0.60887669856089532</v>
      </c>
      <c r="T1316" s="303">
        <f>($D1181*10^-6)*$E$1199*$P$1222*$M$1164+M$1165*M$1252</f>
        <v>0.58999399226620075</v>
      </c>
      <c r="U1316" s="303">
        <f>($D1182*10^-6)*$E$1199*$P$1222*$M$1164+M$1165*M$1252</f>
        <v>0.58484736817718241</v>
      </c>
      <c r="V1316" s="303">
        <f>($D1183*10^-6)*$E$1199*$P$1222*$M$1164+M$1165*M$1252</f>
        <v>0.5905918706755996</v>
      </c>
      <c r="W1316" s="303">
        <f>($D1184*10^-6)*$E$1199*$P$1222*$M$1164+M$1165*M$1252</f>
        <v>0.61249912243056215</v>
      </c>
      <c r="X1316" s="303">
        <f>($D1185*10^-6)*$E$1199*$P$1222*$M$1164+M$1165*M$1252</f>
        <v>0.70503651670108347</v>
      </c>
      <c r="Y1316" s="303">
        <f>($D1186*10^-6)*$E$1199*$P$1222*$M$1164+M$1165*M$1252</f>
        <v>0.79757391097160479</v>
      </c>
      <c r="Z1316" s="303">
        <f>($D1187*10^-6)*$E$1199*$P$1222*$M$1164+M$1165*M$1252</f>
        <v>0.89011130524212601</v>
      </c>
      <c r="AA1316" s="303">
        <f>($D1188*10^-6)*$E$1199*$P$1222*$M$1164+M$1165*M$1252</f>
        <v>0.98264869951264722</v>
      </c>
      <c r="AB1316" s="72"/>
      <c r="AC1316" s="72"/>
      <c r="AD1316" s="72"/>
      <c r="AE1316" s="72"/>
      <c r="AF1316" s="72"/>
      <c r="AG1316" s="72"/>
      <c r="AH1316" s="72"/>
      <c r="AI1316" s="72"/>
      <c r="AJ1316" s="72"/>
      <c r="AK1316" s="72"/>
      <c r="AL1316" s="72"/>
      <c r="AM1316" s="72"/>
      <c r="AN1316" s="72"/>
      <c r="AO1316" s="72"/>
      <c r="AP1316" s="72"/>
      <c r="AQ1316" s="72"/>
      <c r="AR1316" s="72"/>
      <c r="AS1316" s="72"/>
      <c r="AT1316" s="72"/>
      <c r="AU1316" s="72"/>
      <c r="AV1316" s="72"/>
      <c r="AW1316" s="72"/>
      <c r="AX1316" s="2"/>
      <c r="AY1316" s="359"/>
      <c r="AZ1316" s="359"/>
      <c r="BA1316" s="43"/>
      <c r="BB1316" s="128"/>
      <c r="BC1316" s="128"/>
      <c r="BD1316" s="43"/>
      <c r="BE1316" s="44"/>
      <c r="BF1316" s="44"/>
      <c r="BG1316" s="43"/>
      <c r="BH1316" s="2"/>
      <c r="BI1316" s="2"/>
      <c r="BJ1316" s="2"/>
      <c r="BK1316" s="2"/>
      <c r="BL1316" s="2"/>
      <c r="BM1316" s="2"/>
      <c r="BN1316" s="2"/>
      <c r="BO1316" s="2"/>
      <c r="BP1316" s="2"/>
      <c r="BQ1316" s="2"/>
      <c r="BR1316" s="2"/>
      <c r="BS1316" s="72"/>
      <c r="BT1316" s="72"/>
      <c r="BU1316" s="72"/>
      <c r="BV1316" s="72"/>
      <c r="BW1316" s="72"/>
      <c r="BX1316" s="72"/>
      <c r="BY1316" s="72"/>
      <c r="BZ1316" s="72"/>
      <c r="CA1316" s="72"/>
      <c r="CB1316" s="72"/>
      <c r="CC1316" s="72"/>
      <c r="CD1316" s="72"/>
      <c r="CE1316" s="72"/>
      <c r="CF1316" s="72"/>
      <c r="CG1316" s="72"/>
      <c r="CH1316" s="72"/>
      <c r="CI1316" s="72"/>
      <c r="CJ1316" s="72"/>
      <c r="EK1316" s="71"/>
      <c r="EL1316" s="71"/>
    </row>
    <row r="1317" spans="1:142" ht="25.15" customHeight="1">
      <c r="A1317" s="440"/>
      <c r="B1317" s="369">
        <f t="shared" si="415"/>
        <v>2030</v>
      </c>
      <c r="C1317" s="397">
        <f t="shared" si="414"/>
        <v>47483</v>
      </c>
      <c r="D1317" s="107">
        <f t="shared" si="407"/>
        <v>1.4503782472206439</v>
      </c>
      <c r="E1317" s="107">
        <f t="shared" si="408"/>
        <v>0.74105039560612684</v>
      </c>
      <c r="F1317" s="107">
        <f t="shared" si="409"/>
        <v>0.64661312722850317</v>
      </c>
      <c r="G1317" s="107">
        <f t="shared" si="410"/>
        <v>0.63397533021457919</v>
      </c>
      <c r="H1317" s="107">
        <f t="shared" si="411"/>
        <v>0.71061528684646624</v>
      </c>
      <c r="I1317" s="107">
        <f t="shared" si="412"/>
        <v>0.96016636167321912</v>
      </c>
      <c r="J1317" s="15"/>
      <c r="K1317" s="385">
        <f t="shared" si="413"/>
        <v>0.61453038279704775</v>
      </c>
      <c r="L1317" s="15"/>
      <c r="M1317" s="128">
        <f t="shared" si="416"/>
        <v>2030</v>
      </c>
      <c r="N1317" s="303">
        <f>($D1175*10^-6)*$E$1199*$Q$1222*$N$1164+N$1165*N$1252</f>
        <v>2.1969536682301536</v>
      </c>
      <c r="O1317" s="303">
        <f>($D1176*10^-6)*$E$1199*$Q$1222*$N$1164+N$1165*N$1252</f>
        <v>1.2235805966214</v>
      </c>
      <c r="P1317" s="303">
        <f>($D1177*10^-6)*$E$1199*$Q$1222*$N$1164+N$1165*N$1252</f>
        <v>0.93060047681037839</v>
      </c>
      <c r="Q1317" s="303">
        <f>($D1178*10^-6)*$E$1199*$Q$1222*$N$1164+N$1165*N$1252</f>
        <v>0.78187184169960811</v>
      </c>
      <c r="R1317" s="303">
        <f>($D1179*10^-6)*$E$1199*$Q$1222*$N$1164+N$1165*N$1252</f>
        <v>0.70022894951264558</v>
      </c>
      <c r="S1317" s="303">
        <f>($D1180*10^-6)*$E$1199*$Q$1222*$N$1164+N$1165*N$1252</f>
        <v>0.65679754983652128</v>
      </c>
      <c r="T1317" s="303">
        <f>($D1181*10^-6)*$E$1199*$Q$1222*$N$1164+N$1165*N$1252</f>
        <v>0.63642870462048495</v>
      </c>
      <c r="U1317" s="303">
        <f>($D1182*10^-6)*$E$1199*$Q$1222*$N$1164+N$1165*N$1252</f>
        <v>0.63087702215409025</v>
      </c>
      <c r="V1317" s="303">
        <f>($D1183*10^-6)*$E$1199*$Q$1222*$N$1164+N$1165*N$1252</f>
        <v>0.63707363827506813</v>
      </c>
      <c r="W1317" s="303">
        <f>($D1184*10^-6)*$E$1199*$Q$1222*$N$1164+N$1165*N$1252</f>
        <v>0.6607050718811156</v>
      </c>
      <c r="X1317" s="303">
        <f>($D1185*10^-6)*$E$1199*$Q$1222*$N$1164+N$1165*N$1252</f>
        <v>0.76052550181181688</v>
      </c>
      <c r="Y1317" s="303">
        <f>($D1186*10^-6)*$E$1199*$Q$1222*$N$1164+N$1165*N$1252</f>
        <v>0.86034593174251806</v>
      </c>
      <c r="Z1317" s="303">
        <f>($D1187*10^-6)*$E$1199*$Q$1222*$N$1164+N$1165*N$1252</f>
        <v>0.96016636167321923</v>
      </c>
      <c r="AA1317" s="303">
        <f>($D1188*10^-6)*$E$1199*$Q$1222*$N$1164+N$1165*N$1252</f>
        <v>1.0599867916039203</v>
      </c>
      <c r="AB1317" s="72"/>
      <c r="AC1317" s="72"/>
      <c r="AD1317" s="72"/>
      <c r="AE1317" s="72"/>
      <c r="AF1317" s="72"/>
      <c r="AG1317" s="72"/>
      <c r="AH1317" s="72"/>
      <c r="AI1317" s="72"/>
      <c r="AJ1317" s="72"/>
      <c r="AK1317" s="72"/>
      <c r="AL1317" s="72"/>
      <c r="AM1317" s="72"/>
      <c r="AN1317" s="72"/>
      <c r="AO1317" s="72"/>
      <c r="AP1317" s="72"/>
      <c r="AQ1317" s="72"/>
      <c r="AR1317" s="72"/>
      <c r="AS1317" s="72"/>
      <c r="AT1317" s="72"/>
      <c r="AU1317" s="72"/>
      <c r="AV1317" s="72"/>
      <c r="AW1317" s="72"/>
      <c r="AX1317" s="2"/>
      <c r="AY1317" s="359"/>
      <c r="AZ1317" s="359"/>
      <c r="BA1317" s="43"/>
      <c r="BB1317" s="128"/>
      <c r="BC1317" s="128"/>
      <c r="BD1317" s="43"/>
      <c r="BE1317" s="44"/>
      <c r="BF1317" s="44"/>
      <c r="BG1317" s="43"/>
      <c r="BH1317" s="2"/>
      <c r="BI1317" s="2"/>
      <c r="BJ1317" s="2"/>
      <c r="BK1317" s="2"/>
      <c r="BL1317" s="2"/>
      <c r="BM1317" s="2"/>
      <c r="BN1317" s="2"/>
      <c r="BO1317" s="2"/>
      <c r="BP1317" s="2"/>
      <c r="BQ1317" s="2"/>
      <c r="BR1317" s="2"/>
      <c r="BS1317" s="72"/>
      <c r="BT1317" s="72"/>
      <c r="BU1317" s="72"/>
      <c r="BV1317" s="72"/>
      <c r="BW1317" s="72"/>
      <c r="BX1317" s="72"/>
      <c r="BY1317" s="72"/>
      <c r="BZ1317" s="72"/>
      <c r="CA1317" s="72"/>
      <c r="CB1317" s="72"/>
      <c r="CC1317" s="72"/>
      <c r="CD1317" s="72"/>
      <c r="CE1317" s="72"/>
      <c r="CF1317" s="72"/>
      <c r="CG1317" s="72"/>
      <c r="CH1317" s="72"/>
      <c r="CI1317" s="72"/>
      <c r="CJ1317" s="72"/>
      <c r="EK1317" s="71"/>
      <c r="EL1317" s="71"/>
    </row>
    <row r="1318" spans="1:142" ht="25.15" customHeight="1">
      <c r="A1318" s="440"/>
      <c r="B1318" s="369">
        <f t="shared" si="415"/>
        <v>2031</v>
      </c>
      <c r="C1318" s="397">
        <f t="shared" si="414"/>
        <v>47848</v>
      </c>
      <c r="D1318" s="107">
        <f t="shared" si="407"/>
        <v>1.5561998360736524</v>
      </c>
      <c r="E1318" s="107">
        <f t="shared" si="408"/>
        <v>0.79511845022116623</v>
      </c>
      <c r="F1318" s="107">
        <f t="shared" si="409"/>
        <v>0.69379090904345841</v>
      </c>
      <c r="G1318" s="107">
        <f t="shared" si="410"/>
        <v>0.68023104100276743</v>
      </c>
      <c r="H1318" s="107">
        <f t="shared" si="411"/>
        <v>0.76246275412710984</v>
      </c>
      <c r="I1318" s="107">
        <f t="shared" si="412"/>
        <v>1.0302214181043128</v>
      </c>
      <c r="J1318" s="15"/>
      <c r="K1318" s="385">
        <f t="shared" si="413"/>
        <v>0.65792499354755196</v>
      </c>
      <c r="L1318" s="15"/>
      <c r="M1318" s="128">
        <f t="shared" si="416"/>
        <v>2031</v>
      </c>
      <c r="N1318" s="303">
        <f>($D1175*10^-6)*$E$1199*$R$1222*$O$1164+O$1165*O$1252</f>
        <v>2.3572464251396501</v>
      </c>
      <c r="O1318" s="303">
        <f>($D1176*10^-6)*$E$1199*$R$1222*$O$1164+O$1165*O$1252</f>
        <v>1.3128547174049359</v>
      </c>
      <c r="P1318" s="303">
        <f>($D1177*10^-6)*$E$1199*$R$1222*$O$1164+O$1165*O$1252</f>
        <v>0.99849836567637174</v>
      </c>
      <c r="Q1318" s="303">
        <f>($D1178*10^-6)*$E$1199*$R$1222*$O$1164+O$1165*O$1252</f>
        <v>0.83891828508541655</v>
      </c>
      <c r="R1318" s="303">
        <f>($D1179*10^-6)*$E$1199*$R$1222*$O$1164+O$1165*O$1252</f>
        <v>0.75131861535691591</v>
      </c>
      <c r="S1318" s="303">
        <f>($D1180*10^-6)*$E$1199*$R$1222*$O$1164+O$1165*O$1252</f>
        <v>0.70471840111214745</v>
      </c>
      <c r="T1318" s="303">
        <f>($D1181*10^-6)*$E$1199*$R$1222*$O$1164+O$1165*O$1252</f>
        <v>0.68286341697476938</v>
      </c>
      <c r="U1318" s="303">
        <f>($D1182*10^-6)*$E$1199*$R$1222*$O$1164+O$1165*O$1252</f>
        <v>0.6769066761309982</v>
      </c>
      <c r="V1318" s="303">
        <f>($D1183*10^-6)*$E$1199*$R$1222*$O$1164+O$1165*O$1252</f>
        <v>0.68355540587453667</v>
      </c>
      <c r="W1318" s="303">
        <f>($D1184*10^-6)*$E$1199*$R$1222*$O$1164+O$1165*O$1252</f>
        <v>0.70891102133166917</v>
      </c>
      <c r="X1318" s="303">
        <f>($D1185*10^-6)*$E$1199*$R$1222*$O$1164+O$1165*O$1252</f>
        <v>0.81601448692255041</v>
      </c>
      <c r="Y1318" s="303">
        <f>($D1186*10^-6)*$E$1199*$R$1222*$O$1164+O$1165*O$1252</f>
        <v>0.92311795251343154</v>
      </c>
      <c r="Z1318" s="303">
        <f>($D1187*10^-6)*$E$1199*$R$1222*$O$1164+O$1165*O$1252</f>
        <v>1.0302214181043126</v>
      </c>
      <c r="AA1318" s="303">
        <f>($D1188*10^-6)*$E$1199*$R$1222*$O$1164+O$1165*O$1252</f>
        <v>1.1373248836951937</v>
      </c>
      <c r="AB1318" s="72"/>
      <c r="AC1318" s="72"/>
      <c r="AD1318" s="72"/>
      <c r="AE1318" s="72"/>
      <c r="AF1318" s="72"/>
      <c r="AG1318" s="72"/>
      <c r="AH1318" s="72"/>
      <c r="AI1318" s="72"/>
      <c r="AJ1318" s="72"/>
      <c r="AK1318" s="72"/>
      <c r="AL1318" s="72"/>
      <c r="AM1318" s="72"/>
      <c r="AN1318" s="72"/>
      <c r="AO1318" s="72"/>
      <c r="AP1318" s="72"/>
      <c r="AQ1318" s="72"/>
      <c r="AR1318" s="72"/>
      <c r="AS1318" s="72"/>
      <c r="AT1318" s="72"/>
      <c r="AU1318" s="72"/>
      <c r="AV1318" s="72"/>
      <c r="AW1318" s="72"/>
      <c r="AX1318" s="2"/>
      <c r="AY1318" s="359"/>
      <c r="AZ1318" s="359"/>
      <c r="BA1318" s="43"/>
      <c r="BB1318" s="128"/>
      <c r="BC1318" s="128"/>
      <c r="BD1318" s="43"/>
      <c r="BE1318" s="44"/>
      <c r="BF1318" s="44"/>
      <c r="BG1318" s="43"/>
      <c r="BH1318" s="2"/>
      <c r="BI1318" s="2"/>
      <c r="BJ1318" s="2"/>
      <c r="BK1318" s="2"/>
      <c r="BL1318" s="2"/>
      <c r="BM1318" s="2"/>
      <c r="BN1318" s="2"/>
      <c r="BO1318" s="2"/>
      <c r="BP1318" s="2"/>
      <c r="BQ1318" s="2"/>
      <c r="BR1318" s="2"/>
      <c r="BS1318" s="72"/>
      <c r="BT1318" s="72"/>
      <c r="BU1318" s="72"/>
      <c r="BV1318" s="72"/>
      <c r="BW1318" s="72"/>
      <c r="BX1318" s="72"/>
      <c r="BY1318" s="72"/>
      <c r="BZ1318" s="72"/>
      <c r="CA1318" s="72"/>
      <c r="CB1318" s="72"/>
      <c r="CC1318" s="72"/>
      <c r="CD1318" s="72"/>
      <c r="CE1318" s="72"/>
      <c r="CF1318" s="72"/>
      <c r="CG1318" s="72"/>
      <c r="CH1318" s="72"/>
      <c r="CI1318" s="72"/>
      <c r="CJ1318" s="72"/>
      <c r="EK1318" s="71"/>
      <c r="EL1318" s="71"/>
    </row>
    <row r="1319" spans="1:142" ht="25.15" customHeight="1">
      <c r="A1319" s="440"/>
      <c r="B1319" s="369">
        <f>B1318+1</f>
        <v>2032</v>
      </c>
      <c r="C1319" s="397">
        <f t="shared" si="414"/>
        <v>48213</v>
      </c>
      <c r="D1319" s="107">
        <f t="shared" si="407"/>
        <v>1.7304942177139016</v>
      </c>
      <c r="E1319" s="107">
        <f t="shared" si="408"/>
        <v>0.88417171664593686</v>
      </c>
      <c r="F1319" s="107">
        <f t="shared" si="409"/>
        <v>0.77149549085632563</v>
      </c>
      <c r="G1319" s="107">
        <f t="shared" si="410"/>
        <v>0.75641691759507734</v>
      </c>
      <c r="H1319" s="107">
        <f t="shared" si="411"/>
        <v>0.8478585825893461</v>
      </c>
      <c r="I1319" s="107">
        <f t="shared" si="412"/>
        <v>1.1456062169319956</v>
      </c>
      <c r="J1319" s="15"/>
      <c r="K1319" s="385">
        <f t="shared" si="413"/>
        <v>0.72988348614205145</v>
      </c>
      <c r="L1319" s="15"/>
      <c r="M1319" s="128">
        <f>M1318+1</f>
        <v>2032</v>
      </c>
      <c r="N1319" s="303">
        <f>($D1175*10^-6)*$E$1199*$S$1222*$P$1164+P$1165*P$1252</f>
        <v>2.6212580247552904</v>
      </c>
      <c r="O1319" s="303">
        <f>($D1176*10^-6)*$E$1199*$S$1222*$P$1164+P$1165*P$1252</f>
        <v>1.4598944457542886</v>
      </c>
      <c r="P1319" s="303">
        <f>($D1177*10^-6)*$E$1199*$S$1222*$P$1164+P$1165*P$1252</f>
        <v>1.1103301826321252</v>
      </c>
      <c r="Q1319" s="303">
        <f>($D1178*10^-6)*$E$1199*$S$1222*$P$1164+P$1165*P$1252</f>
        <v>0.9328771330149831</v>
      </c>
      <c r="R1319" s="303">
        <f>($D1179*10^-6)*$E$1199*$S$1222*$P$1164+P$1165*P$1252</f>
        <v>0.83546630027689051</v>
      </c>
      <c r="S1319" s="303">
        <f>($D1180*10^-6)*$E$1199*$S$1222*$P$1164+P$1165*P$1252</f>
        <v>0.78364686203670786</v>
      </c>
      <c r="T1319" s="303">
        <f>($D1181*10^-6)*$E$1199*$S$1222*$P$1164+P$1165*P$1252</f>
        <v>0.75934411967594351</v>
      </c>
      <c r="U1319" s="303">
        <f>($D1182*10^-6)*$E$1199*$S$1222*$P$1164+P$1165*P$1252</f>
        <v>0.75272022385767001</v>
      </c>
      <c r="V1319" s="303">
        <f>($D1183*10^-6)*$E$1199*$S$1222*$P$1164+P$1165*P$1252</f>
        <v>0.76011361133248467</v>
      </c>
      <c r="W1319" s="303">
        <f>($D1184*10^-6)*$E$1199*$S$1222*$P$1164+P$1165*P$1252</f>
        <v>0.78830905572081611</v>
      </c>
      <c r="X1319" s="303">
        <f>($D1185*10^-6)*$E$1199*$S$1222*$P$1164+P$1165*P$1252</f>
        <v>0.90740810945787598</v>
      </c>
      <c r="Y1319" s="303">
        <f>($D1186*10^-6)*$E$1199*$S$1222*$P$1164+P$1165*P$1252</f>
        <v>1.0265071631949358</v>
      </c>
      <c r="Z1319" s="303">
        <f>($D1187*10^-6)*$E$1199*$S$1222*$P$1164+P$1165*P$1252</f>
        <v>1.1456062169319956</v>
      </c>
      <c r="AA1319" s="303">
        <f>($D1188*10^-6)*$E$1199*$S$1222*$P$1164+P$1165*P$1252</f>
        <v>1.2647052706690551</v>
      </c>
      <c r="AB1319" s="72"/>
      <c r="AC1319" s="72"/>
      <c r="AD1319" s="72"/>
      <c r="AE1319" s="72"/>
      <c r="AF1319" s="72"/>
      <c r="AG1319" s="72"/>
      <c r="AH1319" s="72"/>
      <c r="AI1319" s="72"/>
      <c r="AJ1319" s="72"/>
      <c r="AK1319" s="72"/>
      <c r="AL1319" s="72"/>
      <c r="AM1319" s="72"/>
      <c r="AN1319" s="72"/>
      <c r="AO1319" s="72"/>
      <c r="AP1319" s="72"/>
      <c r="AQ1319" s="72"/>
      <c r="AR1319" s="72"/>
      <c r="AS1319" s="72"/>
      <c r="AT1319" s="72"/>
      <c r="AU1319" s="72"/>
      <c r="AV1319" s="72"/>
      <c r="AW1319" s="72"/>
      <c r="AX1319" s="2"/>
      <c r="AY1319" s="359"/>
      <c r="AZ1319" s="359"/>
      <c r="BA1319" s="43"/>
      <c r="BB1319" s="128"/>
      <c r="BC1319" s="128"/>
      <c r="BD1319" s="43"/>
      <c r="BE1319" s="44"/>
      <c r="BF1319" s="44"/>
      <c r="BG1319" s="43"/>
      <c r="BH1319" s="2"/>
      <c r="BI1319" s="2"/>
      <c r="BJ1319" s="2"/>
      <c r="BK1319" s="2"/>
      <c r="BL1319" s="2"/>
      <c r="BM1319" s="2"/>
      <c r="BN1319" s="2"/>
      <c r="BO1319" s="2"/>
      <c r="BP1319" s="2"/>
      <c r="BQ1319" s="2"/>
      <c r="BR1319" s="2"/>
      <c r="BS1319" s="72"/>
      <c r="BT1319" s="72"/>
      <c r="BU1319" s="72"/>
      <c r="BV1319" s="72"/>
      <c r="BW1319" s="72"/>
      <c r="BX1319" s="72"/>
      <c r="BY1319" s="72"/>
      <c r="BZ1319" s="72"/>
      <c r="CA1319" s="72"/>
      <c r="CB1319" s="72"/>
      <c r="CC1319" s="72"/>
      <c r="CD1319" s="72"/>
      <c r="CE1319" s="72"/>
      <c r="CF1319" s="72"/>
      <c r="CG1319" s="72"/>
      <c r="CH1319" s="72"/>
      <c r="CI1319" s="72"/>
      <c r="CJ1319" s="72"/>
      <c r="EK1319" s="71"/>
      <c r="EL1319" s="71"/>
    </row>
    <row r="1320" spans="1:142" ht="25.15" customHeight="1">
      <c r="A1320" s="440"/>
      <c r="B1320" s="369">
        <f t="shared" ref="B1320:B1327" si="417">B1319+1</f>
        <v>2033</v>
      </c>
      <c r="C1320" s="397">
        <f t="shared" si="414"/>
        <v>48579</v>
      </c>
      <c r="D1320" s="107">
        <f t="shared" si="407"/>
        <v>1.9047885993541505</v>
      </c>
      <c r="E1320" s="107">
        <f t="shared" si="408"/>
        <v>0.97322498307070737</v>
      </c>
      <c r="F1320" s="107">
        <f t="shared" si="409"/>
        <v>0.84920007266919306</v>
      </c>
      <c r="G1320" s="107">
        <f t="shared" si="410"/>
        <v>0.83260279418738736</v>
      </c>
      <c r="H1320" s="107">
        <f t="shared" si="411"/>
        <v>0.93325441105158236</v>
      </c>
      <c r="I1320" s="107">
        <f t="shared" si="412"/>
        <v>1.2609910157596786</v>
      </c>
      <c r="J1320" s="15"/>
      <c r="K1320" s="385">
        <f t="shared" si="413"/>
        <v>0.80135586900550881</v>
      </c>
      <c r="L1320" s="15"/>
      <c r="M1320" s="128">
        <f t="shared" ref="M1320:M1327" si="418">M1319+1</f>
        <v>2033</v>
      </c>
      <c r="N1320" s="303">
        <f>($D1175*10^-6)*$E$1199*$T$1222*$Q$1164+Q$1165*Q$1252</f>
        <v>2.8852696243709315</v>
      </c>
      <c r="O1320" s="303">
        <f>($D1176*10^-6)*$E$1199*$T$1222*$Q$1164+Q$1165*Q$1252</f>
        <v>1.6069341741036414</v>
      </c>
      <c r="P1320" s="303">
        <f>($D1177*10^-6)*$E$1199*$T$1222*$Q$1164+Q$1165*Q$1252</f>
        <v>1.222161999587879</v>
      </c>
      <c r="Q1320" s="303">
        <f>($D1178*10^-6)*$E$1199*$T$1222*$Q$1164+Q$1165*Q$1252</f>
        <v>1.0268359809445498</v>
      </c>
      <c r="R1320" s="303">
        <f>($D1179*10^-6)*$E$1199*$T$1222*$Q$1164+Q$1165*Q$1252</f>
        <v>0.9196139851968651</v>
      </c>
      <c r="S1320" s="303">
        <f>($D1180*10^-6)*$E$1199*$T$1222*$Q$1164+Q$1165*Q$1252</f>
        <v>0.86257532296126849</v>
      </c>
      <c r="T1320" s="303">
        <f>($D1181*10^-6)*$E$1199*$T$1222*$Q$1164+Q$1165*Q$1252</f>
        <v>0.83582482237711775</v>
      </c>
      <c r="U1320" s="303">
        <f>($D1182*10^-6)*$E$1199*$T$1222*$Q$1164+Q$1165*Q$1252</f>
        <v>0.82853377158434183</v>
      </c>
      <c r="V1320" s="303">
        <f>($D1183*10^-6)*$E$1199*$T$1222*$Q$1164+Q$1165*Q$1252</f>
        <v>0.8366718167904329</v>
      </c>
      <c r="W1320" s="303">
        <f>($D1184*10^-6)*$E$1199*$T$1222*$Q$1164+Q$1165*Q$1252</f>
        <v>0.86770709010996305</v>
      </c>
      <c r="X1320" s="303">
        <f>($D1185*10^-6)*$E$1199*$T$1222*$Q$1164+Q$1165*Q$1252</f>
        <v>0.99880173199320166</v>
      </c>
      <c r="Y1320" s="303">
        <f>($D1186*10^-6)*$E$1199*$T$1222*$Q$1164+Q$1165*Q$1252</f>
        <v>1.1298963738764403</v>
      </c>
      <c r="Z1320" s="303">
        <f>($D1187*10^-6)*$E$1199*$T$1222*$Q$1164+Q$1165*Q$1252</f>
        <v>1.2609910157596786</v>
      </c>
      <c r="AA1320" s="303">
        <f>($D1188*10^-6)*$E$1199*$T$1222*$Q$1164+Q$1165*Q$1252</f>
        <v>1.392085657642917</v>
      </c>
      <c r="AB1320" s="72"/>
      <c r="AC1320" s="72"/>
      <c r="AD1320" s="72"/>
      <c r="AE1320" s="72"/>
      <c r="AF1320" s="72"/>
      <c r="AG1320" s="72"/>
      <c r="AH1320" s="72"/>
      <c r="AI1320" s="72"/>
      <c r="AJ1320" s="72"/>
      <c r="AK1320" s="72"/>
      <c r="AL1320" s="72"/>
      <c r="AM1320" s="72"/>
      <c r="AN1320" s="72"/>
      <c r="AO1320" s="72"/>
      <c r="AP1320" s="72"/>
      <c r="AQ1320" s="72"/>
      <c r="AR1320" s="72"/>
      <c r="AS1320" s="72"/>
      <c r="AT1320" s="72"/>
      <c r="AU1320" s="72"/>
      <c r="AV1320" s="72"/>
      <c r="AW1320" s="72"/>
      <c r="AX1320" s="2"/>
      <c r="AY1320" s="359"/>
      <c r="AZ1320" s="359"/>
      <c r="BA1320" s="43"/>
      <c r="BB1320" s="128"/>
      <c r="BC1320" s="128"/>
      <c r="BD1320" s="43"/>
      <c r="BE1320" s="44"/>
      <c r="BF1320" s="44"/>
      <c r="BG1320" s="43"/>
      <c r="BH1320" s="2"/>
      <c r="BI1320" s="2"/>
      <c r="BJ1320" s="2"/>
      <c r="BK1320" s="2"/>
      <c r="BL1320" s="2"/>
      <c r="BM1320" s="2"/>
      <c r="BN1320" s="2"/>
      <c r="BO1320" s="2"/>
      <c r="BP1320" s="2"/>
      <c r="BQ1320" s="2"/>
      <c r="BR1320" s="2"/>
      <c r="BS1320" s="72"/>
      <c r="BT1320" s="72"/>
      <c r="BU1320" s="72"/>
      <c r="BV1320" s="72"/>
      <c r="BW1320" s="72"/>
      <c r="BX1320" s="72"/>
      <c r="BY1320" s="72"/>
      <c r="BZ1320" s="72"/>
      <c r="CA1320" s="72"/>
      <c r="CB1320" s="72"/>
      <c r="CC1320" s="72"/>
      <c r="CD1320" s="72"/>
      <c r="CE1320" s="72"/>
      <c r="CF1320" s="72"/>
      <c r="CG1320" s="72"/>
      <c r="CH1320" s="72"/>
      <c r="CI1320" s="72"/>
      <c r="CJ1320" s="72"/>
      <c r="EK1320" s="71"/>
      <c r="EL1320" s="71"/>
    </row>
    <row r="1321" spans="1:142" ht="25.15" customHeight="1">
      <c r="A1321" s="440"/>
      <c r="B1321" s="369">
        <f t="shared" si="417"/>
        <v>2034</v>
      </c>
      <c r="C1321" s="397">
        <f t="shared" si="414"/>
        <v>48944</v>
      </c>
      <c r="D1321" s="107">
        <f t="shared" si="407"/>
        <v>2.0790829809943996</v>
      </c>
      <c r="E1321" s="107">
        <f t="shared" si="408"/>
        <v>1.0622782494954781</v>
      </c>
      <c r="F1321" s="107">
        <f t="shared" si="409"/>
        <v>0.92690465448206039</v>
      </c>
      <c r="G1321" s="107">
        <f t="shared" si="410"/>
        <v>0.90878867077969727</v>
      </c>
      <c r="H1321" s="107">
        <f t="shared" si="411"/>
        <v>1.0186502395138186</v>
      </c>
      <c r="I1321" s="107">
        <f t="shared" si="412"/>
        <v>1.3763758145873617</v>
      </c>
      <c r="J1321" s="15"/>
      <c r="K1321" s="385">
        <f t="shared" si="413"/>
        <v>0.87230431455759594</v>
      </c>
      <c r="L1321" s="15"/>
      <c r="M1321" s="128">
        <f t="shared" si="418"/>
        <v>2034</v>
      </c>
      <c r="N1321" s="303">
        <f>($D1175*10^-6)*$E$1199*$U$1222*$R$1164+R$1165*R$1252</f>
        <v>3.1492812239865722</v>
      </c>
      <c r="O1321" s="303">
        <f>($D1176*10^-6)*$E$1199*$U$1222*$R$1164+R$1165*R$1252</f>
        <v>1.7539739024529941</v>
      </c>
      <c r="P1321" s="303">
        <f>($D1177*10^-6)*$E$1199*$U$1222*$R$1164+R$1165*R$1252</f>
        <v>1.3339938165436325</v>
      </c>
      <c r="Q1321" s="303">
        <f>($D1178*10^-6)*$E$1199*$U$1222*$R$1164+R$1165*R$1252</f>
        <v>1.1207948288741165</v>
      </c>
      <c r="R1321" s="303">
        <f>($D1179*10^-6)*$E$1199*$U$1222*$R$1164+R$1165*R$1252</f>
        <v>1.0037616701168397</v>
      </c>
      <c r="S1321" s="303">
        <f>($D1180*10^-6)*$E$1199*$U$1222*$R$1164+R$1165*R$1252</f>
        <v>0.94150378388582889</v>
      </c>
      <c r="T1321" s="303">
        <f>($D1181*10^-6)*$E$1199*$U$1222*$R$1164+R$1165*R$1252</f>
        <v>0.91230552507829188</v>
      </c>
      <c r="U1321" s="303">
        <f>($D1182*10^-6)*$E$1199*$U$1222*$R$1164+R$1165*R$1252</f>
        <v>0.90434731931101364</v>
      </c>
      <c r="V1321" s="303">
        <f>($D1183*10^-6)*$E$1199*$U$1222*$R$1164+R$1165*R$1252</f>
        <v>0.9132300222483809</v>
      </c>
      <c r="W1321" s="303">
        <f>($D1184*10^-6)*$E$1199*$U$1222*$R$1164+R$1165*R$1252</f>
        <v>0.94710512449911</v>
      </c>
      <c r="X1321" s="303">
        <f>($D1185*10^-6)*$E$1199*$U$1222*$R$1164+R$1165*R$1252</f>
        <v>1.0901953545285272</v>
      </c>
      <c r="Y1321" s="303">
        <f>($D1186*10^-6)*$E$1199*$U$1222*$R$1164+R$1165*R$1252</f>
        <v>1.2332855845579445</v>
      </c>
      <c r="Z1321" s="303">
        <f>($D1187*10^-6)*$E$1199*$U$1222*$R$1164+R$1165*R$1252</f>
        <v>1.3763758145873615</v>
      </c>
      <c r="AA1321" s="303">
        <f>($D1188*10^-6)*$E$1199*$U$1222*$R$1164+R$1165*R$1252</f>
        <v>1.5194660446167787</v>
      </c>
      <c r="AB1321" s="72"/>
      <c r="AC1321" s="72"/>
      <c r="AD1321" s="72"/>
      <c r="AE1321" s="72"/>
      <c r="AF1321" s="72"/>
      <c r="AG1321" s="72"/>
      <c r="AH1321" s="72"/>
      <c r="AI1321" s="72"/>
      <c r="AJ1321" s="72"/>
      <c r="AK1321" s="72"/>
      <c r="AL1321" s="72"/>
      <c r="AM1321" s="72"/>
      <c r="AN1321" s="72"/>
      <c r="AO1321" s="72"/>
      <c r="AP1321" s="72"/>
      <c r="AQ1321" s="72"/>
      <c r="AR1321" s="72"/>
      <c r="AS1321" s="72"/>
      <c r="AT1321" s="72"/>
      <c r="AU1321" s="72"/>
      <c r="AV1321" s="72"/>
      <c r="AW1321" s="72"/>
      <c r="AX1321" s="2"/>
      <c r="AY1321" s="359"/>
      <c r="AZ1321" s="359"/>
      <c r="BA1321" s="43"/>
      <c r="BB1321" s="128"/>
      <c r="BC1321" s="128"/>
      <c r="BD1321" s="43"/>
      <c r="BE1321" s="44"/>
      <c r="BF1321" s="44"/>
      <c r="BG1321" s="43"/>
      <c r="BH1321" s="2"/>
      <c r="BI1321" s="2"/>
      <c r="BJ1321" s="2"/>
      <c r="BK1321" s="2"/>
      <c r="BL1321" s="2"/>
      <c r="BM1321" s="2"/>
      <c r="BN1321" s="2"/>
      <c r="BO1321" s="2"/>
      <c r="BP1321" s="2"/>
      <c r="BQ1321" s="2"/>
      <c r="BR1321" s="2"/>
      <c r="BS1321" s="72"/>
      <c r="BT1321" s="72"/>
      <c r="BU1321" s="72"/>
      <c r="BV1321" s="72"/>
      <c r="BW1321" s="72"/>
      <c r="BX1321" s="72"/>
      <c r="BY1321" s="72"/>
      <c r="BZ1321" s="72"/>
      <c r="CA1321" s="72"/>
      <c r="CB1321" s="72"/>
      <c r="CC1321" s="72"/>
      <c r="CD1321" s="72"/>
      <c r="CE1321" s="72"/>
      <c r="CF1321" s="72"/>
      <c r="CG1321" s="72"/>
      <c r="CH1321" s="72"/>
      <c r="CI1321" s="72"/>
      <c r="CJ1321" s="72"/>
      <c r="EK1321" s="71"/>
      <c r="EL1321" s="71"/>
    </row>
    <row r="1322" spans="1:142" ht="25.15" customHeight="1">
      <c r="A1322" s="440"/>
      <c r="B1322" s="369">
        <f t="shared" si="417"/>
        <v>2035</v>
      </c>
      <c r="C1322" s="397">
        <f t="shared" si="414"/>
        <v>49309</v>
      </c>
      <c r="D1322" s="107">
        <f t="shared" si="407"/>
        <v>2.2533773626346489</v>
      </c>
      <c r="E1322" s="107">
        <f t="shared" si="408"/>
        <v>1.1513315159202486</v>
      </c>
      <c r="F1322" s="107">
        <f t="shared" si="409"/>
        <v>1.0046092362949279</v>
      </c>
      <c r="G1322" s="107">
        <f t="shared" si="410"/>
        <v>0.98497454737200729</v>
      </c>
      <c r="H1322" s="107">
        <f t="shared" si="411"/>
        <v>1.1040460679760549</v>
      </c>
      <c r="I1322" s="107">
        <f t="shared" si="412"/>
        <v>1.4917606134150445</v>
      </c>
      <c r="J1322" s="15"/>
      <c r="K1322" s="385">
        <f t="shared" si="413"/>
        <v>0.94269099521798694</v>
      </c>
      <c r="L1322" s="15"/>
      <c r="M1322" s="128">
        <f t="shared" si="418"/>
        <v>2035</v>
      </c>
      <c r="N1322" s="303">
        <f>($D1175*10^-6)*$E$1199*$V$1222*$S$1164+S$1165*S$1252</f>
        <v>3.4132928236022133</v>
      </c>
      <c r="O1322" s="303">
        <f>($D1176*10^-6)*$E$1199*$V$1222*$S$1164+S$1165*S$1252</f>
        <v>1.9010136308023471</v>
      </c>
      <c r="P1322" s="303">
        <f>($D1177*10^-6)*$E$1199*$V$1222*$S$1164+S$1165*S$1252</f>
        <v>1.4458256334993862</v>
      </c>
      <c r="Q1322" s="303">
        <f>($D1178*10^-6)*$E$1199*$V$1222*$S$1164+S$1165*S$1252</f>
        <v>1.2147536768036831</v>
      </c>
      <c r="R1322" s="303">
        <f>($D1179*10^-6)*$E$1199*$V$1222*$S$1164+S$1165*S$1252</f>
        <v>1.0879093550368142</v>
      </c>
      <c r="S1322" s="303">
        <f>($D1180*10^-6)*$E$1199*$V$1222*$S$1164+S$1165*S$1252</f>
        <v>1.0204322448103895</v>
      </c>
      <c r="T1322" s="303">
        <f>($D1181*10^-6)*$E$1199*$V$1222*$S$1164+S$1165*S$1252</f>
        <v>0.98878622777946612</v>
      </c>
      <c r="U1322" s="303">
        <f>($D1182*10^-6)*$E$1199*$V$1222*$S$1164+S$1165*S$1252</f>
        <v>0.98016086703768546</v>
      </c>
      <c r="V1322" s="303">
        <f>($D1183*10^-6)*$E$1199*$V$1222*$S$1164+S$1165*S$1252</f>
        <v>0.98978822770632913</v>
      </c>
      <c r="W1322" s="303">
        <f>($D1184*10^-6)*$E$1199*$V$1222*$S$1164+S$1165*S$1252</f>
        <v>1.0265031588882569</v>
      </c>
      <c r="X1322" s="303">
        <f>($D1185*10^-6)*$E$1199*$V$1222*$S$1164+S$1165*S$1252</f>
        <v>1.181588977063853</v>
      </c>
      <c r="Y1322" s="303">
        <f>($D1186*10^-6)*$E$1199*$V$1222*$S$1164+S$1165*S$1252</f>
        <v>1.3366747952394489</v>
      </c>
      <c r="Z1322" s="303">
        <f>($D1187*10^-6)*$E$1199*$V$1222*$S$1164+S$1165*S$1252</f>
        <v>1.4917606134150447</v>
      </c>
      <c r="AA1322" s="303">
        <f>($D1188*10^-6)*$E$1199*$V$1222*$S$1164+S$1165*S$1252</f>
        <v>1.6468464315906404</v>
      </c>
      <c r="AB1322" s="72"/>
      <c r="AC1322" s="72"/>
      <c r="AD1322" s="72"/>
      <c r="AE1322" s="72"/>
      <c r="AF1322" s="72"/>
      <c r="AG1322" s="72"/>
      <c r="AH1322" s="72"/>
      <c r="AI1322" s="72"/>
      <c r="AJ1322" s="72"/>
      <c r="AK1322" s="72"/>
      <c r="AL1322" s="72"/>
      <c r="AM1322" s="72"/>
      <c r="AN1322" s="72"/>
      <c r="AO1322" s="72"/>
      <c r="AP1322" s="72"/>
      <c r="AQ1322" s="72"/>
      <c r="AR1322" s="72"/>
      <c r="AS1322" s="72"/>
      <c r="AT1322" s="72"/>
      <c r="AU1322" s="72"/>
      <c r="AV1322" s="72"/>
      <c r="AW1322" s="72"/>
      <c r="AX1322" s="2"/>
      <c r="AY1322" s="359"/>
      <c r="AZ1322" s="359"/>
      <c r="BA1322" s="43"/>
      <c r="BB1322" s="128"/>
      <c r="BC1322" s="128"/>
      <c r="BD1322" s="43"/>
      <c r="BE1322" s="44"/>
      <c r="BF1322" s="44"/>
      <c r="BG1322" s="43"/>
      <c r="BH1322" s="2"/>
      <c r="BI1322" s="2"/>
      <c r="BJ1322" s="2"/>
      <c r="BK1322" s="2"/>
      <c r="BL1322" s="2"/>
      <c r="BM1322" s="2"/>
      <c r="BN1322" s="2"/>
      <c r="BO1322" s="2"/>
      <c r="BP1322" s="2"/>
      <c r="BQ1322" s="2"/>
      <c r="BR1322" s="2"/>
      <c r="BS1322" s="72"/>
      <c r="BT1322" s="72"/>
      <c r="BU1322" s="72"/>
      <c r="BV1322" s="72"/>
      <c r="BW1322" s="72"/>
      <c r="BX1322" s="72"/>
      <c r="BY1322" s="72"/>
      <c r="BZ1322" s="72"/>
      <c r="CA1322" s="72"/>
      <c r="CB1322" s="72"/>
      <c r="CC1322" s="72"/>
      <c r="CD1322" s="72"/>
      <c r="CE1322" s="72"/>
      <c r="CF1322" s="72"/>
      <c r="CG1322" s="72"/>
      <c r="CH1322" s="72"/>
      <c r="CI1322" s="72"/>
      <c r="CJ1322" s="72"/>
      <c r="EK1322" s="71"/>
      <c r="EL1322" s="71"/>
    </row>
    <row r="1323" spans="1:142" ht="25.15" customHeight="1">
      <c r="A1323" s="440"/>
      <c r="B1323" s="369">
        <f t="shared" si="417"/>
        <v>2036</v>
      </c>
      <c r="C1323" s="397">
        <f t="shared" si="414"/>
        <v>49674</v>
      </c>
      <c r="D1323" s="107">
        <f t="shared" si="407"/>
        <v>2.4276717442748974</v>
      </c>
      <c r="E1323" s="107">
        <f t="shared" si="408"/>
        <v>1.2403847823450191</v>
      </c>
      <c r="F1323" s="107">
        <f t="shared" si="409"/>
        <v>1.0823138181077949</v>
      </c>
      <c r="G1323" s="107">
        <f t="shared" si="410"/>
        <v>1.0611604239643171</v>
      </c>
      <c r="H1323" s="107">
        <f t="shared" si="411"/>
        <v>1.1894418964382911</v>
      </c>
      <c r="I1323" s="107">
        <f t="shared" si="412"/>
        <v>1.6071454122427273</v>
      </c>
      <c r="J1323" s="15"/>
      <c r="K1323" s="385">
        <f t="shared" si="413"/>
        <v>1.0129578001875505</v>
      </c>
      <c r="L1323" s="15"/>
      <c r="M1323" s="128">
        <f t="shared" si="418"/>
        <v>2036</v>
      </c>
      <c r="N1323" s="303">
        <f>($D1175*10^-6)*$E$1199*$W$1222*$T$1164+T$1165*T$1252</f>
        <v>3.6773044232178536</v>
      </c>
      <c r="O1323" s="303">
        <f>($D1176*10^-6)*$E$1199*$W$1222*$T$1164+T$1165*T$1252</f>
        <v>2.0480533591516998</v>
      </c>
      <c r="P1323" s="303">
        <f>($D1177*10^-6)*$E$1199*$W$1222*$T$1164+T$1165*T$1252</f>
        <v>1.5576574504551397</v>
      </c>
      <c r="Q1323" s="303">
        <f>($D1178*10^-6)*$E$1199*$W$1222*$T$1164+T$1165*T$1252</f>
        <v>1.3087125247332496</v>
      </c>
      <c r="R1323" s="303">
        <f>($D1179*10^-6)*$E$1199*$W$1222*$T$1164+T$1165*T$1252</f>
        <v>1.1720570399567887</v>
      </c>
      <c r="S1323" s="303">
        <f>($D1180*10^-6)*$E$1199*$W$1222*$T$1164+T$1165*T$1252</f>
        <v>1.0993607057349497</v>
      </c>
      <c r="T1323" s="303">
        <f>($D1181*10^-6)*$E$1199*$W$1222*$T$1164+T$1165*T$1252</f>
        <v>1.0652669304806401</v>
      </c>
      <c r="U1323" s="303">
        <f>($D1182*10^-6)*$E$1199*$W$1222*$T$1164+T$1165*T$1252</f>
        <v>1.055974414764357</v>
      </c>
      <c r="V1323" s="303">
        <f>($D1183*10^-6)*$E$1199*$W$1222*$T$1164+T$1165*T$1252</f>
        <v>1.0663464331642771</v>
      </c>
      <c r="W1323" s="303">
        <f>($D1184*10^-6)*$E$1199*$W$1222*$T$1164+T$1165*T$1252</f>
        <v>1.1059011932774037</v>
      </c>
      <c r="X1323" s="303">
        <f>($D1185*10^-6)*$E$1199*$W$1222*$T$1164+T$1165*T$1252</f>
        <v>1.2729825995991784</v>
      </c>
      <c r="Y1323" s="303">
        <f>($D1186*10^-6)*$E$1199*$W$1222*$T$1164+T$1165*T$1252</f>
        <v>1.4400640059209531</v>
      </c>
      <c r="Z1323" s="303">
        <f>($D1187*10^-6)*$E$1199*$W$1222*$T$1164+T$1165*T$1252</f>
        <v>1.6071454122427273</v>
      </c>
      <c r="AA1323" s="303">
        <f>($D1188*10^-6)*$E$1199*$W$1222*$T$1164+T$1165*T$1252</f>
        <v>1.7742268185645018</v>
      </c>
      <c r="AB1323" s="72"/>
      <c r="AC1323" s="72"/>
      <c r="AD1323" s="72"/>
      <c r="AE1323" s="72"/>
      <c r="AF1323" s="72"/>
      <c r="AG1323" s="72"/>
      <c r="AH1323" s="72"/>
      <c r="AI1323" s="72"/>
      <c r="AJ1323" s="72"/>
      <c r="AK1323" s="72"/>
      <c r="AL1323" s="72"/>
      <c r="AM1323" s="72"/>
      <c r="AN1323" s="72"/>
      <c r="AO1323" s="72"/>
      <c r="AP1323" s="72"/>
      <c r="AQ1323" s="72"/>
      <c r="AR1323" s="72"/>
      <c r="AS1323" s="72"/>
      <c r="AT1323" s="72"/>
      <c r="AU1323" s="72"/>
      <c r="AV1323" s="72"/>
      <c r="AW1323" s="72"/>
      <c r="AX1323" s="2"/>
      <c r="AY1323" s="359"/>
      <c r="AZ1323" s="359"/>
      <c r="BA1323" s="43"/>
      <c r="BB1323" s="128"/>
      <c r="BC1323" s="128"/>
      <c r="BD1323" s="43"/>
      <c r="BE1323" s="44"/>
      <c r="BF1323" s="44"/>
      <c r="BG1323" s="43"/>
      <c r="BH1323" s="2"/>
      <c r="BI1323" s="2"/>
      <c r="BJ1323" s="2"/>
      <c r="BK1323" s="2"/>
      <c r="BL1323" s="2"/>
      <c r="BM1323" s="2"/>
      <c r="BN1323" s="2"/>
      <c r="BO1323" s="2"/>
      <c r="BP1323" s="2"/>
      <c r="BQ1323" s="2"/>
      <c r="BR1323" s="2"/>
      <c r="BS1323" s="72"/>
      <c r="BT1323" s="72"/>
      <c r="BU1323" s="72"/>
      <c r="BV1323" s="72"/>
      <c r="BW1323" s="72"/>
      <c r="BX1323" s="72"/>
      <c r="BY1323" s="72"/>
      <c r="BZ1323" s="72"/>
      <c r="CA1323" s="72"/>
      <c r="CB1323" s="72"/>
      <c r="CC1323" s="72"/>
      <c r="CD1323" s="72"/>
      <c r="CE1323" s="72"/>
      <c r="CF1323" s="72"/>
      <c r="CG1323" s="72"/>
      <c r="CH1323" s="72"/>
      <c r="CI1323" s="72"/>
      <c r="CJ1323" s="72"/>
      <c r="EK1323" s="71"/>
      <c r="EL1323" s="71"/>
    </row>
    <row r="1324" spans="1:142" ht="25.15" customHeight="1">
      <c r="A1324" s="440"/>
      <c r="B1324" s="369">
        <f t="shared" si="417"/>
        <v>2037</v>
      </c>
      <c r="C1324" s="397">
        <f t="shared" si="414"/>
        <v>50040</v>
      </c>
      <c r="D1324" s="107">
        <f t="shared" si="407"/>
        <v>2.595741326570852</v>
      </c>
      <c r="E1324" s="107">
        <f t="shared" si="408"/>
        <v>1.3262575749689052</v>
      </c>
      <c r="F1324" s="107">
        <f t="shared" si="409"/>
        <v>1.1572432362844884</v>
      </c>
      <c r="G1324" s="107">
        <f t="shared" si="410"/>
        <v>1.134625376392616</v>
      </c>
      <c r="H1324" s="107">
        <f t="shared" si="411"/>
        <v>1.2717878738840189</v>
      </c>
      <c r="I1324" s="107">
        <f t="shared" si="412"/>
        <v>1.7184093253979933</v>
      </c>
      <c r="J1324" s="15"/>
      <c r="K1324" s="385">
        <f t="shared" si="413"/>
        <v>1.0801503027161523</v>
      </c>
      <c r="L1324" s="15"/>
      <c r="M1324" s="128">
        <f t="shared" si="418"/>
        <v>2037</v>
      </c>
      <c r="N1324" s="303">
        <f>($D1175*10^-6)*$E$1199*$X$1222*$U$1164+U$1165*U$1252</f>
        <v>3.9318870371329355</v>
      </c>
      <c r="O1324" s="303">
        <f>($D1176*10^-6)*$E$1199*$X$1222*$U$1164+U$1165*U$1252</f>
        <v>2.1898416686314328</v>
      </c>
      <c r="P1324" s="303">
        <f>($D1177*10^-6)*$E$1199*$X$1222*$U$1164+U$1165*U$1252</f>
        <v>1.6654952739481879</v>
      </c>
      <c r="Q1324" s="303">
        <f>($D1178*10^-6)*$E$1199*$X$1222*$U$1164+U$1165*U$1252</f>
        <v>1.3993156995224747</v>
      </c>
      <c r="R1324" s="303">
        <f>($D1179*10^-6)*$E$1199*$X$1222*$U$1164+U$1165*U$1252</f>
        <v>1.2531994504153356</v>
      </c>
      <c r="S1324" s="303">
        <f>($D1180*10^-6)*$E$1199*$X$1222*$U$1164+U$1165*U$1252</f>
        <v>1.1754702930550618</v>
      </c>
      <c r="T1324" s="303">
        <f>($D1181*10^-6)*$E$1199*$X$1222*$U$1164+U$1165*U$1252</f>
        <v>1.1390161795139151</v>
      </c>
      <c r="U1324" s="303">
        <f>($D1182*10^-6)*$E$1199*$X$1222*$U$1164+U$1165*U$1252</f>
        <v>1.1290803357865049</v>
      </c>
      <c r="V1324" s="303">
        <f>($D1183*10^-6)*$E$1199*$X$1222*$U$1164+U$1165*U$1252</f>
        <v>1.140170416998727</v>
      </c>
      <c r="W1324" s="303">
        <f>($D1184*10^-6)*$E$1199*$X$1222*$U$1164+U$1165*U$1252</f>
        <v>1.1824635835812241</v>
      </c>
      <c r="X1324" s="303">
        <f>($D1185*10^-6)*$E$1199*$X$1222*$U$1164+U$1165*U$1252</f>
        <v>1.3611121641868138</v>
      </c>
      <c r="Y1324" s="303">
        <f>($D1186*10^-6)*$E$1199*$X$1222*$U$1164+U$1165*U$1252</f>
        <v>1.5397607447924035</v>
      </c>
      <c r="Z1324" s="303">
        <f>($D1187*10^-6)*$E$1199*$X$1222*$U$1164+U$1165*U$1252</f>
        <v>1.7184093253979933</v>
      </c>
      <c r="AA1324" s="303">
        <f>($D1188*10^-6)*$E$1199*$X$1222*$U$1164+U$1165*U$1252</f>
        <v>1.8970579060035828</v>
      </c>
      <c r="AB1324" s="72"/>
      <c r="AC1324" s="72"/>
      <c r="AD1324" s="72"/>
      <c r="AE1324" s="72"/>
      <c r="AF1324" s="72"/>
      <c r="AG1324" s="72"/>
      <c r="AH1324" s="72"/>
      <c r="AI1324" s="72"/>
      <c r="AJ1324" s="72"/>
      <c r="AK1324" s="72"/>
      <c r="AL1324" s="72"/>
      <c r="AM1324" s="72"/>
      <c r="AN1324" s="72"/>
      <c r="AO1324" s="72"/>
      <c r="AP1324" s="72"/>
      <c r="AQ1324" s="72"/>
      <c r="AR1324" s="72"/>
      <c r="AS1324" s="72"/>
      <c r="AT1324" s="72"/>
      <c r="AU1324" s="72"/>
      <c r="AV1324" s="72"/>
      <c r="AW1324" s="72"/>
      <c r="AX1324" s="2"/>
      <c r="AY1324" s="359"/>
      <c r="AZ1324" s="359"/>
      <c r="BA1324" s="43"/>
      <c r="BB1324" s="128"/>
      <c r="BC1324" s="128"/>
      <c r="BD1324" s="43"/>
      <c r="BE1324" s="44"/>
      <c r="BF1324" s="44"/>
      <c r="BG1324" s="43"/>
      <c r="BH1324" s="2"/>
      <c r="BI1324" s="2"/>
      <c r="BJ1324" s="2"/>
      <c r="BK1324" s="2"/>
      <c r="BL1324" s="2"/>
      <c r="BM1324" s="2"/>
      <c r="BN1324" s="2"/>
      <c r="BO1324" s="2"/>
      <c r="BP1324" s="2"/>
      <c r="BQ1324" s="2"/>
      <c r="BR1324" s="2"/>
      <c r="BS1324" s="72"/>
      <c r="BT1324" s="72"/>
      <c r="BU1324" s="72"/>
      <c r="BV1324" s="72"/>
      <c r="BW1324" s="72"/>
      <c r="BX1324" s="72"/>
      <c r="BY1324" s="72"/>
      <c r="BZ1324" s="72"/>
      <c r="CA1324" s="72"/>
      <c r="CB1324" s="72"/>
      <c r="CC1324" s="72"/>
      <c r="CD1324" s="72"/>
      <c r="CE1324" s="72"/>
      <c r="CF1324" s="72"/>
      <c r="CG1324" s="72"/>
      <c r="CH1324" s="72"/>
      <c r="CI1324" s="72"/>
      <c r="CJ1324" s="72"/>
      <c r="EK1324" s="71"/>
      <c r="EL1324" s="71"/>
    </row>
    <row r="1325" spans="1:142" ht="25.15" customHeight="1">
      <c r="A1325" s="440"/>
      <c r="B1325" s="369">
        <f t="shared" si="417"/>
        <v>2038</v>
      </c>
      <c r="C1325" s="397">
        <f t="shared" si="414"/>
        <v>50405</v>
      </c>
      <c r="D1325" s="107">
        <f t="shared" si="407"/>
        <v>2.7638109088668066</v>
      </c>
      <c r="E1325" s="107">
        <f t="shared" si="408"/>
        <v>1.4121303675927912</v>
      </c>
      <c r="F1325" s="107">
        <f t="shared" si="409"/>
        <v>1.232172654461182</v>
      </c>
      <c r="G1325" s="107">
        <f t="shared" si="410"/>
        <v>1.2080903288209148</v>
      </c>
      <c r="H1325" s="107">
        <f t="shared" si="411"/>
        <v>1.3541338513297467</v>
      </c>
      <c r="I1325" s="107">
        <f t="shared" si="412"/>
        <v>1.8296732385532593</v>
      </c>
      <c r="J1325" s="15"/>
      <c r="K1325" s="385">
        <f t="shared" si="413"/>
        <v>1.1468525239738108</v>
      </c>
      <c r="L1325" s="15"/>
      <c r="M1325" s="128">
        <f t="shared" si="418"/>
        <v>2038</v>
      </c>
      <c r="N1325" s="303">
        <f>($D1175*10^-6)*$E$1199*$Y$1222*$V$1164+V$1165*V$1252</f>
        <v>4.1864696510480179</v>
      </c>
      <c r="O1325" s="303">
        <f>($D1176*10^-6)*$E$1199*$Y$1222*$V$1164+V$1165*V$1252</f>
        <v>2.3316299781111658</v>
      </c>
      <c r="P1325" s="303">
        <f>($D1177*10^-6)*$E$1199*$Y$1222*$V$1164+V$1165*V$1252</f>
        <v>1.773333097441236</v>
      </c>
      <c r="Q1325" s="303">
        <f>($D1178*10^-6)*$E$1199*$Y$1222*$V$1164+V$1165*V$1252</f>
        <v>1.4899188743116996</v>
      </c>
      <c r="R1325" s="303">
        <f>($D1179*10^-6)*$E$1199*$Y$1222*$V$1164+V$1165*V$1252</f>
        <v>1.3343418608738826</v>
      </c>
      <c r="S1325" s="303">
        <f>($D1180*10^-6)*$E$1199*$Y$1222*$V$1164+V$1165*V$1252</f>
        <v>1.2515798803751736</v>
      </c>
      <c r="T1325" s="303">
        <f>($D1181*10^-6)*$E$1199*$Y$1222*$V$1164+V$1165*V$1252</f>
        <v>1.2127654285471903</v>
      </c>
      <c r="U1325" s="303">
        <f>($D1182*10^-6)*$E$1199*$Y$1222*$V$1164+V$1165*V$1252</f>
        <v>1.2021862568086528</v>
      </c>
      <c r="V1325" s="303">
        <f>($D1183*10^-6)*$E$1199*$Y$1222*$V$1164+V$1165*V$1252</f>
        <v>1.2139944008331769</v>
      </c>
      <c r="W1325" s="303">
        <f>($D1184*10^-6)*$E$1199*$Y$1222*$V$1164+V$1165*V$1252</f>
        <v>1.2590259738850442</v>
      </c>
      <c r="X1325" s="303">
        <f>($D1185*10^-6)*$E$1199*$Y$1222*$V$1164+V$1165*V$1252</f>
        <v>1.4492417287744492</v>
      </c>
      <c r="Y1325" s="303">
        <f>($D1186*10^-6)*$E$1199*$Y$1222*$V$1164+V$1165*V$1252</f>
        <v>1.6394574836638542</v>
      </c>
      <c r="Z1325" s="303">
        <f>($D1187*10^-6)*$E$1199*$Y$1222*$V$1164+V$1165*V$1252</f>
        <v>1.829673238553259</v>
      </c>
      <c r="AA1325" s="303">
        <f>($D1188*10^-6)*$E$1199*$Y$1222*$V$1164+V$1165*V$1252</f>
        <v>2.0198889934426636</v>
      </c>
      <c r="AB1325" s="72"/>
      <c r="AC1325" s="72"/>
      <c r="AD1325" s="72"/>
      <c r="AE1325" s="72"/>
      <c r="AF1325" s="72"/>
      <c r="AG1325" s="72"/>
      <c r="AH1325" s="72"/>
      <c r="AI1325" s="72"/>
      <c r="AJ1325" s="72"/>
      <c r="AK1325" s="72"/>
      <c r="AL1325" s="72"/>
      <c r="AM1325" s="72"/>
      <c r="AN1325" s="72"/>
      <c r="AO1325" s="72"/>
      <c r="AP1325" s="72"/>
      <c r="AQ1325" s="72"/>
      <c r="AR1325" s="72"/>
      <c r="AS1325" s="72"/>
      <c r="AT1325" s="72"/>
      <c r="AU1325" s="72"/>
      <c r="AV1325" s="72"/>
      <c r="AW1325" s="72"/>
      <c r="AX1325" s="2"/>
      <c r="AY1325" s="359"/>
      <c r="AZ1325" s="359"/>
      <c r="BA1325" s="43"/>
      <c r="BB1325" s="128"/>
      <c r="BC1325" s="128"/>
      <c r="BD1325" s="43"/>
      <c r="BE1325" s="44"/>
      <c r="BF1325" s="44"/>
      <c r="BG1325" s="43"/>
      <c r="BH1325" s="2"/>
      <c r="BI1325" s="2"/>
      <c r="BJ1325" s="2"/>
      <c r="BK1325" s="2"/>
      <c r="BL1325" s="2"/>
      <c r="BM1325" s="2"/>
      <c r="BN1325" s="2"/>
      <c r="BO1325" s="2"/>
      <c r="BP1325" s="2"/>
      <c r="BQ1325" s="2"/>
      <c r="BR1325" s="2"/>
      <c r="BS1325" s="72"/>
      <c r="BT1325" s="72"/>
      <c r="BU1325" s="72"/>
      <c r="BV1325" s="72"/>
      <c r="BW1325" s="72"/>
      <c r="BX1325" s="72"/>
      <c r="BY1325" s="72"/>
      <c r="BZ1325" s="72"/>
      <c r="CA1325" s="72"/>
      <c r="CB1325" s="72"/>
      <c r="CC1325" s="72"/>
      <c r="CD1325" s="72"/>
      <c r="CE1325" s="72"/>
      <c r="CF1325" s="72"/>
      <c r="CG1325" s="72"/>
      <c r="CH1325" s="72"/>
      <c r="CI1325" s="72"/>
      <c r="CJ1325" s="72"/>
      <c r="EK1325" s="71"/>
      <c r="EL1325" s="71"/>
    </row>
    <row r="1326" spans="1:142" ht="25.15" customHeight="1">
      <c r="A1326" s="440"/>
      <c r="B1326" s="369">
        <f t="shared" si="417"/>
        <v>2039</v>
      </c>
      <c r="C1326" s="397">
        <f t="shared" si="414"/>
        <v>50770</v>
      </c>
      <c r="D1326" s="107">
        <f t="shared" si="407"/>
        <v>2.9318804911627612</v>
      </c>
      <c r="E1326" s="107">
        <f t="shared" si="408"/>
        <v>1.498003160216677</v>
      </c>
      <c r="F1326" s="107">
        <f t="shared" si="409"/>
        <v>1.3071020726378755</v>
      </c>
      <c r="G1326" s="107">
        <f t="shared" si="410"/>
        <v>1.2815552812492137</v>
      </c>
      <c r="H1326" s="107">
        <f t="shared" si="411"/>
        <v>1.4364798287754748</v>
      </c>
      <c r="I1326" s="107">
        <f t="shared" si="412"/>
        <v>1.9409371517085248</v>
      </c>
      <c r="J1326" s="15"/>
      <c r="K1326" s="385">
        <f t="shared" si="413"/>
        <v>1.2130443663592241</v>
      </c>
      <c r="L1326" s="15"/>
      <c r="M1326" s="128">
        <f t="shared" si="418"/>
        <v>2039</v>
      </c>
      <c r="N1326" s="303">
        <f>($D1175*10^-6)*$E$1199*$Z$1222*$W$1164+W$1165*W$1252</f>
        <v>4.4410522649631003</v>
      </c>
      <c r="O1326" s="303">
        <f>($D1176*10^-6)*$E$1199*$Z$1222*$W$1164+W$1165*W$1252</f>
        <v>2.4734182875908988</v>
      </c>
      <c r="P1326" s="303">
        <f>($D1177*10^-6)*$E$1199*$Z$1222*$W$1164+W$1165*W$1252</f>
        <v>1.8811709209342842</v>
      </c>
      <c r="Q1326" s="303">
        <f>($D1178*10^-6)*$E$1199*$Z$1222*$W$1164+W$1165*W$1252</f>
        <v>1.5805220491009246</v>
      </c>
      <c r="R1326" s="303">
        <f>($D1179*10^-6)*$E$1199*$Z$1222*$W$1164+W$1165*W$1252</f>
        <v>1.4154842713324296</v>
      </c>
      <c r="S1326" s="303">
        <f>($D1180*10^-6)*$E$1199*$Z$1222*$W$1164+W$1165*W$1252</f>
        <v>1.3276894676952855</v>
      </c>
      <c r="T1326" s="303">
        <f>($D1181*10^-6)*$E$1199*$Z$1222*$W$1164+W$1165*W$1252</f>
        <v>1.2865146775804654</v>
      </c>
      <c r="U1326" s="303">
        <f>($D1182*10^-6)*$E$1199*$Z$1222*$W$1164+W$1165*W$1252</f>
        <v>1.2752921778308006</v>
      </c>
      <c r="V1326" s="303">
        <f>($D1183*10^-6)*$E$1199*$Z$1222*$W$1164+W$1165*W$1252</f>
        <v>1.287818384667627</v>
      </c>
      <c r="W1326" s="303">
        <f>($D1184*10^-6)*$E$1199*$Z$1222*$W$1164+W$1165*W$1252</f>
        <v>1.3355883641888646</v>
      </c>
      <c r="X1326" s="303">
        <f>($D1185*10^-6)*$E$1199*$Z$1222*$W$1164+W$1165*W$1252</f>
        <v>1.5373712933620847</v>
      </c>
      <c r="Y1326" s="303">
        <f>($D1186*10^-6)*$E$1199*$Z$1222*$W$1164+W$1165*W$1252</f>
        <v>1.7391542225353049</v>
      </c>
      <c r="Z1326" s="303">
        <f>($D1187*10^-6)*$E$1199*$Z$1222*$W$1164+W$1165*W$1252</f>
        <v>1.9409371517085248</v>
      </c>
      <c r="AA1326" s="303">
        <f>($D1188*10^-6)*$E$1199*$Z$1222*$W$1164+W$1165*W$1252</f>
        <v>2.1427200808817446</v>
      </c>
      <c r="AB1326" s="72"/>
      <c r="AC1326" s="72"/>
      <c r="AD1326" s="72"/>
      <c r="AE1326" s="72"/>
      <c r="AF1326" s="72"/>
      <c r="AG1326" s="72"/>
      <c r="AH1326" s="72"/>
      <c r="AI1326" s="72"/>
      <c r="AJ1326" s="72"/>
      <c r="AK1326" s="72"/>
      <c r="AL1326" s="72"/>
      <c r="AM1326" s="72"/>
      <c r="AN1326" s="72"/>
      <c r="AO1326" s="72"/>
      <c r="AP1326" s="72"/>
      <c r="AQ1326" s="72"/>
      <c r="AR1326" s="72"/>
      <c r="AS1326" s="72"/>
      <c r="AT1326" s="72"/>
      <c r="AU1326" s="72"/>
      <c r="AV1326" s="72"/>
      <c r="AW1326" s="72"/>
      <c r="AX1326" s="2"/>
      <c r="AY1326" s="359"/>
      <c r="AZ1326" s="359"/>
      <c r="BA1326" s="43"/>
      <c r="BB1326" s="128"/>
      <c r="BC1326" s="128"/>
      <c r="BD1326" s="43"/>
      <c r="BE1326" s="44"/>
      <c r="BF1326" s="44"/>
      <c r="BG1326" s="43"/>
      <c r="BH1326" s="2"/>
      <c r="BI1326" s="2"/>
      <c r="BJ1326" s="2"/>
      <c r="BK1326" s="2"/>
      <c r="BL1326" s="2"/>
      <c r="BM1326" s="2"/>
      <c r="BN1326" s="2"/>
      <c r="BO1326" s="2"/>
      <c r="BP1326" s="2"/>
      <c r="BQ1326" s="2"/>
      <c r="BR1326" s="2"/>
      <c r="BS1326" s="72"/>
      <c r="BT1326" s="72"/>
      <c r="BU1326" s="72"/>
      <c r="BV1326" s="72"/>
      <c r="BW1326" s="72"/>
      <c r="BX1326" s="72"/>
      <c r="BY1326" s="72"/>
      <c r="BZ1326" s="72"/>
      <c r="CA1326" s="72"/>
      <c r="CB1326" s="72"/>
      <c r="CC1326" s="72"/>
      <c r="CD1326" s="72"/>
      <c r="CE1326" s="72"/>
      <c r="CF1326" s="72"/>
      <c r="CG1326" s="72"/>
      <c r="CH1326" s="72"/>
      <c r="CI1326" s="72"/>
      <c r="CJ1326" s="72"/>
      <c r="EK1326" s="71"/>
      <c r="EL1326" s="71"/>
    </row>
    <row r="1327" spans="1:142" ht="25.15" customHeight="1">
      <c r="A1327" s="440"/>
      <c r="B1327" s="369">
        <f t="shared" si="417"/>
        <v>2040</v>
      </c>
      <c r="C1327" s="397">
        <f t="shared" si="414"/>
        <v>51135</v>
      </c>
      <c r="D1327" s="107">
        <f t="shared" si="407"/>
        <v>3.0999500734587158</v>
      </c>
      <c r="E1327" s="107">
        <f t="shared" si="408"/>
        <v>1.583875952840563</v>
      </c>
      <c r="F1327" s="107">
        <f t="shared" si="409"/>
        <v>1.382031490814569</v>
      </c>
      <c r="G1327" s="107">
        <f t="shared" si="410"/>
        <v>1.3550202336775126</v>
      </c>
      <c r="H1327" s="107">
        <f t="shared" si="411"/>
        <v>1.5188258062212023</v>
      </c>
      <c r="I1327" s="107">
        <f t="shared" si="412"/>
        <v>2.0522010648637905</v>
      </c>
      <c r="J1327" s="15"/>
      <c r="K1327" s="385">
        <f t="shared" si="413"/>
        <v>1.27870573227109</v>
      </c>
      <c r="L1327" s="15"/>
      <c r="M1327" s="128">
        <f t="shared" si="418"/>
        <v>2040</v>
      </c>
      <c r="N1327" s="303">
        <f>($D1175*10^-6)*$E$1199*$AA$1222*$X$1164+X$1165*X$1252</f>
        <v>4.6956348788781819</v>
      </c>
      <c r="O1327" s="303">
        <f>($D1176*10^-6)*$E$1199*$AA$1222*$X$1164+X$1165*X$1252</f>
        <v>2.6152065970706322</v>
      </c>
      <c r="P1327" s="303">
        <f>($D1177*10^-6)*$E$1199*$AA$1222*$X$1164+X$1165*X$1252</f>
        <v>1.9890087444273323</v>
      </c>
      <c r="Q1327" s="303">
        <f>($D1178*10^-6)*$E$1199*$AA$1222*$X$1164+X$1165*X$1252</f>
        <v>1.6711252238901497</v>
      </c>
      <c r="R1327" s="303">
        <f>($D1179*10^-6)*$E$1199*$AA$1222*$X$1164+X$1165*X$1252</f>
        <v>1.4966266817909764</v>
      </c>
      <c r="S1327" s="303">
        <f>($D1180*10^-6)*$E$1199*$AA$1222*$X$1164+X$1165*X$1252</f>
        <v>1.4037990550153976</v>
      </c>
      <c r="T1327" s="303">
        <f>($D1181*10^-6)*$E$1199*$AA$1222*$X$1164+X$1165*X$1252</f>
        <v>1.3602639266137404</v>
      </c>
      <c r="U1327" s="303">
        <f>($D1182*10^-6)*$E$1199*$AA$1222*$X$1164+X$1165*X$1252</f>
        <v>1.3483980988529485</v>
      </c>
      <c r="V1327" s="303">
        <f>($D1183*10^-6)*$E$1199*$AA$1222*$X$1164+X$1165*X$1252</f>
        <v>1.3616423685020769</v>
      </c>
      <c r="W1327" s="303">
        <f>($D1184*10^-6)*$E$1199*$AA$1222*$X$1164+X$1165*X$1252</f>
        <v>1.4121507544926848</v>
      </c>
      <c r="X1327" s="303">
        <f>($D1185*10^-6)*$E$1199*$AA$1222*$X$1164+X$1165*X$1252</f>
        <v>1.6255008579497201</v>
      </c>
      <c r="Y1327" s="303">
        <f>($D1186*10^-6)*$E$1199*$AA$1222*$X$1164+X$1165*X$1252</f>
        <v>1.8388509614067554</v>
      </c>
      <c r="Z1327" s="303">
        <f>($D1187*10^-6)*$E$1199*$AA$1222*$X$1164+X$1165*X$1252</f>
        <v>2.0522010648637905</v>
      </c>
      <c r="AA1327" s="303">
        <f>($D1188*10^-6)*$E$1199*$AA$1222*$X$1164+X$1165*X$1252</f>
        <v>2.2655511683208256</v>
      </c>
      <c r="AB1327" s="72"/>
      <c r="AC1327" s="72"/>
      <c r="AD1327" s="72"/>
      <c r="AE1327" s="72"/>
      <c r="AF1327" s="72"/>
      <c r="AG1327" s="72"/>
      <c r="AH1327" s="72"/>
      <c r="AI1327" s="72"/>
      <c r="AJ1327" s="72"/>
      <c r="AK1327" s="72"/>
      <c r="AL1327" s="72"/>
      <c r="AM1327" s="72"/>
      <c r="AN1327" s="72"/>
      <c r="AO1327" s="72"/>
      <c r="AP1327" s="72"/>
      <c r="AQ1327" s="72"/>
      <c r="AR1327" s="72"/>
      <c r="AS1327" s="72"/>
      <c r="AT1327" s="72"/>
      <c r="AU1327" s="72"/>
      <c r="AV1327" s="72"/>
      <c r="AW1327" s="72"/>
      <c r="AX1327" s="2"/>
      <c r="AY1327" s="359"/>
      <c r="AZ1327" s="359"/>
      <c r="BA1327" s="43"/>
      <c r="BB1327" s="128"/>
      <c r="BC1327" s="128"/>
      <c r="BD1327" s="43"/>
      <c r="BE1327" s="44"/>
      <c r="BF1327" s="44"/>
      <c r="BG1327" s="43"/>
      <c r="BH1327" s="2"/>
      <c r="BI1327" s="2"/>
      <c r="BJ1327" s="2"/>
      <c r="BK1327" s="2"/>
      <c r="BL1327" s="2"/>
      <c r="BM1327" s="2"/>
      <c r="BN1327" s="2"/>
      <c r="BO1327" s="2"/>
      <c r="BP1327" s="2"/>
      <c r="BQ1327" s="2"/>
      <c r="BR1327" s="2"/>
      <c r="BS1327" s="72"/>
      <c r="BT1327" s="72"/>
      <c r="BU1327" s="72"/>
      <c r="BV1327" s="72"/>
      <c r="BW1327" s="72"/>
      <c r="BX1327" s="72"/>
      <c r="BY1327" s="72"/>
      <c r="BZ1327" s="72"/>
      <c r="CA1327" s="72"/>
      <c r="CB1327" s="72"/>
      <c r="CC1327" s="72"/>
      <c r="CD1327" s="72"/>
      <c r="CE1327" s="72"/>
      <c r="CF1327" s="72"/>
      <c r="CG1327" s="72"/>
      <c r="CH1327" s="72"/>
      <c r="CI1327" s="72"/>
      <c r="CJ1327" s="72"/>
      <c r="EK1327" s="71"/>
      <c r="EL1327" s="71"/>
    </row>
    <row r="1328" spans="1:142" ht="25.15" customHeight="1">
      <c r="A1328" s="440"/>
      <c r="B1328" s="369">
        <f>B1327+1</f>
        <v>2041</v>
      </c>
      <c r="C1328" s="397">
        <f t="shared" si="414"/>
        <v>51501</v>
      </c>
      <c r="D1328" s="107">
        <f t="shared" si="407"/>
        <v>3.2680196557546695</v>
      </c>
      <c r="E1328" s="107">
        <f t="shared" si="408"/>
        <v>1.6697487454644491</v>
      </c>
      <c r="F1328" s="107">
        <f t="shared" si="409"/>
        <v>1.4569609089912625</v>
      </c>
      <c r="G1328" s="107">
        <f t="shared" si="410"/>
        <v>1.4284851861058114</v>
      </c>
      <c r="H1328" s="107">
        <f t="shared" si="411"/>
        <v>1.6011717836669304</v>
      </c>
      <c r="I1328" s="107">
        <f t="shared" si="412"/>
        <v>2.1634649780190562</v>
      </c>
      <c r="J1328" s="15"/>
      <c r="K1328" s="385">
        <f t="shared" si="413"/>
        <v>1.3449345653487284</v>
      </c>
      <c r="L1328" s="15"/>
      <c r="M1328" s="128">
        <f>M1327+1</f>
        <v>2041</v>
      </c>
      <c r="N1328" s="303">
        <f>($D1175*10^-6)*$E$1199*$AB$1222*$Y$1164+Y$1165*Y$1252</f>
        <v>4.9502174927932643</v>
      </c>
      <c r="O1328" s="303">
        <f>($D1176*10^-6)*$E$1199*$AB$1222*$Y$1164+Y$1165*Y$1252</f>
        <v>2.7569949065503652</v>
      </c>
      <c r="P1328" s="303">
        <f>($D1177*10^-6)*$E$1199*$AB$1222*$Y$1164+Y$1165*Y$1252</f>
        <v>2.0968465679203803</v>
      </c>
      <c r="Q1328" s="303">
        <f>($D1178*10^-6)*$E$1199*$AB$1222*$Y$1164+Y$1165*Y$1252</f>
        <v>1.7617283986793746</v>
      </c>
      <c r="R1328" s="303">
        <f>($D1179*10^-6)*$E$1199*$AB$1222*$Y$1164+Y$1165*Y$1252</f>
        <v>1.5777690922495233</v>
      </c>
      <c r="S1328" s="303">
        <f>($D1180*10^-6)*$E$1199*$AB$1222*$Y$1164+Y$1165*Y$1252</f>
        <v>1.4799086423355094</v>
      </c>
      <c r="T1328" s="303">
        <f>($D1181*10^-6)*$E$1199*$AB$1222*$Y$1164+Y$1165*Y$1252</f>
        <v>1.4340131756470156</v>
      </c>
      <c r="U1328" s="303">
        <f>($D1182*10^-6)*$E$1199*$AB$1222*$Y$1164+Y$1165*Y$1252</f>
        <v>1.4215040198750961</v>
      </c>
      <c r="V1328" s="303">
        <f>($D1183*10^-6)*$E$1199*$AB$1222*$Y$1164+Y$1165*Y$1252</f>
        <v>1.435466352336527</v>
      </c>
      <c r="W1328" s="303">
        <f>($D1184*10^-6)*$E$1199*$AB$1222*$Y$1164+Y$1165*Y$1252</f>
        <v>1.4887131447965052</v>
      </c>
      <c r="X1328" s="303">
        <f>($D1185*10^-6)*$E$1199*$AB$1222*$Y$1164+Y$1165*Y$1252</f>
        <v>1.7136304225373555</v>
      </c>
      <c r="Y1328" s="303">
        <f>($D1186*10^-6)*$E$1199*$AB$1222*$Y$1164+Y$1165*Y$1252</f>
        <v>1.9385477002782061</v>
      </c>
      <c r="Z1328" s="303">
        <f>($D1187*10^-6)*$E$1199*$AB$1222*$Y$1164+Y$1165*Y$1252</f>
        <v>2.1634649780190562</v>
      </c>
      <c r="AA1328" s="303">
        <f>($D1188*10^-6)*$E$1199*$AB$1222*$Y$1164+Y$1165*Y$1252</f>
        <v>2.3883822557599066</v>
      </c>
      <c r="AB1328" s="72"/>
      <c r="AC1328" s="72"/>
      <c r="AD1328" s="72"/>
      <c r="AE1328" s="72"/>
      <c r="AF1328" s="72"/>
      <c r="AG1328" s="72"/>
      <c r="AH1328" s="72"/>
      <c r="AI1328" s="72"/>
      <c r="AJ1328" s="72"/>
      <c r="AK1328" s="72"/>
      <c r="AL1328" s="72"/>
      <c r="AM1328" s="72"/>
      <c r="AN1328" s="72"/>
      <c r="AO1328" s="72"/>
      <c r="AP1328" s="72"/>
      <c r="AQ1328" s="72"/>
      <c r="AR1328" s="72"/>
      <c r="AS1328" s="72"/>
      <c r="AT1328" s="72"/>
      <c r="AU1328" s="72"/>
      <c r="AV1328" s="72"/>
      <c r="AW1328" s="72"/>
      <c r="AX1328" s="2"/>
      <c r="AY1328" s="359"/>
      <c r="AZ1328" s="359"/>
      <c r="BA1328" s="43"/>
      <c r="BB1328" s="128"/>
      <c r="BC1328" s="128"/>
      <c r="BD1328" s="43"/>
      <c r="BE1328" s="44"/>
      <c r="BF1328" s="44"/>
      <c r="BG1328" s="43"/>
      <c r="BH1328" s="2"/>
      <c r="BI1328" s="2"/>
      <c r="BJ1328" s="2"/>
      <c r="BK1328" s="2"/>
      <c r="BL1328" s="2"/>
      <c r="BM1328" s="2"/>
      <c r="BN1328" s="2"/>
      <c r="BO1328" s="2"/>
      <c r="BP1328" s="2"/>
      <c r="BQ1328" s="2"/>
      <c r="BR1328" s="2"/>
      <c r="BS1328" s="72"/>
      <c r="BT1328" s="72"/>
      <c r="BU1328" s="72"/>
      <c r="BV1328" s="72"/>
      <c r="BW1328" s="72"/>
      <c r="BX1328" s="72"/>
      <c r="BY1328" s="72"/>
      <c r="BZ1328" s="72"/>
      <c r="CA1328" s="72"/>
      <c r="CB1328" s="72"/>
      <c r="CC1328" s="72"/>
      <c r="CD1328" s="72"/>
      <c r="CE1328" s="72"/>
      <c r="CF1328" s="72"/>
      <c r="CG1328" s="72"/>
      <c r="CH1328" s="72"/>
      <c r="CI1328" s="72"/>
      <c r="CJ1328" s="72"/>
      <c r="EK1328" s="71"/>
      <c r="EL1328" s="71"/>
    </row>
    <row r="1329" spans="1:142" ht="25.15" customHeight="1">
      <c r="A1329" s="440"/>
      <c r="B1329" s="369">
        <f t="shared" ref="B1329:B1337" si="419">B1328+1</f>
        <v>2042</v>
      </c>
      <c r="C1329" s="397">
        <f t="shared" si="414"/>
        <v>51866</v>
      </c>
      <c r="D1329" s="107">
        <f t="shared" si="407"/>
        <v>3.4360892380506241</v>
      </c>
      <c r="E1329" s="107">
        <f t="shared" si="408"/>
        <v>1.7556215380883349</v>
      </c>
      <c r="F1329" s="107">
        <f t="shared" si="409"/>
        <v>1.531890327167956</v>
      </c>
      <c r="G1329" s="107">
        <f t="shared" si="410"/>
        <v>1.5019501385341103</v>
      </c>
      <c r="H1329" s="107">
        <f t="shared" si="411"/>
        <v>1.6835177611126584</v>
      </c>
      <c r="I1329" s="107">
        <f t="shared" si="412"/>
        <v>2.274728891174322</v>
      </c>
      <c r="J1329" s="15"/>
      <c r="K1329" s="385">
        <f t="shared" si="413"/>
        <v>1.4108446867089159</v>
      </c>
      <c r="L1329" s="15"/>
      <c r="M1329" s="128">
        <f t="shared" ref="M1329:M1337" si="420">M1328+1</f>
        <v>2042</v>
      </c>
      <c r="N1329" s="303">
        <f>($D1175*10^-6)*$E$1199*$AC$1222*$Z$1164+Z$1165*Z$1252</f>
        <v>5.2048001067083467</v>
      </c>
      <c r="O1329" s="303">
        <f>($D1176*10^-6)*$E$1199*$AC$1222*$Z$1164+Z$1165*Z$1252</f>
        <v>2.8987832160300981</v>
      </c>
      <c r="P1329" s="303">
        <f>($D1177*10^-6)*$E$1199*$AC$1222*$Z$1164+Z$1165*Z$1252</f>
        <v>2.2046843914134286</v>
      </c>
      <c r="Q1329" s="303">
        <f>($D1178*10^-6)*$E$1199*$AC$1222*$Z$1164+Z$1165*Z$1252</f>
        <v>1.8523315734685997</v>
      </c>
      <c r="R1329" s="303">
        <f>($D1179*10^-6)*$E$1199*$AC$1222*$Z$1164+Z$1165*Z$1252</f>
        <v>1.6589115027080703</v>
      </c>
      <c r="S1329" s="303">
        <f>($D1180*10^-6)*$E$1199*$AC$1222*$Z$1164+Z$1165*Z$1252</f>
        <v>1.5560182296556213</v>
      </c>
      <c r="T1329" s="303">
        <f>($D1181*10^-6)*$E$1199*$AC$1222*$Z$1164+Z$1165*Z$1252</f>
        <v>1.5077624246802908</v>
      </c>
      <c r="U1329" s="303">
        <f>($D1182*10^-6)*$E$1199*$AC$1222*$Z$1164+Z$1165*Z$1252</f>
        <v>1.494609940897244</v>
      </c>
      <c r="V1329" s="303">
        <f>($D1183*10^-6)*$E$1199*$AC$1222*$Z$1164+Z$1165*Z$1252</f>
        <v>1.5092903361709769</v>
      </c>
      <c r="W1329" s="303">
        <f>($D1184*10^-6)*$E$1199*$AC$1222*$Z$1164+Z$1165*Z$1252</f>
        <v>1.5652755351003254</v>
      </c>
      <c r="X1329" s="303">
        <f>($D1185*10^-6)*$E$1199*$AC$1222*$Z$1164+Z$1165*Z$1252</f>
        <v>1.8017599871249912</v>
      </c>
      <c r="Y1329" s="303">
        <f>($D1186*10^-6)*$E$1199*$AC$1222*$Z$1164+Z$1165*Z$1252</f>
        <v>2.0382444391496568</v>
      </c>
      <c r="Z1329" s="303">
        <f>($D1187*10^-6)*$E$1199*$AC$1222*$Z$1164+Z$1165*Z$1252</f>
        <v>2.274728891174322</v>
      </c>
      <c r="AA1329" s="303">
        <f>($D1188*10^-6)*$E$1199*$AC$1222*$Z$1164+Z$1165*Z$1252</f>
        <v>2.5112133431989876</v>
      </c>
      <c r="AB1329" s="72"/>
      <c r="AC1329" s="72"/>
      <c r="AD1329" s="72"/>
      <c r="AE1329" s="72"/>
      <c r="AF1329" s="72"/>
      <c r="AG1329" s="72"/>
      <c r="AH1329" s="72"/>
      <c r="AI1329" s="72"/>
      <c r="AJ1329" s="72"/>
      <c r="AK1329" s="72"/>
      <c r="AL1329" s="72"/>
      <c r="AM1329" s="72"/>
      <c r="AN1329" s="72"/>
      <c r="AO1329" s="72"/>
      <c r="AP1329" s="72"/>
      <c r="AQ1329" s="72"/>
      <c r="AR1329" s="72"/>
      <c r="AS1329" s="72"/>
      <c r="AT1329" s="72"/>
      <c r="AU1329" s="72"/>
      <c r="AV1329" s="72"/>
      <c r="AW1329" s="72"/>
      <c r="AX1329" s="2"/>
      <c r="AY1329" s="359"/>
      <c r="AZ1329" s="359"/>
      <c r="BA1329" s="43"/>
      <c r="BB1329" s="128"/>
      <c r="BC1329" s="128"/>
      <c r="BD1329" s="43"/>
      <c r="BE1329" s="44"/>
      <c r="BF1329" s="44"/>
      <c r="BG1329" s="43"/>
      <c r="BH1329" s="2"/>
      <c r="BI1329" s="2"/>
      <c r="BJ1329" s="2"/>
      <c r="BK1329" s="2"/>
      <c r="BL1329" s="2"/>
      <c r="BM1329" s="2"/>
      <c r="BN1329" s="2"/>
      <c r="BO1329" s="2"/>
      <c r="BP1329" s="2"/>
      <c r="BQ1329" s="2"/>
      <c r="BR1329" s="2"/>
      <c r="BS1329" s="72"/>
      <c r="BT1329" s="72"/>
      <c r="BU1329" s="72"/>
      <c r="BV1329" s="72"/>
      <c r="BW1329" s="72"/>
      <c r="BX1329" s="72"/>
      <c r="BY1329" s="72"/>
      <c r="BZ1329" s="72"/>
      <c r="CA1329" s="72"/>
      <c r="CB1329" s="72"/>
      <c r="CC1329" s="72"/>
      <c r="CD1329" s="72"/>
      <c r="CE1329" s="72"/>
      <c r="CF1329" s="72"/>
      <c r="CG1329" s="72"/>
      <c r="CH1329" s="72"/>
      <c r="CI1329" s="72"/>
      <c r="CJ1329" s="72"/>
      <c r="EK1329" s="71"/>
      <c r="EL1329" s="71"/>
    </row>
    <row r="1330" spans="1:142" ht="25.15" customHeight="1">
      <c r="A1330" s="440"/>
      <c r="B1330" s="369">
        <f t="shared" si="419"/>
        <v>2043</v>
      </c>
      <c r="C1330" s="397">
        <f t="shared" si="414"/>
        <v>52231</v>
      </c>
      <c r="D1330" s="107">
        <f t="shared" si="407"/>
        <v>3.6041588203465786</v>
      </c>
      <c r="E1330" s="107">
        <f t="shared" si="408"/>
        <v>1.8414943307122209</v>
      </c>
      <c r="F1330" s="107">
        <f t="shared" si="409"/>
        <v>1.6068197453446496</v>
      </c>
      <c r="G1330" s="107">
        <f t="shared" si="410"/>
        <v>1.5754150909624092</v>
      </c>
      <c r="H1330" s="107">
        <f t="shared" si="411"/>
        <v>1.7658637385583862</v>
      </c>
      <c r="I1330" s="107">
        <f t="shared" si="412"/>
        <v>2.3859928043295877</v>
      </c>
      <c r="J1330" s="15"/>
      <c r="K1330" s="385">
        <f t="shared" si="413"/>
        <v>1.476436096351653</v>
      </c>
      <c r="L1330" s="15"/>
      <c r="M1330" s="128">
        <f t="shared" si="420"/>
        <v>2043</v>
      </c>
      <c r="N1330" s="303">
        <f>($D1175*10^-6)*$E$1199*$AD$1222*$AA$1164+AA$1165*AA$1252</f>
        <v>5.4593827206234291</v>
      </c>
      <c r="O1330" s="303">
        <f>($D1176*10^-6)*$E$1199*$AD$1222*$AA$1164+AA$1165*AA$1252</f>
        <v>3.0405715255098311</v>
      </c>
      <c r="P1330" s="303">
        <f>($D1177*10^-6)*$E$1199*$AD$1222*$AA$1164+AA$1165*AA$1252</f>
        <v>2.3125222149064766</v>
      </c>
      <c r="Q1330" s="303">
        <f>($D1178*10^-6)*$E$1199*$AD$1222*$AA$1164+AA$1165*AA$1252</f>
        <v>1.9429347482578245</v>
      </c>
      <c r="R1330" s="303">
        <f>($D1179*10^-6)*$E$1199*$AD$1222*$AA$1164+AA$1165*AA$1252</f>
        <v>1.7400539131666173</v>
      </c>
      <c r="S1330" s="303">
        <f>($D1180*10^-6)*$E$1199*$AD$1222*$AA$1164+AA$1165*AA$1252</f>
        <v>1.6321278169757334</v>
      </c>
      <c r="T1330" s="303">
        <f>($D1181*10^-6)*$E$1199*$AD$1222*$AA$1164+AA$1165*AA$1252</f>
        <v>1.5815116737135657</v>
      </c>
      <c r="U1330" s="303">
        <f>($D1182*10^-6)*$E$1199*$AD$1222*$AA$1164+AA$1165*AA$1252</f>
        <v>1.5677158619193918</v>
      </c>
      <c r="V1330" s="303">
        <f>($D1183*10^-6)*$E$1199*$AD$1222*$AA$1164+AA$1165*AA$1252</f>
        <v>1.5831143200054267</v>
      </c>
      <c r="W1330" s="303">
        <f>($D1184*10^-6)*$E$1199*$AD$1222*$AA$1164+AA$1165*AA$1252</f>
        <v>1.6418379254041457</v>
      </c>
      <c r="X1330" s="303">
        <f>($D1185*10^-6)*$E$1199*$AD$1222*$AA$1164+AA$1165*AA$1252</f>
        <v>1.8898895517126266</v>
      </c>
      <c r="Y1330" s="303">
        <f>($D1186*10^-6)*$E$1199*$AD$1222*$AA$1164+AA$1165*AA$1252</f>
        <v>2.1379411780211073</v>
      </c>
      <c r="Z1330" s="303">
        <f>($D1187*10^-6)*$E$1199*$AD$1222*$AA$1164+AA$1165*AA$1252</f>
        <v>2.3859928043295877</v>
      </c>
      <c r="AA1330" s="303">
        <f>($D1188*10^-6)*$E$1199*$AD$1222*$AA$1164+AA$1165*AA$1252</f>
        <v>2.6340444306380681</v>
      </c>
      <c r="AB1330" s="72"/>
      <c r="AC1330" s="72"/>
      <c r="AD1330" s="72"/>
      <c r="AE1330" s="72"/>
      <c r="AF1330" s="72"/>
      <c r="AG1330" s="72"/>
      <c r="AH1330" s="72"/>
      <c r="AI1330" s="72"/>
      <c r="AJ1330" s="72"/>
      <c r="AK1330" s="72"/>
      <c r="AL1330" s="72"/>
      <c r="AM1330" s="72"/>
      <c r="AN1330" s="72"/>
      <c r="AO1330" s="72"/>
      <c r="AP1330" s="72"/>
      <c r="AQ1330" s="72"/>
      <c r="AR1330" s="72"/>
      <c r="AS1330" s="72"/>
      <c r="AT1330" s="72"/>
      <c r="AU1330" s="72"/>
      <c r="AV1330" s="72"/>
      <c r="AW1330" s="72"/>
      <c r="AX1330" s="2"/>
      <c r="AY1330" s="359"/>
      <c r="AZ1330" s="359"/>
      <c r="BA1330" s="43"/>
      <c r="BB1330" s="128"/>
      <c r="BC1330" s="128"/>
      <c r="BD1330" s="43"/>
      <c r="BE1330" s="44"/>
      <c r="BF1330" s="44"/>
      <c r="BG1330" s="43"/>
      <c r="BH1330" s="2"/>
      <c r="BI1330" s="2"/>
      <c r="BJ1330" s="2"/>
      <c r="BK1330" s="2"/>
      <c r="BL1330" s="2"/>
      <c r="BM1330" s="2"/>
      <c r="BN1330" s="2"/>
      <c r="BO1330" s="2"/>
      <c r="BP1330" s="2"/>
      <c r="BQ1330" s="2"/>
      <c r="BR1330" s="2"/>
      <c r="BS1330" s="72"/>
      <c r="BT1330" s="72"/>
      <c r="BU1330" s="72"/>
      <c r="BV1330" s="72"/>
      <c r="BW1330" s="72"/>
      <c r="BX1330" s="72"/>
      <c r="BY1330" s="72"/>
      <c r="BZ1330" s="72"/>
      <c r="CA1330" s="72"/>
      <c r="CB1330" s="72"/>
      <c r="CC1330" s="72"/>
      <c r="CD1330" s="72"/>
      <c r="CE1330" s="72"/>
      <c r="CF1330" s="72"/>
      <c r="CG1330" s="72"/>
      <c r="CH1330" s="72"/>
      <c r="CI1330" s="72"/>
      <c r="CJ1330" s="72"/>
      <c r="EK1330" s="71"/>
      <c r="EL1330" s="71"/>
    </row>
    <row r="1331" spans="1:142" ht="25.15" customHeight="1">
      <c r="A1331" s="440"/>
      <c r="B1331" s="369">
        <f t="shared" si="419"/>
        <v>2044</v>
      </c>
      <c r="C1331" s="397">
        <f t="shared" si="414"/>
        <v>52596</v>
      </c>
      <c r="D1331" s="107">
        <f t="shared" si="407"/>
        <v>3.7722284026425341</v>
      </c>
      <c r="E1331" s="107">
        <f t="shared" si="408"/>
        <v>1.9273671233361069</v>
      </c>
      <c r="F1331" s="107">
        <f t="shared" si="409"/>
        <v>1.6817491635213431</v>
      </c>
      <c r="G1331" s="107">
        <f t="shared" si="410"/>
        <v>1.6488800433907083</v>
      </c>
      <c r="H1331" s="107">
        <f t="shared" si="411"/>
        <v>1.848209716004114</v>
      </c>
      <c r="I1331" s="107">
        <f t="shared" si="412"/>
        <v>2.4972567174848534</v>
      </c>
      <c r="J1331" s="15"/>
      <c r="K1331" s="385">
        <f t="shared" si="413"/>
        <v>1.5417087942769407</v>
      </c>
      <c r="L1331" s="15"/>
      <c r="M1331" s="128">
        <f t="shared" si="420"/>
        <v>2044</v>
      </c>
      <c r="N1331" s="303">
        <f>($D1175*10^-6)*$E$1199*$AE$1222*$AB$1164+AB$1165*AB$1252</f>
        <v>5.7139653345385115</v>
      </c>
      <c r="O1331" s="303">
        <f>($D1176*10^-6)*$E$1199*$AE$1222*$AB$1164+AB$1165*AB$1252</f>
        <v>3.1823598349895645</v>
      </c>
      <c r="P1331" s="303">
        <f>($D1177*10^-6)*$E$1199*$AE$1222*$AB$1164+AB$1165*AB$1252</f>
        <v>2.420360038399525</v>
      </c>
      <c r="Q1331" s="303">
        <f>($D1178*10^-6)*$E$1199*$AE$1222*$AB$1164+AB$1165*AB$1252</f>
        <v>2.0335379230470498</v>
      </c>
      <c r="R1331" s="303">
        <f>($D1179*10^-6)*$E$1199*$AE$1222*$AB$1164+AB$1165*AB$1252</f>
        <v>1.8211963236251643</v>
      </c>
      <c r="S1331" s="303">
        <f>($D1180*10^-6)*$E$1199*$AE$1222*$AB$1164+AB$1165*AB$1252</f>
        <v>1.7082374042958453</v>
      </c>
      <c r="T1331" s="303">
        <f>($D1181*10^-6)*$E$1199*$AE$1222*$AB$1164+AB$1165*AB$1252</f>
        <v>1.6552609227468409</v>
      </c>
      <c r="U1331" s="303">
        <f>($D1182*10^-6)*$E$1199*$AE$1222*$AB$1164+AB$1165*AB$1252</f>
        <v>1.6408217829415397</v>
      </c>
      <c r="V1331" s="303">
        <f>($D1183*10^-6)*$E$1199*$AE$1222*$AB$1164+AB$1165*AB$1252</f>
        <v>1.6569383038398768</v>
      </c>
      <c r="W1331" s="303">
        <f>($D1184*10^-6)*$E$1199*$AE$1222*$AB$1164+AB$1165*AB$1252</f>
        <v>1.7184003157079659</v>
      </c>
      <c r="X1331" s="303">
        <f>($D1185*10^-6)*$E$1199*$AE$1222*$AB$1164+AB$1165*AB$1252</f>
        <v>1.9780191163002621</v>
      </c>
      <c r="Y1331" s="303">
        <f>($D1186*10^-6)*$E$1199*$AE$1222*$AB$1164+AB$1165*AB$1252</f>
        <v>2.2376379168925582</v>
      </c>
      <c r="Z1331" s="303">
        <f>($D1187*10^-6)*$E$1199*$AE$1222*$AB$1164+AB$1165*AB$1252</f>
        <v>2.4972567174848534</v>
      </c>
      <c r="AA1331" s="303">
        <f>($D1188*10^-6)*$E$1199*$AE$1222*$AB$1164+AB$1165*AB$1252</f>
        <v>2.7568755180771491</v>
      </c>
      <c r="AB1331" s="72"/>
      <c r="AC1331" s="72"/>
      <c r="AD1331" s="72"/>
      <c r="AE1331" s="72"/>
      <c r="AF1331" s="72"/>
      <c r="AG1331" s="72"/>
      <c r="AH1331" s="72"/>
      <c r="AI1331" s="72"/>
      <c r="AJ1331" s="72"/>
      <c r="AK1331" s="72"/>
      <c r="AL1331" s="72"/>
      <c r="AM1331" s="72"/>
      <c r="AN1331" s="72"/>
      <c r="AO1331" s="72"/>
      <c r="AP1331" s="72"/>
      <c r="AQ1331" s="72"/>
      <c r="AR1331" s="72"/>
      <c r="AS1331" s="72"/>
      <c r="AT1331" s="72"/>
      <c r="AU1331" s="72"/>
      <c r="AV1331" s="72"/>
      <c r="AW1331" s="72"/>
      <c r="AX1331" s="2"/>
      <c r="AY1331" s="359"/>
      <c r="AZ1331" s="359"/>
      <c r="BA1331" s="43"/>
      <c r="BB1331" s="128"/>
      <c r="BC1331" s="128"/>
      <c r="BD1331" s="43"/>
      <c r="BE1331" s="44"/>
      <c r="BF1331" s="44"/>
      <c r="BG1331" s="43"/>
      <c r="BH1331" s="2"/>
      <c r="BI1331" s="2"/>
      <c r="BJ1331" s="2"/>
      <c r="BK1331" s="2"/>
      <c r="BL1331" s="2"/>
      <c r="BM1331" s="2"/>
      <c r="BN1331" s="2"/>
      <c r="BO1331" s="2"/>
      <c r="BP1331" s="2"/>
      <c r="BQ1331" s="2"/>
      <c r="BR1331" s="2"/>
      <c r="BS1331" s="72"/>
      <c r="BT1331" s="72"/>
      <c r="BU1331" s="72"/>
      <c r="BV1331" s="72"/>
      <c r="BW1331" s="72"/>
      <c r="BX1331" s="72"/>
      <c r="BY1331" s="72"/>
      <c r="BZ1331" s="72"/>
      <c r="CA1331" s="72"/>
      <c r="CB1331" s="72"/>
      <c r="CC1331" s="72"/>
      <c r="CD1331" s="72"/>
      <c r="CE1331" s="72"/>
      <c r="CF1331" s="72"/>
      <c r="CG1331" s="72"/>
      <c r="CH1331" s="72"/>
      <c r="CI1331" s="72"/>
      <c r="CJ1331" s="72"/>
      <c r="EK1331" s="71"/>
      <c r="EL1331" s="71"/>
    </row>
    <row r="1332" spans="1:142" ht="25.15" customHeight="1">
      <c r="A1332" s="440"/>
      <c r="B1332" s="369">
        <f t="shared" si="419"/>
        <v>2045</v>
      </c>
      <c r="C1332" s="397">
        <f t="shared" si="414"/>
        <v>52962</v>
      </c>
      <c r="D1332" s="107">
        <f t="shared" si="407"/>
        <v>3.9402979849384878</v>
      </c>
      <c r="E1332" s="107">
        <f t="shared" si="408"/>
        <v>2.0132399159599927</v>
      </c>
      <c r="F1332" s="107">
        <f t="shared" si="409"/>
        <v>1.7566785816980366</v>
      </c>
      <c r="G1332" s="107">
        <f t="shared" si="410"/>
        <v>1.7223449958190071</v>
      </c>
      <c r="H1332" s="107">
        <f t="shared" si="411"/>
        <v>1.9305556934498418</v>
      </c>
      <c r="I1332" s="107">
        <f t="shared" si="412"/>
        <v>2.6085206306401196</v>
      </c>
      <c r="J1332" s="15"/>
      <c r="K1332" s="385">
        <f t="shared" si="413"/>
        <v>1.6066627804847768</v>
      </c>
      <c r="L1332" s="15"/>
      <c r="M1332" s="128">
        <f t="shared" si="420"/>
        <v>2045</v>
      </c>
      <c r="N1332" s="303">
        <f>($D1175*10^-6)*$E$1199*$AF$1222*$AC$1164+AC$1165*AC$1252</f>
        <v>5.968547948453593</v>
      </c>
      <c r="O1332" s="303">
        <f>($D1176*10^-6)*$E$1199*$AF$1222*$AC$1164+AC$1165*AC$1252</f>
        <v>3.3241481444692975</v>
      </c>
      <c r="P1332" s="303">
        <f>($D1177*10^-6)*$E$1199*$AF$1222*$AC$1164+AC$1165*AC$1252</f>
        <v>2.5281978618925729</v>
      </c>
      <c r="Q1332" s="303">
        <f>($D1178*10^-6)*$E$1199*$AF$1222*$AC$1164+AC$1165*AC$1252</f>
        <v>2.1241410978362745</v>
      </c>
      <c r="R1332" s="303">
        <f>($D1179*10^-6)*$E$1199*$AF$1222*$AC$1164+AC$1165*AC$1252</f>
        <v>1.902338734083711</v>
      </c>
      <c r="S1332" s="303">
        <f>($D1180*10^-6)*$E$1199*$AF$1222*$AC$1164+AC$1165*AC$1252</f>
        <v>1.7843469916159571</v>
      </c>
      <c r="T1332" s="303">
        <f>($D1181*10^-6)*$E$1199*$AF$1222*$AC$1164+AC$1165*AC$1252</f>
        <v>1.7290101717801161</v>
      </c>
      <c r="U1332" s="303">
        <f>($D1182*10^-6)*$E$1199*$AF$1222*$AC$1164+AC$1165*AC$1252</f>
        <v>1.7139277039636875</v>
      </c>
      <c r="V1332" s="303">
        <f>($D1183*10^-6)*$E$1199*$AF$1222*$AC$1164+AC$1165*AC$1252</f>
        <v>1.7307622876743267</v>
      </c>
      <c r="W1332" s="303">
        <f>($D1184*10^-6)*$E$1199*$AF$1222*$AC$1164+AC$1165*AC$1252</f>
        <v>1.7949627060117863</v>
      </c>
      <c r="X1332" s="303">
        <f>($D1185*10^-6)*$E$1199*$AF$1222*$AC$1164+AC$1165*AC$1252</f>
        <v>2.0661486808878973</v>
      </c>
      <c r="Y1332" s="303">
        <f>($D1186*10^-6)*$E$1199*$AF$1222*$AC$1164+AC$1165*AC$1252</f>
        <v>2.3373346557640087</v>
      </c>
      <c r="Z1332" s="303">
        <f>($D1187*10^-6)*$E$1199*$AF$1222*$AC$1164+AC$1165*AC$1252</f>
        <v>2.6085206306401192</v>
      </c>
      <c r="AA1332" s="303">
        <f>($D1188*10^-6)*$E$1199*$AF$1222*$AC$1164+AC$1165*AC$1252</f>
        <v>2.8797066055162301</v>
      </c>
      <c r="AB1332" s="72"/>
      <c r="AC1332" s="72"/>
      <c r="AD1332" s="72"/>
      <c r="AE1332" s="72"/>
      <c r="AF1332" s="72"/>
      <c r="AG1332" s="72"/>
      <c r="AH1332" s="72"/>
      <c r="AI1332" s="72"/>
      <c r="AJ1332" s="72"/>
      <c r="AK1332" s="72"/>
      <c r="AL1332" s="72"/>
      <c r="AM1332" s="72"/>
      <c r="AN1332" s="72"/>
      <c r="AO1332" s="72"/>
      <c r="AP1332" s="72"/>
      <c r="AQ1332" s="72"/>
      <c r="AR1332" s="72"/>
      <c r="AS1332" s="72"/>
      <c r="AT1332" s="72"/>
      <c r="AU1332" s="72"/>
      <c r="AV1332" s="72"/>
      <c r="AW1332" s="72"/>
      <c r="AX1332" s="2"/>
      <c r="AY1332" s="359"/>
      <c r="AZ1332" s="359"/>
      <c r="BA1332" s="43"/>
      <c r="BB1332" s="128"/>
      <c r="BC1332" s="128"/>
      <c r="BD1332" s="43"/>
      <c r="BE1332" s="44"/>
      <c r="BF1332" s="44"/>
      <c r="BG1332" s="43"/>
      <c r="BH1332" s="2"/>
      <c r="BI1332" s="2"/>
      <c r="BJ1332" s="2"/>
      <c r="BK1332" s="2"/>
      <c r="BL1332" s="2"/>
      <c r="BM1332" s="2"/>
      <c r="BN1332" s="2"/>
      <c r="BO1332" s="2"/>
      <c r="BP1332" s="2"/>
      <c r="BQ1332" s="2"/>
      <c r="BR1332" s="2"/>
      <c r="BS1332" s="72"/>
      <c r="BT1332" s="72"/>
      <c r="BU1332" s="72"/>
      <c r="BV1332" s="72"/>
      <c r="BW1332" s="72"/>
      <c r="BX1332" s="72"/>
      <c r="BY1332" s="72"/>
      <c r="BZ1332" s="72"/>
      <c r="CA1332" s="72"/>
      <c r="CB1332" s="72"/>
      <c r="CC1332" s="72"/>
      <c r="CD1332" s="72"/>
      <c r="CE1332" s="72"/>
      <c r="CF1332" s="72"/>
      <c r="CG1332" s="72"/>
      <c r="CH1332" s="72"/>
      <c r="CI1332" s="72"/>
      <c r="CJ1332" s="72"/>
      <c r="EK1332" s="71"/>
      <c r="EL1332" s="71"/>
    </row>
    <row r="1333" spans="1:142" ht="25.15" customHeight="1">
      <c r="A1333" s="440"/>
      <c r="B1333" s="369">
        <f t="shared" si="419"/>
        <v>2046</v>
      </c>
      <c r="C1333" s="397">
        <f t="shared" si="414"/>
        <v>53327</v>
      </c>
      <c r="D1333" s="107">
        <f t="shared" si="407"/>
        <v>4.1083675672344429</v>
      </c>
      <c r="E1333" s="107">
        <f t="shared" si="408"/>
        <v>2.0991127085838786</v>
      </c>
      <c r="F1333" s="107">
        <f t="shared" si="409"/>
        <v>1.8316079998747301</v>
      </c>
      <c r="G1333" s="107">
        <f t="shared" si="410"/>
        <v>1.7958099482473062</v>
      </c>
      <c r="H1333" s="107">
        <f t="shared" si="411"/>
        <v>2.0129016708955696</v>
      </c>
      <c r="I1333" s="107">
        <f t="shared" si="412"/>
        <v>2.7197845437953849</v>
      </c>
      <c r="J1333" s="15"/>
      <c r="K1333" s="385">
        <f t="shared" si="413"/>
        <v>1.6712980549751626</v>
      </c>
      <c r="L1333" s="15"/>
      <c r="M1333" s="128">
        <f t="shared" si="420"/>
        <v>2046</v>
      </c>
      <c r="N1333" s="303">
        <f>($D1175*10^-6)*$E$1199*$AG$1222*$AD$1164+AD$1165*AD$1252</f>
        <v>6.2231305623686755</v>
      </c>
      <c r="O1333" s="303">
        <f>($D1176*10^-6)*$E$1199*$AG$1222*$AD$1164+AD$1165*AD$1252</f>
        <v>3.4659364539490305</v>
      </c>
      <c r="P1333" s="303">
        <f>($D1177*10^-6)*$E$1199*$AG$1222*$AD$1164+AD$1165*AD$1252</f>
        <v>2.6360356853856213</v>
      </c>
      <c r="Q1333" s="303">
        <f>($D1178*10^-6)*$E$1199*$AG$1222*$AD$1164+AD$1165*AD$1252</f>
        <v>2.2147442726254996</v>
      </c>
      <c r="R1333" s="303">
        <f>($D1179*10^-6)*$E$1199*$AG$1222*$AD$1164+AD$1165*AD$1252</f>
        <v>1.983481144542258</v>
      </c>
      <c r="S1333" s="303">
        <f>($D1180*10^-6)*$E$1199*$AG$1222*$AD$1164+AD$1165*AD$1252</f>
        <v>1.8604565789360692</v>
      </c>
      <c r="T1333" s="303">
        <f>($D1181*10^-6)*$E$1199*$AG$1222*$AD$1164+AD$1165*AD$1252</f>
        <v>1.802759420813391</v>
      </c>
      <c r="U1333" s="303">
        <f>($D1182*10^-6)*$E$1199*$AG$1222*$AD$1164+AD$1165*AD$1252</f>
        <v>1.7870336249858354</v>
      </c>
      <c r="V1333" s="303">
        <f>($D1183*10^-6)*$E$1199*$AG$1222*$AD$1164+AD$1165*AD$1252</f>
        <v>1.8045862715087768</v>
      </c>
      <c r="W1333" s="303">
        <f>($D1184*10^-6)*$E$1199*$AG$1222*$AD$1164+AD$1165*AD$1252</f>
        <v>1.8715250963156065</v>
      </c>
      <c r="X1333" s="303">
        <f>($D1185*10^-6)*$E$1199*$AG$1222*$AD$1164+AD$1165*AD$1252</f>
        <v>2.1542782454755329</v>
      </c>
      <c r="Y1333" s="303">
        <f>($D1186*10^-6)*$E$1199*$AG$1222*$AD$1164+AD$1165*AD$1252</f>
        <v>2.4370313946354591</v>
      </c>
      <c r="Z1333" s="303">
        <f>($D1187*10^-6)*$E$1199*$AG$1222*$AD$1164+AD$1165*AD$1252</f>
        <v>2.7197845437953854</v>
      </c>
      <c r="AA1333" s="303">
        <f>($D1188*10^-6)*$E$1199*$AG$1222*$AD$1164+AD$1165*AD$1252</f>
        <v>3.0025376929553111</v>
      </c>
      <c r="AB1333" s="72"/>
      <c r="AC1333" s="72"/>
      <c r="AD1333" s="72"/>
      <c r="AE1333" s="72"/>
      <c r="AF1333" s="72"/>
      <c r="AG1333" s="72"/>
      <c r="AH1333" s="72"/>
      <c r="AI1333" s="72"/>
      <c r="AJ1333" s="72"/>
      <c r="AK1333" s="72"/>
      <c r="AL1333" s="72"/>
      <c r="AM1333" s="72"/>
      <c r="AN1333" s="72"/>
      <c r="AO1333" s="72"/>
      <c r="AP1333" s="72"/>
      <c r="AQ1333" s="72"/>
      <c r="AR1333" s="72"/>
      <c r="AS1333" s="72"/>
      <c r="AT1333" s="72"/>
      <c r="AU1333" s="72"/>
      <c r="AV1333" s="72"/>
      <c r="AW1333" s="72"/>
      <c r="AX1333" s="2"/>
      <c r="AY1333" s="359"/>
      <c r="AZ1333" s="359"/>
      <c r="BA1333" s="43"/>
      <c r="BB1333" s="128"/>
      <c r="BC1333" s="128"/>
      <c r="BD1333" s="43"/>
      <c r="BE1333" s="44"/>
      <c r="BF1333" s="44"/>
      <c r="BG1333" s="43"/>
      <c r="BH1333" s="2"/>
      <c r="BI1333" s="2"/>
      <c r="BJ1333" s="2"/>
      <c r="BK1333" s="2"/>
      <c r="BL1333" s="2"/>
      <c r="BM1333" s="2"/>
      <c r="BN1333" s="2"/>
      <c r="BO1333" s="2"/>
      <c r="BP1333" s="2"/>
      <c r="BQ1333" s="2"/>
      <c r="BR1333" s="2"/>
      <c r="BS1333" s="72"/>
      <c r="BT1333" s="72"/>
      <c r="BU1333" s="72"/>
      <c r="BV1333" s="72"/>
      <c r="BW1333" s="72"/>
      <c r="BX1333" s="72"/>
      <c r="BY1333" s="72"/>
      <c r="BZ1333" s="72"/>
      <c r="CA1333" s="72"/>
      <c r="CB1333" s="72"/>
      <c r="CC1333" s="72"/>
      <c r="CD1333" s="72"/>
      <c r="CE1333" s="72"/>
      <c r="CF1333" s="72"/>
      <c r="CG1333" s="72"/>
      <c r="CH1333" s="72"/>
      <c r="CI1333" s="72"/>
      <c r="CJ1333" s="72"/>
      <c r="EK1333" s="71"/>
      <c r="EL1333" s="71"/>
    </row>
    <row r="1334" spans="1:142" ht="25.15" customHeight="1">
      <c r="A1334" s="440"/>
      <c r="B1334" s="369">
        <f t="shared" si="419"/>
        <v>2047</v>
      </c>
      <c r="C1334" s="397">
        <f t="shared" si="414"/>
        <v>53692</v>
      </c>
      <c r="D1334" s="107">
        <f t="shared" si="407"/>
        <v>4.2826619488746909</v>
      </c>
      <c r="E1334" s="107">
        <f t="shared" si="408"/>
        <v>2.1881659750086491</v>
      </c>
      <c r="F1334" s="107">
        <f t="shared" si="409"/>
        <v>1.9093125816875971</v>
      </c>
      <c r="G1334" s="107">
        <f t="shared" si="410"/>
        <v>1.8719958248396158</v>
      </c>
      <c r="H1334" s="107">
        <f t="shared" si="411"/>
        <v>2.0982974993578059</v>
      </c>
      <c r="I1334" s="107">
        <f t="shared" si="412"/>
        <v>2.8351693426230682</v>
      </c>
      <c r="J1334" s="15"/>
      <c r="K1334" s="385">
        <f t="shared" si="413"/>
        <v>1.7381409854595218</v>
      </c>
      <c r="L1334" s="15"/>
      <c r="M1334" s="128">
        <f t="shared" si="420"/>
        <v>2047</v>
      </c>
      <c r="N1334" s="303">
        <f>($D1175*10^-6)*$E$1199*$AH$1222*$AE$1164+AE$1165*AE$1252</f>
        <v>6.4871421619843161</v>
      </c>
      <c r="O1334" s="303">
        <f>($D1176*10^-6)*$E$1199*$AH$1222*$AE$1164+AE$1165*AE$1252</f>
        <v>3.6129761822983828</v>
      </c>
      <c r="P1334" s="303">
        <f>($D1177*10^-6)*$E$1199*$AH$1222*$AE$1164+AE$1165*AE$1252</f>
        <v>2.7478675023413746</v>
      </c>
      <c r="Q1334" s="303">
        <f>($D1178*10^-6)*$E$1199*$AH$1222*$AE$1164+AE$1165*AE$1252</f>
        <v>2.3087031205550659</v>
      </c>
      <c r="R1334" s="303">
        <f>($D1179*10^-6)*$E$1199*$AH$1222*$AE$1164+AE$1165*AE$1252</f>
        <v>2.0676288294622323</v>
      </c>
      <c r="S1334" s="303">
        <f>($D1180*10^-6)*$E$1199*$AH$1222*$AE$1164+AE$1165*AE$1252</f>
        <v>1.9393850398606294</v>
      </c>
      <c r="T1334" s="303">
        <f>($D1181*10^-6)*$E$1199*$AH$1222*$AE$1164+AE$1165*AE$1252</f>
        <v>1.879240123514565</v>
      </c>
      <c r="U1334" s="303">
        <f>($D1182*10^-6)*$E$1199*$AH$1222*$AE$1164+AE$1165*AE$1252</f>
        <v>1.8628471727125069</v>
      </c>
      <c r="V1334" s="303">
        <f>($D1183*10^-6)*$E$1199*$AH$1222*$AE$1164+AE$1165*AE$1252</f>
        <v>1.8811444769667247</v>
      </c>
      <c r="W1334" s="303">
        <f>($D1184*10^-6)*$E$1199*$AH$1222*$AE$1164+AE$1165*AE$1252</f>
        <v>1.9509231307047534</v>
      </c>
      <c r="X1334" s="303">
        <f>($D1185*10^-6)*$E$1199*$AH$1222*$AE$1164+AE$1165*AE$1252</f>
        <v>2.2456718680108585</v>
      </c>
      <c r="Y1334" s="303">
        <f>($D1186*10^-6)*$E$1199*$AH$1222*$AE$1164+AE$1165*AE$1252</f>
        <v>2.5404206053169633</v>
      </c>
      <c r="Z1334" s="303">
        <f>($D1187*10^-6)*$E$1199*$AH$1222*$AE$1164+AE$1165*AE$1252</f>
        <v>2.8351693426230677</v>
      </c>
      <c r="AA1334" s="303">
        <f>($D1188*10^-6)*$E$1199*$AH$1222*$AE$1164+AE$1165*AE$1252</f>
        <v>3.1299180799291726</v>
      </c>
      <c r="AB1334" s="72"/>
      <c r="AC1334" s="72"/>
      <c r="AD1334" s="72"/>
      <c r="AE1334" s="72"/>
      <c r="AF1334" s="72"/>
      <c r="AG1334" s="72"/>
      <c r="AH1334" s="72"/>
      <c r="AI1334" s="72"/>
      <c r="AJ1334" s="72"/>
      <c r="AK1334" s="72"/>
      <c r="AL1334" s="72"/>
      <c r="AM1334" s="72"/>
      <c r="AN1334" s="72"/>
      <c r="AO1334" s="72"/>
      <c r="AP1334" s="72"/>
      <c r="AQ1334" s="72"/>
      <c r="AR1334" s="72"/>
      <c r="AS1334" s="72"/>
      <c r="AT1334" s="72"/>
      <c r="AU1334" s="72"/>
      <c r="AV1334" s="72"/>
      <c r="AW1334" s="72"/>
      <c r="AX1334" s="2"/>
      <c r="AY1334" s="359"/>
      <c r="AZ1334" s="359"/>
      <c r="BA1334" s="43"/>
      <c r="BB1334" s="128"/>
      <c r="BC1334" s="128"/>
      <c r="BD1334" s="43"/>
      <c r="BE1334" s="44"/>
      <c r="BF1334" s="44"/>
      <c r="BG1334" s="43"/>
      <c r="BH1334" s="2"/>
      <c r="BI1334" s="2"/>
      <c r="BJ1334" s="2"/>
      <c r="BK1334" s="2"/>
      <c r="BL1334" s="2"/>
      <c r="BM1334" s="2"/>
      <c r="BN1334" s="2"/>
      <c r="BO1334" s="2"/>
      <c r="BP1334" s="2"/>
      <c r="BQ1334" s="2"/>
      <c r="BR1334" s="2"/>
      <c r="BS1334" s="72"/>
      <c r="BT1334" s="72"/>
      <c r="BU1334" s="72"/>
      <c r="BV1334" s="72"/>
      <c r="BW1334" s="72"/>
      <c r="BX1334" s="72"/>
      <c r="BY1334" s="72"/>
      <c r="BZ1334" s="72"/>
      <c r="CA1334" s="72"/>
      <c r="CB1334" s="72"/>
      <c r="CC1334" s="72"/>
      <c r="CD1334" s="72"/>
      <c r="CE1334" s="72"/>
      <c r="CF1334" s="72"/>
      <c r="CG1334" s="72"/>
      <c r="CH1334" s="72"/>
      <c r="CI1334" s="72"/>
      <c r="CJ1334" s="72"/>
      <c r="EK1334" s="71"/>
      <c r="EL1334" s="71"/>
    </row>
    <row r="1335" spans="1:142" ht="25.15" customHeight="1">
      <c r="A1335" s="440"/>
      <c r="B1335" s="369">
        <f t="shared" si="419"/>
        <v>2048</v>
      </c>
      <c r="C1335" s="397">
        <f t="shared" si="414"/>
        <v>54057</v>
      </c>
      <c r="D1335" s="107">
        <f t="shared" si="407"/>
        <v>4.4569563305149407</v>
      </c>
      <c r="E1335" s="107">
        <f t="shared" si="408"/>
        <v>2.2772192414334205</v>
      </c>
      <c r="F1335" s="107">
        <f t="shared" si="409"/>
        <v>1.987017163500465</v>
      </c>
      <c r="G1335" s="107">
        <f t="shared" si="410"/>
        <v>1.948181701431926</v>
      </c>
      <c r="H1335" s="107">
        <f t="shared" si="411"/>
        <v>2.1836933278200426</v>
      </c>
      <c r="I1335" s="107">
        <f t="shared" si="412"/>
        <v>2.9505541414507515</v>
      </c>
      <c r="J1335" s="15"/>
      <c r="K1335" s="385">
        <f t="shared" si="413"/>
        <v>1.8046534000887484</v>
      </c>
      <c r="L1335" s="15"/>
      <c r="M1335" s="128">
        <f t="shared" si="420"/>
        <v>2048</v>
      </c>
      <c r="N1335" s="303">
        <f>($D1175*10^-6)*$E$1199*$AI$1222*$AF$1164+AF$1165*AF$1252</f>
        <v>6.7511537615999577</v>
      </c>
      <c r="O1335" s="303">
        <f>($D1176*10^-6)*$E$1199*$AI$1222*$AF$1164+AF$1165*AF$1252</f>
        <v>3.7600159106477364</v>
      </c>
      <c r="P1335" s="303">
        <f>($D1177*10^-6)*$E$1199*$AI$1222*$AF$1164+AF$1165*AF$1252</f>
        <v>2.8596993192971287</v>
      </c>
      <c r="Q1335" s="303">
        <f>($D1178*10^-6)*$E$1199*$AI$1222*$AF$1164+AF$1165*AF$1252</f>
        <v>2.4026619684846331</v>
      </c>
      <c r="R1335" s="303">
        <f>($D1179*10^-6)*$E$1199*$AI$1222*$AF$1164+AF$1165*AF$1252</f>
        <v>2.1517765143822074</v>
      </c>
      <c r="S1335" s="303">
        <f>($D1180*10^-6)*$E$1199*$AI$1222*$AF$1164+AF$1165*AF$1252</f>
        <v>2.0183135007851902</v>
      </c>
      <c r="T1335" s="303">
        <f>($D1181*10^-6)*$E$1199*$AI$1222*$AF$1164+AF$1165*AF$1252</f>
        <v>1.9557208262157395</v>
      </c>
      <c r="U1335" s="303">
        <f>($D1182*10^-6)*$E$1199*$AI$1222*$AF$1164+AF$1165*AF$1252</f>
        <v>1.938660720439179</v>
      </c>
      <c r="V1335" s="303">
        <f>($D1183*10^-6)*$E$1199*$AI$1222*$AF$1164+AF$1165*AF$1252</f>
        <v>1.957702682424673</v>
      </c>
      <c r="W1335" s="303">
        <f>($D1184*10^-6)*$E$1199*$AI$1222*$AF$1164+AF$1165*AF$1252</f>
        <v>2.0303211650939006</v>
      </c>
      <c r="X1335" s="303">
        <f>($D1185*10^-6)*$E$1199*$AI$1222*$AF$1164+AF$1165*AF$1252</f>
        <v>2.3370654905461845</v>
      </c>
      <c r="Y1335" s="303">
        <f>($D1186*10^-6)*$E$1199*$AI$1222*$AF$1164+AF$1165*AF$1252</f>
        <v>2.643809815998468</v>
      </c>
      <c r="Z1335" s="303">
        <f>($D1187*10^-6)*$E$1199*$AI$1222*$AF$1164+AF$1165*AF$1252</f>
        <v>2.9505541414507515</v>
      </c>
      <c r="AA1335" s="303">
        <f>($D1188*10^-6)*$E$1199*$AI$1222*$AF$1164+AF$1165*AF$1252</f>
        <v>3.2572984669030345</v>
      </c>
      <c r="AB1335" s="72"/>
      <c r="AC1335" s="72"/>
      <c r="AD1335" s="72"/>
      <c r="AE1335" s="72"/>
      <c r="AF1335" s="72"/>
      <c r="AG1335" s="72"/>
      <c r="AH1335" s="72"/>
      <c r="AI1335" s="72"/>
      <c r="AJ1335" s="72"/>
      <c r="AK1335" s="72"/>
      <c r="AL1335" s="72"/>
      <c r="AM1335" s="72"/>
      <c r="AN1335" s="72"/>
      <c r="AO1335" s="72"/>
      <c r="AP1335" s="72"/>
      <c r="AQ1335" s="72"/>
      <c r="AR1335" s="72"/>
      <c r="AS1335" s="72"/>
      <c r="AT1335" s="72"/>
      <c r="AU1335" s="72"/>
      <c r="AV1335" s="72"/>
      <c r="AW1335" s="72"/>
      <c r="AX1335" s="2"/>
      <c r="AY1335" s="359"/>
      <c r="AZ1335" s="359"/>
      <c r="BA1335" s="43"/>
      <c r="BB1335" s="128"/>
      <c r="BC1335" s="128"/>
      <c r="BD1335" s="43"/>
      <c r="BE1335" s="44"/>
      <c r="BF1335" s="44"/>
      <c r="BG1335" s="43"/>
      <c r="BH1335" s="2"/>
      <c r="BI1335" s="2"/>
      <c r="BJ1335" s="2"/>
      <c r="BK1335" s="2"/>
      <c r="BL1335" s="2"/>
      <c r="BM1335" s="2"/>
      <c r="BN1335" s="2"/>
      <c r="BO1335" s="2"/>
      <c r="BP1335" s="2"/>
      <c r="BQ1335" s="2"/>
      <c r="BR1335" s="2"/>
      <c r="BS1335" s="72"/>
      <c r="BT1335" s="72"/>
      <c r="BU1335" s="72"/>
      <c r="BV1335" s="72"/>
      <c r="BW1335" s="72"/>
      <c r="BX1335" s="72"/>
      <c r="BY1335" s="72"/>
      <c r="BZ1335" s="72"/>
      <c r="CA1335" s="72"/>
      <c r="CB1335" s="72"/>
      <c r="CC1335" s="72"/>
      <c r="CD1335" s="72"/>
      <c r="CE1335" s="72"/>
      <c r="CF1335" s="72"/>
      <c r="CG1335" s="72"/>
      <c r="CH1335" s="72"/>
      <c r="CI1335" s="72"/>
      <c r="CJ1335" s="72"/>
      <c r="EK1335" s="71"/>
      <c r="EL1335" s="71"/>
    </row>
    <row r="1336" spans="1:142" ht="25.15" customHeight="1">
      <c r="A1336" s="440"/>
      <c r="B1336" s="369">
        <f t="shared" si="419"/>
        <v>2049</v>
      </c>
      <c r="C1336" s="397">
        <f t="shared" si="414"/>
        <v>54423</v>
      </c>
      <c r="D1336" s="107">
        <f t="shared" si="407"/>
        <v>4.6312507121551887</v>
      </c>
      <c r="E1336" s="107">
        <f t="shared" si="408"/>
        <v>2.3662725078581905</v>
      </c>
      <c r="F1336" s="107">
        <f t="shared" si="409"/>
        <v>2.064721745313332</v>
      </c>
      <c r="G1336" s="107">
        <f t="shared" si="410"/>
        <v>2.0243675780242354</v>
      </c>
      <c r="H1336" s="107">
        <f t="shared" si="411"/>
        <v>2.2690891562822784</v>
      </c>
      <c r="I1336" s="107">
        <f t="shared" si="412"/>
        <v>3.0659389402784338</v>
      </c>
      <c r="J1336" s="15"/>
      <c r="K1336" s="385">
        <f t="shared" si="413"/>
        <v>1.8708352988628398</v>
      </c>
      <c r="L1336" s="15"/>
      <c r="M1336" s="128">
        <f t="shared" si="420"/>
        <v>2049</v>
      </c>
      <c r="N1336" s="303">
        <f>($D1175*10^-6)*$E$1199*$AJ$1222*$AG$1164+AG$1165*AG$1252</f>
        <v>7.0151653612155966</v>
      </c>
      <c r="O1336" s="303">
        <f>($D1176*10^-6)*$E$1199*$AJ$1222*$AG$1164+AG$1165*AG$1252</f>
        <v>3.9070556389970883</v>
      </c>
      <c r="P1336" s="303">
        <f>($D1177*10^-6)*$E$1199*$AJ$1222*$AG$1164+AG$1165*AG$1252</f>
        <v>2.9715311362528816</v>
      </c>
      <c r="Q1336" s="303">
        <f>($D1178*10^-6)*$E$1199*$AJ$1222*$AG$1164+AG$1165*AG$1252</f>
        <v>2.4966208164141994</v>
      </c>
      <c r="R1336" s="303">
        <f>($D1179*10^-6)*$E$1199*$AJ$1222*$AG$1164+AG$1165*AG$1252</f>
        <v>2.2359241993021817</v>
      </c>
      <c r="S1336" s="303">
        <f>($D1180*10^-6)*$E$1199*$AJ$1222*$AG$1164+AG$1165*AG$1252</f>
        <v>2.0972419617097504</v>
      </c>
      <c r="T1336" s="303">
        <f>($D1181*10^-6)*$E$1199*$AJ$1222*$AG$1164+AG$1165*AG$1252</f>
        <v>2.0322015289169135</v>
      </c>
      <c r="U1336" s="303">
        <f>($D1182*10^-6)*$E$1199*$AJ$1222*$AG$1164+AG$1165*AG$1252</f>
        <v>2.0144742681658503</v>
      </c>
      <c r="V1336" s="303">
        <f>($D1183*10^-6)*$E$1199*$AJ$1222*$AG$1164+AG$1165*AG$1252</f>
        <v>2.0342608878826209</v>
      </c>
      <c r="W1336" s="303">
        <f>($D1184*10^-6)*$E$1199*$AJ$1222*$AG$1164+AG$1165*AG$1252</f>
        <v>2.1097191994830471</v>
      </c>
      <c r="X1336" s="303">
        <f>($D1185*10^-6)*$E$1199*$AJ$1222*$AG$1164+AG$1165*AG$1252</f>
        <v>2.4284591130815096</v>
      </c>
      <c r="Y1336" s="303">
        <f>($D1186*10^-6)*$E$1199*$AJ$1222*$AG$1164+AG$1165*AG$1252</f>
        <v>2.7471990266799717</v>
      </c>
      <c r="Z1336" s="303">
        <f>($D1187*10^-6)*$E$1199*$AJ$1222*$AG$1164+AG$1165*AG$1252</f>
        <v>3.0659389402784338</v>
      </c>
      <c r="AA1336" s="303">
        <f>($D1188*10^-6)*$E$1199*$AJ$1222*$AG$1164+AG$1165*AG$1252</f>
        <v>3.3846788538768959</v>
      </c>
      <c r="AB1336" s="72"/>
      <c r="AC1336" s="72"/>
      <c r="AD1336" s="72"/>
      <c r="AE1336" s="72"/>
      <c r="AF1336" s="72"/>
      <c r="AG1336" s="72"/>
      <c r="AH1336" s="72"/>
      <c r="AI1336" s="72"/>
      <c r="AJ1336" s="72"/>
      <c r="AK1336" s="72"/>
      <c r="AL1336" s="72"/>
      <c r="AM1336" s="72"/>
      <c r="AN1336" s="72"/>
      <c r="AO1336" s="72"/>
      <c r="AP1336" s="72"/>
      <c r="AQ1336" s="72"/>
      <c r="AR1336" s="72"/>
      <c r="AS1336" s="72"/>
      <c r="AT1336" s="72"/>
      <c r="AU1336" s="72"/>
      <c r="AV1336" s="72"/>
      <c r="AW1336" s="72"/>
      <c r="AX1336" s="2"/>
      <c r="AY1336" s="359"/>
      <c r="AZ1336" s="359"/>
      <c r="BA1336" s="43"/>
      <c r="BB1336" s="128"/>
      <c r="BC1336" s="128"/>
      <c r="BD1336" s="43"/>
      <c r="BE1336" s="44"/>
      <c r="BF1336" s="44"/>
      <c r="BG1336" s="43"/>
      <c r="BH1336" s="2"/>
      <c r="BI1336" s="2"/>
      <c r="BJ1336" s="2"/>
      <c r="BK1336" s="2"/>
      <c r="BL1336" s="2"/>
      <c r="BM1336" s="2"/>
      <c r="BN1336" s="2"/>
      <c r="BO1336" s="2"/>
      <c r="BP1336" s="2"/>
      <c r="BQ1336" s="2"/>
      <c r="BR1336" s="2"/>
      <c r="BS1336" s="72"/>
      <c r="BT1336" s="72"/>
      <c r="BU1336" s="72"/>
      <c r="BV1336" s="72"/>
      <c r="BW1336" s="72"/>
      <c r="BX1336" s="72"/>
      <c r="BY1336" s="72"/>
      <c r="BZ1336" s="72"/>
      <c r="CA1336" s="72"/>
      <c r="CB1336" s="72"/>
      <c r="CC1336" s="72"/>
      <c r="CD1336" s="72"/>
      <c r="CE1336" s="72"/>
      <c r="CF1336" s="72"/>
      <c r="CG1336" s="72"/>
      <c r="CH1336" s="72"/>
      <c r="CI1336" s="72"/>
      <c r="CJ1336" s="72"/>
      <c r="EK1336" s="71"/>
      <c r="EL1336" s="71"/>
    </row>
    <row r="1337" spans="1:142" ht="25.15" customHeight="1">
      <c r="A1337" s="440"/>
      <c r="B1337" s="369">
        <f t="shared" si="419"/>
        <v>2050</v>
      </c>
      <c r="C1337" s="397">
        <f t="shared" si="414"/>
        <v>54788</v>
      </c>
      <c r="D1337" s="107">
        <f t="shared" si="407"/>
        <v>4.8055450937954385</v>
      </c>
      <c r="E1337" s="107">
        <f t="shared" si="408"/>
        <v>2.4553257742829611</v>
      </c>
      <c r="F1337" s="107">
        <f t="shared" si="409"/>
        <v>2.1424263271261994</v>
      </c>
      <c r="G1337" s="107">
        <f t="shared" si="410"/>
        <v>2.1005534546165459</v>
      </c>
      <c r="H1337" s="107">
        <f t="shared" si="411"/>
        <v>2.3544849847445146</v>
      </c>
      <c r="I1337" s="107">
        <f t="shared" si="412"/>
        <v>3.1813237391061171</v>
      </c>
      <c r="J1337" s="15"/>
      <c r="K1337" s="385">
        <f t="shared" si="413"/>
        <v>1.9366866817817987</v>
      </c>
      <c r="L1337" s="15"/>
      <c r="M1337" s="128">
        <f t="shared" si="420"/>
        <v>2050</v>
      </c>
      <c r="N1337" s="303">
        <f>($D1175*10^-6)*$E$1199*$AK$1222*$AH$1164+AH$1165*AH$1252</f>
        <v>7.2791769608312382</v>
      </c>
      <c r="O1337" s="303">
        <f>($D1176*10^-6)*$E$1199*$AK$1222*$AH$1164+AH$1165*AH$1252</f>
        <v>4.0540953673464415</v>
      </c>
      <c r="P1337" s="303">
        <f>($D1177*10^-6)*$E$1199*$AK$1222*$AH$1164+AH$1165*AH$1252</f>
        <v>3.0833629532086353</v>
      </c>
      <c r="Q1337" s="303">
        <f>($D1178*10^-6)*$E$1199*$AK$1222*$AH$1164+AH$1165*AH$1252</f>
        <v>2.5905796643437662</v>
      </c>
      <c r="R1337" s="303">
        <f>($D1179*10^-6)*$E$1199*$AK$1222*$AH$1164+AH$1165*AH$1252</f>
        <v>2.3200718842221559</v>
      </c>
      <c r="S1337" s="303">
        <f>($D1180*10^-6)*$E$1199*$AK$1222*$AH$1164+AH$1165*AH$1252</f>
        <v>2.176170422634311</v>
      </c>
      <c r="T1337" s="303">
        <f>($D1181*10^-6)*$E$1199*$AK$1222*$AH$1164+AH$1165*AH$1252</f>
        <v>2.1086822316180878</v>
      </c>
      <c r="U1337" s="303">
        <f>($D1182*10^-6)*$E$1199*$AK$1222*$AH$1164+AH$1165*AH$1252</f>
        <v>2.0902878158925224</v>
      </c>
      <c r="V1337" s="303">
        <f>($D1183*10^-6)*$E$1199*$AK$1222*$AH$1164+AH$1165*AH$1252</f>
        <v>2.1108190933405688</v>
      </c>
      <c r="W1337" s="303">
        <f>($D1184*10^-6)*$E$1199*$AK$1222*$AH$1164+AH$1165*AH$1252</f>
        <v>2.189117233872194</v>
      </c>
      <c r="X1337" s="303">
        <f>($D1185*10^-6)*$E$1199*$AK$1222*$AH$1164+AH$1165*AH$1252</f>
        <v>2.5198527356168352</v>
      </c>
      <c r="Y1337" s="303">
        <f>($D1186*10^-6)*$E$1199*$AK$1222*$AH$1164+AH$1165*AH$1252</f>
        <v>2.8505882373614764</v>
      </c>
      <c r="Z1337" s="303">
        <f>($D1187*10^-6)*$E$1199*$AK$1222*$AH$1164+AH$1165*AH$1252</f>
        <v>3.1813237391061171</v>
      </c>
      <c r="AA1337" s="303">
        <f>($D1188*10^-6)*$E$1199*$AK$1222*$AH$1164+AH$1165*AH$1252</f>
        <v>3.5120592408507574</v>
      </c>
      <c r="AB1337" s="72"/>
      <c r="AC1337" s="72"/>
      <c r="AD1337" s="72"/>
      <c r="AE1337" s="72"/>
      <c r="AF1337" s="72"/>
      <c r="AG1337" s="72"/>
      <c r="AH1337" s="72"/>
      <c r="AI1337" s="72"/>
      <c r="AJ1337" s="72"/>
      <c r="AK1337" s="72"/>
      <c r="AL1337" s="72"/>
      <c r="AM1337" s="72"/>
      <c r="AN1337" s="72"/>
      <c r="AO1337" s="72"/>
      <c r="AP1337" s="72"/>
      <c r="AQ1337" s="72"/>
      <c r="AR1337" s="72"/>
      <c r="AS1337" s="72"/>
      <c r="AT1337" s="72"/>
      <c r="AU1337" s="72"/>
      <c r="AV1337" s="72"/>
      <c r="AW1337" s="72"/>
      <c r="AX1337" s="2"/>
      <c r="AY1337" s="359"/>
      <c r="AZ1337" s="359"/>
      <c r="BA1337" s="43"/>
      <c r="BB1337" s="128"/>
      <c r="BC1337" s="128"/>
      <c r="BD1337" s="43"/>
      <c r="BE1337" s="44"/>
      <c r="BF1337" s="44"/>
      <c r="BG1337" s="43"/>
      <c r="BH1337" s="2"/>
      <c r="BI1337" s="2"/>
      <c r="BJ1337" s="2"/>
      <c r="BK1337" s="2"/>
      <c r="BL1337" s="2"/>
      <c r="BM1337" s="2"/>
      <c r="BN1337" s="2"/>
      <c r="BO1337" s="2"/>
      <c r="BP1337" s="2"/>
      <c r="BQ1337" s="2"/>
      <c r="BR1337" s="2"/>
      <c r="BS1337" s="72"/>
      <c r="BT1337" s="72"/>
      <c r="BU1337" s="72"/>
      <c r="BV1337" s="72"/>
      <c r="BW1337" s="72"/>
      <c r="BX1337" s="72"/>
      <c r="BY1337" s="72"/>
      <c r="BZ1337" s="72"/>
      <c r="CA1337" s="72"/>
      <c r="CB1337" s="72"/>
      <c r="CC1337" s="72"/>
      <c r="CD1337" s="72"/>
      <c r="CE1337" s="72"/>
      <c r="CF1337" s="72"/>
      <c r="CG1337" s="72"/>
      <c r="CH1337" s="72"/>
      <c r="CI1337" s="72"/>
      <c r="CJ1337" s="72"/>
      <c r="EK1337" s="71"/>
      <c r="EL1337" s="71"/>
    </row>
    <row r="1338" spans="1:142" ht="25.15" customHeight="1">
      <c r="A1338" s="440"/>
      <c r="B1338" s="369">
        <f>B1337+1</f>
        <v>2051</v>
      </c>
      <c r="C1338" s="397">
        <f t="shared" si="414"/>
        <v>55153</v>
      </c>
      <c r="D1338" s="107">
        <f t="shared" si="407"/>
        <v>4.9798394754356865</v>
      </c>
      <c r="E1338" s="107">
        <f t="shared" si="408"/>
        <v>2.5443790407077316</v>
      </c>
      <c r="F1338" s="107">
        <f t="shared" si="409"/>
        <v>2.2201309089390668</v>
      </c>
      <c r="G1338" s="107">
        <f t="shared" si="410"/>
        <v>2.1767393312088554</v>
      </c>
      <c r="H1338" s="107">
        <f t="shared" si="411"/>
        <v>2.4398808132067509</v>
      </c>
      <c r="I1338" s="107">
        <f t="shared" si="412"/>
        <v>3.2967085379337995</v>
      </c>
      <c r="J1338" s="15"/>
      <c r="K1338" s="385">
        <f t="shared" si="413"/>
        <v>2.0069292039189626</v>
      </c>
      <c r="L1338" s="15"/>
      <c r="M1338" s="128">
        <f>M1337+1</f>
        <v>2051</v>
      </c>
      <c r="N1338" s="303">
        <f>($D1175*10^-6)*$E$1199*$AL$1222*$AI$1164+AI$1165*AI$1252</f>
        <v>7.5431885604468789</v>
      </c>
      <c r="O1338" s="303">
        <f>($D1176*10^-6)*$E$1199*$AL$1222*$AI$1164+AI$1165*AI$1252</f>
        <v>4.2011350956957942</v>
      </c>
      <c r="P1338" s="303">
        <f>($D1177*10^-6)*$E$1199*$AL$1222*$AI$1164+AI$1165*AI$1252</f>
        <v>3.195194770164389</v>
      </c>
      <c r="Q1338" s="303">
        <f>($D1178*10^-6)*$E$1199*$AL$1222*$AI$1164+AI$1165*AI$1252</f>
        <v>2.6845385122733325</v>
      </c>
      <c r="R1338" s="303">
        <f>($D1179*10^-6)*$E$1199*$AL$1222*$AI$1164+AI$1165*AI$1252</f>
        <v>2.4042195691421306</v>
      </c>
      <c r="S1338" s="303">
        <f>($D1180*10^-6)*$E$1199*$AL$1222*$AI$1164+AI$1165*AI$1252</f>
        <v>2.2550988835588717</v>
      </c>
      <c r="T1338" s="303">
        <f>($D1181*10^-6)*$E$1199*$AL$1222*$AI$1164+AI$1165*AI$1252</f>
        <v>2.185162934319262</v>
      </c>
      <c r="U1338" s="303">
        <f>($D1182*10^-6)*$E$1199*$AL$1222*$AI$1164+AI$1165*AI$1252</f>
        <v>2.1661013636191941</v>
      </c>
      <c r="V1338" s="303">
        <f>($D1183*10^-6)*$E$1199*$AL$1222*$AI$1164+AI$1165*AI$1252</f>
        <v>2.1873772987985172</v>
      </c>
      <c r="W1338" s="303">
        <f>($D1184*10^-6)*$E$1199*$AL$1222*$AI$1164+AI$1165*AI$1252</f>
        <v>2.268515268261341</v>
      </c>
      <c r="X1338" s="303">
        <f>($D1185*10^-6)*$E$1199*$AL$1222*$AI$1164+AI$1165*AI$1252</f>
        <v>2.6112463581521608</v>
      </c>
      <c r="Y1338" s="303">
        <f>($D1186*10^-6)*$E$1199*$AL$1222*$AI$1164+AI$1165*AI$1252</f>
        <v>2.9539774480429806</v>
      </c>
      <c r="Z1338" s="303">
        <f>($D1187*10^-6)*$E$1199*$AL$1222*$AI$1164+AI$1165*AI$1252</f>
        <v>3.2967085379337999</v>
      </c>
      <c r="AA1338" s="303">
        <f>($D1188*10^-6)*$E$1199*$AL$1222*$AI$1164+AI$1165*AI$1252</f>
        <v>3.6394396278246193</v>
      </c>
      <c r="AB1338" s="72"/>
      <c r="AC1338" s="72"/>
      <c r="AD1338" s="72"/>
      <c r="AE1338" s="72"/>
      <c r="AF1338" s="72"/>
      <c r="AG1338" s="72"/>
      <c r="AH1338" s="72"/>
      <c r="AI1338" s="72"/>
      <c r="AJ1338" s="72"/>
      <c r="AK1338" s="72"/>
      <c r="AL1338" s="72"/>
      <c r="AM1338" s="72"/>
      <c r="AN1338" s="72"/>
      <c r="AO1338" s="72"/>
      <c r="AP1338" s="72"/>
      <c r="AQ1338" s="72"/>
      <c r="AR1338" s="72"/>
      <c r="AS1338" s="72"/>
      <c r="AT1338" s="72"/>
      <c r="AU1338" s="72"/>
      <c r="AV1338" s="72"/>
      <c r="AW1338" s="72"/>
      <c r="AX1338" s="2"/>
      <c r="AY1338" s="359"/>
      <c r="AZ1338" s="359"/>
      <c r="BA1338" s="43"/>
      <c r="BB1338" s="128"/>
      <c r="BC1338" s="128"/>
      <c r="BD1338" s="43"/>
      <c r="BE1338" s="44"/>
      <c r="BF1338" s="44"/>
      <c r="BG1338" s="43"/>
      <c r="BH1338" s="2"/>
      <c r="BI1338" s="2"/>
      <c r="BJ1338" s="2"/>
      <c r="BK1338" s="2"/>
      <c r="BL1338" s="2"/>
      <c r="BM1338" s="2"/>
      <c r="BN1338" s="2"/>
      <c r="BO1338" s="2"/>
      <c r="BP1338" s="2"/>
      <c r="BQ1338" s="2"/>
      <c r="BR1338" s="2"/>
      <c r="BS1338" s="72"/>
      <c r="BT1338" s="72"/>
      <c r="BU1338" s="72"/>
      <c r="BV1338" s="72"/>
      <c r="BW1338" s="72"/>
      <c r="BX1338" s="72"/>
      <c r="BY1338" s="72"/>
      <c r="BZ1338" s="72"/>
      <c r="CA1338" s="72"/>
      <c r="CB1338" s="72"/>
      <c r="CC1338" s="72"/>
      <c r="CD1338" s="72"/>
      <c r="CE1338" s="72"/>
      <c r="CF1338" s="72"/>
      <c r="CG1338" s="72"/>
      <c r="CH1338" s="72"/>
      <c r="CI1338" s="72"/>
      <c r="CJ1338" s="72"/>
      <c r="EK1338" s="71"/>
      <c r="EL1338" s="71"/>
    </row>
    <row r="1339" spans="1:142" ht="25.15" customHeight="1">
      <c r="A1339" s="440"/>
      <c r="B1339" s="369">
        <f t="shared" ref="B1339:B1341" si="421">B1338+1</f>
        <v>2052</v>
      </c>
      <c r="C1339" s="397">
        <f t="shared" si="414"/>
        <v>55518</v>
      </c>
      <c r="D1339" s="107">
        <f t="shared" si="407"/>
        <v>4.9798394754356865</v>
      </c>
      <c r="E1339" s="107">
        <f t="shared" si="408"/>
        <v>2.5443790407077316</v>
      </c>
      <c r="F1339" s="107">
        <f t="shared" si="409"/>
        <v>2.2201309089390668</v>
      </c>
      <c r="G1339" s="107">
        <f t="shared" si="410"/>
        <v>2.1767393312088554</v>
      </c>
      <c r="H1339" s="107">
        <f t="shared" si="411"/>
        <v>2.4398808132067509</v>
      </c>
      <c r="I1339" s="107">
        <f t="shared" si="412"/>
        <v>3.2967085379337995</v>
      </c>
      <c r="J1339" s="15"/>
      <c r="K1339" s="385">
        <f t="shared" si="413"/>
        <v>2.0069292039189626</v>
      </c>
      <c r="L1339" s="15"/>
      <c r="M1339" s="128">
        <f t="shared" ref="M1339:M1341" si="422">M1338+1</f>
        <v>2052</v>
      </c>
      <c r="N1339" s="303">
        <f>($D1175*10^-6)*$E$1199*$AM$1222*$AJ$1164+AJ$1165*AJ$1252</f>
        <v>7.5431885604468789</v>
      </c>
      <c r="O1339" s="303">
        <f>($D1176*10^-6)*$E$1199*$AM$1222*$AJ$1164+AJ$1165*AJ$1252</f>
        <v>4.2011350956957942</v>
      </c>
      <c r="P1339" s="303">
        <f>($D1177*10^-6)*$E$1199*$AM$1222*$AJ$1164+AJ$1165*AJ$1252</f>
        <v>3.195194770164389</v>
      </c>
      <c r="Q1339" s="303">
        <f>($D1178*10^-6)*$E$1199*$AM$1222*$AJ$1164+AJ$1165*AJ$1252</f>
        <v>2.6845385122733325</v>
      </c>
      <c r="R1339" s="303">
        <f>($D1179*10^-6)*$E$1199*$AM$1222*$AJ$1164+AJ$1165*AJ$1252</f>
        <v>2.4042195691421306</v>
      </c>
      <c r="S1339" s="303">
        <f>($D1180*10^-6)*$E$1199*$AM$1222*$AJ$1164+AJ$1165*AJ$1252</f>
        <v>2.2550988835588717</v>
      </c>
      <c r="T1339" s="303">
        <f>($D1181*10^-6)*$E$1199*$AM$1222*$AJ$1164+AJ$1165*AJ$1252</f>
        <v>2.185162934319262</v>
      </c>
      <c r="U1339" s="303">
        <f>($D1182*10^-6)*$E$1199*$AM$1222*$AJ$1164+AJ$1165*AJ$1252</f>
        <v>2.1661013636191941</v>
      </c>
      <c r="V1339" s="303">
        <f>($D1183*10^-6)*$E$1199*$AM$1222*$AJ$1164+AJ$1165*AJ$1252</f>
        <v>2.1873772987985172</v>
      </c>
      <c r="W1339" s="303">
        <f>($D1184*10^-6)*$E$1199*$AM$1222*$AJ$1164+AJ$1165*AJ$1252</f>
        <v>2.268515268261341</v>
      </c>
      <c r="X1339" s="303">
        <f>($D1185*10^-6)*$E$1199*$AM$1222*$AJ$1164+AJ$1165*AJ$1252</f>
        <v>2.6112463581521608</v>
      </c>
      <c r="Y1339" s="303">
        <f>($D1186*10^-6)*$E$1199*$AM$1222*$AJ$1164+AJ$1165*AJ$1252</f>
        <v>2.9539774480429806</v>
      </c>
      <c r="Z1339" s="303">
        <f>($D1187*10^-6)*$E$1199*$AM$1222*$AJ$1164+AJ$1165*AJ$1252</f>
        <v>3.2967085379337999</v>
      </c>
      <c r="AA1339" s="303">
        <f>($D1188*10^-6)*$E$1199*$AM$1222*$AJ$1164+AJ$1165*AJ$1252</f>
        <v>3.6394396278246193</v>
      </c>
      <c r="AB1339" s="72"/>
      <c r="AC1339" s="72"/>
      <c r="AD1339" s="72"/>
      <c r="AE1339" s="72"/>
      <c r="AF1339" s="72"/>
      <c r="AG1339" s="72"/>
      <c r="AH1339" s="72"/>
      <c r="AI1339" s="72"/>
      <c r="AJ1339" s="72"/>
      <c r="AK1339" s="72"/>
      <c r="AL1339" s="72"/>
      <c r="AM1339" s="72"/>
      <c r="AN1339" s="72"/>
      <c r="AO1339" s="72"/>
      <c r="AP1339" s="72"/>
      <c r="AQ1339" s="72"/>
      <c r="AR1339" s="72"/>
      <c r="AS1339" s="72"/>
      <c r="AT1339" s="72"/>
      <c r="AU1339" s="72"/>
      <c r="AV1339" s="72"/>
      <c r="AW1339" s="72"/>
      <c r="AX1339" s="2"/>
      <c r="AY1339" s="359"/>
      <c r="AZ1339" s="359"/>
      <c r="BA1339" s="43"/>
      <c r="BB1339" s="128"/>
      <c r="BC1339" s="128"/>
      <c r="BD1339" s="43"/>
      <c r="BE1339" s="44"/>
      <c r="BF1339" s="44"/>
      <c r="BG1339" s="43"/>
      <c r="BH1339" s="2"/>
      <c r="BI1339" s="2"/>
      <c r="BJ1339" s="2"/>
      <c r="BK1339" s="2"/>
      <c r="BL1339" s="2"/>
      <c r="BM1339" s="2"/>
      <c r="BN1339" s="2"/>
      <c r="BO1339" s="2"/>
      <c r="BP1339" s="2"/>
      <c r="BQ1339" s="2"/>
      <c r="BR1339" s="2"/>
      <c r="BS1339" s="72"/>
      <c r="BT1339" s="72"/>
      <c r="BU1339" s="72"/>
      <c r="BV1339" s="72"/>
      <c r="BW1339" s="72"/>
      <c r="BX1339" s="72"/>
      <c r="BY1339" s="72"/>
      <c r="BZ1339" s="72"/>
      <c r="CA1339" s="72"/>
      <c r="CB1339" s="72"/>
      <c r="CC1339" s="72"/>
      <c r="CD1339" s="72"/>
      <c r="CE1339" s="72"/>
      <c r="CF1339" s="72"/>
      <c r="CG1339" s="72"/>
      <c r="CH1339" s="72"/>
      <c r="CI1339" s="72"/>
      <c r="CJ1339" s="72"/>
      <c r="EK1339" s="71"/>
      <c r="EL1339" s="71"/>
    </row>
    <row r="1340" spans="1:142" ht="25.15" customHeight="1">
      <c r="A1340" s="440"/>
      <c r="B1340" s="369">
        <f t="shared" si="421"/>
        <v>2053</v>
      </c>
      <c r="C1340" s="397">
        <f t="shared" si="414"/>
        <v>55884</v>
      </c>
      <c r="D1340" s="107">
        <f t="shared" si="407"/>
        <v>4.9798394754356865</v>
      </c>
      <c r="E1340" s="107">
        <f t="shared" si="408"/>
        <v>2.5443790407077316</v>
      </c>
      <c r="F1340" s="107">
        <f t="shared" si="409"/>
        <v>2.2201309089390668</v>
      </c>
      <c r="G1340" s="107">
        <f t="shared" si="410"/>
        <v>2.1767393312088554</v>
      </c>
      <c r="H1340" s="107">
        <f t="shared" si="411"/>
        <v>2.4398808132067509</v>
      </c>
      <c r="I1340" s="107">
        <f t="shared" si="412"/>
        <v>3.2967085379337995</v>
      </c>
      <c r="J1340" s="15"/>
      <c r="K1340" s="385">
        <f t="shared" si="413"/>
        <v>2.0069292039189626</v>
      </c>
      <c r="L1340" s="15"/>
      <c r="M1340" s="128">
        <f t="shared" si="422"/>
        <v>2053</v>
      </c>
      <c r="N1340" s="303">
        <f>($D1175*10^-6)*$E$1199*$AN$1222*$AK$1164+AK$1165*AK$1252</f>
        <v>7.5431885604468789</v>
      </c>
      <c r="O1340" s="303">
        <f>($D1176*10^-6)*$E$1199*$AN$1222*$AK$1164+AK$1165*AK$1252</f>
        <v>4.2011350956957942</v>
      </c>
      <c r="P1340" s="303">
        <f>($D1177*10^-6)*$E$1199*$AN$1222*$AK$1164+AK$1165*AK$1252</f>
        <v>3.195194770164389</v>
      </c>
      <c r="Q1340" s="303">
        <f>($D1178*10^-6)*$E$1199*$AN$1222*$AK$1164+AK$1165*AK$1252</f>
        <v>2.6845385122733325</v>
      </c>
      <c r="R1340" s="303">
        <f>($D1179*10^-6)*$E$1199*$AN$1222*$AK$1164+AK$1165*AK$1252</f>
        <v>2.4042195691421306</v>
      </c>
      <c r="S1340" s="303">
        <f>($D1180*10^-6)*$E$1199*$AN$1222*$AK$1164+AK$1165*AK$1252</f>
        <v>2.2550988835588717</v>
      </c>
      <c r="T1340" s="303">
        <f>($D1181*10^-6)*$E$1199*$AN$1222*$AK$1164+AK$1165*AK$1252</f>
        <v>2.185162934319262</v>
      </c>
      <c r="U1340" s="303">
        <f>($D1182*10^-6)*$E$1199*$AN$1222*$AK$1164+AK$1165*AK$1252</f>
        <v>2.1661013636191941</v>
      </c>
      <c r="V1340" s="303">
        <f>($D1183*10^-6)*$E$1199*$AN$1222*$AK$1164+AK$1165*AK$1252</f>
        <v>2.1873772987985172</v>
      </c>
      <c r="W1340" s="303">
        <f>($D1184*10^-6)*$E$1199*$AN$1222*$AK$1164+AK$1165*AK$1252</f>
        <v>2.268515268261341</v>
      </c>
      <c r="X1340" s="303">
        <f>($D1185*10^-6)*$E$1199*$AN$1222*$AK$1164+AK$1165*AK$1252</f>
        <v>2.6112463581521608</v>
      </c>
      <c r="Y1340" s="303">
        <f>($D1186*10^-6)*$E$1199*$AN$1222*$AK$1164+AK$1165*AK$1252</f>
        <v>2.9539774480429806</v>
      </c>
      <c r="Z1340" s="303">
        <f>($D1187*10^-6)*$E$1199*$AN$1222*$AK$1164+AK$1165*AK$1252</f>
        <v>3.2967085379337999</v>
      </c>
      <c r="AA1340" s="303">
        <f>($D1188*10^-6)*$E$1199*$AN$1222*$AK$1164+AK$1165*AK$1252</f>
        <v>3.6394396278246193</v>
      </c>
      <c r="AB1340" s="72"/>
      <c r="AC1340" s="72"/>
      <c r="AD1340" s="72"/>
      <c r="AE1340" s="72"/>
      <c r="AF1340" s="72"/>
      <c r="AG1340" s="72"/>
      <c r="AH1340" s="72"/>
      <c r="AI1340" s="72"/>
      <c r="AJ1340" s="72"/>
      <c r="AK1340" s="72"/>
      <c r="AL1340" s="72"/>
      <c r="AM1340" s="72"/>
      <c r="AN1340" s="72"/>
      <c r="AO1340" s="72"/>
      <c r="AP1340" s="72"/>
      <c r="AQ1340" s="72"/>
      <c r="AR1340" s="72"/>
      <c r="AS1340" s="72"/>
      <c r="AT1340" s="72"/>
      <c r="AU1340" s="72"/>
      <c r="AV1340" s="72"/>
      <c r="AW1340" s="72"/>
      <c r="AX1340" s="2"/>
      <c r="AY1340" s="359"/>
      <c r="AZ1340" s="359"/>
      <c r="BA1340" s="43"/>
      <c r="BB1340" s="128"/>
      <c r="BC1340" s="128"/>
      <c r="BD1340" s="43"/>
      <c r="BE1340" s="44"/>
      <c r="BF1340" s="44"/>
      <c r="BG1340" s="43"/>
      <c r="BH1340" s="2"/>
      <c r="BI1340" s="2"/>
      <c r="BJ1340" s="2"/>
      <c r="BK1340" s="2"/>
      <c r="BL1340" s="2"/>
      <c r="BM1340" s="2"/>
      <c r="BN1340" s="2"/>
      <c r="BO1340" s="2"/>
      <c r="BP1340" s="2"/>
      <c r="BQ1340" s="2"/>
      <c r="BR1340" s="2"/>
      <c r="BS1340" s="72"/>
      <c r="BT1340" s="72"/>
      <c r="BU1340" s="72"/>
      <c r="BV1340" s="72"/>
      <c r="BW1340" s="72"/>
      <c r="BX1340" s="72"/>
      <c r="BY1340" s="72"/>
      <c r="BZ1340" s="72"/>
      <c r="CA1340" s="72"/>
      <c r="CB1340" s="72"/>
      <c r="CC1340" s="72"/>
      <c r="CD1340" s="72"/>
      <c r="CE1340" s="72"/>
      <c r="CF1340" s="72"/>
      <c r="CG1340" s="72"/>
      <c r="CH1340" s="72"/>
      <c r="CI1340" s="72"/>
      <c r="CJ1340" s="72"/>
      <c r="EK1340" s="71"/>
      <c r="EL1340" s="71"/>
    </row>
    <row r="1341" spans="1:142" ht="25.15" customHeight="1">
      <c r="A1341" s="440"/>
      <c r="B1341" s="369">
        <f t="shared" si="421"/>
        <v>2054</v>
      </c>
      <c r="C1341" s="397">
        <f t="shared" si="414"/>
        <v>56249</v>
      </c>
      <c r="D1341" s="107">
        <f t="shared" si="407"/>
        <v>4.9798394754356865</v>
      </c>
      <c r="E1341" s="107">
        <f t="shared" si="408"/>
        <v>2.5443790407077316</v>
      </c>
      <c r="F1341" s="107">
        <f t="shared" si="409"/>
        <v>2.2201309089390668</v>
      </c>
      <c r="G1341" s="107">
        <f t="shared" si="410"/>
        <v>2.1767393312088554</v>
      </c>
      <c r="H1341" s="107">
        <f t="shared" si="411"/>
        <v>2.4398808132067509</v>
      </c>
      <c r="I1341" s="107">
        <f t="shared" si="412"/>
        <v>3.2967085379337995</v>
      </c>
      <c r="J1341" s="15"/>
      <c r="K1341" s="385">
        <f t="shared" si="413"/>
        <v>2.0069292039189626</v>
      </c>
      <c r="L1341" s="15"/>
      <c r="M1341" s="128">
        <f t="shared" si="422"/>
        <v>2054</v>
      </c>
      <c r="N1341" s="303">
        <f>($D1175*10^-6)*$E$1199*$AO$1222*$AL$1164+AL$1165*AL$1252</f>
        <v>7.5431885604468789</v>
      </c>
      <c r="O1341" s="303">
        <f>($D1176*10^-6)*$E$1199*$AO$1222*$AL$1164+AL$1165*AL$1252</f>
        <v>4.2011350956957942</v>
      </c>
      <c r="P1341" s="303">
        <f>($D1177*10^-6)*$E$1199*$AO$1222*$AL$1164+AL$1165*AL$1252</f>
        <v>3.195194770164389</v>
      </c>
      <c r="Q1341" s="303">
        <f>($D1178*10^-6)*$E$1199*$AO$1222*$AL$1164+AL$1165*AL$1252</f>
        <v>2.6845385122733325</v>
      </c>
      <c r="R1341" s="303">
        <f>($D1179*10^-6)*$E$1199*$AO$1222*$AL$1164+AL$1165*AL$1252</f>
        <v>2.4042195691421306</v>
      </c>
      <c r="S1341" s="303">
        <f>($D1180*10^-6)*$E$1199*$AO$1222*$AL$1164+AL$1165*AL$1252</f>
        <v>2.2550988835588717</v>
      </c>
      <c r="T1341" s="303">
        <f>($D1181*10^-6)*$E$1199*$AO$1222*$AL$1164+AL$1165*AL$1252</f>
        <v>2.185162934319262</v>
      </c>
      <c r="U1341" s="303">
        <f>($D1182*10^-6)*$E$1199*$AO$1222*$AL$1164+AL$1165*AL$1252</f>
        <v>2.1661013636191941</v>
      </c>
      <c r="V1341" s="303">
        <f>($D1183*10^-6)*$E$1199*$AO$1222*$AL$1164+AL$1165*AL$1252</f>
        <v>2.1873772987985172</v>
      </c>
      <c r="W1341" s="303">
        <f>($D1184*10^-6)*$E$1199*$AO$1222*$AL$1164+AL$1165*AL$1252</f>
        <v>2.268515268261341</v>
      </c>
      <c r="X1341" s="303">
        <f>($D1185*10^-6)*$E$1199*$AO$1222*$AL$1164+AL$1165*AL$1252</f>
        <v>2.6112463581521608</v>
      </c>
      <c r="Y1341" s="303">
        <f>($D1186*10^-6)*$E$1199*$AO$1222*$AL$1164+AL$1165*AL$1252</f>
        <v>2.9539774480429806</v>
      </c>
      <c r="Z1341" s="303">
        <f>($D1187*10^-6)*$E$1199*$AO$1222*$AL$1164+AL$1165*AL$1252</f>
        <v>3.2967085379337999</v>
      </c>
      <c r="AA1341" s="303">
        <f>($D1188*10^-6)*$E$1199*$AO$1222*$AL$1164+AL$1165*AL$1252</f>
        <v>3.6394396278246193</v>
      </c>
      <c r="AB1341" s="72"/>
      <c r="AC1341" s="72"/>
      <c r="AD1341" s="72"/>
      <c r="AE1341" s="72"/>
      <c r="AF1341" s="72"/>
      <c r="AG1341" s="72"/>
      <c r="AH1341" s="72"/>
      <c r="AI1341" s="72"/>
      <c r="AJ1341" s="72"/>
      <c r="AK1341" s="72"/>
      <c r="AL1341" s="72"/>
      <c r="AM1341" s="72"/>
      <c r="AN1341" s="72"/>
      <c r="AO1341" s="72"/>
      <c r="AP1341" s="72"/>
      <c r="AQ1341" s="72"/>
      <c r="AR1341" s="72"/>
      <c r="AS1341" s="72"/>
      <c r="AT1341" s="72"/>
      <c r="AU1341" s="72"/>
      <c r="AV1341" s="72"/>
      <c r="AW1341" s="72"/>
      <c r="AX1341" s="2"/>
      <c r="AY1341" s="359"/>
      <c r="AZ1341" s="359"/>
      <c r="BA1341" s="43"/>
      <c r="BB1341" s="128"/>
      <c r="BC1341" s="128"/>
      <c r="BD1341" s="43"/>
      <c r="BE1341" s="44"/>
      <c r="BF1341" s="44"/>
      <c r="BG1341" s="43"/>
      <c r="BH1341" s="2"/>
      <c r="BI1341" s="2"/>
      <c r="BJ1341" s="2"/>
      <c r="BK1341" s="2"/>
      <c r="BL1341" s="2"/>
      <c r="BM1341" s="2"/>
      <c r="BN1341" s="2"/>
      <c r="BO1341" s="2"/>
      <c r="BP1341" s="2"/>
      <c r="BQ1341" s="2"/>
      <c r="BR1341" s="2"/>
      <c r="BS1341" s="72"/>
      <c r="BT1341" s="72"/>
      <c r="BU1341" s="72"/>
      <c r="BV1341" s="72"/>
      <c r="BW1341" s="72"/>
      <c r="BX1341" s="72"/>
      <c r="BY1341" s="72"/>
      <c r="BZ1341" s="72"/>
      <c r="CA1341" s="72"/>
      <c r="CB1341" s="72"/>
      <c r="CC1341" s="72"/>
      <c r="CD1341" s="72"/>
      <c r="CE1341" s="72"/>
      <c r="CF1341" s="72"/>
      <c r="CG1341" s="72"/>
      <c r="CH1341" s="72"/>
      <c r="CI1341" s="72"/>
      <c r="CJ1341" s="72"/>
      <c r="EK1341" s="71"/>
      <c r="EL1341" s="71"/>
    </row>
    <row r="1342" spans="1:142" ht="25.15" customHeight="1">
      <c r="A1342" s="440"/>
      <c r="B1342" s="369">
        <f>B1341+1</f>
        <v>2055</v>
      </c>
      <c r="C1342" s="397">
        <f t="shared" si="414"/>
        <v>56614</v>
      </c>
      <c r="D1342" s="107">
        <f t="shared" si="407"/>
        <v>4.9798394754356865</v>
      </c>
      <c r="E1342" s="107">
        <f t="shared" si="408"/>
        <v>2.5443790407077316</v>
      </c>
      <c r="F1342" s="107">
        <f t="shared" si="409"/>
        <v>2.2201309089390668</v>
      </c>
      <c r="G1342" s="107">
        <f t="shared" si="410"/>
        <v>2.1767393312088554</v>
      </c>
      <c r="H1342" s="107">
        <f t="shared" si="411"/>
        <v>2.4398808132067509</v>
      </c>
      <c r="I1342" s="107">
        <f t="shared" si="412"/>
        <v>3.2967085379337995</v>
      </c>
      <c r="J1342" s="15"/>
      <c r="K1342" s="385">
        <f t="shared" si="413"/>
        <v>2.0069292039189626</v>
      </c>
      <c r="L1342" s="15"/>
      <c r="M1342" s="128">
        <f>M1341+1</f>
        <v>2055</v>
      </c>
      <c r="N1342" s="303">
        <f>($D1175*10^-6)*$E$1199*$AP$1222*$AM$1164+AM$1165*AM$1252</f>
        <v>7.5431885604468789</v>
      </c>
      <c r="O1342" s="303">
        <f>($D1176*10^-6)*$E$1199*$AP$1222*$AM$1164+AM$1165*AM$1252</f>
        <v>4.2011350956957942</v>
      </c>
      <c r="P1342" s="303">
        <f>($D1177*10^-6)*$E$1199*$AP$1222*$AM$1164+AM$1165*AM$1252</f>
        <v>3.195194770164389</v>
      </c>
      <c r="Q1342" s="303">
        <f>($D1178*10^-6)*$E$1199*$AP$1222*$AM$1164+AM$1165*AM$1252</f>
        <v>2.6845385122733325</v>
      </c>
      <c r="R1342" s="303">
        <f>($D1179*10^-6)*$E$1199*$AP$1222*$AM$1164+AM$1165*AM$1252</f>
        <v>2.4042195691421306</v>
      </c>
      <c r="S1342" s="303">
        <f>($D1180*10^-6)*$E$1199*$AP$1222*$AM$1164+AM$1165*AM$1252</f>
        <v>2.2550988835588717</v>
      </c>
      <c r="T1342" s="303">
        <f>($D1181*10^-6)*$E$1199*$AP$1222*$AM$1164+AM$1165*AM$1252</f>
        <v>2.185162934319262</v>
      </c>
      <c r="U1342" s="303">
        <f>($D1182*10^-6)*$E$1199*$AP$1222*$AM$1164+AM$1165*AM$1252</f>
        <v>2.1661013636191941</v>
      </c>
      <c r="V1342" s="303">
        <f>($D1183*10^-6)*$E$1199*$AP$1222*$AM$1164+AM$1165*AM$1252</f>
        <v>2.1873772987985172</v>
      </c>
      <c r="W1342" s="303">
        <f>($D1184*10^-6)*$E$1199*$AP$1222*$AM$1164+AM$1165*AM$1252</f>
        <v>2.268515268261341</v>
      </c>
      <c r="X1342" s="303">
        <f>($D1185*10^-6)*$E$1199*$AP$1222*$AM$1164+AM$1165*AM$1252</f>
        <v>2.6112463581521608</v>
      </c>
      <c r="Y1342" s="303">
        <f>($D1186*10^-6)*$E$1199*$AP$1222*$AM$1164+AM$1165*AM$1252</f>
        <v>2.9539774480429806</v>
      </c>
      <c r="Z1342" s="303">
        <f>($D1187*10^-6)*$E$1199*$AP$1222*$AM$1164+AM$1165*AM$1252</f>
        <v>3.2967085379337999</v>
      </c>
      <c r="AA1342" s="303">
        <f>($D1188*10^-6)*$E$1199*$AP$1222*$AM$1164+AM$1165*AM$1252</f>
        <v>3.6394396278246193</v>
      </c>
      <c r="AB1342" s="72"/>
      <c r="AC1342" s="72"/>
      <c r="AD1342" s="72"/>
      <c r="AE1342" s="72"/>
      <c r="AF1342" s="72"/>
      <c r="AG1342" s="72"/>
      <c r="AH1342" s="72"/>
      <c r="AI1342" s="72"/>
      <c r="AJ1342" s="72"/>
      <c r="AK1342" s="72"/>
      <c r="AL1342" s="72"/>
      <c r="AM1342" s="72"/>
      <c r="AN1342" s="72"/>
      <c r="AO1342" s="72"/>
      <c r="AP1342" s="72"/>
      <c r="AQ1342" s="72"/>
      <c r="AR1342" s="72"/>
      <c r="AS1342" s="72"/>
      <c r="AT1342" s="72"/>
      <c r="AU1342" s="72"/>
      <c r="AV1342" s="72"/>
      <c r="AW1342" s="72"/>
      <c r="AX1342" s="2"/>
      <c r="AY1342" s="359"/>
      <c r="AZ1342" s="359"/>
      <c r="BA1342" s="43"/>
      <c r="BB1342" s="128"/>
      <c r="BC1342" s="128"/>
      <c r="BD1342" s="43"/>
      <c r="BE1342" s="44"/>
      <c r="BF1342" s="44"/>
      <c r="BG1342" s="43"/>
      <c r="BH1342" s="2"/>
      <c r="BI1342" s="2"/>
      <c r="BJ1342" s="2"/>
      <c r="BK1342" s="2"/>
      <c r="BL1342" s="2"/>
      <c r="BM1342" s="2"/>
      <c r="BN1342" s="2"/>
      <c r="BO1342" s="2"/>
      <c r="BP1342" s="2"/>
      <c r="BQ1342" s="2"/>
      <c r="BR1342" s="2"/>
      <c r="BS1342" s="72"/>
      <c r="BT1342" s="72"/>
      <c r="BU1342" s="72"/>
      <c r="BV1342" s="72"/>
      <c r="BW1342" s="72"/>
      <c r="BX1342" s="72"/>
      <c r="BY1342" s="72"/>
      <c r="BZ1342" s="72"/>
      <c r="CA1342" s="72"/>
      <c r="CB1342" s="72"/>
      <c r="CC1342" s="72"/>
      <c r="CD1342" s="72"/>
      <c r="CE1342" s="72"/>
      <c r="CF1342" s="72"/>
      <c r="CG1342" s="72"/>
      <c r="CH1342" s="72"/>
      <c r="CI1342" s="72"/>
      <c r="CJ1342" s="72"/>
      <c r="EK1342" s="71"/>
      <c r="EL1342" s="71"/>
    </row>
    <row r="1343" spans="1:142" ht="25.15" customHeight="1">
      <c r="A1343" s="440"/>
      <c r="B1343" s="369">
        <f t="shared" ref="B1343:B1346" si="423">B1342+1</f>
        <v>2056</v>
      </c>
      <c r="C1343" s="397">
        <f t="shared" si="414"/>
        <v>56979</v>
      </c>
      <c r="D1343" s="107">
        <f t="shared" si="407"/>
        <v>4.9798394754356865</v>
      </c>
      <c r="E1343" s="107">
        <f t="shared" si="408"/>
        <v>2.5443790407077316</v>
      </c>
      <c r="F1343" s="107">
        <f t="shared" si="409"/>
        <v>2.2201309089390668</v>
      </c>
      <c r="G1343" s="107">
        <f t="shared" si="410"/>
        <v>2.1767393312088554</v>
      </c>
      <c r="H1343" s="107">
        <f t="shared" si="411"/>
        <v>2.4398808132067509</v>
      </c>
      <c r="I1343" s="107">
        <f t="shared" si="412"/>
        <v>3.2967085379337995</v>
      </c>
      <c r="J1343" s="15"/>
      <c r="K1343" s="385">
        <f t="shared" si="413"/>
        <v>2.0069292039189626</v>
      </c>
      <c r="L1343" s="15"/>
      <c r="M1343" s="128">
        <f t="shared" ref="M1343:M1346" si="424">M1342+1</f>
        <v>2056</v>
      </c>
      <c r="N1343" s="303">
        <f>($D1175*10^-6)*$E$1199*$AQ$1222*$AN$1164+AN$1165*AN$1252</f>
        <v>7.5431885604468789</v>
      </c>
      <c r="O1343" s="303">
        <f>($D1176*10^-6)*$E$1199*$AQ$1222*$AN$1164+AN$1165*AN$1252</f>
        <v>4.2011350956957942</v>
      </c>
      <c r="P1343" s="303">
        <f>($D1177*10^-6)*$E$1199*$AQ$1222*$AN$1164+AN$1165*AN$1252</f>
        <v>3.195194770164389</v>
      </c>
      <c r="Q1343" s="303">
        <f>($D1178*10^-6)*$E$1199*$AQ$1222*$AN$1164+AN$1165*AN$1252</f>
        <v>2.6845385122733325</v>
      </c>
      <c r="R1343" s="303">
        <f>($D1179*10^-6)*$E$1199*$AQ$1222*$AN$1164+AN$1165*AN$1252</f>
        <v>2.4042195691421306</v>
      </c>
      <c r="S1343" s="303">
        <f>($D1180*10^-6)*$E$1199*$AQ$1222*$AN$1164+AN$1165*AN$1252</f>
        <v>2.2550988835588717</v>
      </c>
      <c r="T1343" s="303">
        <f>($D1181*10^-6)*$E$1199*$AQ$1222*$AN$1164+AN$1165*AN$1252</f>
        <v>2.185162934319262</v>
      </c>
      <c r="U1343" s="303">
        <f>($D1182*10^-6)*$E$1199*$AQ$1222*$AN$1164+AN$1165*AN$1252</f>
        <v>2.1661013636191941</v>
      </c>
      <c r="V1343" s="303">
        <f>($D1183*10^-6)*$E$1199*$AQ$1222*$AN$1164+AN$1165*AN$1252</f>
        <v>2.1873772987985172</v>
      </c>
      <c r="W1343" s="303">
        <f>($D1184*10^-6)*$E$1199*$AQ$1222*$AN$1164+AN$1165*AN$1252</f>
        <v>2.268515268261341</v>
      </c>
      <c r="X1343" s="303">
        <f>($D1185*10^-6)*$E$1199*$AQ$1222*$AN$1164+AN$1165*AN$1252</f>
        <v>2.6112463581521608</v>
      </c>
      <c r="Y1343" s="303">
        <f>($D1186*10^-6)*$E$1199*$AQ$1222*$AN$1164+AN$1165*AN$1252</f>
        <v>2.9539774480429806</v>
      </c>
      <c r="Z1343" s="303">
        <f>($D1187*10^-6)*$E$1199*$AQ$1222*$AN$1164+AN$1165*AN$1252</f>
        <v>3.2967085379337999</v>
      </c>
      <c r="AA1343" s="303">
        <f>($D1188*10^-6)*$E$1199*$AQ$1222*$AN$1164+AN$1165*AN$1252</f>
        <v>3.6394396278246193</v>
      </c>
      <c r="AB1343" s="72"/>
      <c r="AC1343" s="72"/>
      <c r="AD1343" s="72"/>
      <c r="AE1343" s="72"/>
      <c r="AF1343" s="72"/>
      <c r="AG1343" s="72"/>
      <c r="AH1343" s="72"/>
      <c r="AI1343" s="72"/>
      <c r="AJ1343" s="72"/>
      <c r="AK1343" s="72"/>
      <c r="AL1343" s="72"/>
      <c r="AM1343" s="72"/>
      <c r="AN1343" s="72"/>
      <c r="AO1343" s="72"/>
      <c r="AP1343" s="72"/>
      <c r="AQ1343" s="72"/>
      <c r="AR1343" s="72"/>
      <c r="AS1343" s="72"/>
      <c r="AT1343" s="72"/>
      <c r="AU1343" s="72"/>
      <c r="AV1343" s="72"/>
      <c r="AW1343" s="72"/>
      <c r="AX1343" s="2"/>
      <c r="AY1343" s="359"/>
      <c r="AZ1343" s="359"/>
      <c r="BA1343" s="43"/>
      <c r="BB1343" s="128"/>
      <c r="BC1343" s="128"/>
      <c r="BD1343" s="43"/>
      <c r="BE1343" s="44"/>
      <c r="BF1343" s="44"/>
      <c r="BG1343" s="43"/>
      <c r="BH1343" s="2"/>
      <c r="BI1343" s="2"/>
      <c r="BJ1343" s="2"/>
      <c r="BK1343" s="2"/>
      <c r="BL1343" s="2"/>
      <c r="BM1343" s="2"/>
      <c r="BN1343" s="2"/>
      <c r="BO1343" s="2"/>
      <c r="BP1343" s="2"/>
      <c r="BQ1343" s="2"/>
      <c r="BR1343" s="2"/>
      <c r="BS1343" s="72"/>
      <c r="BT1343" s="72"/>
      <c r="BU1343" s="72"/>
      <c r="BV1343" s="72"/>
      <c r="BW1343" s="72"/>
      <c r="BX1343" s="72"/>
      <c r="BY1343" s="72"/>
      <c r="BZ1343" s="72"/>
      <c r="CA1343" s="72"/>
      <c r="CB1343" s="72"/>
      <c r="CC1343" s="72"/>
      <c r="CD1343" s="72"/>
      <c r="CE1343" s="72"/>
      <c r="CF1343" s="72"/>
      <c r="CG1343" s="72"/>
      <c r="CH1343" s="72"/>
      <c r="CI1343" s="72"/>
      <c r="CJ1343" s="72"/>
      <c r="EK1343" s="71"/>
      <c r="EL1343" s="71"/>
    </row>
    <row r="1344" spans="1:142" ht="25.15" customHeight="1">
      <c r="A1344" s="440"/>
      <c r="B1344" s="369">
        <f t="shared" si="423"/>
        <v>2057</v>
      </c>
      <c r="C1344" s="397">
        <f t="shared" si="414"/>
        <v>57345</v>
      </c>
      <c r="D1344" s="107">
        <f t="shared" si="407"/>
        <v>4.9798394754356865</v>
      </c>
      <c r="E1344" s="107">
        <f t="shared" si="408"/>
        <v>2.5443790407077316</v>
      </c>
      <c r="F1344" s="107">
        <f t="shared" si="409"/>
        <v>2.2201309089390668</v>
      </c>
      <c r="G1344" s="107">
        <f t="shared" si="410"/>
        <v>2.1767393312088554</v>
      </c>
      <c r="H1344" s="107">
        <f t="shared" si="411"/>
        <v>2.4398808132067509</v>
      </c>
      <c r="I1344" s="107">
        <f t="shared" si="412"/>
        <v>3.2967085379337995</v>
      </c>
      <c r="J1344" s="15"/>
      <c r="K1344" s="385">
        <f t="shared" si="413"/>
        <v>2.0069292039189626</v>
      </c>
      <c r="L1344" s="15"/>
      <c r="M1344" s="128">
        <f t="shared" si="424"/>
        <v>2057</v>
      </c>
      <c r="N1344" s="303">
        <f>($D1175*10^-6)*$E$1199*$AR$1222*$AO$1164+AO$1165*AO$1252</f>
        <v>7.5431885604468789</v>
      </c>
      <c r="O1344" s="303">
        <f>($D1176*10^-6)*$E$1199*$AR$1222*$AO$1164+AO$1165*AO$1252</f>
        <v>4.2011350956957942</v>
      </c>
      <c r="P1344" s="303">
        <f>($D1177*10^-6)*$E$1199*$AR$1222*$AO$1164+AO$1165*AO$1252</f>
        <v>3.195194770164389</v>
      </c>
      <c r="Q1344" s="303">
        <f>($D1178*10^-6)*$E$1199*$AR$1222*$AO$1164+AO$1165*AO$1252</f>
        <v>2.6845385122733325</v>
      </c>
      <c r="R1344" s="303">
        <f>($D1179*10^-6)*$E$1199*$AR$1222*$AO$1164+AO$1165*AO$1252</f>
        <v>2.4042195691421306</v>
      </c>
      <c r="S1344" s="303">
        <f>($D1180*10^-6)*$E$1199*$AR$1222*$AO$1164+AO$1165*AO$1252</f>
        <v>2.2550988835588717</v>
      </c>
      <c r="T1344" s="303">
        <f>($D1181*10^-6)*$E$1199*$AR$1222*$AO$1164+AO$1165*AO$1252</f>
        <v>2.185162934319262</v>
      </c>
      <c r="U1344" s="303">
        <f>($D1182*10^-6)*$E$1199*$AR$1222*$AO$1164+AO$1165*AO$1252</f>
        <v>2.1661013636191941</v>
      </c>
      <c r="V1344" s="303">
        <f>($D1183*10^-6)*$E$1199*$AR$1222*$AO$1164+AO$1165*AO$1252</f>
        <v>2.1873772987985172</v>
      </c>
      <c r="W1344" s="303">
        <f>($D1184*10^-6)*$E$1199*$AR$1222*$AO$1164+AO$1165*AO$1252</f>
        <v>2.268515268261341</v>
      </c>
      <c r="X1344" s="303">
        <f>($D1185*10^-6)*$E$1199*$AR$1222*$AO$1164+AO$1165*AO$1252</f>
        <v>2.6112463581521608</v>
      </c>
      <c r="Y1344" s="303">
        <f>($D1186*10^-6)*$E$1199*$AR$1222*$AO$1164+AO$1165*AO$1252</f>
        <v>2.9539774480429806</v>
      </c>
      <c r="Z1344" s="303">
        <f>($D1187*10^-6)*$E$1199*$AR$1222*$AO$1164+AO$1165*AO$1252</f>
        <v>3.2967085379337999</v>
      </c>
      <c r="AA1344" s="303">
        <f>($D1188*10^-6)*$E$1199*$AR$1222*$AO$1164+AO$1165*AO$1252</f>
        <v>3.6394396278246193</v>
      </c>
      <c r="AB1344" s="72"/>
      <c r="AC1344" s="72"/>
      <c r="AD1344" s="72"/>
      <c r="AE1344" s="72"/>
      <c r="AF1344" s="72"/>
      <c r="AG1344" s="72"/>
      <c r="AH1344" s="72"/>
      <c r="AI1344" s="72"/>
      <c r="AJ1344" s="72"/>
      <c r="AK1344" s="72"/>
      <c r="AL1344" s="72"/>
      <c r="AM1344" s="72"/>
      <c r="AN1344" s="72"/>
      <c r="AO1344" s="72"/>
      <c r="AP1344" s="72"/>
      <c r="AQ1344" s="72"/>
      <c r="AR1344" s="72"/>
      <c r="AS1344" s="72"/>
      <c r="AT1344" s="72"/>
      <c r="AU1344" s="72"/>
      <c r="AV1344" s="72"/>
      <c r="AW1344" s="72"/>
      <c r="AX1344" s="2"/>
      <c r="AY1344" s="359"/>
      <c r="AZ1344" s="359"/>
      <c r="BA1344" s="43"/>
      <c r="BB1344" s="128"/>
      <c r="BC1344" s="128"/>
      <c r="BD1344" s="43"/>
      <c r="BE1344" s="44"/>
      <c r="BF1344" s="44"/>
      <c r="BG1344" s="43"/>
      <c r="BH1344" s="2"/>
      <c r="BI1344" s="2"/>
      <c r="BJ1344" s="2"/>
      <c r="BK1344" s="2"/>
      <c r="BL1344" s="2"/>
      <c r="BM1344" s="2"/>
      <c r="BN1344" s="2"/>
      <c r="BO1344" s="2"/>
      <c r="BP1344" s="2"/>
      <c r="BQ1344" s="2"/>
      <c r="BR1344" s="2"/>
      <c r="BS1344" s="72"/>
      <c r="BT1344" s="72"/>
      <c r="BU1344" s="72"/>
      <c r="BV1344" s="72"/>
      <c r="BW1344" s="72"/>
      <c r="BX1344" s="72"/>
      <c r="BY1344" s="72"/>
      <c r="BZ1344" s="72"/>
      <c r="CA1344" s="72"/>
      <c r="CB1344" s="72"/>
      <c r="CC1344" s="72"/>
      <c r="CD1344" s="72"/>
      <c r="CE1344" s="72"/>
      <c r="CF1344" s="72"/>
      <c r="CG1344" s="72"/>
      <c r="CH1344" s="72"/>
      <c r="CI1344" s="72"/>
      <c r="CJ1344" s="72"/>
      <c r="EK1344" s="71"/>
      <c r="EL1344" s="71"/>
    </row>
    <row r="1345" spans="1:142" ht="25.15" customHeight="1">
      <c r="A1345" s="440"/>
      <c r="B1345" s="369">
        <f t="shared" si="423"/>
        <v>2058</v>
      </c>
      <c r="C1345" s="397">
        <f t="shared" si="414"/>
        <v>57710</v>
      </c>
      <c r="D1345" s="107">
        <f t="shared" si="407"/>
        <v>4.9798394754356865</v>
      </c>
      <c r="E1345" s="107">
        <f t="shared" si="408"/>
        <v>2.5443790407077316</v>
      </c>
      <c r="F1345" s="107">
        <f t="shared" si="409"/>
        <v>2.2201309089390668</v>
      </c>
      <c r="G1345" s="107">
        <f t="shared" si="410"/>
        <v>2.1767393312088554</v>
      </c>
      <c r="H1345" s="107">
        <f t="shared" si="411"/>
        <v>2.4398808132067509</v>
      </c>
      <c r="I1345" s="107">
        <f t="shared" si="412"/>
        <v>3.2967085379337995</v>
      </c>
      <c r="J1345" s="15"/>
      <c r="K1345" s="385">
        <f t="shared" si="413"/>
        <v>2.0069292039189626</v>
      </c>
      <c r="L1345" s="15"/>
      <c r="M1345" s="128">
        <f t="shared" si="424"/>
        <v>2058</v>
      </c>
      <c r="N1345" s="303">
        <f>($D1175*10^-6)*$E$1199*$AS$1222*$AP$1164+AP$1165*AP$1252</f>
        <v>7.5431885604468789</v>
      </c>
      <c r="O1345" s="303">
        <f>($D1176*10^-6)*$E$1199*$AS$1222*$AP$1164+AP$1165*AP$1252</f>
        <v>4.2011350956957942</v>
      </c>
      <c r="P1345" s="303">
        <f>($D1177*10^-6)*$E$1199*$AS$1222*$AP$1164+AP$1165*AP$1252</f>
        <v>3.195194770164389</v>
      </c>
      <c r="Q1345" s="303">
        <f>($D1178*10^-6)*$E$1199*$AS$1222*$AP$1164+AP$1165*AP$1252</f>
        <v>2.6845385122733325</v>
      </c>
      <c r="R1345" s="303">
        <f>($D1179*10^-6)*$E$1199*$AS$1222*$AP$1164+AP$1165*AP$1252</f>
        <v>2.4042195691421306</v>
      </c>
      <c r="S1345" s="303">
        <f>($D1180*10^-6)*$E$1199*$AS$1222*$AP$1164+AP$1165*AP$1252</f>
        <v>2.2550988835588717</v>
      </c>
      <c r="T1345" s="303">
        <f>($D1181*10^-6)*$E$1199*$AS$1222*$AP$1164+AP$1165*AP$1252</f>
        <v>2.185162934319262</v>
      </c>
      <c r="U1345" s="303">
        <f>($D1182*10^-6)*$E$1199*$AS$1222*$AP$1164+AP$1165*AP$1252</f>
        <v>2.1661013636191941</v>
      </c>
      <c r="V1345" s="303">
        <f>($D1183*10^-6)*$E$1199*$AS$1222*$AP$1164+AP$1165*AP$1252</f>
        <v>2.1873772987985172</v>
      </c>
      <c r="W1345" s="303">
        <f>($D1184*10^-6)*$E$1199*$AS$1222*$AP$1164+AP$1165*AP$1252</f>
        <v>2.268515268261341</v>
      </c>
      <c r="X1345" s="303">
        <f>($D1185*10^-6)*$E$1199*$AS$1222*$AP$1164+AP$1165*AP$1252</f>
        <v>2.6112463581521608</v>
      </c>
      <c r="Y1345" s="303">
        <f>($D1186*10^-6)*$E$1199*$AS$1222*$AP$1164+AP$1165*AP$1252</f>
        <v>2.9539774480429806</v>
      </c>
      <c r="Z1345" s="303">
        <f>($D1187*10^-6)*$E$1199*$AS$1222*$AP$1164+AP$1165*AP$1252</f>
        <v>3.2967085379337999</v>
      </c>
      <c r="AA1345" s="303">
        <f>($D1188*10^-6)*$E$1199*$AS$1222*$AP$1164+AP$1165*AP$1252</f>
        <v>3.6394396278246193</v>
      </c>
      <c r="AB1345" s="72"/>
      <c r="AC1345" s="72"/>
      <c r="AD1345" s="72"/>
      <c r="AE1345" s="72"/>
      <c r="AF1345" s="72"/>
      <c r="AG1345" s="72"/>
      <c r="AH1345" s="72"/>
      <c r="AI1345" s="72"/>
      <c r="AJ1345" s="72"/>
      <c r="AK1345" s="72"/>
      <c r="AL1345" s="72"/>
      <c r="AM1345" s="72"/>
      <c r="AN1345" s="72"/>
      <c r="AO1345" s="72"/>
      <c r="AP1345" s="72"/>
      <c r="AQ1345" s="72"/>
      <c r="AR1345" s="72"/>
      <c r="AS1345" s="72"/>
      <c r="AT1345" s="72"/>
      <c r="AU1345" s="72"/>
      <c r="AV1345" s="72"/>
      <c r="AW1345" s="72"/>
      <c r="AX1345" s="2"/>
      <c r="AY1345" s="359"/>
      <c r="AZ1345" s="359"/>
      <c r="BA1345" s="43"/>
      <c r="BB1345" s="128"/>
      <c r="BC1345" s="128"/>
      <c r="BD1345" s="43"/>
      <c r="BE1345" s="44"/>
      <c r="BF1345" s="44"/>
      <c r="BG1345" s="43"/>
      <c r="BH1345" s="2"/>
      <c r="BI1345" s="2"/>
      <c r="BJ1345" s="2"/>
      <c r="BK1345" s="2"/>
      <c r="BL1345" s="2"/>
      <c r="BM1345" s="2"/>
      <c r="BN1345" s="2"/>
      <c r="BO1345" s="2"/>
      <c r="BP1345" s="2"/>
      <c r="BQ1345" s="2"/>
      <c r="BR1345" s="2"/>
      <c r="BS1345" s="72"/>
      <c r="BT1345" s="72"/>
      <c r="BU1345" s="72"/>
      <c r="BV1345" s="72"/>
      <c r="BW1345" s="72"/>
      <c r="BX1345" s="72"/>
      <c r="BY1345" s="72"/>
      <c r="BZ1345" s="72"/>
      <c r="CA1345" s="72"/>
      <c r="CB1345" s="72"/>
      <c r="CC1345" s="72"/>
      <c r="CD1345" s="72"/>
      <c r="CE1345" s="72"/>
      <c r="CF1345" s="72"/>
      <c r="CG1345" s="72"/>
      <c r="CH1345" s="72"/>
      <c r="CI1345" s="72"/>
      <c r="CJ1345" s="72"/>
      <c r="EK1345" s="71"/>
      <c r="EL1345" s="71"/>
    </row>
    <row r="1346" spans="1:142" ht="25.15" customHeight="1">
      <c r="A1346" s="440"/>
      <c r="B1346" s="369">
        <f t="shared" si="423"/>
        <v>2059</v>
      </c>
      <c r="C1346" s="397">
        <f t="shared" si="414"/>
        <v>58075</v>
      </c>
      <c r="D1346" s="107">
        <f t="shared" si="407"/>
        <v>4.9798394754356865</v>
      </c>
      <c r="E1346" s="107">
        <f t="shared" si="408"/>
        <v>2.5443790407077316</v>
      </c>
      <c r="F1346" s="107">
        <f t="shared" si="409"/>
        <v>2.2201309089390668</v>
      </c>
      <c r="G1346" s="107">
        <f t="shared" si="410"/>
        <v>2.1767393312088554</v>
      </c>
      <c r="H1346" s="107">
        <f t="shared" si="411"/>
        <v>2.4398808132067509</v>
      </c>
      <c r="I1346" s="107">
        <f t="shared" si="412"/>
        <v>3.2967085379337995</v>
      </c>
      <c r="J1346" s="15"/>
      <c r="K1346" s="385">
        <f t="shared" si="413"/>
        <v>2.0069292039189626</v>
      </c>
      <c r="L1346" s="15"/>
      <c r="M1346" s="128">
        <f t="shared" si="424"/>
        <v>2059</v>
      </c>
      <c r="N1346" s="303">
        <f>($D1175*10^-6)*$E$1199*$AT$1222*$AQ$1164+AQ$1165*AQ$1252</f>
        <v>7.5431885604468789</v>
      </c>
      <c r="O1346" s="303">
        <f>($D1176*10^-6)*$E$1199*$AT$1222*$AQ$1164+AQ$1165*AQ$1252</f>
        <v>4.2011350956957942</v>
      </c>
      <c r="P1346" s="303">
        <f>($D1177*10^-6)*$E$1199*$AT$1222*$AQ$1164+AQ$1165*AQ$1252</f>
        <v>3.195194770164389</v>
      </c>
      <c r="Q1346" s="303">
        <f>($D1178*10^-6)*$E$1199*$AT$1222*$AQ$1164+AQ$1165*AQ$1252</f>
        <v>2.6845385122733325</v>
      </c>
      <c r="R1346" s="303">
        <f>($D1179*10^-6)*$E$1199*$AT$1222*$AQ$1164+AQ$1165*AQ$1252</f>
        <v>2.4042195691421306</v>
      </c>
      <c r="S1346" s="303">
        <f>($D1180*10^-6)*$E$1199*$AT$1222*$AQ$1164+AQ$1165*AQ$1252</f>
        <v>2.2550988835588717</v>
      </c>
      <c r="T1346" s="303">
        <f>($D1181*10^-6)*$E$1199*$AT$1222*$AQ$1164+AQ$1165*AQ$1252</f>
        <v>2.185162934319262</v>
      </c>
      <c r="U1346" s="303">
        <f>($D1182*10^-6)*$E$1199*$AT$1222*$AQ$1164+AQ$1165*AQ$1252</f>
        <v>2.1661013636191941</v>
      </c>
      <c r="V1346" s="303">
        <f>($D1183*10^-6)*$E$1199*$AT$1222*$AQ$1164+AQ$1165*AQ$1252</f>
        <v>2.1873772987985172</v>
      </c>
      <c r="W1346" s="303">
        <f>($D1184*10^-6)*$E$1199*$AT$1222*$AQ$1164+AQ$1165*AQ$1252</f>
        <v>2.268515268261341</v>
      </c>
      <c r="X1346" s="303">
        <f>($D1185*10^-6)*$E$1199*$AT$1222*$AQ$1164+AQ$1165*AQ$1252</f>
        <v>2.6112463581521608</v>
      </c>
      <c r="Y1346" s="303">
        <f>($D1186*10^-6)*$E$1199*$AT$1222*$AQ$1164+AQ$1165*AQ$1252</f>
        <v>2.9539774480429806</v>
      </c>
      <c r="Z1346" s="303">
        <f>($D1187*10^-6)*$E$1199*$AT$1222*$AQ$1164+AQ$1165*AQ$1252</f>
        <v>3.2967085379337999</v>
      </c>
      <c r="AA1346" s="303">
        <f>($D1188*10^-6)*$E$1199*$AT$1222*$AQ$1164+AQ$1165*AQ$1252</f>
        <v>3.6394396278246193</v>
      </c>
      <c r="AB1346" s="72"/>
      <c r="AC1346" s="72"/>
      <c r="AD1346" s="72"/>
      <c r="AE1346" s="72"/>
      <c r="AF1346" s="72"/>
      <c r="AG1346" s="72"/>
      <c r="AH1346" s="72"/>
      <c r="AI1346" s="72"/>
      <c r="AJ1346" s="72"/>
      <c r="AK1346" s="72"/>
      <c r="AL1346" s="72"/>
      <c r="AM1346" s="72"/>
      <c r="AN1346" s="72"/>
      <c r="AO1346" s="72"/>
      <c r="AP1346" s="72"/>
      <c r="AQ1346" s="72"/>
      <c r="AR1346" s="72"/>
      <c r="AS1346" s="72"/>
      <c r="AT1346" s="72"/>
      <c r="AU1346" s="72"/>
      <c r="AV1346" s="72"/>
      <c r="AW1346" s="72"/>
      <c r="AX1346" s="2"/>
      <c r="AY1346" s="359"/>
      <c r="AZ1346" s="359"/>
      <c r="BA1346" s="43"/>
      <c r="BB1346" s="128"/>
      <c r="BC1346" s="128"/>
      <c r="BD1346" s="43"/>
      <c r="BE1346" s="44"/>
      <c r="BF1346" s="44"/>
      <c r="BG1346" s="43"/>
      <c r="BH1346" s="2"/>
      <c r="BI1346" s="2"/>
      <c r="BJ1346" s="2"/>
      <c r="BK1346" s="2"/>
      <c r="BL1346" s="2"/>
      <c r="BM1346" s="2"/>
      <c r="BN1346" s="2"/>
      <c r="BO1346" s="2"/>
      <c r="BP1346" s="2"/>
      <c r="BQ1346" s="2"/>
      <c r="BR1346" s="2"/>
      <c r="BS1346" s="72"/>
      <c r="BT1346" s="72"/>
      <c r="BU1346" s="72"/>
      <c r="BV1346" s="72"/>
      <c r="BW1346" s="72"/>
      <c r="BX1346" s="72"/>
      <c r="BY1346" s="72"/>
      <c r="BZ1346" s="72"/>
      <c r="CA1346" s="72"/>
      <c r="CB1346" s="72"/>
      <c r="CC1346" s="72"/>
      <c r="CD1346" s="72"/>
      <c r="CE1346" s="72"/>
      <c r="CF1346" s="72"/>
      <c r="CG1346" s="72"/>
      <c r="CH1346" s="72"/>
      <c r="CI1346" s="72"/>
      <c r="CJ1346" s="72"/>
      <c r="EK1346" s="71"/>
      <c r="EL1346" s="71"/>
    </row>
    <row r="1347" spans="1:142" ht="25.15" customHeight="1">
      <c r="A1347" s="440"/>
      <c r="B1347" s="369">
        <f>B1346+1</f>
        <v>2060</v>
      </c>
      <c r="C1347" s="397">
        <f t="shared" si="414"/>
        <v>58440</v>
      </c>
      <c r="D1347" s="107">
        <f t="shared" si="407"/>
        <v>4.9798394754356865</v>
      </c>
      <c r="E1347" s="107">
        <f t="shared" si="408"/>
        <v>2.5443790407077316</v>
      </c>
      <c r="F1347" s="107">
        <f t="shared" si="409"/>
        <v>2.2201309089390668</v>
      </c>
      <c r="G1347" s="107">
        <f t="shared" si="410"/>
        <v>2.1767393312088554</v>
      </c>
      <c r="H1347" s="107">
        <f t="shared" si="411"/>
        <v>2.4398808132067509</v>
      </c>
      <c r="I1347" s="107">
        <f t="shared" si="412"/>
        <v>3.2967085379337995</v>
      </c>
      <c r="J1347" s="15"/>
      <c r="K1347" s="385">
        <f t="shared" si="413"/>
        <v>2.0069292039189626</v>
      </c>
      <c r="L1347" s="15"/>
      <c r="M1347" s="128">
        <f>M1346+1</f>
        <v>2060</v>
      </c>
      <c r="N1347" s="303">
        <f>($D1175*10^-6)*$E$1199*$AU$1222*$AR$1164+AR$1165*AR$1252</f>
        <v>7.5431885604468789</v>
      </c>
      <c r="O1347" s="303">
        <f>($D1176*10^-6)*$E$1199*$AU$1222*$AR$1164+AR$1165*AR$1252</f>
        <v>4.2011350956957942</v>
      </c>
      <c r="P1347" s="303">
        <f>($D1177*10^-6)*$E$1199*$AU$1222*$AR$1164+AR$1165*AR$1252</f>
        <v>3.195194770164389</v>
      </c>
      <c r="Q1347" s="303">
        <f>($D1178*10^-6)*$E$1199*$AU$1222*$AR$1164+AR$1165*AR$1252</f>
        <v>2.6845385122733325</v>
      </c>
      <c r="R1347" s="303">
        <f>($D1179*10^-6)*$E$1199*$AU$1222*$AR$1164+AR$1165*AR$1252</f>
        <v>2.4042195691421306</v>
      </c>
      <c r="S1347" s="303">
        <f>($D1180*10^-6)*$E$1199*$AU$1222*$AR$1164+AR$1165*AR$1252</f>
        <v>2.2550988835588717</v>
      </c>
      <c r="T1347" s="303">
        <f>($D1181*10^-6)*$E$1199*$AU$1222*$AR$1164+AR$1165*AR$1252</f>
        <v>2.185162934319262</v>
      </c>
      <c r="U1347" s="303">
        <f>($D1182*10^-6)*$E$1199*$AU$1222*$AR$1164+AR$1165*AR$1252</f>
        <v>2.1661013636191941</v>
      </c>
      <c r="V1347" s="303">
        <f>($D1183*10^-6)*$E$1199*$AU$1222*$AR$1164+AR$1165*AR$1252</f>
        <v>2.1873772987985172</v>
      </c>
      <c r="W1347" s="303">
        <f>($D1184*10^-6)*$E$1199*$AU$1222*$AR$1164+AR$1165*AR$1252</f>
        <v>2.268515268261341</v>
      </c>
      <c r="X1347" s="303">
        <f>($D1185*10^-6)*$E$1199*$AU$1222*$AR$1164+AR$1165*AR$1252</f>
        <v>2.6112463581521608</v>
      </c>
      <c r="Y1347" s="303">
        <f>($D1186*10^-6)*$E$1199*$AU$1222*$AR$1164+AR$1165*AR$1252</f>
        <v>2.9539774480429806</v>
      </c>
      <c r="Z1347" s="303">
        <f>($D1187*10^-6)*$E$1199*$AU$1222*$AR$1164+AR$1165*AR$1252</f>
        <v>3.2967085379337999</v>
      </c>
      <c r="AA1347" s="303">
        <f>($D1188*10^-6)*$E$1199*$AU$1222*$AR$1164+AR$1165*AR$1252</f>
        <v>3.6394396278246193</v>
      </c>
      <c r="AB1347" s="72"/>
      <c r="AC1347" s="72"/>
      <c r="AD1347" s="72"/>
      <c r="AE1347" s="72"/>
      <c r="AF1347" s="72"/>
      <c r="AG1347" s="72"/>
      <c r="AH1347" s="72"/>
      <c r="AI1347" s="72"/>
      <c r="AJ1347" s="72"/>
      <c r="AK1347" s="72"/>
      <c r="AL1347" s="72"/>
      <c r="AM1347" s="72"/>
      <c r="AN1347" s="72"/>
      <c r="AO1347" s="72"/>
      <c r="AP1347" s="72"/>
      <c r="AQ1347" s="72"/>
      <c r="AR1347" s="72"/>
      <c r="AS1347" s="72"/>
      <c r="AT1347" s="72"/>
      <c r="AU1347" s="72"/>
      <c r="AV1347" s="72"/>
      <c r="AW1347" s="72"/>
      <c r="AX1347" s="2"/>
      <c r="AY1347" s="359"/>
      <c r="AZ1347" s="359"/>
      <c r="BA1347" s="43"/>
      <c r="BB1347" s="128"/>
      <c r="BC1347" s="128"/>
      <c r="BD1347" s="43"/>
      <c r="BE1347" s="44"/>
      <c r="BF1347" s="44"/>
      <c r="BG1347" s="43"/>
      <c r="BH1347" s="2"/>
      <c r="BI1347" s="2"/>
      <c r="BJ1347" s="2"/>
      <c r="BK1347" s="2"/>
      <c r="BL1347" s="2"/>
      <c r="BM1347" s="2"/>
      <c r="BN1347" s="2"/>
      <c r="BO1347" s="2"/>
      <c r="BP1347" s="2"/>
      <c r="BQ1347" s="2"/>
      <c r="BR1347" s="2"/>
      <c r="BS1347" s="72"/>
      <c r="BT1347" s="72"/>
      <c r="BU1347" s="72"/>
      <c r="BV1347" s="72"/>
      <c r="BW1347" s="72"/>
      <c r="BX1347" s="72"/>
      <c r="BY1347" s="72"/>
      <c r="BZ1347" s="72"/>
      <c r="CA1347" s="72"/>
      <c r="CB1347" s="72"/>
      <c r="CC1347" s="72"/>
      <c r="CD1347" s="72"/>
      <c r="CE1347" s="72"/>
      <c r="CF1347" s="72"/>
      <c r="CG1347" s="72"/>
      <c r="CH1347" s="72"/>
      <c r="CI1347" s="72"/>
      <c r="CJ1347" s="72"/>
      <c r="EK1347" s="71"/>
      <c r="EL1347" s="71"/>
    </row>
    <row r="1348" spans="1:142" ht="25.15" customHeight="1">
      <c r="A1348" s="440"/>
      <c r="B1348" s="369">
        <f t="shared" ref="B1348" si="425">B1347+1</f>
        <v>2061</v>
      </c>
      <c r="C1348" s="397">
        <f t="shared" si="414"/>
        <v>58806</v>
      </c>
      <c r="D1348" s="107">
        <f t="shared" si="407"/>
        <v>4.9798394754356865</v>
      </c>
      <c r="E1348" s="107">
        <f t="shared" si="408"/>
        <v>2.5443790407077316</v>
      </c>
      <c r="F1348" s="107">
        <f t="shared" si="409"/>
        <v>2.2201309089390668</v>
      </c>
      <c r="G1348" s="107">
        <f t="shared" si="410"/>
        <v>2.1767393312088554</v>
      </c>
      <c r="H1348" s="107">
        <f t="shared" si="411"/>
        <v>2.4398808132067509</v>
      </c>
      <c r="I1348" s="107">
        <f t="shared" si="412"/>
        <v>3.2967085379337995</v>
      </c>
      <c r="J1348" s="15"/>
      <c r="K1348" s="385">
        <f t="shared" si="413"/>
        <v>2.0069292039189626</v>
      </c>
      <c r="L1348" s="15"/>
      <c r="M1348" s="128">
        <f t="shared" ref="M1348" si="426">M1347+1</f>
        <v>2061</v>
      </c>
      <c r="N1348" s="303">
        <f>($D1175*10^-6)*$E$1199*$AV$1222*$AS$1164+AS$1165*AS$1252</f>
        <v>7.5431885604468789</v>
      </c>
      <c r="O1348" s="303">
        <f>($D1176*10^-6)*$E$1199*$AV$1222*$AS$1164+AS$1165*AS$1252</f>
        <v>4.2011350956957942</v>
      </c>
      <c r="P1348" s="303">
        <f>($D1177*10^-6)*$E$1199*$AV$1222*$AS$1164+AS$1165*AS$1252</f>
        <v>3.195194770164389</v>
      </c>
      <c r="Q1348" s="303">
        <f>($D1178*10^-6)*$E$1199*$AV$1222*$AS$1164+AS$1165*AS$1252</f>
        <v>2.6845385122733325</v>
      </c>
      <c r="R1348" s="303">
        <f>($D1179*10^-6)*$E$1199*$AV$1222*$AS$1164+AS$1165*AS$1252</f>
        <v>2.4042195691421306</v>
      </c>
      <c r="S1348" s="303">
        <f>($D1180*10^-6)*$E$1199*$AV$1222*$AS$1164+AS$1165*AS$1252</f>
        <v>2.2550988835588717</v>
      </c>
      <c r="T1348" s="303">
        <f>($D1181*10^-6)*$E$1199*$AV$1222*$AS$1164+AS$1165*AS$1252</f>
        <v>2.185162934319262</v>
      </c>
      <c r="U1348" s="303">
        <f>($D1182*10^-6)*$E$1199*$AV$1222*$AS$1164+AS$1165*AS$1252</f>
        <v>2.1661013636191941</v>
      </c>
      <c r="V1348" s="303">
        <f>($D1183*10^-6)*$E$1199*$AV$1222*$AS$1164+AS$1165*AS$1252</f>
        <v>2.1873772987985172</v>
      </c>
      <c r="W1348" s="303">
        <f>($D1184*10^-6)*$E$1199*$AV$1222*$AS$1164+AS$1165*AS$1252</f>
        <v>2.268515268261341</v>
      </c>
      <c r="X1348" s="303">
        <f>($D1185*10^-6)*$E$1199*$AV$1222*$AS$1164+AS$1165*AS$1252</f>
        <v>2.6112463581521608</v>
      </c>
      <c r="Y1348" s="303">
        <f>($D1186*10^-6)*$E$1199*$AV$1222*$AS$1164+AS$1165*AS$1252</f>
        <v>2.9539774480429806</v>
      </c>
      <c r="Z1348" s="303">
        <f>($D1187*10^-6)*$E$1199*$AV$1222*$AS$1164+AS$1165*AS$1252</f>
        <v>3.2967085379337999</v>
      </c>
      <c r="AA1348" s="303">
        <f>($D1188*10^-6)*$E$1199*$AV$1222*$AS$1164+AS$1165*AS$1252</f>
        <v>3.6394396278246193</v>
      </c>
      <c r="AB1348" s="72"/>
      <c r="AC1348" s="72"/>
      <c r="AD1348" s="72"/>
      <c r="AE1348" s="72"/>
      <c r="AF1348" s="72"/>
      <c r="AG1348" s="72"/>
      <c r="AH1348" s="72"/>
      <c r="AI1348" s="72"/>
      <c r="AJ1348" s="72"/>
      <c r="AK1348" s="72"/>
      <c r="AL1348" s="72"/>
      <c r="AM1348" s="72"/>
      <c r="AN1348" s="72"/>
      <c r="AO1348" s="72"/>
      <c r="AP1348" s="72"/>
      <c r="AQ1348" s="72"/>
      <c r="AR1348" s="72"/>
      <c r="AS1348" s="72"/>
      <c r="AT1348" s="72"/>
      <c r="AU1348" s="72"/>
      <c r="AV1348" s="72"/>
      <c r="AW1348" s="72"/>
      <c r="AX1348" s="2"/>
      <c r="AY1348" s="359"/>
      <c r="AZ1348" s="359"/>
      <c r="BA1348" s="43"/>
      <c r="BB1348" s="128"/>
      <c r="BC1348" s="128"/>
      <c r="BD1348" s="43"/>
      <c r="BE1348" s="44"/>
      <c r="BF1348" s="44"/>
      <c r="BG1348" s="43"/>
      <c r="BH1348" s="2"/>
      <c r="BI1348" s="2"/>
      <c r="BJ1348" s="2"/>
      <c r="BK1348" s="2"/>
      <c r="BL1348" s="2"/>
      <c r="BM1348" s="2"/>
      <c r="BN1348" s="2"/>
      <c r="BO1348" s="2"/>
      <c r="BP1348" s="2"/>
      <c r="BQ1348" s="2"/>
      <c r="BR1348" s="2"/>
      <c r="BS1348" s="72"/>
      <c r="BT1348" s="72"/>
      <c r="BU1348" s="72"/>
      <c r="BV1348" s="72"/>
      <c r="BW1348" s="72"/>
      <c r="BX1348" s="72"/>
      <c r="BY1348" s="72"/>
      <c r="BZ1348" s="72"/>
      <c r="CA1348" s="72"/>
      <c r="CB1348" s="72"/>
      <c r="CC1348" s="72"/>
      <c r="CD1348" s="72"/>
      <c r="CE1348" s="72"/>
      <c r="CF1348" s="72"/>
      <c r="CG1348" s="72"/>
      <c r="CH1348" s="72"/>
      <c r="CI1348" s="72"/>
      <c r="CJ1348" s="72"/>
      <c r="EK1348" s="71"/>
      <c r="EL1348" s="71"/>
    </row>
    <row r="1349" spans="1:142" ht="25.15" customHeight="1">
      <c r="A1349" s="440"/>
      <c r="B1349" s="209"/>
      <c r="C1349" s="72"/>
      <c r="D1349" s="72"/>
      <c r="E1349" s="72"/>
      <c r="F1349" s="72"/>
      <c r="G1349" s="72"/>
      <c r="H1349" s="72"/>
      <c r="I1349" s="72"/>
      <c r="J1349" s="15"/>
      <c r="K1349" s="15"/>
      <c r="L1349" s="15"/>
      <c r="M1349" s="15"/>
      <c r="N1349" s="15"/>
      <c r="O1349" s="15"/>
      <c r="P1349" s="72"/>
      <c r="Q1349" s="72"/>
      <c r="R1349" s="72"/>
      <c r="S1349" s="72"/>
      <c r="T1349" s="72"/>
      <c r="U1349" s="72"/>
      <c r="V1349" s="72"/>
      <c r="W1349" s="72"/>
      <c r="X1349" s="72"/>
      <c r="Y1349" s="72"/>
      <c r="Z1349" s="72"/>
      <c r="AA1349" s="72"/>
      <c r="AB1349" s="72"/>
      <c r="AC1349" s="72"/>
      <c r="AD1349" s="72"/>
      <c r="AE1349" s="72"/>
      <c r="AF1349" s="72"/>
      <c r="AG1349" s="72"/>
      <c r="AH1349" s="72"/>
      <c r="AI1349" s="72"/>
      <c r="AJ1349" s="72"/>
      <c r="AK1349" s="72"/>
      <c r="AL1349" s="72"/>
      <c r="AM1349" s="72"/>
      <c r="AN1349" s="72"/>
      <c r="AO1349" s="72"/>
      <c r="AP1349" s="72"/>
      <c r="AQ1349" s="72"/>
      <c r="AR1349" s="72"/>
      <c r="AS1349" s="72"/>
      <c r="AT1349" s="72"/>
      <c r="AU1349" s="72"/>
      <c r="AV1349" s="72"/>
      <c r="AW1349" s="72"/>
      <c r="AX1349" s="2"/>
      <c r="AY1349" s="359"/>
      <c r="AZ1349" s="359"/>
      <c r="BA1349" s="43"/>
      <c r="BB1349" s="128"/>
      <c r="BC1349" s="128"/>
      <c r="BD1349" s="43"/>
      <c r="BE1349" s="44"/>
      <c r="BF1349" s="44"/>
      <c r="BG1349" s="43"/>
      <c r="BH1349" s="2"/>
      <c r="BI1349" s="2"/>
      <c r="BJ1349" s="2"/>
      <c r="BK1349" s="2"/>
      <c r="BL1349" s="2"/>
      <c r="BM1349" s="2"/>
      <c r="BN1349" s="2"/>
      <c r="BO1349" s="2"/>
      <c r="BP1349" s="2"/>
      <c r="BQ1349" s="2"/>
      <c r="BR1349" s="2"/>
      <c r="BS1349" s="72"/>
      <c r="BT1349" s="72"/>
      <c r="BU1349" s="72"/>
      <c r="BV1349" s="72"/>
      <c r="BW1349" s="72"/>
      <c r="BX1349" s="72"/>
      <c r="BY1349" s="72"/>
      <c r="BZ1349" s="72"/>
      <c r="CA1349" s="72"/>
      <c r="CB1349" s="72"/>
      <c r="CC1349" s="72"/>
      <c r="CD1349" s="72"/>
      <c r="CE1349" s="72"/>
      <c r="CF1349" s="72"/>
      <c r="CG1349" s="72"/>
      <c r="CH1349" s="72"/>
      <c r="CI1349" s="72"/>
      <c r="CJ1349" s="72"/>
      <c r="EK1349" s="71"/>
      <c r="EL1349" s="71"/>
    </row>
    <row r="1350" spans="1:142" ht="25.15" customHeight="1">
      <c r="A1350" s="440"/>
      <c r="B1350" s="209" t="s">
        <v>401</v>
      </c>
      <c r="C1350" s="72"/>
      <c r="D1350" s="72"/>
      <c r="E1350" s="72"/>
      <c r="F1350" s="72"/>
      <c r="G1350" s="72"/>
      <c r="H1350" s="72"/>
      <c r="I1350" s="72"/>
      <c r="J1350" s="15"/>
      <c r="K1350" s="15"/>
      <c r="L1350" s="15"/>
      <c r="M1350" s="15"/>
      <c r="N1350" s="15"/>
      <c r="O1350" s="15"/>
      <c r="P1350" s="72"/>
      <c r="Q1350" s="72"/>
      <c r="R1350" s="72"/>
      <c r="S1350" s="72"/>
      <c r="T1350" s="72"/>
      <c r="U1350" s="72"/>
      <c r="V1350" s="72"/>
      <c r="W1350" s="72"/>
      <c r="X1350" s="72"/>
      <c r="Y1350" s="72"/>
      <c r="Z1350" s="72"/>
      <c r="AA1350" s="72"/>
      <c r="AB1350" s="72"/>
      <c r="AC1350" s="72"/>
      <c r="AD1350" s="72"/>
      <c r="AE1350" s="72"/>
      <c r="AF1350" s="72"/>
      <c r="AG1350" s="72"/>
      <c r="AH1350" s="72"/>
      <c r="AI1350" s="72"/>
      <c r="AJ1350" s="72"/>
      <c r="AK1350" s="72"/>
      <c r="AL1350" s="72"/>
      <c r="AM1350" s="72"/>
      <c r="AN1350" s="72"/>
      <c r="AO1350" s="72"/>
      <c r="AP1350" s="72"/>
      <c r="AQ1350" s="72"/>
      <c r="AR1350" s="72"/>
      <c r="AS1350" s="72"/>
      <c r="AT1350" s="72"/>
      <c r="AU1350" s="72"/>
      <c r="AV1350" s="72"/>
      <c r="AW1350" s="72"/>
      <c r="AX1350" s="2"/>
      <c r="AY1350" s="497" t="s">
        <v>343</v>
      </c>
      <c r="AZ1350" s="497"/>
      <c r="BA1350" s="43"/>
      <c r="BB1350" s="552" t="s">
        <v>344</v>
      </c>
      <c r="BC1350" s="552"/>
      <c r="BD1350" s="43"/>
      <c r="BE1350" s="553" t="s">
        <v>345</v>
      </c>
      <c r="BF1350" s="553"/>
      <c r="BG1350" s="43"/>
      <c r="BH1350" s="2"/>
      <c r="BI1350" s="2"/>
      <c r="BJ1350" s="2"/>
      <c r="BK1350" s="2"/>
      <c r="BL1350" s="2"/>
      <c r="BM1350" s="2"/>
      <c r="BN1350" s="2"/>
      <c r="BO1350" s="2"/>
      <c r="BP1350" s="2"/>
      <c r="BQ1350" s="2"/>
      <c r="BR1350" s="2"/>
      <c r="BS1350" s="72"/>
      <c r="BT1350" s="72"/>
      <c r="BU1350" s="72"/>
      <c r="BV1350" s="72"/>
      <c r="BW1350" s="72"/>
      <c r="BX1350" s="72"/>
      <c r="BY1350" s="72"/>
      <c r="BZ1350" s="72"/>
      <c r="CA1350" s="72"/>
      <c r="CB1350" s="72"/>
      <c r="CC1350" s="72"/>
      <c r="CD1350" s="72"/>
      <c r="CE1350" s="72"/>
      <c r="CF1350" s="72"/>
      <c r="CG1350" s="72"/>
      <c r="CH1350" s="72"/>
      <c r="CI1350" s="72"/>
      <c r="CJ1350" s="72"/>
      <c r="EK1350" s="71"/>
      <c r="EL1350" s="71"/>
    </row>
    <row r="1351" spans="1:142" ht="25.15" customHeight="1">
      <c r="A1351" s="440"/>
      <c r="B1351" s="436" t="s">
        <v>483</v>
      </c>
      <c r="C1351" s="436"/>
      <c r="D1351" s="436"/>
      <c r="E1351" s="436"/>
      <c r="F1351" s="436"/>
      <c r="G1351" s="436"/>
      <c r="H1351" s="436"/>
      <c r="I1351" s="436"/>
      <c r="J1351" s="370"/>
      <c r="K1351" s="370"/>
      <c r="L1351" s="370"/>
      <c r="M1351" s="72"/>
      <c r="N1351" s="435" t="s">
        <v>399</v>
      </c>
      <c r="O1351" s="435"/>
      <c r="P1351" s="435"/>
      <c r="Q1351" s="435"/>
      <c r="R1351" s="435"/>
      <c r="S1351" s="435"/>
      <c r="T1351" s="435"/>
      <c r="U1351" s="435"/>
      <c r="V1351" s="435"/>
      <c r="W1351" s="435"/>
      <c r="X1351" s="435"/>
      <c r="Y1351" s="435"/>
      <c r="Z1351" s="435"/>
      <c r="AA1351" s="435"/>
      <c r="AB1351" s="72"/>
      <c r="AC1351" s="72"/>
      <c r="AD1351" s="72"/>
      <c r="AE1351" s="72"/>
      <c r="AF1351" s="72"/>
      <c r="AG1351" s="72"/>
      <c r="AH1351" s="72"/>
      <c r="AI1351" s="72"/>
      <c r="AJ1351" s="72"/>
      <c r="AK1351" s="72"/>
      <c r="AL1351" s="72"/>
      <c r="AM1351" s="72"/>
      <c r="AN1351" s="72"/>
      <c r="AO1351" s="72"/>
      <c r="AP1351" s="72"/>
      <c r="AQ1351" s="72"/>
      <c r="AR1351" s="72"/>
      <c r="AS1351" s="72"/>
      <c r="AT1351" s="72"/>
      <c r="AU1351" s="72"/>
      <c r="AV1351" s="72"/>
      <c r="AW1351" s="72"/>
      <c r="AX1351" s="2"/>
      <c r="AY1351" s="359"/>
      <c r="AZ1351" s="359"/>
      <c r="BA1351" s="43"/>
      <c r="BB1351" s="128"/>
      <c r="BC1351" s="128"/>
      <c r="BD1351" s="43"/>
      <c r="BE1351" s="44"/>
      <c r="BF1351" s="44"/>
      <c r="BG1351" s="43"/>
      <c r="BH1351" s="2"/>
      <c r="BI1351" s="2"/>
      <c r="BJ1351" s="2"/>
      <c r="BK1351" s="2"/>
      <c r="BL1351" s="2"/>
      <c r="BM1351" s="2"/>
      <c r="BN1351" s="2"/>
      <c r="BO1351" s="2"/>
      <c r="BP1351" s="2"/>
      <c r="BQ1351" s="2"/>
      <c r="BR1351" s="2"/>
      <c r="BS1351" s="72"/>
      <c r="BT1351" s="72"/>
      <c r="BU1351" s="72"/>
      <c r="BV1351" s="72"/>
      <c r="BW1351" s="72"/>
      <c r="BX1351" s="72"/>
      <c r="BY1351" s="72"/>
      <c r="BZ1351" s="72"/>
      <c r="CA1351" s="72"/>
      <c r="CB1351" s="72"/>
      <c r="CC1351" s="72"/>
      <c r="CD1351" s="72"/>
      <c r="CE1351" s="72"/>
      <c r="CF1351" s="72"/>
      <c r="CG1351" s="72"/>
      <c r="CH1351" s="72"/>
      <c r="CI1351" s="72"/>
      <c r="CJ1351" s="72"/>
      <c r="EK1351" s="71"/>
      <c r="EL1351" s="71"/>
    </row>
    <row r="1352" spans="1:142" ht="25.15" customHeight="1">
      <c r="A1352" s="440"/>
      <c r="B1352" s="436" t="s">
        <v>300</v>
      </c>
      <c r="C1352" s="437" t="s">
        <v>207</v>
      </c>
      <c r="D1352" s="436" t="s">
        <v>8</v>
      </c>
      <c r="E1352" s="436"/>
      <c r="F1352" s="436"/>
      <c r="G1352" s="436"/>
      <c r="H1352" s="436"/>
      <c r="I1352" s="436"/>
      <c r="M1352" s="551" t="s">
        <v>300</v>
      </c>
      <c r="N1352" s="435" t="s">
        <v>8</v>
      </c>
      <c r="O1352" s="435"/>
      <c r="P1352" s="435"/>
      <c r="Q1352" s="435"/>
      <c r="R1352" s="435"/>
      <c r="S1352" s="435"/>
      <c r="T1352" s="435"/>
      <c r="U1352" s="435"/>
      <c r="V1352" s="435"/>
      <c r="W1352" s="435"/>
      <c r="X1352" s="435"/>
      <c r="Y1352" s="435"/>
      <c r="Z1352" s="435"/>
      <c r="AA1352" s="435"/>
      <c r="AB1352" s="72"/>
      <c r="AC1352" s="72"/>
      <c r="AD1352" s="72"/>
      <c r="AE1352" s="72"/>
      <c r="AF1352" s="72"/>
      <c r="AG1352" s="72"/>
      <c r="AH1352" s="72"/>
      <c r="AI1352" s="72"/>
      <c r="AJ1352" s="72"/>
      <c r="AK1352" s="72"/>
      <c r="AL1352" s="72"/>
      <c r="AM1352" s="72"/>
      <c r="AN1352" s="72"/>
      <c r="AO1352" s="72"/>
      <c r="AP1352" s="72"/>
      <c r="AQ1352" s="72"/>
      <c r="AR1352" s="72"/>
      <c r="AS1352" s="72"/>
      <c r="AT1352" s="72"/>
      <c r="AU1352" s="72"/>
      <c r="AV1352" s="72"/>
      <c r="AW1352" s="72"/>
      <c r="AX1352" s="2"/>
      <c r="AY1352" s="359"/>
      <c r="AZ1352" s="359"/>
      <c r="BA1352" s="43"/>
      <c r="BB1352" s="128"/>
      <c r="BC1352" s="128"/>
      <c r="BD1352" s="43"/>
      <c r="BE1352" s="44"/>
      <c r="BF1352" s="44"/>
      <c r="BG1352" s="43"/>
      <c r="BH1352" s="2"/>
      <c r="BI1352" s="2"/>
      <c r="BJ1352" s="2"/>
      <c r="BK1352" s="2"/>
      <c r="BL1352" s="2"/>
      <c r="BM1352" s="2"/>
      <c r="BN1352" s="2"/>
      <c r="BO1352" s="2"/>
      <c r="BP1352" s="2"/>
      <c r="BQ1352" s="2"/>
      <c r="BR1352" s="2"/>
      <c r="BS1352" s="72"/>
      <c r="BT1352" s="72"/>
      <c r="BU1352" s="72"/>
      <c r="BV1352" s="72"/>
      <c r="BW1352" s="72"/>
      <c r="BX1352" s="72"/>
      <c r="BY1352" s="72"/>
      <c r="BZ1352" s="72"/>
      <c r="CA1352" s="72"/>
      <c r="CB1352" s="72"/>
      <c r="CC1352" s="72"/>
      <c r="CD1352" s="72"/>
      <c r="CE1352" s="72"/>
      <c r="CF1352" s="72"/>
      <c r="CG1352" s="72"/>
      <c r="CH1352" s="72"/>
      <c r="CI1352" s="72"/>
      <c r="CJ1352" s="72"/>
      <c r="EK1352" s="71"/>
      <c r="EL1352" s="71"/>
    </row>
    <row r="1353" spans="1:142" ht="25.15" customHeight="1">
      <c r="A1353" s="440"/>
      <c r="B1353" s="436"/>
      <c r="C1353" s="437">
        <v>43830</v>
      </c>
      <c r="D1353" s="368" t="s">
        <v>9</v>
      </c>
      <c r="E1353" s="368" t="s">
        <v>10</v>
      </c>
      <c r="F1353" s="368" t="s">
        <v>1</v>
      </c>
      <c r="G1353" s="368" t="s">
        <v>2</v>
      </c>
      <c r="H1353" s="368" t="s">
        <v>3</v>
      </c>
      <c r="I1353" s="368" t="s">
        <v>39</v>
      </c>
      <c r="M1353" s="435"/>
      <c r="N1353" s="361" t="s">
        <v>25</v>
      </c>
      <c r="O1353" s="361" t="s">
        <v>26</v>
      </c>
      <c r="P1353" s="361" t="s">
        <v>27</v>
      </c>
      <c r="Q1353" s="361" t="s">
        <v>28</v>
      </c>
      <c r="R1353" s="361" t="s">
        <v>29</v>
      </c>
      <c r="S1353" s="361" t="s">
        <v>30</v>
      </c>
      <c r="T1353" s="361" t="s">
        <v>31</v>
      </c>
      <c r="U1353" s="361" t="s">
        <v>32</v>
      </c>
      <c r="V1353" s="361" t="s">
        <v>33</v>
      </c>
      <c r="W1353" s="361" t="s">
        <v>34</v>
      </c>
      <c r="X1353" s="361" t="s">
        <v>35</v>
      </c>
      <c r="Y1353" s="361" t="s">
        <v>36</v>
      </c>
      <c r="Z1353" s="361" t="s">
        <v>37</v>
      </c>
      <c r="AA1353" s="361" t="s">
        <v>38</v>
      </c>
      <c r="AB1353" s="72"/>
      <c r="AC1353" s="72"/>
      <c r="AD1353" s="72"/>
      <c r="AE1353" s="72"/>
      <c r="AF1353" s="72"/>
      <c r="AG1353" s="72"/>
      <c r="AH1353" s="72"/>
      <c r="AI1353" s="72"/>
      <c r="AJ1353" s="72"/>
      <c r="AK1353" s="72"/>
      <c r="AL1353" s="72"/>
      <c r="AM1353" s="72"/>
      <c r="AN1353" s="72"/>
      <c r="AO1353" s="72"/>
      <c r="AP1353" s="72"/>
      <c r="AQ1353" s="72"/>
      <c r="AR1353" s="72"/>
      <c r="AS1353" s="72"/>
      <c r="AT1353" s="72"/>
      <c r="AU1353" s="72"/>
      <c r="AV1353" s="72"/>
      <c r="AW1353" s="72"/>
      <c r="AX1353" s="2"/>
      <c r="AY1353" s="359"/>
      <c r="AZ1353" s="359"/>
      <c r="BA1353" s="43"/>
      <c r="BB1353" s="128"/>
      <c r="BC1353" s="128"/>
      <c r="BD1353" s="43"/>
      <c r="BE1353" s="44"/>
      <c r="BF1353" s="44"/>
      <c r="BG1353" s="43"/>
      <c r="BH1353" s="2"/>
      <c r="BI1353" s="2"/>
      <c r="BJ1353" s="2"/>
      <c r="BK1353" s="2"/>
      <c r="BL1353" s="2"/>
      <c r="BM1353" s="2"/>
      <c r="BN1353" s="2"/>
      <c r="BO1353" s="2"/>
      <c r="BP1353" s="2"/>
      <c r="BQ1353" s="2"/>
      <c r="BR1353" s="2"/>
      <c r="BS1353" s="72"/>
      <c r="BT1353" s="72"/>
      <c r="BU1353" s="72"/>
      <c r="BV1353" s="72"/>
      <c r="BW1353" s="72"/>
      <c r="BX1353" s="72"/>
      <c r="BY1353" s="72"/>
      <c r="BZ1353" s="72"/>
      <c r="CA1353" s="72"/>
      <c r="CB1353" s="72"/>
      <c r="CC1353" s="72"/>
      <c r="CD1353" s="72"/>
      <c r="CE1353" s="72"/>
      <c r="CF1353" s="72"/>
      <c r="CG1353" s="72"/>
      <c r="CH1353" s="72"/>
      <c r="CI1353" s="72"/>
      <c r="CJ1353" s="72"/>
      <c r="EK1353" s="71"/>
      <c r="EL1353" s="71"/>
    </row>
    <row r="1354" spans="1:142" ht="25.15" customHeight="1">
      <c r="A1354" s="440"/>
      <c r="B1354" s="369">
        <v>2020</v>
      </c>
      <c r="C1354" s="397">
        <v>43830</v>
      </c>
      <c r="D1354" s="107">
        <f t="shared" ref="D1354:D1395" si="427">AVERAGE(N1354:P1354)</f>
        <v>0.18833206675285333</v>
      </c>
      <c r="E1354" s="107">
        <f t="shared" ref="E1354:E1395" si="428">AVERAGE(Q1354:R1354)</f>
        <v>9.6873423020250496E-2</v>
      </c>
      <c r="F1354" s="107">
        <f t="shared" ref="F1354:F1395" si="429">AVERAGE(S1354:T1354)</f>
        <v>7.6725156487370522E-2</v>
      </c>
      <c r="G1354" s="107">
        <f t="shared" ref="G1354:G1395" si="430">AVERAGE(U1354:V1354)</f>
        <v>7.1282441030762062E-2</v>
      </c>
      <c r="H1354" s="107">
        <f t="shared" ref="H1354:H1395" si="431">AVERAGE(W1354:X1354)</f>
        <v>7.611948475455968E-2</v>
      </c>
      <c r="I1354" s="107">
        <f t="shared" ref="I1354:I1395" si="432">AVERAGE(Y1354:AA1354)</f>
        <v>9.2164969026258273E-2</v>
      </c>
      <c r="M1354" s="128">
        <v>2020</v>
      </c>
      <c r="N1354" s="303">
        <f>N1260*$K$1175</f>
        <v>0.2668320714631004</v>
      </c>
      <c r="O1354" s="303">
        <f>O1260*$K$1176</f>
        <v>0.16916510819418626</v>
      </c>
      <c r="P1354" s="303">
        <f>P1260*$K$1177</f>
        <v>0.12899902060127336</v>
      </c>
      <c r="Q1354" s="303">
        <f>Q1260*$K$1178</f>
        <v>0.10485226385959989</v>
      </c>
      <c r="R1354" s="303">
        <f>R1260*$K$1179</f>
        <v>8.8894582180901099E-2</v>
      </c>
      <c r="S1354" s="303">
        <f>S1260*$K$1180</f>
        <v>7.9557015646983489E-2</v>
      </c>
      <c r="T1354" s="303">
        <f>T1260*$K$1181</f>
        <v>7.389329732775754E-2</v>
      </c>
      <c r="U1354" s="303">
        <f>U1260*$K$1182</f>
        <v>7.1266117976708787E-2</v>
      </c>
      <c r="V1354" s="303">
        <f>V1260*$K$1183</f>
        <v>7.129876408481535E-2</v>
      </c>
      <c r="W1354" s="303">
        <f>W1260*$K$1184</f>
        <v>7.3755483486523096E-2</v>
      </c>
      <c r="X1354" s="303">
        <f>X1260*$K$1185</f>
        <v>7.8483486022596249E-2</v>
      </c>
      <c r="Y1354" s="303">
        <f>Y1260*$K$1186</f>
        <v>8.4094851168143456E-2</v>
      </c>
      <c r="Z1354" s="303">
        <f>Z1260*$K$1187</f>
        <v>9.1581119579864007E-2</v>
      </c>
      <c r="AA1354" s="303">
        <f>AA1260*$K$1188</f>
        <v>0.10081893633076737</v>
      </c>
      <c r="AB1354" s="72"/>
      <c r="AC1354" s="72"/>
      <c r="AD1354" s="72"/>
      <c r="AE1354" s="72"/>
      <c r="AF1354" s="72"/>
      <c r="AG1354" s="72"/>
      <c r="AH1354" s="72"/>
      <c r="AI1354" s="72"/>
      <c r="AJ1354" s="72"/>
      <c r="AK1354" s="72"/>
      <c r="AL1354" s="72"/>
      <c r="AM1354" s="72"/>
      <c r="AN1354" s="72"/>
      <c r="AO1354" s="72"/>
      <c r="AP1354" s="72"/>
      <c r="AQ1354" s="72"/>
      <c r="AR1354" s="72"/>
      <c r="AS1354" s="72"/>
      <c r="AT1354" s="72"/>
      <c r="AU1354" s="72"/>
      <c r="AV1354" s="72"/>
      <c r="AW1354" s="72"/>
      <c r="AX1354" s="2"/>
      <c r="AY1354" s="359"/>
      <c r="AZ1354" s="359"/>
      <c r="BA1354" s="43"/>
      <c r="BB1354" s="128"/>
      <c r="BC1354" s="128"/>
      <c r="BD1354" s="43"/>
      <c r="BE1354" s="44"/>
      <c r="BF1354" s="44"/>
      <c r="BG1354" s="43"/>
      <c r="BH1354" s="2"/>
      <c r="BI1354" s="2"/>
      <c r="BJ1354" s="2"/>
      <c r="BK1354" s="2"/>
      <c r="BL1354" s="2"/>
      <c r="BM1354" s="2"/>
      <c r="BN1354" s="2"/>
      <c r="BO1354" s="2"/>
      <c r="BP1354" s="2"/>
      <c r="BQ1354" s="2"/>
      <c r="BR1354" s="2"/>
      <c r="BS1354" s="72"/>
      <c r="BT1354" s="72"/>
      <c r="BU1354" s="72"/>
      <c r="BV1354" s="72"/>
      <c r="BW1354" s="72"/>
      <c r="BX1354" s="72"/>
      <c r="BY1354" s="72"/>
      <c r="BZ1354" s="72"/>
      <c r="CA1354" s="72"/>
      <c r="CB1354" s="72"/>
      <c r="CC1354" s="72"/>
      <c r="CD1354" s="72"/>
      <c r="CE1354" s="72"/>
      <c r="CF1354" s="72"/>
      <c r="CG1354" s="72"/>
      <c r="CH1354" s="72"/>
      <c r="CI1354" s="72"/>
      <c r="CJ1354" s="72"/>
      <c r="EK1354" s="71"/>
      <c r="EL1354" s="71"/>
    </row>
    <row r="1355" spans="1:142" ht="25.15" customHeight="1">
      <c r="A1355" s="440"/>
      <c r="B1355" s="369">
        <f>B1354+1</f>
        <v>2021</v>
      </c>
      <c r="C1355" s="397">
        <f t="shared" ref="C1355:C1395" si="433">DATE(YEAR(C1354+1),12,31)</f>
        <v>44196</v>
      </c>
      <c r="D1355" s="107">
        <f t="shared" si="427"/>
        <v>0.19381492590940511</v>
      </c>
      <c r="E1355" s="107">
        <f t="shared" si="428"/>
        <v>9.9922052008472984E-2</v>
      </c>
      <c r="F1355" s="107">
        <f t="shared" si="429"/>
        <v>7.924941563072177E-2</v>
      </c>
      <c r="G1355" s="107">
        <f t="shared" si="430"/>
        <v>7.3677690997903569E-2</v>
      </c>
      <c r="H1355" s="107">
        <f t="shared" si="431"/>
        <v>7.8659327896224582E-2</v>
      </c>
      <c r="I1355" s="107">
        <f t="shared" si="432"/>
        <v>9.5135836013674743E-2</v>
      </c>
      <c r="J1355" s="15"/>
      <c r="K1355" s="15"/>
      <c r="L1355" s="15"/>
      <c r="M1355" s="128">
        <f>M1354+1</f>
        <v>2021</v>
      </c>
      <c r="N1355" s="303">
        <f t="shared" ref="N1355:N1395" si="434">N1261*$K$1175</f>
        <v>0.27440425834069687</v>
      </c>
      <c r="O1355" s="303">
        <f t="shared" ref="O1355:O1395" si="435">O1261*$K$1176</f>
        <v>0.1741378265170839</v>
      </c>
      <c r="P1355" s="303">
        <f t="shared" ref="P1355:P1395" si="436">P1261*$K$1177</f>
        <v>0.13290269287043457</v>
      </c>
      <c r="Q1355" s="303">
        <f t="shared" ref="Q1355:Q1395" si="437">Q1261*$K$1178</f>
        <v>0.10811325478855079</v>
      </c>
      <c r="R1355" s="303">
        <f t="shared" ref="R1355:R1395" si="438">R1261*$K$1179</f>
        <v>9.1730849228395195E-2</v>
      </c>
      <c r="S1355" s="303">
        <f t="shared" ref="S1355:S1395" si="439">S1261*$K$1180</f>
        <v>8.215268348680152E-2</v>
      </c>
      <c r="T1355" s="303">
        <f t="shared" ref="T1355:T1395" si="440">T1261*$K$1181</f>
        <v>7.6346147774642034E-2</v>
      </c>
      <c r="U1355" s="303">
        <f t="shared" ref="U1355:U1395" si="441">U1261*$K$1182</f>
        <v>7.3656970453100074E-2</v>
      </c>
      <c r="V1355" s="303">
        <f t="shared" ref="V1355:V1395" si="442">V1261*$K$1183</f>
        <v>7.3698411542707065E-2</v>
      </c>
      <c r="W1355" s="303">
        <f t="shared" ref="W1355:W1395" si="443">W1261*$K$1184</f>
        <v>7.6228444183574745E-2</v>
      </c>
      <c r="X1355" s="303">
        <f t="shared" ref="X1355:X1395" si="444">X1261*$K$1185</f>
        <v>8.1090211608874418E-2</v>
      </c>
      <c r="Y1355" s="303">
        <f t="shared" ref="Y1355:Y1395" si="445">Y1261*$K$1186</f>
        <v>8.6850926818727608E-2</v>
      </c>
      <c r="Z1355" s="303">
        <f t="shared" ref="Z1355:Z1395" si="446">Z1261*$K$1187</f>
        <v>9.4536447041674437E-2</v>
      </c>
      <c r="AA1355" s="303">
        <f t="shared" ref="AA1355:AA1395" si="447">AA1261*$K$1188</f>
        <v>0.10402013418062218</v>
      </c>
      <c r="AB1355" s="72"/>
      <c r="AC1355" s="72"/>
      <c r="AD1355" s="72"/>
      <c r="AE1355" s="72"/>
      <c r="AF1355" s="72"/>
      <c r="AG1355" s="72"/>
      <c r="AH1355" s="72"/>
      <c r="AI1355" s="72"/>
      <c r="AJ1355" s="72"/>
      <c r="AK1355" s="72"/>
      <c r="AL1355" s="72"/>
      <c r="AM1355" s="72"/>
      <c r="AN1355" s="72"/>
      <c r="AO1355" s="72"/>
      <c r="AP1355" s="72"/>
      <c r="AQ1355" s="72"/>
      <c r="AR1355" s="72"/>
      <c r="AS1355" s="72"/>
      <c r="AT1355" s="72"/>
      <c r="AU1355" s="72"/>
      <c r="AV1355" s="72"/>
      <c r="AW1355" s="72"/>
      <c r="AX1355" s="2"/>
      <c r="AY1355" s="359"/>
      <c r="AZ1355" s="359"/>
      <c r="BA1355" s="43"/>
      <c r="BB1355" s="128"/>
      <c r="BC1355" s="128"/>
      <c r="BD1355" s="43"/>
      <c r="BE1355" s="44"/>
      <c r="BF1355" s="44"/>
      <c r="BG1355" s="43"/>
      <c r="BH1355" s="2"/>
      <c r="BI1355" s="2"/>
      <c r="BJ1355" s="2"/>
      <c r="BK1355" s="2"/>
      <c r="BL1355" s="2"/>
      <c r="BM1355" s="2"/>
      <c r="BN1355" s="2"/>
      <c r="BO1355" s="2"/>
      <c r="BP1355" s="2"/>
      <c r="BQ1355" s="2"/>
      <c r="BR1355" s="2"/>
      <c r="BS1355" s="72"/>
      <c r="BT1355" s="72"/>
      <c r="BU1355" s="72"/>
      <c r="BV1355" s="72"/>
      <c r="BW1355" s="72"/>
      <c r="BX1355" s="72"/>
      <c r="BY1355" s="72"/>
      <c r="BZ1355" s="72"/>
      <c r="CA1355" s="72"/>
      <c r="CB1355" s="72"/>
      <c r="CC1355" s="72"/>
      <c r="CD1355" s="72"/>
      <c r="CE1355" s="72"/>
      <c r="CF1355" s="72"/>
      <c r="CG1355" s="72"/>
      <c r="CH1355" s="72"/>
      <c r="CI1355" s="72"/>
      <c r="CJ1355" s="72"/>
      <c r="EK1355" s="71"/>
      <c r="EL1355" s="71"/>
    </row>
    <row r="1356" spans="1:142" ht="25.15" customHeight="1">
      <c r="A1356" s="440"/>
      <c r="B1356" s="369">
        <f t="shared" ref="B1356:B1365" si="448">B1355+1</f>
        <v>2022</v>
      </c>
      <c r="C1356" s="397">
        <f t="shared" si="433"/>
        <v>44561</v>
      </c>
      <c r="D1356" s="107">
        <f t="shared" si="427"/>
        <v>0.24580231480842499</v>
      </c>
      <c r="E1356" s="107">
        <f t="shared" si="428"/>
        <v>0.12701174592642081</v>
      </c>
      <c r="F1356" s="107">
        <f t="shared" si="429"/>
        <v>0.1008723172734515</v>
      </c>
      <c r="G1356" s="107">
        <f t="shared" si="430"/>
        <v>9.3843127853974487E-2</v>
      </c>
      <c r="H1356" s="107">
        <f t="shared" si="431"/>
        <v>0.10016574851141788</v>
      </c>
      <c r="I1356" s="107">
        <f t="shared" si="432"/>
        <v>0.12101635278918123</v>
      </c>
      <c r="J1356" s="15"/>
      <c r="K1356" s="15"/>
      <c r="L1356" s="15"/>
      <c r="M1356" s="128">
        <f t="shared" ref="M1356:M1365" si="449">M1355+1</f>
        <v>2022</v>
      </c>
      <c r="N1356" s="303">
        <f t="shared" si="434"/>
        <v>0.34776162489871987</v>
      </c>
      <c r="O1356" s="303">
        <f t="shared" si="435"/>
        <v>0.22090741348473283</v>
      </c>
      <c r="P1356" s="303">
        <f t="shared" si="436"/>
        <v>0.16873790604182223</v>
      </c>
      <c r="Q1356" s="303">
        <f t="shared" si="437"/>
        <v>0.13737502055682527</v>
      </c>
      <c r="R1356" s="303">
        <f t="shared" si="438"/>
        <v>0.11664847129601634</v>
      </c>
      <c r="S1356" s="303">
        <f t="shared" si="439"/>
        <v>0.10454044926453888</v>
      </c>
      <c r="T1356" s="303">
        <f t="shared" si="440"/>
        <v>9.7204185282364117E-2</v>
      </c>
      <c r="U1356" s="303">
        <f t="shared" si="441"/>
        <v>9.3811913652806764E-2</v>
      </c>
      <c r="V1356" s="303">
        <f t="shared" si="442"/>
        <v>9.387434205514221E-2</v>
      </c>
      <c r="W1356" s="303">
        <f t="shared" si="443"/>
        <v>9.7085265053575745E-2</v>
      </c>
      <c r="X1356" s="303">
        <f t="shared" si="444"/>
        <v>0.10324623196926001</v>
      </c>
      <c r="Y1356" s="303">
        <f t="shared" si="445"/>
        <v>0.11053452349250927</v>
      </c>
      <c r="Z1356" s="303">
        <f t="shared" si="446"/>
        <v>0.12025802306715523</v>
      </c>
      <c r="AA1356" s="303">
        <f t="shared" si="447"/>
        <v>0.1322565118078792</v>
      </c>
      <c r="AB1356" s="72"/>
      <c r="AC1356" s="72"/>
      <c r="AD1356" s="72"/>
      <c r="AE1356" s="72"/>
      <c r="AF1356" s="72"/>
      <c r="AG1356" s="72"/>
      <c r="AH1356" s="72"/>
      <c r="AI1356" s="72"/>
      <c r="AJ1356" s="72"/>
      <c r="AK1356" s="72"/>
      <c r="AL1356" s="72"/>
      <c r="AM1356" s="72"/>
      <c r="AN1356" s="72"/>
      <c r="AO1356" s="72"/>
      <c r="AP1356" s="72"/>
      <c r="AQ1356" s="72"/>
      <c r="AR1356" s="72"/>
      <c r="AS1356" s="72"/>
      <c r="AT1356" s="72"/>
      <c r="AU1356" s="72"/>
      <c r="AV1356" s="72"/>
      <c r="AW1356" s="72"/>
      <c r="AX1356" s="2"/>
      <c r="AY1356" s="359"/>
      <c r="AZ1356" s="359"/>
      <c r="BA1356" s="43"/>
      <c r="BB1356" s="128"/>
      <c r="BC1356" s="128"/>
      <c r="BD1356" s="43"/>
      <c r="BE1356" s="44"/>
      <c r="BF1356" s="44"/>
      <c r="BG1356" s="43"/>
      <c r="BH1356" s="2"/>
      <c r="BI1356" s="2"/>
      <c r="BJ1356" s="2"/>
      <c r="BK1356" s="2"/>
      <c r="BL1356" s="2"/>
      <c r="BM1356" s="2"/>
      <c r="BN1356" s="2"/>
      <c r="BO1356" s="2"/>
      <c r="BP1356" s="2"/>
      <c r="BQ1356" s="2"/>
      <c r="BR1356" s="2"/>
      <c r="BS1356" s="72"/>
      <c r="BT1356" s="72"/>
      <c r="BU1356" s="72"/>
      <c r="BV1356" s="72"/>
      <c r="BW1356" s="72"/>
      <c r="BX1356" s="72"/>
      <c r="BY1356" s="72"/>
      <c r="BZ1356" s="72"/>
      <c r="CA1356" s="72"/>
      <c r="CB1356" s="72"/>
      <c r="CC1356" s="72"/>
      <c r="CD1356" s="72"/>
      <c r="CE1356" s="72"/>
      <c r="CF1356" s="72"/>
      <c r="CG1356" s="72"/>
      <c r="CH1356" s="72"/>
      <c r="CI1356" s="72"/>
      <c r="CJ1356" s="72"/>
      <c r="EK1356" s="71"/>
      <c r="EL1356" s="71"/>
    </row>
    <row r="1357" spans="1:142" ht="25.15" customHeight="1">
      <c r="A1357" s="440"/>
      <c r="B1357" s="369">
        <f t="shared" si="448"/>
        <v>2023</v>
      </c>
      <c r="C1357" s="397">
        <f t="shared" si="433"/>
        <v>44926</v>
      </c>
      <c r="D1357" s="107">
        <f t="shared" si="427"/>
        <v>0.32887503949915892</v>
      </c>
      <c r="E1357" s="107">
        <f t="shared" si="428"/>
        <v>0.17031885976848751</v>
      </c>
      <c r="F1357" s="107">
        <f t="shared" si="429"/>
        <v>0.13544911195118001</v>
      </c>
      <c r="G1357" s="107">
        <f t="shared" si="430"/>
        <v>0.12609348373934431</v>
      </c>
      <c r="H1357" s="107">
        <f t="shared" si="431"/>
        <v>0.13455923662038674</v>
      </c>
      <c r="I1357" s="107">
        <f t="shared" si="432"/>
        <v>0.16239631532398799</v>
      </c>
      <c r="J1357" s="15"/>
      <c r="K1357" s="15"/>
      <c r="L1357" s="15"/>
      <c r="M1357" s="128">
        <f t="shared" si="449"/>
        <v>2023</v>
      </c>
      <c r="N1357" s="303">
        <f t="shared" si="434"/>
        <v>0.46496563025935789</v>
      </c>
      <c r="O1357" s="303">
        <f t="shared" si="435"/>
        <v>0.29564647189647753</v>
      </c>
      <c r="P1357" s="303">
        <f t="shared" si="436"/>
        <v>0.22601301634164142</v>
      </c>
      <c r="Q1357" s="303">
        <f t="shared" si="437"/>
        <v>0.1841512814023033</v>
      </c>
      <c r="R1357" s="303">
        <f t="shared" si="438"/>
        <v>0.15648643813467172</v>
      </c>
      <c r="S1357" s="303">
        <f t="shared" si="439"/>
        <v>0.1403385130615985</v>
      </c>
      <c r="T1357" s="303">
        <f t="shared" si="440"/>
        <v>0.13055971084076151</v>
      </c>
      <c r="U1357" s="303">
        <f t="shared" si="441"/>
        <v>0.12604516794794543</v>
      </c>
      <c r="V1357" s="303">
        <f t="shared" si="442"/>
        <v>0.12614179953074323</v>
      </c>
      <c r="W1357" s="303">
        <f t="shared" si="443"/>
        <v>0.13044089667758635</v>
      </c>
      <c r="X1357" s="303">
        <f t="shared" si="444"/>
        <v>0.13867757656318713</v>
      </c>
      <c r="Y1357" s="303">
        <f t="shared" si="445"/>
        <v>0.14840565238238546</v>
      </c>
      <c r="Z1357" s="303">
        <f t="shared" si="446"/>
        <v>0.16138413174045707</v>
      </c>
      <c r="AA1357" s="303">
        <f t="shared" si="447"/>
        <v>0.17739916184912144</v>
      </c>
      <c r="AB1357" s="72"/>
      <c r="AC1357" s="72"/>
      <c r="AD1357" s="72"/>
      <c r="AE1357" s="72"/>
      <c r="AF1357" s="72"/>
      <c r="AG1357" s="72"/>
      <c r="AH1357" s="72"/>
      <c r="AI1357" s="72"/>
      <c r="AJ1357" s="72"/>
      <c r="AK1357" s="72"/>
      <c r="AL1357" s="72"/>
      <c r="AM1357" s="72"/>
      <c r="AN1357" s="72"/>
      <c r="AO1357" s="72"/>
      <c r="AP1357" s="72"/>
      <c r="AQ1357" s="72"/>
      <c r="AR1357" s="72"/>
      <c r="AS1357" s="72"/>
      <c r="AT1357" s="72"/>
      <c r="AU1357" s="72"/>
      <c r="AV1357" s="72"/>
      <c r="AW1357" s="72"/>
      <c r="AX1357" s="2"/>
      <c r="AY1357" s="359"/>
      <c r="AZ1357" s="359"/>
      <c r="BA1357" s="43"/>
      <c r="BB1357" s="128"/>
      <c r="BC1357" s="128"/>
      <c r="BD1357" s="43"/>
      <c r="BE1357" s="44"/>
      <c r="BF1357" s="44"/>
      <c r="BG1357" s="43"/>
      <c r="BH1357" s="2"/>
      <c r="BI1357" s="2"/>
      <c r="BJ1357" s="2"/>
      <c r="BK1357" s="2"/>
      <c r="BL1357" s="2"/>
      <c r="BM1357" s="2"/>
      <c r="BN1357" s="2"/>
      <c r="BO1357" s="2"/>
      <c r="BP1357" s="2"/>
      <c r="BQ1357" s="2"/>
      <c r="BR1357" s="2"/>
      <c r="BS1357" s="72"/>
      <c r="BT1357" s="72"/>
      <c r="BU1357" s="72"/>
      <c r="BV1357" s="72"/>
      <c r="BW1357" s="72"/>
      <c r="BX1357" s="72"/>
      <c r="BY1357" s="72"/>
      <c r="BZ1357" s="72"/>
      <c r="CA1357" s="72"/>
      <c r="CB1357" s="72"/>
      <c r="CC1357" s="72"/>
      <c r="CD1357" s="72"/>
      <c r="CE1357" s="72"/>
      <c r="CF1357" s="72"/>
      <c r="CG1357" s="72"/>
      <c r="CH1357" s="72"/>
      <c r="CI1357" s="72"/>
      <c r="CJ1357" s="72"/>
      <c r="EK1357" s="71"/>
      <c r="EL1357" s="71"/>
    </row>
    <row r="1358" spans="1:142" ht="25.15" customHeight="1">
      <c r="A1358" s="440"/>
      <c r="B1358" s="369">
        <f t="shared" si="448"/>
        <v>2024</v>
      </c>
      <c r="C1358" s="397">
        <f t="shared" si="433"/>
        <v>45291</v>
      </c>
      <c r="D1358" s="107">
        <f t="shared" si="427"/>
        <v>0.37605754788033424</v>
      </c>
      <c r="E1358" s="107">
        <f t="shared" si="428"/>
        <v>0.19518670751381595</v>
      </c>
      <c r="F1358" s="107">
        <f t="shared" si="429"/>
        <v>0.15543220514644635</v>
      </c>
      <c r="G1358" s="107">
        <f t="shared" si="430"/>
        <v>0.14479015859737412</v>
      </c>
      <c r="H1358" s="107">
        <f t="shared" si="431"/>
        <v>0.15447761405974131</v>
      </c>
      <c r="I1358" s="107">
        <f t="shared" si="432"/>
        <v>0.18623995438540633</v>
      </c>
      <c r="J1358" s="15"/>
      <c r="K1358" s="15"/>
      <c r="L1358" s="15"/>
      <c r="M1358" s="128">
        <f t="shared" si="449"/>
        <v>2024</v>
      </c>
      <c r="N1358" s="303">
        <f t="shared" si="434"/>
        <v>0.53130106824380807</v>
      </c>
      <c r="O1358" s="303">
        <f t="shared" si="435"/>
        <v>0.33815250402344033</v>
      </c>
      <c r="P1358" s="303">
        <f t="shared" si="436"/>
        <v>0.25871907137375427</v>
      </c>
      <c r="Q1358" s="303">
        <f t="shared" si="437"/>
        <v>0.21096585739912502</v>
      </c>
      <c r="R1358" s="303">
        <f t="shared" si="438"/>
        <v>0.17940755762850691</v>
      </c>
      <c r="S1358" s="303">
        <f t="shared" si="439"/>
        <v>0.16100215875126259</v>
      </c>
      <c r="T1358" s="303">
        <f t="shared" si="440"/>
        <v>0.14986225154163013</v>
      </c>
      <c r="U1358" s="303">
        <f t="shared" si="441"/>
        <v>0.14472747771868613</v>
      </c>
      <c r="V1358" s="303">
        <f t="shared" si="442"/>
        <v>0.14485283947606212</v>
      </c>
      <c r="W1358" s="303">
        <f t="shared" si="443"/>
        <v>0.1497721075918744</v>
      </c>
      <c r="X1358" s="303">
        <f t="shared" si="444"/>
        <v>0.15918312052760819</v>
      </c>
      <c r="Y1358" s="303">
        <f t="shared" si="445"/>
        <v>0.17028029284568749</v>
      </c>
      <c r="Z1358" s="303">
        <f t="shared" si="446"/>
        <v>0.18508531950665608</v>
      </c>
      <c r="AA1358" s="303">
        <f t="shared" si="447"/>
        <v>0.20335425080387551</v>
      </c>
      <c r="AB1358" s="72"/>
      <c r="AC1358" s="72"/>
      <c r="AD1358" s="72"/>
      <c r="AE1358" s="72"/>
      <c r="AF1358" s="72"/>
      <c r="AG1358" s="72"/>
      <c r="AH1358" s="72"/>
      <c r="AI1358" s="72"/>
      <c r="AJ1358" s="72"/>
      <c r="AK1358" s="72"/>
      <c r="AL1358" s="72"/>
      <c r="AM1358" s="72"/>
      <c r="AN1358" s="72"/>
      <c r="AO1358" s="72"/>
      <c r="AP1358" s="72"/>
      <c r="AQ1358" s="72"/>
      <c r="AR1358" s="72"/>
      <c r="AS1358" s="72"/>
      <c r="AT1358" s="72"/>
      <c r="AU1358" s="72"/>
      <c r="AV1358" s="72"/>
      <c r="AW1358" s="72"/>
      <c r="AX1358" s="2"/>
      <c r="AY1358" s="359"/>
      <c r="AZ1358" s="359"/>
      <c r="BA1358" s="43"/>
      <c r="BB1358" s="128"/>
      <c r="BC1358" s="128"/>
      <c r="BD1358" s="43"/>
      <c r="BE1358" s="44"/>
      <c r="BF1358" s="44"/>
      <c r="BG1358" s="43"/>
      <c r="BH1358" s="2"/>
      <c r="BI1358" s="2"/>
      <c r="BJ1358" s="2"/>
      <c r="BK1358" s="2"/>
      <c r="BL1358" s="2"/>
      <c r="BM1358" s="2"/>
      <c r="BN1358" s="2"/>
      <c r="BO1358" s="2"/>
      <c r="BP1358" s="2"/>
      <c r="BQ1358" s="2"/>
      <c r="BR1358" s="2"/>
      <c r="BS1358" s="72"/>
      <c r="BT1358" s="72"/>
      <c r="BU1358" s="72"/>
      <c r="BV1358" s="72"/>
      <c r="BW1358" s="72"/>
      <c r="BX1358" s="72"/>
      <c r="BY1358" s="72"/>
      <c r="BZ1358" s="72"/>
      <c r="CA1358" s="72"/>
      <c r="CB1358" s="72"/>
      <c r="CC1358" s="72"/>
      <c r="CD1358" s="72"/>
      <c r="CE1358" s="72"/>
      <c r="CF1358" s="72"/>
      <c r="CG1358" s="72"/>
      <c r="CH1358" s="72"/>
      <c r="CI1358" s="72"/>
      <c r="CJ1358" s="72"/>
      <c r="EK1358" s="71"/>
      <c r="EL1358" s="71"/>
    </row>
    <row r="1359" spans="1:142" ht="25.15" customHeight="1">
      <c r="A1359" s="440"/>
      <c r="B1359" s="369">
        <f t="shared" si="448"/>
        <v>2025</v>
      </c>
      <c r="C1359" s="397">
        <f t="shared" si="433"/>
        <v>45657</v>
      </c>
      <c r="D1359" s="107">
        <f t="shared" si="427"/>
        <v>0.42273913381211831</v>
      </c>
      <c r="E1359" s="107">
        <f t="shared" si="428"/>
        <v>0.21989874110356511</v>
      </c>
      <c r="F1359" s="107">
        <f t="shared" si="429"/>
        <v>0.17534081333491505</v>
      </c>
      <c r="G1359" s="107">
        <f t="shared" si="430"/>
        <v>0.16343995530803443</v>
      </c>
      <c r="H1359" s="107">
        <f t="shared" si="431"/>
        <v>0.17433793076483484</v>
      </c>
      <c r="I1359" s="107">
        <f t="shared" si="432"/>
        <v>0.20996675434496528</v>
      </c>
      <c r="J1359" s="15"/>
      <c r="K1359" s="15"/>
      <c r="L1359" s="15"/>
      <c r="M1359" s="128">
        <f t="shared" si="449"/>
        <v>2025</v>
      </c>
      <c r="N1359" s="303">
        <f t="shared" si="434"/>
        <v>0.59683937336524018</v>
      </c>
      <c r="O1359" s="303">
        <f t="shared" si="435"/>
        <v>0.38022993793517712</v>
      </c>
      <c r="P1359" s="303">
        <f t="shared" si="436"/>
        <v>0.29114809013593762</v>
      </c>
      <c r="Q1359" s="303">
        <f t="shared" si="437"/>
        <v>0.23759451203522766</v>
      </c>
      <c r="R1359" s="303">
        <f t="shared" si="438"/>
        <v>0.20220297017190256</v>
      </c>
      <c r="S1359" s="303">
        <f t="shared" si="439"/>
        <v>0.18157886639573448</v>
      </c>
      <c r="T1359" s="303">
        <f t="shared" si="440"/>
        <v>0.16910276027409563</v>
      </c>
      <c r="U1359" s="303">
        <f t="shared" si="441"/>
        <v>0.16336120357985354</v>
      </c>
      <c r="V1359" s="303">
        <f t="shared" si="442"/>
        <v>0.16351870703621532</v>
      </c>
      <c r="W1359" s="303">
        <f t="shared" si="443"/>
        <v>0.16905241069368615</v>
      </c>
      <c r="X1359" s="303">
        <f t="shared" si="444"/>
        <v>0.17962345083598352</v>
      </c>
      <c r="Y1359" s="303">
        <f t="shared" si="445"/>
        <v>0.19206854583522348</v>
      </c>
      <c r="Z1359" s="303">
        <f t="shared" si="446"/>
        <v>0.20867187125730946</v>
      </c>
      <c r="AA1359" s="303">
        <f t="shared" si="447"/>
        <v>0.22915984594236297</v>
      </c>
      <c r="AB1359" s="72"/>
      <c r="AC1359" s="72"/>
      <c r="AD1359" s="72"/>
      <c r="AE1359" s="72"/>
      <c r="AF1359" s="72"/>
      <c r="AG1359" s="72"/>
      <c r="AH1359" s="72"/>
      <c r="AI1359" s="72"/>
      <c r="AJ1359" s="72"/>
      <c r="AK1359" s="72"/>
      <c r="AL1359" s="72"/>
      <c r="AM1359" s="72"/>
      <c r="AN1359" s="72"/>
      <c r="AO1359" s="72"/>
      <c r="AP1359" s="72"/>
      <c r="AQ1359" s="72"/>
      <c r="AR1359" s="72"/>
      <c r="AS1359" s="72"/>
      <c r="AT1359" s="72"/>
      <c r="AU1359" s="72"/>
      <c r="AV1359" s="72"/>
      <c r="AW1359" s="72"/>
      <c r="AX1359" s="2"/>
      <c r="AY1359" s="359"/>
      <c r="AZ1359" s="359"/>
      <c r="BA1359" s="43"/>
      <c r="BB1359" s="128"/>
      <c r="BC1359" s="128"/>
      <c r="BD1359" s="43"/>
      <c r="BE1359" s="44"/>
      <c r="BF1359" s="44"/>
      <c r="BG1359" s="43"/>
      <c r="BH1359" s="2"/>
      <c r="BI1359" s="2"/>
      <c r="BJ1359" s="2"/>
      <c r="BK1359" s="2"/>
      <c r="BL1359" s="2"/>
      <c r="BM1359" s="2"/>
      <c r="BN1359" s="2"/>
      <c r="BO1359" s="2"/>
      <c r="BP1359" s="2"/>
      <c r="BQ1359" s="2"/>
      <c r="BR1359" s="2"/>
      <c r="BS1359" s="72"/>
      <c r="BT1359" s="72"/>
      <c r="BU1359" s="72"/>
      <c r="BV1359" s="72"/>
      <c r="BW1359" s="72"/>
      <c r="BX1359" s="72"/>
      <c r="BY1359" s="72"/>
      <c r="BZ1359" s="72"/>
      <c r="CA1359" s="72"/>
      <c r="CB1359" s="72"/>
      <c r="CC1359" s="72"/>
      <c r="CD1359" s="72"/>
      <c r="CE1359" s="72"/>
      <c r="CF1359" s="72"/>
      <c r="CG1359" s="72"/>
      <c r="CH1359" s="72"/>
      <c r="CI1359" s="72"/>
      <c r="CJ1359" s="72"/>
      <c r="EK1359" s="71"/>
      <c r="EL1359" s="71"/>
    </row>
    <row r="1360" spans="1:142" ht="25.15" customHeight="1">
      <c r="A1360" s="440"/>
      <c r="B1360" s="369">
        <f t="shared" si="448"/>
        <v>2026</v>
      </c>
      <c r="C1360" s="397">
        <f t="shared" si="433"/>
        <v>46022</v>
      </c>
      <c r="D1360" s="107">
        <f t="shared" si="427"/>
        <v>0.46882155998471814</v>
      </c>
      <c r="E1360" s="107">
        <f t="shared" si="428"/>
        <v>0.24435672322794183</v>
      </c>
      <c r="F1360" s="107">
        <f t="shared" si="429"/>
        <v>0.19507421567929817</v>
      </c>
      <c r="G1360" s="107">
        <f t="shared" si="430"/>
        <v>0.18193884166404439</v>
      </c>
      <c r="H1360" s="107">
        <f t="shared" si="431"/>
        <v>0.19403284315839339</v>
      </c>
      <c r="I1360" s="107">
        <f t="shared" si="432"/>
        <v>0.23346854378289258</v>
      </c>
      <c r="J1360" s="15"/>
      <c r="K1360" s="15"/>
      <c r="L1360" s="15"/>
      <c r="M1360" s="128">
        <f t="shared" si="449"/>
        <v>2026</v>
      </c>
      <c r="N1360" s="303">
        <f t="shared" si="434"/>
        <v>0.66148230831386146</v>
      </c>
      <c r="O1360" s="303">
        <f t="shared" si="435"/>
        <v>0.42178053632189477</v>
      </c>
      <c r="P1360" s="303">
        <f t="shared" si="436"/>
        <v>0.32320183531839819</v>
      </c>
      <c r="Q1360" s="303">
        <f t="shared" si="437"/>
        <v>0.2639390080008181</v>
      </c>
      <c r="R1360" s="303">
        <f t="shared" si="438"/>
        <v>0.22477443845506559</v>
      </c>
      <c r="S1360" s="303">
        <f t="shared" si="439"/>
        <v>0.20196874300022455</v>
      </c>
      <c r="T1360" s="303">
        <f t="shared" si="440"/>
        <v>0.18817968835837176</v>
      </c>
      <c r="U1360" s="303">
        <f t="shared" si="441"/>
        <v>0.18184314116666511</v>
      </c>
      <c r="V1360" s="303">
        <f t="shared" si="442"/>
        <v>0.18203454216142365</v>
      </c>
      <c r="W1360" s="303">
        <f t="shared" si="443"/>
        <v>0.18817529024824595</v>
      </c>
      <c r="X1360" s="303">
        <f t="shared" si="444"/>
        <v>0.19989039606854084</v>
      </c>
      <c r="Y1360" s="303">
        <f t="shared" si="445"/>
        <v>0.21366223993122122</v>
      </c>
      <c r="Z1360" s="303">
        <f t="shared" si="446"/>
        <v>0.23203561557264504</v>
      </c>
      <c r="AA1360" s="303">
        <f t="shared" si="447"/>
        <v>0.25470777584481141</v>
      </c>
      <c r="AB1360" s="72"/>
      <c r="AC1360" s="72"/>
      <c r="AD1360" s="72"/>
      <c r="AE1360" s="72"/>
      <c r="AF1360" s="72"/>
      <c r="AG1360" s="72"/>
      <c r="AH1360" s="72"/>
      <c r="AI1360" s="72"/>
      <c r="AJ1360" s="72"/>
      <c r="AK1360" s="72"/>
      <c r="AL1360" s="72"/>
      <c r="AM1360" s="72"/>
      <c r="AN1360" s="72"/>
      <c r="AO1360" s="72"/>
      <c r="AP1360" s="72"/>
      <c r="AQ1360" s="72"/>
      <c r="AR1360" s="72"/>
      <c r="AS1360" s="72"/>
      <c r="AT1360" s="72"/>
      <c r="AU1360" s="72"/>
      <c r="AV1360" s="72"/>
      <c r="AW1360" s="72"/>
      <c r="AX1360" s="2"/>
      <c r="AY1360" s="359"/>
      <c r="AZ1360" s="359"/>
      <c r="BA1360" s="43"/>
      <c r="BB1360" s="128"/>
      <c r="BC1360" s="128"/>
      <c r="BD1360" s="43"/>
      <c r="BE1360" s="44"/>
      <c r="BF1360" s="44"/>
      <c r="BG1360" s="43"/>
      <c r="BH1360" s="2"/>
      <c r="BI1360" s="2"/>
      <c r="BJ1360" s="2"/>
      <c r="BK1360" s="2"/>
      <c r="BL1360" s="2"/>
      <c r="BM1360" s="2"/>
      <c r="BN1360" s="2"/>
      <c r="BO1360" s="2"/>
      <c r="BP1360" s="2"/>
      <c r="BQ1360" s="2"/>
      <c r="BR1360" s="2"/>
      <c r="BS1360" s="72"/>
      <c r="BT1360" s="72"/>
      <c r="BU1360" s="72"/>
      <c r="BV1360" s="72"/>
      <c r="BW1360" s="72"/>
      <c r="BX1360" s="72"/>
      <c r="BY1360" s="72"/>
      <c r="BZ1360" s="72"/>
      <c r="CA1360" s="72"/>
      <c r="CB1360" s="72"/>
      <c r="CC1360" s="72"/>
      <c r="CD1360" s="72"/>
      <c r="CE1360" s="72"/>
      <c r="CF1360" s="72"/>
      <c r="CG1360" s="72"/>
      <c r="CH1360" s="72"/>
      <c r="CI1360" s="72"/>
      <c r="CJ1360" s="72"/>
      <c r="EK1360" s="71"/>
      <c r="EL1360" s="71"/>
    </row>
    <row r="1361" spans="1:142" ht="25.15" customHeight="1">
      <c r="A1361" s="440"/>
      <c r="B1361" s="369">
        <f t="shared" si="448"/>
        <v>2027</v>
      </c>
      <c r="C1361" s="397">
        <f t="shared" si="433"/>
        <v>46387</v>
      </c>
      <c r="D1361" s="107">
        <f t="shared" si="427"/>
        <v>0.5143426343753803</v>
      </c>
      <c r="E1361" s="107">
        <f t="shared" si="428"/>
        <v>0.26859846186419278</v>
      </c>
      <c r="F1361" s="107">
        <f t="shared" si="429"/>
        <v>0.21467117597649185</v>
      </c>
      <c r="G1361" s="107">
        <f t="shared" si="430"/>
        <v>0.20032685588849941</v>
      </c>
      <c r="H1361" s="107">
        <f t="shared" si="431"/>
        <v>0.21360366388971175</v>
      </c>
      <c r="I1361" s="107">
        <f t="shared" si="432"/>
        <v>0.25678695395503276</v>
      </c>
      <c r="J1361" s="15"/>
      <c r="K1361" s="15"/>
      <c r="L1361" s="15"/>
      <c r="M1361" s="128">
        <f t="shared" si="449"/>
        <v>2027</v>
      </c>
      <c r="N1361" s="303">
        <f t="shared" si="434"/>
        <v>0.7252676810669183</v>
      </c>
      <c r="O1361" s="303">
        <f t="shared" si="435"/>
        <v>0.46284210716084001</v>
      </c>
      <c r="P1361" s="303">
        <f t="shared" si="436"/>
        <v>0.35491811489838276</v>
      </c>
      <c r="Q1361" s="303">
        <f t="shared" si="437"/>
        <v>0.290037153273143</v>
      </c>
      <c r="R1361" s="303">
        <f t="shared" si="438"/>
        <v>0.24715977045524262</v>
      </c>
      <c r="S1361" s="303">
        <f t="shared" si="439"/>
        <v>0.22221023375507917</v>
      </c>
      <c r="T1361" s="303">
        <f t="shared" si="440"/>
        <v>0.20713211819790453</v>
      </c>
      <c r="U1361" s="303">
        <f t="shared" si="441"/>
        <v>0.20021301009566639</v>
      </c>
      <c r="V1361" s="303">
        <f t="shared" si="442"/>
        <v>0.20044070168133243</v>
      </c>
      <c r="W1361" s="303">
        <f t="shared" si="443"/>
        <v>0.20718174029829872</v>
      </c>
      <c r="X1361" s="303">
        <f t="shared" si="444"/>
        <v>0.22002558748112475</v>
      </c>
      <c r="Y1361" s="303">
        <f t="shared" si="445"/>
        <v>0.23510300638952533</v>
      </c>
      <c r="Z1361" s="303">
        <f t="shared" si="446"/>
        <v>0.25521818370850741</v>
      </c>
      <c r="AA1361" s="303">
        <f t="shared" si="447"/>
        <v>0.28003967176706557</v>
      </c>
      <c r="AB1361" s="72"/>
      <c r="AC1361" s="72"/>
      <c r="AD1361" s="72"/>
      <c r="AE1361" s="72"/>
      <c r="AF1361" s="72"/>
      <c r="AG1361" s="72"/>
      <c r="AH1361" s="72"/>
      <c r="AI1361" s="72"/>
      <c r="AJ1361" s="72"/>
      <c r="AK1361" s="72"/>
      <c r="AL1361" s="72"/>
      <c r="AM1361" s="72"/>
      <c r="AN1361" s="72"/>
      <c r="AO1361" s="72"/>
      <c r="AP1361" s="72"/>
      <c r="AQ1361" s="72"/>
      <c r="AR1361" s="72"/>
      <c r="AS1361" s="72"/>
      <c r="AT1361" s="72"/>
      <c r="AU1361" s="72"/>
      <c r="AV1361" s="72"/>
      <c r="AW1361" s="72"/>
      <c r="AX1361" s="2"/>
      <c r="AY1361" s="359"/>
      <c r="AZ1361" s="359"/>
      <c r="BA1361" s="43"/>
      <c r="BB1361" s="128"/>
      <c r="BC1361" s="128"/>
      <c r="BD1361" s="43"/>
      <c r="BE1361" s="44"/>
      <c r="BF1361" s="44"/>
      <c r="BG1361" s="43"/>
      <c r="BH1361" s="2"/>
      <c r="BI1361" s="2"/>
      <c r="BJ1361" s="2"/>
      <c r="BK1361" s="2"/>
      <c r="BL1361" s="2"/>
      <c r="BM1361" s="2"/>
      <c r="BN1361" s="2"/>
      <c r="BO1361" s="2"/>
      <c r="BP1361" s="2"/>
      <c r="BQ1361" s="2"/>
      <c r="BR1361" s="2"/>
      <c r="BS1361" s="72"/>
      <c r="BT1361" s="72"/>
      <c r="BU1361" s="72"/>
      <c r="BV1361" s="72"/>
      <c r="BW1361" s="72"/>
      <c r="BX1361" s="72"/>
      <c r="BY1361" s="72"/>
      <c r="BZ1361" s="72"/>
      <c r="CA1361" s="72"/>
      <c r="CB1361" s="72"/>
      <c r="CC1361" s="72"/>
      <c r="CD1361" s="72"/>
      <c r="CE1361" s="72"/>
      <c r="CF1361" s="72"/>
      <c r="CG1361" s="72"/>
      <c r="CH1361" s="72"/>
      <c r="CI1361" s="72"/>
      <c r="CJ1361" s="72"/>
      <c r="EK1361" s="71"/>
      <c r="EL1361" s="71"/>
    </row>
    <row r="1362" spans="1:142" ht="25.15" customHeight="1">
      <c r="A1362" s="440"/>
      <c r="B1362" s="369">
        <f t="shared" si="448"/>
        <v>2028</v>
      </c>
      <c r="C1362" s="397">
        <f t="shared" si="433"/>
        <v>46752</v>
      </c>
      <c r="D1362" s="107">
        <f t="shared" si="427"/>
        <v>0.55928799302750454</v>
      </c>
      <c r="E1362" s="107">
        <f t="shared" si="428"/>
        <v>0.29260959305571754</v>
      </c>
      <c r="F1362" s="107">
        <f t="shared" si="429"/>
        <v>0.23411696713616137</v>
      </c>
      <c r="G1362" s="107">
        <f t="shared" si="430"/>
        <v>0.21858878671275239</v>
      </c>
      <c r="H1362" s="107">
        <f t="shared" si="431"/>
        <v>0.23303469751183045</v>
      </c>
      <c r="I1362" s="107">
        <f t="shared" si="432"/>
        <v>0.27990616836984838</v>
      </c>
      <c r="J1362" s="15"/>
      <c r="K1362" s="15"/>
      <c r="L1362" s="15"/>
      <c r="M1362" s="128">
        <f t="shared" si="449"/>
        <v>2028</v>
      </c>
      <c r="N1362" s="303">
        <f t="shared" si="434"/>
        <v>0.78818112766781057</v>
      </c>
      <c r="O1362" s="303">
        <f t="shared" si="435"/>
        <v>0.50340028649541224</v>
      </c>
      <c r="P1362" s="303">
        <f t="shared" si="436"/>
        <v>0.38628256491929092</v>
      </c>
      <c r="Q1362" s="303">
        <f t="shared" si="437"/>
        <v>0.3158745838956018</v>
      </c>
      <c r="R1362" s="303">
        <f t="shared" si="438"/>
        <v>0.26934460221583323</v>
      </c>
      <c r="S1362" s="303">
        <f t="shared" si="439"/>
        <v>0.24228873261454156</v>
      </c>
      <c r="T1362" s="303">
        <f t="shared" si="440"/>
        <v>0.22594520165778115</v>
      </c>
      <c r="U1362" s="303">
        <f t="shared" si="441"/>
        <v>0.21845572014278836</v>
      </c>
      <c r="V1362" s="303">
        <f t="shared" si="442"/>
        <v>0.21872185328271646</v>
      </c>
      <c r="W1362" s="303">
        <f t="shared" si="443"/>
        <v>0.22605618644146314</v>
      </c>
      <c r="X1362" s="303">
        <f t="shared" si="444"/>
        <v>0.24001320858219777</v>
      </c>
      <c r="Y1362" s="303">
        <f t="shared" si="445"/>
        <v>0.2563750287185983</v>
      </c>
      <c r="Z1362" s="303">
        <f t="shared" si="446"/>
        <v>0.27820375917335888</v>
      </c>
      <c r="AA1362" s="303">
        <f t="shared" si="447"/>
        <v>0.30513971721758792</v>
      </c>
      <c r="AB1362" s="72"/>
      <c r="AC1362" s="72"/>
      <c r="AD1362" s="72"/>
      <c r="AE1362" s="72"/>
      <c r="AF1362" s="72"/>
      <c r="AG1362" s="72"/>
      <c r="AH1362" s="72"/>
      <c r="AI1362" s="72"/>
      <c r="AJ1362" s="72"/>
      <c r="AK1362" s="72"/>
      <c r="AL1362" s="72"/>
      <c r="AM1362" s="72"/>
      <c r="AN1362" s="72"/>
      <c r="AO1362" s="72"/>
      <c r="AP1362" s="72"/>
      <c r="AQ1362" s="72"/>
      <c r="AR1362" s="72"/>
      <c r="AS1362" s="72"/>
      <c r="AT1362" s="72"/>
      <c r="AU1362" s="72"/>
      <c r="AV1362" s="72"/>
      <c r="AW1362" s="72"/>
      <c r="AX1362" s="2"/>
      <c r="AY1362" s="359"/>
      <c r="AZ1362" s="359"/>
      <c r="BA1362" s="43"/>
      <c r="BB1362" s="128"/>
      <c r="BC1362" s="128"/>
      <c r="BD1362" s="43"/>
      <c r="BE1362" s="44"/>
      <c r="BF1362" s="44"/>
      <c r="BG1362" s="43"/>
      <c r="BH1362" s="2"/>
      <c r="BI1362" s="2"/>
      <c r="BJ1362" s="2"/>
      <c r="BK1362" s="2"/>
      <c r="BL1362" s="2"/>
      <c r="BM1362" s="2"/>
      <c r="BN1362" s="2"/>
      <c r="BO1362" s="2"/>
      <c r="BP1362" s="2"/>
      <c r="BQ1362" s="2"/>
      <c r="BR1362" s="2"/>
      <c r="BS1362" s="72"/>
      <c r="BT1362" s="72"/>
      <c r="BU1362" s="72"/>
      <c r="BV1362" s="72"/>
      <c r="BW1362" s="72"/>
      <c r="BX1362" s="72"/>
      <c r="BY1362" s="72"/>
      <c r="BZ1362" s="72"/>
      <c r="CA1362" s="72"/>
      <c r="CB1362" s="72"/>
      <c r="CC1362" s="72"/>
      <c r="CD1362" s="72"/>
      <c r="CE1362" s="72"/>
      <c r="CF1362" s="72"/>
      <c r="CG1362" s="72"/>
      <c r="CH1362" s="72"/>
      <c r="CI1362" s="72"/>
      <c r="CJ1362" s="72"/>
      <c r="EK1362" s="71"/>
      <c r="EL1362" s="71"/>
    </row>
    <row r="1363" spans="1:142" ht="25.15" customHeight="1">
      <c r="A1363" s="440"/>
      <c r="B1363" s="369">
        <f t="shared" si="448"/>
        <v>2029</v>
      </c>
      <c r="C1363" s="397">
        <f t="shared" si="433"/>
        <v>47118</v>
      </c>
      <c r="D1363" s="107">
        <f t="shared" si="427"/>
        <v>0.60364327198449008</v>
      </c>
      <c r="E1363" s="107">
        <f t="shared" si="428"/>
        <v>0.31637575284591535</v>
      </c>
      <c r="F1363" s="107">
        <f t="shared" si="429"/>
        <v>0.25339686206797174</v>
      </c>
      <c r="G1363" s="107">
        <f t="shared" si="430"/>
        <v>0.23670942286815608</v>
      </c>
      <c r="H1363" s="107">
        <f t="shared" si="431"/>
        <v>0.25231024857778978</v>
      </c>
      <c r="I1363" s="107">
        <f t="shared" si="432"/>
        <v>0.30281037053580157</v>
      </c>
      <c r="J1363" s="15"/>
      <c r="K1363" s="15"/>
      <c r="L1363" s="15"/>
      <c r="M1363" s="128">
        <f t="shared" si="449"/>
        <v>2029</v>
      </c>
      <c r="N1363" s="303">
        <f t="shared" si="434"/>
        <v>0.85020828415993721</v>
      </c>
      <c r="O1363" s="303">
        <f t="shared" si="435"/>
        <v>0.54344071036901098</v>
      </c>
      <c r="P1363" s="303">
        <f t="shared" si="436"/>
        <v>0.41728082142452189</v>
      </c>
      <c r="Q1363" s="303">
        <f t="shared" si="437"/>
        <v>0.34143693591159407</v>
      </c>
      <c r="R1363" s="303">
        <f t="shared" si="438"/>
        <v>0.29131456978023668</v>
      </c>
      <c r="S1363" s="303">
        <f t="shared" si="439"/>
        <v>0.26218963353285496</v>
      </c>
      <c r="T1363" s="303">
        <f t="shared" si="440"/>
        <v>0.24460409060308855</v>
      </c>
      <c r="U1363" s="303">
        <f t="shared" si="441"/>
        <v>0.23655618108396187</v>
      </c>
      <c r="V1363" s="303">
        <f t="shared" si="442"/>
        <v>0.23686266465235029</v>
      </c>
      <c r="W1363" s="303">
        <f t="shared" si="443"/>
        <v>0.24478305427535754</v>
      </c>
      <c r="X1363" s="303">
        <f t="shared" si="444"/>
        <v>0.25983744288022204</v>
      </c>
      <c r="Y1363" s="303">
        <f t="shared" si="445"/>
        <v>0.2774624904269023</v>
      </c>
      <c r="Z1363" s="303">
        <f t="shared" si="446"/>
        <v>0.30097652547566184</v>
      </c>
      <c r="AA1363" s="303">
        <f t="shared" si="447"/>
        <v>0.32999209570484056</v>
      </c>
      <c r="AB1363" s="72"/>
      <c r="AC1363" s="72"/>
      <c r="AD1363" s="72"/>
      <c r="AE1363" s="72"/>
      <c r="AF1363" s="72"/>
      <c r="AG1363" s="72"/>
      <c r="AH1363" s="72"/>
      <c r="AI1363" s="72"/>
      <c r="AJ1363" s="72"/>
      <c r="AK1363" s="72"/>
      <c r="AL1363" s="72"/>
      <c r="AM1363" s="72"/>
      <c r="AN1363" s="72"/>
      <c r="AO1363" s="72"/>
      <c r="AP1363" s="72"/>
      <c r="AQ1363" s="72"/>
      <c r="AR1363" s="72"/>
      <c r="AS1363" s="72"/>
      <c r="AT1363" s="72"/>
      <c r="AU1363" s="72"/>
      <c r="AV1363" s="72"/>
      <c r="AW1363" s="72"/>
      <c r="AX1363" s="2"/>
      <c r="AY1363" s="359"/>
      <c r="AZ1363" s="359"/>
      <c r="BA1363" s="43"/>
      <c r="BB1363" s="128"/>
      <c r="BC1363" s="128"/>
      <c r="BD1363" s="43"/>
      <c r="BE1363" s="44"/>
      <c r="BF1363" s="44"/>
      <c r="BG1363" s="43"/>
      <c r="BH1363" s="2"/>
      <c r="BI1363" s="2"/>
      <c r="BJ1363" s="2"/>
      <c r="BK1363" s="2"/>
      <c r="BL1363" s="2"/>
      <c r="BM1363" s="2"/>
      <c r="BN1363" s="2"/>
      <c r="BO1363" s="2"/>
      <c r="BP1363" s="2"/>
      <c r="BQ1363" s="2"/>
      <c r="BR1363" s="2"/>
      <c r="BS1363" s="72"/>
      <c r="BT1363" s="72"/>
      <c r="BU1363" s="72"/>
      <c r="BV1363" s="72"/>
      <c r="BW1363" s="72"/>
      <c r="BX1363" s="72"/>
      <c r="BY1363" s="72"/>
      <c r="BZ1363" s="72"/>
      <c r="CA1363" s="72"/>
      <c r="CB1363" s="72"/>
      <c r="CC1363" s="72"/>
      <c r="CD1363" s="72"/>
      <c r="CE1363" s="72"/>
      <c r="CF1363" s="72"/>
      <c r="CG1363" s="72"/>
      <c r="CH1363" s="72"/>
      <c r="CI1363" s="72"/>
      <c r="CJ1363" s="72"/>
      <c r="EK1363" s="71"/>
      <c r="EL1363" s="71"/>
    </row>
    <row r="1364" spans="1:142" ht="25.15" customHeight="1">
      <c r="A1364" s="440"/>
      <c r="B1364" s="369">
        <f t="shared" si="448"/>
        <v>2030</v>
      </c>
      <c r="C1364" s="397">
        <f t="shared" si="433"/>
        <v>47483</v>
      </c>
      <c r="D1364" s="107">
        <f t="shared" si="427"/>
        <v>0.64739410728973634</v>
      </c>
      <c r="E1364" s="107">
        <f t="shared" si="428"/>
        <v>0.33988257727818583</v>
      </c>
      <c r="F1364" s="107">
        <f t="shared" si="429"/>
        <v>0.27249613368158826</v>
      </c>
      <c r="G1364" s="107">
        <f t="shared" si="430"/>
        <v>0.25467355308606321</v>
      </c>
      <c r="H1364" s="107">
        <f t="shared" si="431"/>
        <v>0.27141462164063013</v>
      </c>
      <c r="I1364" s="107">
        <f t="shared" si="432"/>
        <v>0.32548374396135465</v>
      </c>
      <c r="J1364" s="15"/>
      <c r="K1364" s="15"/>
      <c r="L1364" s="15"/>
      <c r="M1364" s="128">
        <f t="shared" si="449"/>
        <v>2030</v>
      </c>
      <c r="N1364" s="303">
        <f t="shared" si="434"/>
        <v>0.91133478658669786</v>
      </c>
      <c r="O1364" s="303">
        <f t="shared" si="435"/>
        <v>0.58294901482503569</v>
      </c>
      <c r="P1364" s="303">
        <f t="shared" si="436"/>
        <v>0.44789852045747525</v>
      </c>
      <c r="Q1364" s="303">
        <f t="shared" si="437"/>
        <v>0.36670984536451906</v>
      </c>
      <c r="R1364" s="303">
        <f t="shared" si="438"/>
        <v>0.31305530919185254</v>
      </c>
      <c r="S1364" s="303">
        <f t="shared" si="439"/>
        <v>0.28189833046426271</v>
      </c>
      <c r="T1364" s="303">
        <f t="shared" si="440"/>
        <v>0.2630939368989138</v>
      </c>
      <c r="U1364" s="303">
        <f t="shared" si="441"/>
        <v>0.25449930269511772</v>
      </c>
      <c r="V1364" s="303">
        <f t="shared" si="442"/>
        <v>0.25484780347700869</v>
      </c>
      <c r="W1364" s="303">
        <f t="shared" si="443"/>
        <v>0.26334676939760043</v>
      </c>
      <c r="X1364" s="303">
        <f t="shared" si="444"/>
        <v>0.27948247388365988</v>
      </c>
      <c r="Y1364" s="303">
        <f t="shared" si="445"/>
        <v>0.29834957502289955</v>
      </c>
      <c r="Z1364" s="303">
        <f t="shared" si="446"/>
        <v>0.32352066612387848</v>
      </c>
      <c r="AA1364" s="303">
        <f t="shared" si="447"/>
        <v>0.35458099073728594</v>
      </c>
      <c r="AB1364" s="72"/>
      <c r="AC1364" s="72"/>
      <c r="AD1364" s="72"/>
      <c r="AE1364" s="72"/>
      <c r="AF1364" s="72"/>
      <c r="AG1364" s="72"/>
      <c r="AH1364" s="72"/>
      <c r="AI1364" s="72"/>
      <c r="AJ1364" s="72"/>
      <c r="AK1364" s="72"/>
      <c r="AL1364" s="72"/>
      <c r="AM1364" s="72"/>
      <c r="AN1364" s="72"/>
      <c r="AO1364" s="72"/>
      <c r="AP1364" s="72"/>
      <c r="AQ1364" s="72"/>
      <c r="AR1364" s="72"/>
      <c r="AS1364" s="72"/>
      <c r="AT1364" s="72"/>
      <c r="AU1364" s="72"/>
      <c r="AV1364" s="72"/>
      <c r="AW1364" s="72"/>
      <c r="AX1364" s="2"/>
      <c r="AY1364" s="359"/>
      <c r="AZ1364" s="359"/>
      <c r="BA1364" s="43"/>
      <c r="BB1364" s="128"/>
      <c r="BC1364" s="128"/>
      <c r="BD1364" s="43"/>
      <c r="BE1364" s="44"/>
      <c r="BF1364" s="44"/>
      <c r="BG1364" s="43"/>
      <c r="BH1364" s="2"/>
      <c r="BI1364" s="2"/>
      <c r="BJ1364" s="2"/>
      <c r="BK1364" s="2"/>
      <c r="BL1364" s="2"/>
      <c r="BM1364" s="2"/>
      <c r="BN1364" s="2"/>
      <c r="BO1364" s="2"/>
      <c r="BP1364" s="2"/>
      <c r="BQ1364" s="2"/>
      <c r="BR1364" s="2"/>
      <c r="BS1364" s="72"/>
      <c r="BT1364" s="72"/>
      <c r="BU1364" s="72"/>
      <c r="BV1364" s="72"/>
      <c r="BW1364" s="72"/>
      <c r="BX1364" s="72"/>
      <c r="BY1364" s="72"/>
      <c r="BZ1364" s="72"/>
      <c r="CA1364" s="72"/>
      <c r="CB1364" s="72"/>
      <c r="CC1364" s="72"/>
      <c r="CD1364" s="72"/>
      <c r="CE1364" s="72"/>
      <c r="CF1364" s="72"/>
      <c r="CG1364" s="72"/>
      <c r="CH1364" s="72"/>
      <c r="CI1364" s="72"/>
      <c r="CJ1364" s="72"/>
      <c r="EK1364" s="71"/>
      <c r="EL1364" s="71"/>
    </row>
    <row r="1365" spans="1:142" ht="25.15" customHeight="1">
      <c r="A1365" s="440"/>
      <c r="B1365" s="369">
        <f t="shared" si="448"/>
        <v>2031</v>
      </c>
      <c r="C1365" s="397">
        <f t="shared" si="433"/>
        <v>47848</v>
      </c>
      <c r="D1365" s="107">
        <f t="shared" si="427"/>
        <v>0.68716584490780386</v>
      </c>
      <c r="E1365" s="107">
        <f t="shared" si="428"/>
        <v>0.3617447950628091</v>
      </c>
      <c r="F1365" s="107">
        <f t="shared" si="429"/>
        <v>0.29048602020931757</v>
      </c>
      <c r="G1365" s="107">
        <f t="shared" si="430"/>
        <v>0.27169513746305729</v>
      </c>
      <c r="H1365" s="107">
        <f t="shared" si="431"/>
        <v>0.28948089622508311</v>
      </c>
      <c r="I1365" s="107">
        <f t="shared" si="432"/>
        <v>0.34671643466274654</v>
      </c>
      <c r="J1365" s="15"/>
      <c r="K1365" s="15"/>
      <c r="L1365" s="15"/>
      <c r="M1365" s="128">
        <f t="shared" si="449"/>
        <v>2031</v>
      </c>
      <c r="N1365" s="303">
        <f t="shared" si="434"/>
        <v>0.96647847084541383</v>
      </c>
      <c r="O1365" s="303">
        <f t="shared" si="435"/>
        <v>0.61896746013038462</v>
      </c>
      <c r="P1365" s="303">
        <f t="shared" si="436"/>
        <v>0.47605160374761318</v>
      </c>
      <c r="Q1365" s="303">
        <f t="shared" si="437"/>
        <v>0.39013448745840734</v>
      </c>
      <c r="R1365" s="303">
        <f t="shared" si="438"/>
        <v>0.33335510266721091</v>
      </c>
      <c r="S1365" s="303">
        <f t="shared" si="439"/>
        <v>0.30041838047418068</v>
      </c>
      <c r="T1365" s="303">
        <f t="shared" si="440"/>
        <v>0.28055365994445441</v>
      </c>
      <c r="U1365" s="303">
        <f t="shared" si="441"/>
        <v>0.27149331676596605</v>
      </c>
      <c r="V1365" s="303">
        <f t="shared" si="442"/>
        <v>0.27189695816014858</v>
      </c>
      <c r="W1365" s="303">
        <f t="shared" si="443"/>
        <v>0.28092574906355916</v>
      </c>
      <c r="X1365" s="303">
        <f t="shared" si="444"/>
        <v>0.298036043386607</v>
      </c>
      <c r="Y1365" s="303">
        <f t="shared" si="445"/>
        <v>0.31800196746116927</v>
      </c>
      <c r="Z1365" s="303">
        <f t="shared" si="446"/>
        <v>0.34463902686351727</v>
      </c>
      <c r="AA1365" s="303">
        <f t="shared" si="447"/>
        <v>0.37750830966355314</v>
      </c>
      <c r="AB1365" s="72"/>
      <c r="AC1365" s="72"/>
      <c r="AD1365" s="72"/>
      <c r="AE1365" s="72"/>
      <c r="AF1365" s="72"/>
      <c r="AG1365" s="72"/>
      <c r="AH1365" s="72"/>
      <c r="AI1365" s="72"/>
      <c r="AJ1365" s="72"/>
      <c r="AK1365" s="72"/>
      <c r="AL1365" s="72"/>
      <c r="AM1365" s="72"/>
      <c r="AN1365" s="72"/>
      <c r="AO1365" s="72"/>
      <c r="AP1365" s="72"/>
      <c r="AQ1365" s="72"/>
      <c r="AR1365" s="72"/>
      <c r="AS1365" s="72"/>
      <c r="AT1365" s="72"/>
      <c r="AU1365" s="72"/>
      <c r="AV1365" s="72"/>
      <c r="AW1365" s="72"/>
      <c r="AX1365" s="2"/>
      <c r="AY1365" s="359"/>
      <c r="AZ1365" s="359"/>
      <c r="BA1365" s="43"/>
      <c r="BB1365" s="128"/>
      <c r="BC1365" s="128"/>
      <c r="BD1365" s="43"/>
      <c r="BE1365" s="44"/>
      <c r="BF1365" s="44"/>
      <c r="BG1365" s="43"/>
      <c r="BH1365" s="2"/>
      <c r="BI1365" s="2"/>
      <c r="BJ1365" s="2"/>
      <c r="BK1365" s="2"/>
      <c r="BL1365" s="2"/>
      <c r="BM1365" s="2"/>
      <c r="BN1365" s="2"/>
      <c r="BO1365" s="2"/>
      <c r="BP1365" s="2"/>
      <c r="BQ1365" s="2"/>
      <c r="BR1365" s="2"/>
      <c r="BS1365" s="72"/>
      <c r="BT1365" s="72"/>
      <c r="BU1365" s="72"/>
      <c r="BV1365" s="72"/>
      <c r="BW1365" s="72"/>
      <c r="BX1365" s="72"/>
      <c r="BY1365" s="72"/>
      <c r="BZ1365" s="72"/>
      <c r="CA1365" s="72"/>
      <c r="CB1365" s="72"/>
      <c r="CC1365" s="72"/>
      <c r="CD1365" s="72"/>
      <c r="CE1365" s="72"/>
      <c r="CF1365" s="72"/>
      <c r="CG1365" s="72"/>
      <c r="CH1365" s="72"/>
      <c r="CI1365" s="72"/>
      <c r="CJ1365" s="72"/>
      <c r="EK1365" s="71"/>
      <c r="EL1365" s="71"/>
    </row>
    <row r="1366" spans="1:142" ht="25.15" customHeight="1">
      <c r="A1366" s="440"/>
      <c r="B1366" s="369">
        <f>B1365+1</f>
        <v>2032</v>
      </c>
      <c r="C1366" s="397">
        <f t="shared" si="433"/>
        <v>48213</v>
      </c>
      <c r="D1366" s="107">
        <f t="shared" si="427"/>
        <v>0.75555098450536684</v>
      </c>
      <c r="E1366" s="107">
        <f t="shared" si="428"/>
        <v>0.39871673850508127</v>
      </c>
      <c r="F1366" s="107">
        <f t="shared" si="429"/>
        <v>0.32063117401061608</v>
      </c>
      <c r="G1366" s="107">
        <f t="shared" si="430"/>
        <v>0.30009557133219206</v>
      </c>
      <c r="H1366" s="107">
        <f t="shared" si="431"/>
        <v>0.31966738733503919</v>
      </c>
      <c r="I1366" s="107">
        <f t="shared" si="432"/>
        <v>0.38244522080943227</v>
      </c>
      <c r="J1366" s="15"/>
      <c r="K1366" s="15"/>
      <c r="L1366" s="15"/>
      <c r="M1366" s="128">
        <f>M1365+1</f>
        <v>2032</v>
      </c>
      <c r="N1366" s="303">
        <f t="shared" si="434"/>
        <v>1.0618259176182707</v>
      </c>
      <c r="O1366" s="303">
        <f t="shared" si="435"/>
        <v>0.68076934631054409</v>
      </c>
      <c r="P1366" s="303">
        <f t="shared" si="436"/>
        <v>0.52405768958728527</v>
      </c>
      <c r="Q1366" s="303">
        <f t="shared" si="437"/>
        <v>0.42984691427271726</v>
      </c>
      <c r="R1366" s="303">
        <f t="shared" si="438"/>
        <v>0.36758656273744528</v>
      </c>
      <c r="S1366" s="303">
        <f t="shared" si="439"/>
        <v>0.33150501887834621</v>
      </c>
      <c r="T1366" s="303">
        <f t="shared" si="440"/>
        <v>0.30975732914288595</v>
      </c>
      <c r="U1366" s="303">
        <f t="shared" si="441"/>
        <v>0.29985697333824518</v>
      </c>
      <c r="V1366" s="303">
        <f t="shared" si="442"/>
        <v>0.30033416932613893</v>
      </c>
      <c r="W1366" s="303">
        <f t="shared" si="443"/>
        <v>0.31026910851543626</v>
      </c>
      <c r="X1366" s="303">
        <f t="shared" si="444"/>
        <v>0.32906566615464211</v>
      </c>
      <c r="Y1366" s="303">
        <f t="shared" si="445"/>
        <v>0.35095891942218244</v>
      </c>
      <c r="Z1366" s="303">
        <f t="shared" si="446"/>
        <v>0.38016727890608526</v>
      </c>
      <c r="AA1366" s="303">
        <f t="shared" si="447"/>
        <v>0.41620946410002918</v>
      </c>
      <c r="AB1366" s="72"/>
      <c r="AC1366" s="72"/>
      <c r="AD1366" s="72"/>
      <c r="AE1366" s="72"/>
      <c r="AF1366" s="72"/>
      <c r="AG1366" s="72"/>
      <c r="AH1366" s="72"/>
      <c r="AI1366" s="72"/>
      <c r="AJ1366" s="72"/>
      <c r="AK1366" s="72"/>
      <c r="AL1366" s="72"/>
      <c r="AM1366" s="72"/>
      <c r="AN1366" s="72"/>
      <c r="AO1366" s="72"/>
      <c r="AP1366" s="72"/>
      <c r="AQ1366" s="72"/>
      <c r="AR1366" s="72"/>
      <c r="AS1366" s="72"/>
      <c r="AT1366" s="72"/>
      <c r="AU1366" s="72"/>
      <c r="AV1366" s="72"/>
      <c r="AW1366" s="72"/>
      <c r="AX1366" s="2"/>
      <c r="AY1366" s="359"/>
      <c r="AZ1366" s="359"/>
      <c r="BA1366" s="43"/>
      <c r="BB1366" s="128"/>
      <c r="BC1366" s="128"/>
      <c r="BD1366" s="43"/>
      <c r="BE1366" s="44"/>
      <c r="BF1366" s="44"/>
      <c r="BG1366" s="43"/>
      <c r="BH1366" s="2"/>
      <c r="BI1366" s="2"/>
      <c r="BJ1366" s="2"/>
      <c r="BK1366" s="2"/>
      <c r="BL1366" s="2"/>
      <c r="BM1366" s="2"/>
      <c r="BN1366" s="2"/>
      <c r="BO1366" s="2"/>
      <c r="BP1366" s="2"/>
      <c r="BQ1366" s="2"/>
      <c r="BR1366" s="2"/>
      <c r="BS1366" s="72"/>
      <c r="BT1366" s="72"/>
      <c r="BU1366" s="72"/>
      <c r="BV1366" s="72"/>
      <c r="BW1366" s="72"/>
      <c r="BX1366" s="72"/>
      <c r="BY1366" s="72"/>
      <c r="BZ1366" s="72"/>
      <c r="CA1366" s="72"/>
      <c r="CB1366" s="72"/>
      <c r="CC1366" s="72"/>
      <c r="CD1366" s="72"/>
      <c r="CE1366" s="72"/>
      <c r="CF1366" s="72"/>
      <c r="CG1366" s="72"/>
      <c r="CH1366" s="72"/>
      <c r="CI1366" s="72"/>
      <c r="CJ1366" s="72"/>
      <c r="EK1366" s="71"/>
      <c r="EL1366" s="71"/>
    </row>
    <row r="1367" spans="1:142" ht="25.15" customHeight="1">
      <c r="A1367" s="440"/>
      <c r="B1367" s="369">
        <f t="shared" ref="B1367:B1374" si="450">B1366+1</f>
        <v>2033</v>
      </c>
      <c r="C1367" s="397">
        <f t="shared" si="433"/>
        <v>48579</v>
      </c>
      <c r="D1367" s="107">
        <f t="shared" si="427"/>
        <v>0.82190168941496422</v>
      </c>
      <c r="E1367" s="107">
        <f t="shared" si="428"/>
        <v>0.43466828265482549</v>
      </c>
      <c r="F1367" s="107">
        <f t="shared" si="429"/>
        <v>0.34998067658096321</v>
      </c>
      <c r="G1367" s="107">
        <f t="shared" si="430"/>
        <v>0.32776250850476041</v>
      </c>
      <c r="H1367" s="107">
        <f t="shared" si="431"/>
        <v>0.34906856083729998</v>
      </c>
      <c r="I1367" s="107">
        <f t="shared" si="432"/>
        <v>0.41721123949237865</v>
      </c>
      <c r="J1367" s="15"/>
      <c r="K1367" s="15"/>
      <c r="L1367" s="15"/>
      <c r="M1367" s="128">
        <f t="shared" ref="M1367:M1374" si="451">M1366+1</f>
        <v>2033</v>
      </c>
      <c r="N1367" s="303">
        <f t="shared" si="434"/>
        <v>1.1542685714727159</v>
      </c>
      <c r="O1367" s="303">
        <f t="shared" si="435"/>
        <v>0.74074930887449864</v>
      </c>
      <c r="P1367" s="303">
        <f t="shared" si="436"/>
        <v>0.57068718789767836</v>
      </c>
      <c r="Q1367" s="303">
        <f t="shared" si="437"/>
        <v>0.46845047747122209</v>
      </c>
      <c r="R1367" s="303">
        <f t="shared" si="438"/>
        <v>0.40088608783842894</v>
      </c>
      <c r="S1367" s="303">
        <f t="shared" si="439"/>
        <v>0.36176415590456545</v>
      </c>
      <c r="T1367" s="303">
        <f t="shared" si="440"/>
        <v>0.33819719725736092</v>
      </c>
      <c r="U1367" s="303">
        <f t="shared" si="441"/>
        <v>0.32748686190368581</v>
      </c>
      <c r="V1367" s="303">
        <f t="shared" si="442"/>
        <v>0.32803815510583501</v>
      </c>
      <c r="W1367" s="303">
        <f t="shared" si="443"/>
        <v>0.3388529086153762</v>
      </c>
      <c r="X1367" s="303">
        <f t="shared" si="444"/>
        <v>0.35928421305922381</v>
      </c>
      <c r="Y1367" s="303">
        <f t="shared" si="445"/>
        <v>0.38304258026438665</v>
      </c>
      <c r="Z1367" s="303">
        <f t="shared" si="446"/>
        <v>0.41473923683702241</v>
      </c>
      <c r="AA1367" s="303">
        <f t="shared" si="447"/>
        <v>0.45385190137572701</v>
      </c>
      <c r="AB1367" s="72"/>
      <c r="AC1367" s="72"/>
      <c r="AD1367" s="72"/>
      <c r="AE1367" s="72"/>
      <c r="AF1367" s="72"/>
      <c r="AG1367" s="72"/>
      <c r="AH1367" s="72"/>
      <c r="AI1367" s="72"/>
      <c r="AJ1367" s="72"/>
      <c r="AK1367" s="72"/>
      <c r="AL1367" s="72"/>
      <c r="AM1367" s="72"/>
      <c r="AN1367" s="72"/>
      <c r="AO1367" s="72"/>
      <c r="AP1367" s="72"/>
      <c r="AQ1367" s="72"/>
      <c r="AR1367" s="72"/>
      <c r="AS1367" s="72"/>
      <c r="AT1367" s="72"/>
      <c r="AU1367" s="72"/>
      <c r="AV1367" s="72"/>
      <c r="AW1367" s="72"/>
      <c r="AX1367" s="2"/>
      <c r="AY1367" s="359"/>
      <c r="AZ1367" s="359"/>
      <c r="BA1367" s="43"/>
      <c r="BB1367" s="128"/>
      <c r="BC1367" s="128"/>
      <c r="BD1367" s="43"/>
      <c r="BE1367" s="44"/>
      <c r="BF1367" s="44"/>
      <c r="BG1367" s="43"/>
      <c r="BH1367" s="2"/>
      <c r="BI1367" s="2"/>
      <c r="BJ1367" s="2"/>
      <c r="BK1367" s="2"/>
      <c r="BL1367" s="2"/>
      <c r="BM1367" s="2"/>
      <c r="BN1367" s="2"/>
      <c r="BO1367" s="2"/>
      <c r="BP1367" s="2"/>
      <c r="BQ1367" s="2"/>
      <c r="BR1367" s="2"/>
      <c r="BS1367" s="72"/>
      <c r="BT1367" s="72"/>
      <c r="BU1367" s="72"/>
      <c r="BV1367" s="72"/>
      <c r="BW1367" s="72"/>
      <c r="BX1367" s="72"/>
      <c r="BY1367" s="72"/>
      <c r="BZ1367" s="72"/>
      <c r="CA1367" s="72"/>
      <c r="CB1367" s="72"/>
      <c r="CC1367" s="72"/>
      <c r="CD1367" s="72"/>
      <c r="CE1367" s="72"/>
      <c r="CF1367" s="72"/>
      <c r="CG1367" s="72"/>
      <c r="CH1367" s="72"/>
      <c r="CI1367" s="72"/>
      <c r="CJ1367" s="72"/>
      <c r="EK1367" s="71"/>
      <c r="EL1367" s="71"/>
    </row>
    <row r="1368" spans="1:142" ht="25.15" customHeight="1">
      <c r="A1368" s="440"/>
      <c r="B1368" s="369">
        <f t="shared" si="450"/>
        <v>2034</v>
      </c>
      <c r="C1368" s="397">
        <f t="shared" si="433"/>
        <v>48944</v>
      </c>
      <c r="D1368" s="107">
        <f t="shared" si="427"/>
        <v>0.88613379327036823</v>
      </c>
      <c r="E1368" s="107">
        <f t="shared" si="428"/>
        <v>0.46951526114581321</v>
      </c>
      <c r="F1368" s="107">
        <f t="shared" si="429"/>
        <v>0.37844823375273706</v>
      </c>
      <c r="G1368" s="107">
        <f t="shared" si="430"/>
        <v>0.35460681774461578</v>
      </c>
      <c r="H1368" s="107">
        <f t="shared" si="431"/>
        <v>0.37759244842719453</v>
      </c>
      <c r="I1368" s="107">
        <f t="shared" si="432"/>
        <v>0.45092181313978363</v>
      </c>
      <c r="J1368" s="15"/>
      <c r="K1368" s="15"/>
      <c r="L1368" s="15"/>
      <c r="M1368" s="128">
        <f t="shared" si="451"/>
        <v>2034</v>
      </c>
      <c r="N1368" s="303">
        <f t="shared" si="434"/>
        <v>1.2437222660425205</v>
      </c>
      <c r="O1368" s="303">
        <f t="shared" si="435"/>
        <v>0.79882318145602016</v>
      </c>
      <c r="P1368" s="303">
        <f t="shared" si="436"/>
        <v>0.61585593231256452</v>
      </c>
      <c r="Q1368" s="303">
        <f t="shared" si="437"/>
        <v>0.50586101068769307</v>
      </c>
      <c r="R1368" s="303">
        <f t="shared" si="438"/>
        <v>0.43316951160393335</v>
      </c>
      <c r="S1368" s="303">
        <f t="shared" si="439"/>
        <v>0.39111020665234764</v>
      </c>
      <c r="T1368" s="303">
        <f t="shared" si="440"/>
        <v>0.36578626085312643</v>
      </c>
      <c r="U1368" s="303">
        <f t="shared" si="441"/>
        <v>0.3542945604932724</v>
      </c>
      <c r="V1368" s="303">
        <f t="shared" si="442"/>
        <v>0.35491907499595921</v>
      </c>
      <c r="W1368" s="303">
        <f t="shared" si="443"/>
        <v>0.3665858903258391</v>
      </c>
      <c r="X1368" s="303">
        <f t="shared" si="444"/>
        <v>0.38859900652855001</v>
      </c>
      <c r="Y1368" s="303">
        <f t="shared" si="445"/>
        <v>0.41416027241597975</v>
      </c>
      <c r="Z1368" s="303">
        <f t="shared" si="446"/>
        <v>0.44826222308452668</v>
      </c>
      <c r="AA1368" s="303">
        <f t="shared" si="447"/>
        <v>0.49034294391884453</v>
      </c>
      <c r="AB1368" s="72"/>
      <c r="AC1368" s="72"/>
      <c r="AD1368" s="72"/>
      <c r="AE1368" s="72"/>
      <c r="AF1368" s="72"/>
      <c r="AG1368" s="72"/>
      <c r="AH1368" s="72"/>
      <c r="AI1368" s="72"/>
      <c r="AJ1368" s="72"/>
      <c r="AK1368" s="72"/>
      <c r="AL1368" s="72"/>
      <c r="AM1368" s="72"/>
      <c r="AN1368" s="72"/>
      <c r="AO1368" s="72"/>
      <c r="AP1368" s="72"/>
      <c r="AQ1368" s="72"/>
      <c r="AR1368" s="72"/>
      <c r="AS1368" s="72"/>
      <c r="AT1368" s="72"/>
      <c r="AU1368" s="72"/>
      <c r="AV1368" s="72"/>
      <c r="AW1368" s="72"/>
      <c r="AX1368" s="2"/>
      <c r="AY1368" s="359"/>
      <c r="AZ1368" s="359"/>
      <c r="BA1368" s="43"/>
      <c r="BB1368" s="128"/>
      <c r="BC1368" s="128"/>
      <c r="BD1368" s="43"/>
      <c r="BE1368" s="44"/>
      <c r="BF1368" s="44"/>
      <c r="BG1368" s="43"/>
      <c r="BH1368" s="2"/>
      <c r="BI1368" s="2"/>
      <c r="BJ1368" s="2"/>
      <c r="BK1368" s="2"/>
      <c r="BL1368" s="2"/>
      <c r="BM1368" s="2"/>
      <c r="BN1368" s="2"/>
      <c r="BO1368" s="2"/>
      <c r="BP1368" s="2"/>
      <c r="BQ1368" s="2"/>
      <c r="BR1368" s="2"/>
      <c r="BS1368" s="72"/>
      <c r="BT1368" s="72"/>
      <c r="BU1368" s="72"/>
      <c r="BV1368" s="72"/>
      <c r="BW1368" s="72"/>
      <c r="BX1368" s="72"/>
      <c r="BY1368" s="72"/>
      <c r="BZ1368" s="72"/>
      <c r="CA1368" s="72"/>
      <c r="CB1368" s="72"/>
      <c r="CC1368" s="72"/>
      <c r="CD1368" s="72"/>
      <c r="CE1368" s="72"/>
      <c r="CF1368" s="72"/>
      <c r="CG1368" s="72"/>
      <c r="CH1368" s="72"/>
      <c r="CI1368" s="72"/>
      <c r="CJ1368" s="72"/>
      <c r="EK1368" s="71"/>
      <c r="EL1368" s="71"/>
    </row>
    <row r="1369" spans="1:142" ht="25.15" customHeight="1">
      <c r="A1369" s="440"/>
      <c r="B1369" s="369">
        <f t="shared" si="450"/>
        <v>2035</v>
      </c>
      <c r="C1369" s="397">
        <f t="shared" si="433"/>
        <v>49309</v>
      </c>
      <c r="D1369" s="107">
        <f t="shared" si="427"/>
        <v>0.94816312970535044</v>
      </c>
      <c r="E1369" s="107">
        <f t="shared" si="428"/>
        <v>0.50317350761181601</v>
      </c>
      <c r="F1369" s="107">
        <f t="shared" si="429"/>
        <v>0.40594755135831584</v>
      </c>
      <c r="G1369" s="107">
        <f t="shared" si="430"/>
        <v>0.38053936781561198</v>
      </c>
      <c r="H1369" s="107">
        <f t="shared" si="431"/>
        <v>0.4051470818000521</v>
      </c>
      <c r="I1369" s="107">
        <f t="shared" si="432"/>
        <v>0.48348426417984519</v>
      </c>
      <c r="J1369" s="15"/>
      <c r="K1369" s="15"/>
      <c r="L1369" s="15"/>
      <c r="M1369" s="128">
        <f t="shared" si="451"/>
        <v>2035</v>
      </c>
      <c r="N1369" s="303">
        <f t="shared" si="434"/>
        <v>1.3301028349614561</v>
      </c>
      <c r="O1369" s="303">
        <f t="shared" si="435"/>
        <v>0.85490679768888</v>
      </c>
      <c r="P1369" s="303">
        <f t="shared" si="436"/>
        <v>0.65947975646571522</v>
      </c>
      <c r="Q1369" s="303">
        <f t="shared" si="437"/>
        <v>0.54199434755590192</v>
      </c>
      <c r="R1369" s="303">
        <f t="shared" si="438"/>
        <v>0.46435266766773015</v>
      </c>
      <c r="S1369" s="303">
        <f t="shared" si="439"/>
        <v>0.41945758622120222</v>
      </c>
      <c r="T1369" s="303">
        <f t="shared" si="440"/>
        <v>0.39243751649542952</v>
      </c>
      <c r="U1369" s="303">
        <f t="shared" si="441"/>
        <v>0.38019164713798986</v>
      </c>
      <c r="V1369" s="303">
        <f t="shared" si="442"/>
        <v>0.3808870884932341</v>
      </c>
      <c r="W1369" s="303">
        <f t="shared" si="443"/>
        <v>0.39337679460928537</v>
      </c>
      <c r="X1369" s="303">
        <f t="shared" si="444"/>
        <v>0.41691736899081888</v>
      </c>
      <c r="Y1369" s="303">
        <f t="shared" si="445"/>
        <v>0.44421931830515976</v>
      </c>
      <c r="Z1369" s="303">
        <f t="shared" si="446"/>
        <v>0.48064356007679621</v>
      </c>
      <c r="AA1369" s="303">
        <f t="shared" si="447"/>
        <v>0.52558991415757983</v>
      </c>
      <c r="AB1369" s="72"/>
      <c r="AC1369" s="72"/>
      <c r="AD1369" s="72"/>
      <c r="AE1369" s="72"/>
      <c r="AF1369" s="72"/>
      <c r="AG1369" s="72"/>
      <c r="AH1369" s="72"/>
      <c r="AI1369" s="72"/>
      <c r="AJ1369" s="72"/>
      <c r="AK1369" s="72"/>
      <c r="AL1369" s="72"/>
      <c r="AM1369" s="72"/>
      <c r="AN1369" s="72"/>
      <c r="AO1369" s="72"/>
      <c r="AP1369" s="72"/>
      <c r="AQ1369" s="72"/>
      <c r="AR1369" s="72"/>
      <c r="AS1369" s="72"/>
      <c r="AT1369" s="72"/>
      <c r="AU1369" s="72"/>
      <c r="AV1369" s="72"/>
      <c r="AW1369" s="72"/>
      <c r="AX1369" s="2"/>
      <c r="AY1369" s="359"/>
      <c r="AZ1369" s="359"/>
      <c r="BA1369" s="43"/>
      <c r="BB1369" s="128"/>
      <c r="BC1369" s="128"/>
      <c r="BD1369" s="43"/>
      <c r="BE1369" s="44"/>
      <c r="BF1369" s="44"/>
      <c r="BG1369" s="43"/>
      <c r="BH1369" s="2"/>
      <c r="BI1369" s="2"/>
      <c r="BJ1369" s="2"/>
      <c r="BK1369" s="2"/>
      <c r="BL1369" s="2"/>
      <c r="BM1369" s="2"/>
      <c r="BN1369" s="2"/>
      <c r="BO1369" s="2"/>
      <c r="BP1369" s="2"/>
      <c r="BQ1369" s="2"/>
      <c r="BR1369" s="2"/>
      <c r="BS1369" s="72"/>
      <c r="BT1369" s="72"/>
      <c r="BU1369" s="72"/>
      <c r="BV1369" s="72"/>
      <c r="BW1369" s="72"/>
      <c r="BX1369" s="72"/>
      <c r="BY1369" s="72"/>
      <c r="BZ1369" s="72"/>
      <c r="CA1369" s="72"/>
      <c r="CB1369" s="72"/>
      <c r="CC1369" s="72"/>
      <c r="CD1369" s="72"/>
      <c r="CE1369" s="72"/>
      <c r="CF1369" s="72"/>
      <c r="CG1369" s="72"/>
      <c r="CH1369" s="72"/>
      <c r="CI1369" s="72"/>
      <c r="CJ1369" s="72"/>
      <c r="EK1369" s="71"/>
      <c r="EL1369" s="71"/>
    </row>
    <row r="1370" spans="1:142" ht="25.15" customHeight="1">
      <c r="A1370" s="440"/>
      <c r="B1370" s="369">
        <f t="shared" si="450"/>
        <v>2036</v>
      </c>
      <c r="C1370" s="397">
        <f t="shared" si="433"/>
        <v>49674</v>
      </c>
      <c r="D1370" s="107">
        <f t="shared" si="427"/>
        <v>1.0089729021918477</v>
      </c>
      <c r="E1370" s="107">
        <f t="shared" si="428"/>
        <v>0.53662622552477124</v>
      </c>
      <c r="F1370" s="107">
        <f t="shared" si="429"/>
        <v>0.4334866891371858</v>
      </c>
      <c r="G1370" s="107">
        <f t="shared" si="430"/>
        <v>0.40660136014730042</v>
      </c>
      <c r="H1370" s="107">
        <f t="shared" si="431"/>
        <v>0.43280680407548933</v>
      </c>
      <c r="I1370" s="107">
        <f t="shared" si="432"/>
        <v>0.51598122115469647</v>
      </c>
      <c r="J1370" s="15"/>
      <c r="K1370" s="15"/>
      <c r="L1370" s="15"/>
      <c r="M1370" s="128">
        <f t="shared" si="451"/>
        <v>2036</v>
      </c>
      <c r="N1370" s="303">
        <f t="shared" si="434"/>
        <v>1.4143934817014603</v>
      </c>
      <c r="O1370" s="303">
        <f t="shared" si="435"/>
        <v>0.9099833610450152</v>
      </c>
      <c r="P1370" s="303">
        <f t="shared" si="436"/>
        <v>0.70254186382906747</v>
      </c>
      <c r="Q1370" s="303">
        <f t="shared" si="437"/>
        <v>0.57783369154778585</v>
      </c>
      <c r="R1370" s="303">
        <f t="shared" si="438"/>
        <v>0.49541875950175662</v>
      </c>
      <c r="S1370" s="303">
        <f t="shared" si="439"/>
        <v>0.4478060689280991</v>
      </c>
      <c r="T1370" s="303">
        <f t="shared" si="440"/>
        <v>0.41916730934627255</v>
      </c>
      <c r="U1370" s="303">
        <f t="shared" si="441"/>
        <v>0.40621103784487345</v>
      </c>
      <c r="V1370" s="303">
        <f t="shared" si="442"/>
        <v>0.40699168244972744</v>
      </c>
      <c r="W1370" s="303">
        <f t="shared" si="443"/>
        <v>0.42029167916281523</v>
      </c>
      <c r="X1370" s="303">
        <f t="shared" si="444"/>
        <v>0.44532192898816336</v>
      </c>
      <c r="Y1370" s="303">
        <f t="shared" si="445"/>
        <v>0.47430234647405967</v>
      </c>
      <c r="Z1370" s="303">
        <f t="shared" si="446"/>
        <v>0.5129658763559638</v>
      </c>
      <c r="AA1370" s="303">
        <f t="shared" si="447"/>
        <v>0.56067544063406582</v>
      </c>
      <c r="AB1370" s="72"/>
      <c r="AC1370" s="72"/>
      <c r="AD1370" s="72"/>
      <c r="AE1370" s="72"/>
      <c r="AF1370" s="72"/>
      <c r="AG1370" s="72"/>
      <c r="AH1370" s="72"/>
      <c r="AI1370" s="72"/>
      <c r="AJ1370" s="72"/>
      <c r="AK1370" s="72"/>
      <c r="AL1370" s="72"/>
      <c r="AM1370" s="72"/>
      <c r="AN1370" s="72"/>
      <c r="AO1370" s="72"/>
      <c r="AP1370" s="72"/>
      <c r="AQ1370" s="72"/>
      <c r="AR1370" s="72"/>
      <c r="AS1370" s="72"/>
      <c r="AT1370" s="72"/>
      <c r="AU1370" s="72"/>
      <c r="AV1370" s="72"/>
      <c r="AW1370" s="72"/>
      <c r="AX1370" s="2"/>
      <c r="AY1370" s="359"/>
      <c r="AZ1370" s="359"/>
      <c r="BA1370" s="43"/>
      <c r="BB1370" s="128"/>
      <c r="BC1370" s="128"/>
      <c r="BD1370" s="43"/>
      <c r="BE1370" s="44"/>
      <c r="BF1370" s="44"/>
      <c r="BG1370" s="43"/>
      <c r="BH1370" s="2"/>
      <c r="BI1370" s="2"/>
      <c r="BJ1370" s="2"/>
      <c r="BK1370" s="2"/>
      <c r="BL1370" s="2"/>
      <c r="BM1370" s="2"/>
      <c r="BN1370" s="2"/>
      <c r="BO1370" s="2"/>
      <c r="BP1370" s="2"/>
      <c r="BQ1370" s="2"/>
      <c r="BR1370" s="2"/>
      <c r="BS1370" s="72"/>
      <c r="BT1370" s="72"/>
      <c r="BU1370" s="72"/>
      <c r="BV1370" s="72"/>
      <c r="BW1370" s="72"/>
      <c r="BX1370" s="72"/>
      <c r="BY1370" s="72"/>
      <c r="BZ1370" s="72"/>
      <c r="CA1370" s="72"/>
      <c r="CB1370" s="72"/>
      <c r="CC1370" s="72"/>
      <c r="CD1370" s="72"/>
      <c r="CE1370" s="72"/>
      <c r="CF1370" s="72"/>
      <c r="CG1370" s="72"/>
      <c r="CH1370" s="72"/>
      <c r="CI1370" s="72"/>
      <c r="CJ1370" s="72"/>
      <c r="EK1370" s="71"/>
      <c r="EL1370" s="71"/>
    </row>
    <row r="1371" spans="1:142" ht="25.15" customHeight="1">
      <c r="A1371" s="440"/>
      <c r="B1371" s="369">
        <f t="shared" si="450"/>
        <v>2037</v>
      </c>
      <c r="C1371" s="397">
        <f t="shared" si="433"/>
        <v>50040</v>
      </c>
      <c r="D1371" s="107">
        <f t="shared" si="427"/>
        <v>1.0651984703312214</v>
      </c>
      <c r="E1371" s="107">
        <f t="shared" si="428"/>
        <v>0.56770181203590875</v>
      </c>
      <c r="F1371" s="107">
        <f t="shared" si="429"/>
        <v>0.45913391613020671</v>
      </c>
      <c r="G1371" s="107">
        <f t="shared" si="430"/>
        <v>0.43090145715002148</v>
      </c>
      <c r="H1371" s="107">
        <f t="shared" si="431"/>
        <v>0.45858657612217035</v>
      </c>
      <c r="I1371" s="107">
        <f t="shared" si="432"/>
        <v>0.54621068757705049</v>
      </c>
      <c r="J1371" s="15"/>
      <c r="K1371" s="15"/>
      <c r="L1371" s="15"/>
      <c r="M1371" s="128">
        <f t="shared" si="451"/>
        <v>2037</v>
      </c>
      <c r="N1371" s="303">
        <f t="shared" si="434"/>
        <v>1.4922055680276916</v>
      </c>
      <c r="O1371" s="303">
        <f t="shared" si="435"/>
        <v>0.96093825562149393</v>
      </c>
      <c r="P1371" s="303">
        <f t="shared" si="436"/>
        <v>0.74245158734447814</v>
      </c>
      <c r="Q1371" s="303">
        <f t="shared" si="437"/>
        <v>0.61110335936534377</v>
      </c>
      <c r="R1371" s="303">
        <f t="shared" si="438"/>
        <v>0.52430026470647384</v>
      </c>
      <c r="S1371" s="303">
        <f t="shared" si="439"/>
        <v>0.47419463457536426</v>
      </c>
      <c r="T1371" s="303">
        <f t="shared" si="440"/>
        <v>0.4440731976850491</v>
      </c>
      <c r="U1371" s="303">
        <f t="shared" si="441"/>
        <v>0.43046925906278588</v>
      </c>
      <c r="V1371" s="303">
        <f t="shared" si="442"/>
        <v>0.43133365523725703</v>
      </c>
      <c r="W1371" s="303">
        <f t="shared" si="443"/>
        <v>0.44538399331739875</v>
      </c>
      <c r="X1371" s="303">
        <f t="shared" si="444"/>
        <v>0.47178915892694195</v>
      </c>
      <c r="Y1371" s="303">
        <f t="shared" si="445"/>
        <v>0.50231263155295658</v>
      </c>
      <c r="Z1371" s="303">
        <f t="shared" si="446"/>
        <v>0.54303479149249945</v>
      </c>
      <c r="AA1371" s="303">
        <f t="shared" si="447"/>
        <v>0.59328463968569545</v>
      </c>
      <c r="AB1371" s="72"/>
      <c r="AC1371" s="72"/>
      <c r="AD1371" s="72"/>
      <c r="AE1371" s="72"/>
      <c r="AF1371" s="72"/>
      <c r="AG1371" s="72"/>
      <c r="AH1371" s="72"/>
      <c r="AI1371" s="72"/>
      <c r="AJ1371" s="72"/>
      <c r="AK1371" s="72"/>
      <c r="AL1371" s="72"/>
      <c r="AM1371" s="72"/>
      <c r="AN1371" s="72"/>
      <c r="AO1371" s="72"/>
      <c r="AP1371" s="72"/>
      <c r="AQ1371" s="72"/>
      <c r="AR1371" s="72"/>
      <c r="AS1371" s="72"/>
      <c r="AT1371" s="72"/>
      <c r="AU1371" s="72"/>
      <c r="AV1371" s="72"/>
      <c r="AW1371" s="72"/>
      <c r="AX1371" s="2"/>
      <c r="AY1371" s="359"/>
      <c r="AZ1371" s="359"/>
      <c r="BA1371" s="43"/>
      <c r="BB1371" s="128"/>
      <c r="BC1371" s="128"/>
      <c r="BD1371" s="43"/>
      <c r="BE1371" s="44"/>
      <c r="BF1371" s="44"/>
      <c r="BG1371" s="43"/>
      <c r="BH1371" s="2"/>
      <c r="BI1371" s="2"/>
      <c r="BJ1371" s="2"/>
      <c r="BK1371" s="2"/>
      <c r="BL1371" s="2"/>
      <c r="BM1371" s="2"/>
      <c r="BN1371" s="2"/>
      <c r="BO1371" s="2"/>
      <c r="BP1371" s="2"/>
      <c r="BQ1371" s="2"/>
      <c r="BR1371" s="2"/>
      <c r="BS1371" s="72"/>
      <c r="BT1371" s="72"/>
      <c r="BU1371" s="72"/>
      <c r="BV1371" s="72"/>
      <c r="BW1371" s="72"/>
      <c r="BX1371" s="72"/>
      <c r="BY1371" s="72"/>
      <c r="BZ1371" s="72"/>
      <c r="CA1371" s="72"/>
      <c r="CB1371" s="72"/>
      <c r="CC1371" s="72"/>
      <c r="CD1371" s="72"/>
      <c r="CE1371" s="72"/>
      <c r="CF1371" s="72"/>
      <c r="CG1371" s="72"/>
      <c r="CH1371" s="72"/>
      <c r="CI1371" s="72"/>
      <c r="CJ1371" s="72"/>
      <c r="EK1371" s="71"/>
      <c r="EL1371" s="71"/>
    </row>
    <row r="1372" spans="1:142" ht="25.15" customHeight="1">
      <c r="A1372" s="440"/>
      <c r="B1372" s="369">
        <f t="shared" si="450"/>
        <v>2038</v>
      </c>
      <c r="C1372" s="397">
        <f t="shared" si="433"/>
        <v>50405</v>
      </c>
      <c r="D1372" s="107">
        <f t="shared" si="427"/>
        <v>1.1194143521255064</v>
      </c>
      <c r="E1372" s="107">
        <f t="shared" si="428"/>
        <v>0.5977455320475582</v>
      </c>
      <c r="F1372" s="107">
        <f t="shared" si="429"/>
        <v>0.48396478675998411</v>
      </c>
      <c r="G1372" s="107">
        <f t="shared" si="430"/>
        <v>0.45444351757395529</v>
      </c>
      <c r="H1372" s="107">
        <f t="shared" si="431"/>
        <v>0.48355672648063225</v>
      </c>
      <c r="I1372" s="107">
        <f t="shared" si="432"/>
        <v>0.57545901621371776</v>
      </c>
      <c r="J1372" s="15"/>
      <c r="K1372" s="15"/>
      <c r="L1372" s="15"/>
      <c r="M1372" s="128">
        <f t="shared" si="451"/>
        <v>2038</v>
      </c>
      <c r="N1372" s="303">
        <f t="shared" si="434"/>
        <v>1.5671686940009033</v>
      </c>
      <c r="O1372" s="303">
        <f t="shared" si="435"/>
        <v>1.0100883852435105</v>
      </c>
      <c r="P1372" s="303">
        <f t="shared" si="436"/>
        <v>0.78098597713210538</v>
      </c>
      <c r="Q1372" s="303">
        <f t="shared" si="437"/>
        <v>0.64325585580025313</v>
      </c>
      <c r="R1372" s="303">
        <f t="shared" si="438"/>
        <v>0.55223520829486317</v>
      </c>
      <c r="S1372" s="303">
        <f t="shared" si="439"/>
        <v>0.49973653495392345</v>
      </c>
      <c r="T1372" s="303">
        <f t="shared" si="440"/>
        <v>0.46819303856604483</v>
      </c>
      <c r="U1372" s="303">
        <f t="shared" si="441"/>
        <v>0.45396958581757391</v>
      </c>
      <c r="V1372" s="303">
        <f t="shared" si="442"/>
        <v>0.45491744933033673</v>
      </c>
      <c r="W1372" s="303">
        <f t="shared" si="443"/>
        <v>0.46969192783809782</v>
      </c>
      <c r="X1372" s="303">
        <f t="shared" si="444"/>
        <v>0.49742152512316667</v>
      </c>
      <c r="Y1372" s="303">
        <f t="shared" si="445"/>
        <v>0.52942805960734951</v>
      </c>
      <c r="Z1372" s="303">
        <f t="shared" si="446"/>
        <v>0.57212881100431012</v>
      </c>
      <c r="AA1372" s="303">
        <f t="shared" si="447"/>
        <v>0.62482017802949352</v>
      </c>
      <c r="AB1372" s="72"/>
      <c r="AC1372" s="72"/>
      <c r="AD1372" s="72"/>
      <c r="AE1372" s="72"/>
      <c r="AF1372" s="72"/>
      <c r="AG1372" s="72"/>
      <c r="AH1372" s="72"/>
      <c r="AI1372" s="72"/>
      <c r="AJ1372" s="72"/>
      <c r="AK1372" s="72"/>
      <c r="AL1372" s="72"/>
      <c r="AM1372" s="72"/>
      <c r="AN1372" s="72"/>
      <c r="AO1372" s="72"/>
      <c r="AP1372" s="72"/>
      <c r="AQ1372" s="72"/>
      <c r="AR1372" s="72"/>
      <c r="AS1372" s="72"/>
      <c r="AT1372" s="72"/>
      <c r="AU1372" s="72"/>
      <c r="AV1372" s="72"/>
      <c r="AW1372" s="72"/>
      <c r="AX1372" s="2"/>
      <c r="AY1372" s="359"/>
      <c r="AZ1372" s="359"/>
      <c r="BA1372" s="43"/>
      <c r="BB1372" s="128"/>
      <c r="BC1372" s="128"/>
      <c r="BD1372" s="43"/>
      <c r="BE1372" s="44"/>
      <c r="BF1372" s="44"/>
      <c r="BG1372" s="43"/>
      <c r="BH1372" s="2"/>
      <c r="BI1372" s="2"/>
      <c r="BJ1372" s="2"/>
      <c r="BK1372" s="2"/>
      <c r="BL1372" s="2"/>
      <c r="BM1372" s="2"/>
      <c r="BN1372" s="2"/>
      <c r="BO1372" s="2"/>
      <c r="BP1372" s="2"/>
      <c r="BQ1372" s="2"/>
      <c r="BR1372" s="2"/>
      <c r="BS1372" s="72"/>
      <c r="BT1372" s="72"/>
      <c r="BU1372" s="72"/>
      <c r="BV1372" s="72"/>
      <c r="BW1372" s="72"/>
      <c r="BX1372" s="72"/>
      <c r="BY1372" s="72"/>
      <c r="BZ1372" s="72"/>
      <c r="CA1372" s="72"/>
      <c r="CB1372" s="72"/>
      <c r="CC1372" s="72"/>
      <c r="CD1372" s="72"/>
      <c r="CE1372" s="72"/>
      <c r="CF1372" s="72"/>
      <c r="CG1372" s="72"/>
      <c r="CH1372" s="72"/>
      <c r="CI1372" s="72"/>
      <c r="CJ1372" s="72"/>
      <c r="EK1372" s="71"/>
      <c r="EL1372" s="71"/>
    </row>
    <row r="1373" spans="1:142" ht="25.15" customHeight="1">
      <c r="A1373" s="440"/>
      <c r="B1373" s="369">
        <f t="shared" si="450"/>
        <v>2039</v>
      </c>
      <c r="C1373" s="397">
        <f t="shared" si="433"/>
        <v>50770</v>
      </c>
      <c r="D1373" s="107">
        <f t="shared" si="427"/>
        <v>1.1715758304118074</v>
      </c>
      <c r="E1373" s="107">
        <f t="shared" si="428"/>
        <v>0.62671266839682316</v>
      </c>
      <c r="F1373" s="107">
        <f t="shared" si="429"/>
        <v>0.50793345337354867</v>
      </c>
      <c r="G1373" s="107">
        <f t="shared" si="430"/>
        <v>0.47718018644603466</v>
      </c>
      <c r="H1373" s="107">
        <f t="shared" si="431"/>
        <v>0.50766839285770993</v>
      </c>
      <c r="I1373" s="107">
        <f t="shared" si="432"/>
        <v>0.6036769679415086</v>
      </c>
      <c r="J1373" s="15"/>
      <c r="K1373" s="15"/>
      <c r="L1373" s="15"/>
      <c r="M1373" s="128">
        <f t="shared" si="451"/>
        <v>2039</v>
      </c>
      <c r="N1373" s="303">
        <f t="shared" si="434"/>
        <v>1.6392381424581999</v>
      </c>
      <c r="O1373" s="303">
        <f t="shared" si="435"/>
        <v>1.0573890327481688</v>
      </c>
      <c r="P1373" s="303">
        <f t="shared" si="436"/>
        <v>0.81810031602905298</v>
      </c>
      <c r="Q1373" s="303">
        <f t="shared" si="437"/>
        <v>0.67424646368961805</v>
      </c>
      <c r="R1373" s="303">
        <f t="shared" si="438"/>
        <v>0.57917887310402827</v>
      </c>
      <c r="S1373" s="303">
        <f t="shared" si="439"/>
        <v>0.52438629924083124</v>
      </c>
      <c r="T1373" s="303">
        <f t="shared" si="440"/>
        <v>0.49148060750626599</v>
      </c>
      <c r="U1373" s="303">
        <f t="shared" si="441"/>
        <v>0.47666503996619458</v>
      </c>
      <c r="V1373" s="303">
        <f t="shared" si="442"/>
        <v>0.47769533292587474</v>
      </c>
      <c r="W1373" s="303">
        <f t="shared" si="443"/>
        <v>0.49316699726177193</v>
      </c>
      <c r="X1373" s="303">
        <f t="shared" si="444"/>
        <v>0.52216978845364803</v>
      </c>
      <c r="Y1373" s="303">
        <f t="shared" si="445"/>
        <v>0.55559939151404869</v>
      </c>
      <c r="Z1373" s="303">
        <f t="shared" si="446"/>
        <v>0.60019869576820628</v>
      </c>
      <c r="AA1373" s="303">
        <f t="shared" si="447"/>
        <v>0.65523281654227072</v>
      </c>
      <c r="AB1373" s="72"/>
      <c r="AC1373" s="72"/>
      <c r="AD1373" s="72"/>
      <c r="AE1373" s="72"/>
      <c r="AF1373" s="72"/>
      <c r="AG1373" s="72"/>
      <c r="AH1373" s="72"/>
      <c r="AI1373" s="72"/>
      <c r="AJ1373" s="72"/>
      <c r="AK1373" s="72"/>
      <c r="AL1373" s="72"/>
      <c r="AM1373" s="72"/>
      <c r="AN1373" s="72"/>
      <c r="AO1373" s="72"/>
      <c r="AP1373" s="72"/>
      <c r="AQ1373" s="72"/>
      <c r="AR1373" s="72"/>
      <c r="AS1373" s="72"/>
      <c r="AT1373" s="72"/>
      <c r="AU1373" s="72"/>
      <c r="AV1373" s="72"/>
      <c r="AW1373" s="72"/>
      <c r="AX1373" s="2"/>
      <c r="AY1373" s="359"/>
      <c r="AZ1373" s="359"/>
      <c r="BA1373" s="43"/>
      <c r="BB1373" s="128"/>
      <c r="BC1373" s="128"/>
      <c r="BD1373" s="43"/>
      <c r="BE1373" s="44"/>
      <c r="BF1373" s="44"/>
      <c r="BG1373" s="43"/>
      <c r="BH1373" s="2"/>
      <c r="BI1373" s="2"/>
      <c r="BJ1373" s="2"/>
      <c r="BK1373" s="2"/>
      <c r="BL1373" s="2"/>
      <c r="BM1373" s="2"/>
      <c r="BN1373" s="2"/>
      <c r="BO1373" s="2"/>
      <c r="BP1373" s="2"/>
      <c r="BQ1373" s="2"/>
      <c r="BR1373" s="2"/>
      <c r="BS1373" s="72"/>
      <c r="BT1373" s="72"/>
      <c r="BU1373" s="72"/>
      <c r="BV1373" s="72"/>
      <c r="BW1373" s="72"/>
      <c r="BX1373" s="72"/>
      <c r="BY1373" s="72"/>
      <c r="BZ1373" s="72"/>
      <c r="CA1373" s="72"/>
      <c r="CB1373" s="72"/>
      <c r="CC1373" s="72"/>
      <c r="CD1373" s="72"/>
      <c r="CE1373" s="72"/>
      <c r="CF1373" s="72"/>
      <c r="CG1373" s="72"/>
      <c r="CH1373" s="72"/>
      <c r="CI1373" s="72"/>
      <c r="CJ1373" s="72"/>
      <c r="EK1373" s="71"/>
      <c r="EL1373" s="71"/>
    </row>
    <row r="1374" spans="1:142" ht="25.15" customHeight="1">
      <c r="A1374" s="440"/>
      <c r="B1374" s="369">
        <f t="shared" si="450"/>
        <v>2040</v>
      </c>
      <c r="C1374" s="397">
        <f t="shared" si="433"/>
        <v>51135</v>
      </c>
      <c r="D1374" s="107">
        <f t="shared" si="427"/>
        <v>1.2216381880272269</v>
      </c>
      <c r="E1374" s="107">
        <f t="shared" si="428"/>
        <v>0.65455850392080706</v>
      </c>
      <c r="F1374" s="107">
        <f t="shared" si="429"/>
        <v>0.5309940683179305</v>
      </c>
      <c r="G1374" s="107">
        <f t="shared" si="430"/>
        <v>0.49906410879319241</v>
      </c>
      <c r="H1374" s="107">
        <f t="shared" si="431"/>
        <v>0.53087271296023886</v>
      </c>
      <c r="I1374" s="107">
        <f t="shared" si="432"/>
        <v>0.63081530363723404</v>
      </c>
      <c r="J1374" s="15"/>
      <c r="K1374" s="15"/>
      <c r="L1374" s="15"/>
      <c r="M1374" s="128">
        <f t="shared" si="451"/>
        <v>2040</v>
      </c>
      <c r="N1374" s="303">
        <f t="shared" si="434"/>
        <v>1.7083691962366845</v>
      </c>
      <c r="O1374" s="303">
        <f t="shared" si="435"/>
        <v>1.102795480972572</v>
      </c>
      <c r="P1374" s="303">
        <f t="shared" si="436"/>
        <v>0.85374988687242415</v>
      </c>
      <c r="Q1374" s="303">
        <f t="shared" si="437"/>
        <v>0.70403046587054163</v>
      </c>
      <c r="R1374" s="303">
        <f t="shared" si="438"/>
        <v>0.60508654197107248</v>
      </c>
      <c r="S1374" s="303">
        <f t="shared" si="439"/>
        <v>0.5480984566131426</v>
      </c>
      <c r="T1374" s="303">
        <f t="shared" si="440"/>
        <v>0.5138896800227184</v>
      </c>
      <c r="U1374" s="303">
        <f t="shared" si="441"/>
        <v>0.49850864336560513</v>
      </c>
      <c r="V1374" s="303">
        <f t="shared" si="442"/>
        <v>0.49961957422077963</v>
      </c>
      <c r="W1374" s="303">
        <f t="shared" si="443"/>
        <v>0.51576071612528074</v>
      </c>
      <c r="X1374" s="303">
        <f t="shared" si="444"/>
        <v>0.54598470979519687</v>
      </c>
      <c r="Y1374" s="303">
        <f t="shared" si="445"/>
        <v>0.58077738814986546</v>
      </c>
      <c r="Z1374" s="303">
        <f t="shared" si="446"/>
        <v>0.62719520666099882</v>
      </c>
      <c r="AA1374" s="303">
        <f t="shared" si="447"/>
        <v>0.68447331610083784</v>
      </c>
      <c r="AB1374" s="72"/>
      <c r="AC1374" s="72"/>
      <c r="AD1374" s="72"/>
      <c r="AE1374" s="72"/>
      <c r="AF1374" s="72"/>
      <c r="AG1374" s="72"/>
      <c r="AH1374" s="72"/>
      <c r="AI1374" s="72"/>
      <c r="AJ1374" s="72"/>
      <c r="AK1374" s="72"/>
      <c r="AL1374" s="72"/>
      <c r="AM1374" s="72"/>
      <c r="AN1374" s="72"/>
      <c r="AO1374" s="72"/>
      <c r="AP1374" s="72"/>
      <c r="AQ1374" s="72"/>
      <c r="AR1374" s="72"/>
      <c r="AS1374" s="72"/>
      <c r="AT1374" s="72"/>
      <c r="AU1374" s="72"/>
      <c r="AV1374" s="72"/>
      <c r="AW1374" s="72"/>
      <c r="AX1374" s="2"/>
      <c r="AY1374" s="359"/>
      <c r="AZ1374" s="359"/>
      <c r="BA1374" s="43"/>
      <c r="BB1374" s="128"/>
      <c r="BC1374" s="128"/>
      <c r="BD1374" s="43"/>
      <c r="BE1374" s="44"/>
      <c r="BF1374" s="44"/>
      <c r="BG1374" s="43"/>
      <c r="BH1374" s="2"/>
      <c r="BI1374" s="2"/>
      <c r="BJ1374" s="2"/>
      <c r="BK1374" s="2"/>
      <c r="BL1374" s="2"/>
      <c r="BM1374" s="2"/>
      <c r="BN1374" s="2"/>
      <c r="BO1374" s="2"/>
      <c r="BP1374" s="2"/>
      <c r="BQ1374" s="2"/>
      <c r="BR1374" s="2"/>
      <c r="BS1374" s="72"/>
      <c r="BT1374" s="72"/>
      <c r="BU1374" s="72"/>
      <c r="BV1374" s="72"/>
      <c r="BW1374" s="72"/>
      <c r="BX1374" s="72"/>
      <c r="BY1374" s="72"/>
      <c r="BZ1374" s="72"/>
      <c r="CA1374" s="72"/>
      <c r="CB1374" s="72"/>
      <c r="CC1374" s="72"/>
      <c r="CD1374" s="72"/>
      <c r="CE1374" s="72"/>
      <c r="CF1374" s="72"/>
      <c r="CG1374" s="72"/>
      <c r="CH1374" s="72"/>
      <c r="CI1374" s="72"/>
      <c r="CJ1374" s="72"/>
      <c r="EK1374" s="71"/>
      <c r="EL1374" s="71"/>
    </row>
    <row r="1375" spans="1:142" ht="25.15" customHeight="1">
      <c r="A1375" s="440"/>
      <c r="B1375" s="369">
        <f>B1374+1</f>
        <v>2041</v>
      </c>
      <c r="C1375" s="397">
        <f t="shared" si="433"/>
        <v>51501</v>
      </c>
      <c r="D1375" s="107">
        <f t="shared" si="427"/>
        <v>1.2720443495692504</v>
      </c>
      <c r="E1375" s="107">
        <f t="shared" si="428"/>
        <v>0.68372596321699486</v>
      </c>
      <c r="F1375" s="107">
        <f t="shared" si="429"/>
        <v>0.55565131552032621</v>
      </c>
      <c r="G1375" s="107">
        <f t="shared" si="430"/>
        <v>0.52268231431557377</v>
      </c>
      <c r="H1375" s="107">
        <f t="shared" si="431"/>
        <v>0.55583906226131274</v>
      </c>
      <c r="I1375" s="107">
        <f t="shared" si="432"/>
        <v>0.65956398521722548</v>
      </c>
      <c r="J1375" s="15"/>
      <c r="K1375" s="15"/>
      <c r="L1375" s="15"/>
      <c r="M1375" s="128">
        <f>M1374+1</f>
        <v>2041</v>
      </c>
      <c r="N1375" s="303">
        <f t="shared" si="434"/>
        <v>1.7770047799338422</v>
      </c>
      <c r="O1375" s="303">
        <f t="shared" si="435"/>
        <v>1.1487506545142048</v>
      </c>
      <c r="P1375" s="303">
        <f t="shared" si="436"/>
        <v>0.89037761425970385</v>
      </c>
      <c r="Q1375" s="303">
        <f t="shared" si="437"/>
        <v>0.73505078694050896</v>
      </c>
      <c r="R1375" s="303">
        <f t="shared" si="438"/>
        <v>0.63240113949348076</v>
      </c>
      <c r="S1375" s="303">
        <f t="shared" si="439"/>
        <v>0.57335710455481659</v>
      </c>
      <c r="T1375" s="303">
        <f t="shared" si="440"/>
        <v>0.53794552648583593</v>
      </c>
      <c r="U1375" s="303">
        <f t="shared" si="441"/>
        <v>0.52206683927271369</v>
      </c>
      <c r="V1375" s="303">
        <f t="shared" si="442"/>
        <v>0.52329778935843385</v>
      </c>
      <c r="W1375" s="303">
        <f t="shared" si="443"/>
        <v>0.54012187345848106</v>
      </c>
      <c r="X1375" s="303">
        <f t="shared" si="444"/>
        <v>0.57155625106414454</v>
      </c>
      <c r="Y1375" s="303">
        <f t="shared" si="445"/>
        <v>0.60765201143113101</v>
      </c>
      <c r="Z1375" s="303">
        <f t="shared" si="446"/>
        <v>0.65580830559901915</v>
      </c>
      <c r="AA1375" s="303">
        <f t="shared" si="447"/>
        <v>0.71523163862152628</v>
      </c>
      <c r="AB1375" s="72"/>
      <c r="AC1375" s="72"/>
      <c r="AD1375" s="72"/>
      <c r="AE1375" s="72"/>
      <c r="AF1375" s="72"/>
      <c r="AG1375" s="72"/>
      <c r="AH1375" s="72"/>
      <c r="AI1375" s="72"/>
      <c r="AJ1375" s="72"/>
      <c r="AK1375" s="72"/>
      <c r="AL1375" s="72"/>
      <c r="AM1375" s="72"/>
      <c r="AN1375" s="72"/>
      <c r="AO1375" s="72"/>
      <c r="AP1375" s="72"/>
      <c r="AQ1375" s="72"/>
      <c r="AR1375" s="72"/>
      <c r="AS1375" s="72"/>
      <c r="AT1375" s="72"/>
      <c r="AU1375" s="72"/>
      <c r="AV1375" s="72"/>
      <c r="AW1375" s="72"/>
      <c r="AX1375" s="2"/>
      <c r="AY1375" s="359"/>
      <c r="AZ1375" s="359"/>
      <c r="BA1375" s="43"/>
      <c r="BB1375" s="128"/>
      <c r="BC1375" s="128"/>
      <c r="BD1375" s="43"/>
      <c r="BE1375" s="44"/>
      <c r="BF1375" s="44"/>
      <c r="BG1375" s="43"/>
      <c r="BH1375" s="2"/>
      <c r="BI1375" s="2"/>
      <c r="BJ1375" s="2"/>
      <c r="BK1375" s="2"/>
      <c r="BL1375" s="2"/>
      <c r="BM1375" s="2"/>
      <c r="BN1375" s="2"/>
      <c r="BO1375" s="2"/>
      <c r="BP1375" s="2"/>
      <c r="BQ1375" s="2"/>
      <c r="BR1375" s="2"/>
      <c r="BS1375" s="72"/>
      <c r="BT1375" s="72"/>
      <c r="BU1375" s="72"/>
      <c r="BV1375" s="72"/>
      <c r="BW1375" s="72"/>
      <c r="BX1375" s="72"/>
      <c r="BY1375" s="72"/>
      <c r="BZ1375" s="72"/>
      <c r="CA1375" s="72"/>
      <c r="CB1375" s="72"/>
      <c r="CC1375" s="72"/>
      <c r="CD1375" s="72"/>
      <c r="CE1375" s="72"/>
      <c r="CF1375" s="72"/>
      <c r="CG1375" s="72"/>
      <c r="CH1375" s="72"/>
      <c r="CI1375" s="72"/>
      <c r="CJ1375" s="72"/>
      <c r="EK1375" s="71"/>
      <c r="EL1375" s="71"/>
    </row>
    <row r="1376" spans="1:142" ht="25.15" customHeight="1">
      <c r="A1376" s="440"/>
      <c r="B1376" s="369">
        <f t="shared" ref="B1376:B1384" si="452">B1375+1</f>
        <v>2042</v>
      </c>
      <c r="C1376" s="397">
        <f t="shared" si="433"/>
        <v>51866</v>
      </c>
      <c r="D1376" s="107">
        <f t="shared" si="427"/>
        <v>1.3208225670227074</v>
      </c>
      <c r="E1376" s="107">
        <f t="shared" si="428"/>
        <v>0.71224329827021682</v>
      </c>
      <c r="F1376" s="107">
        <f t="shared" si="429"/>
        <v>0.57988359940338463</v>
      </c>
      <c r="G1376" s="107">
        <f t="shared" si="430"/>
        <v>0.54594674401958598</v>
      </c>
      <c r="H1376" s="107">
        <f t="shared" si="431"/>
        <v>0.58041291835109754</v>
      </c>
      <c r="I1376" s="107">
        <f t="shared" si="432"/>
        <v>0.687751874417588</v>
      </c>
      <c r="J1376" s="15"/>
      <c r="K1376" s="15"/>
      <c r="L1376" s="15"/>
      <c r="M1376" s="128">
        <f t="shared" ref="M1376:M1384" si="453">M1375+1</f>
        <v>2042</v>
      </c>
      <c r="N1376" s="303">
        <f t="shared" si="434"/>
        <v>1.8431731455345022</v>
      </c>
      <c r="O1376" s="303">
        <f t="shared" si="435"/>
        <v>1.1932828053578977</v>
      </c>
      <c r="P1376" s="303">
        <f t="shared" si="436"/>
        <v>0.92601175017572224</v>
      </c>
      <c r="Q1376" s="303">
        <f t="shared" si="437"/>
        <v>0.76533567888435017</v>
      </c>
      <c r="R1376" s="303">
        <f t="shared" si="438"/>
        <v>0.65915091765608347</v>
      </c>
      <c r="S1376" s="303">
        <f t="shared" si="439"/>
        <v>0.59815726334256247</v>
      </c>
      <c r="T1376" s="303">
        <f t="shared" si="440"/>
        <v>0.5616099354642069</v>
      </c>
      <c r="U1376" s="303">
        <f t="shared" si="441"/>
        <v>0.54526818454798776</v>
      </c>
      <c r="V1376" s="303">
        <f t="shared" si="442"/>
        <v>0.54662530349118421</v>
      </c>
      <c r="W1376" s="303">
        <f t="shared" si="443"/>
        <v>0.56411256270559895</v>
      </c>
      <c r="X1376" s="303">
        <f t="shared" si="444"/>
        <v>0.59671327399659624</v>
      </c>
      <c r="Y1376" s="303">
        <f t="shared" si="445"/>
        <v>0.63405212309395054</v>
      </c>
      <c r="Z1376" s="303">
        <f t="shared" si="446"/>
        <v>0.68386685431837224</v>
      </c>
      <c r="AA1376" s="303">
        <f t="shared" si="447"/>
        <v>0.74533664584044135</v>
      </c>
      <c r="AB1376" s="72"/>
      <c r="AC1376" s="72"/>
      <c r="AD1376" s="72"/>
      <c r="AE1376" s="72"/>
      <c r="AF1376" s="72"/>
      <c r="AG1376" s="72"/>
      <c r="AH1376" s="72"/>
      <c r="AI1376" s="72"/>
      <c r="AJ1376" s="72"/>
      <c r="AK1376" s="72"/>
      <c r="AL1376" s="72"/>
      <c r="AM1376" s="72"/>
      <c r="AN1376" s="72"/>
      <c r="AO1376" s="72"/>
      <c r="AP1376" s="72"/>
      <c r="AQ1376" s="72"/>
      <c r="AR1376" s="72"/>
      <c r="AS1376" s="72"/>
      <c r="AT1376" s="72"/>
      <c r="AU1376" s="72"/>
      <c r="AV1376" s="72"/>
      <c r="AW1376" s="72"/>
      <c r="AX1376" s="2"/>
      <c r="AY1376" s="359"/>
      <c r="AZ1376" s="359"/>
      <c r="BA1376" s="43"/>
      <c r="BB1376" s="128"/>
      <c r="BC1376" s="128"/>
      <c r="BD1376" s="43"/>
      <c r="BE1376" s="44"/>
      <c r="BF1376" s="44"/>
      <c r="BG1376" s="43"/>
      <c r="BH1376" s="2"/>
      <c r="BI1376" s="2"/>
      <c r="BJ1376" s="2"/>
      <c r="BK1376" s="2"/>
      <c r="BL1376" s="2"/>
      <c r="BM1376" s="2"/>
      <c r="BN1376" s="2"/>
      <c r="BO1376" s="2"/>
      <c r="BP1376" s="2"/>
      <c r="BQ1376" s="2"/>
      <c r="BR1376" s="2"/>
      <c r="BS1376" s="72"/>
      <c r="BT1376" s="72"/>
      <c r="BU1376" s="72"/>
      <c r="BV1376" s="72"/>
      <c r="BW1376" s="72"/>
      <c r="BX1376" s="72"/>
      <c r="BY1376" s="72"/>
      <c r="BZ1376" s="72"/>
      <c r="CA1376" s="72"/>
      <c r="CB1376" s="72"/>
      <c r="CC1376" s="72"/>
      <c r="CD1376" s="72"/>
      <c r="CE1376" s="72"/>
      <c r="CF1376" s="72"/>
      <c r="CG1376" s="72"/>
      <c r="CH1376" s="72"/>
      <c r="CI1376" s="72"/>
      <c r="CJ1376" s="72"/>
      <c r="EK1376" s="71"/>
      <c r="EL1376" s="71"/>
    </row>
    <row r="1377" spans="1:142" ht="25.15" customHeight="1">
      <c r="A1377" s="440"/>
      <c r="B1377" s="369">
        <f t="shared" si="452"/>
        <v>2043</v>
      </c>
      <c r="C1377" s="397">
        <f t="shared" si="433"/>
        <v>52231</v>
      </c>
      <c r="D1377" s="107">
        <f t="shared" si="427"/>
        <v>1.3679728403875986</v>
      </c>
      <c r="E1377" s="107">
        <f t="shared" si="428"/>
        <v>0.7401105090804726</v>
      </c>
      <c r="F1377" s="107">
        <f t="shared" si="429"/>
        <v>0.603690919967106</v>
      </c>
      <c r="G1377" s="107">
        <f t="shared" si="430"/>
        <v>0.56885739790522916</v>
      </c>
      <c r="H1377" s="107">
        <f t="shared" si="431"/>
        <v>0.60459428122959324</v>
      </c>
      <c r="I1377" s="107">
        <f t="shared" si="432"/>
        <v>0.71537897123832173</v>
      </c>
      <c r="J1377" s="15"/>
      <c r="K1377" s="15"/>
      <c r="L1377" s="15"/>
      <c r="M1377" s="128">
        <f t="shared" si="453"/>
        <v>2043</v>
      </c>
      <c r="N1377" s="303">
        <f t="shared" si="434"/>
        <v>1.9068742930386655</v>
      </c>
      <c r="O1377" s="303">
        <f t="shared" si="435"/>
        <v>1.2363919335036506</v>
      </c>
      <c r="P1377" s="303">
        <f t="shared" si="436"/>
        <v>0.9606522946204793</v>
      </c>
      <c r="Q1377" s="303">
        <f t="shared" si="437"/>
        <v>0.79488514170206492</v>
      </c>
      <c r="R1377" s="303">
        <f t="shared" si="438"/>
        <v>0.68533587645888028</v>
      </c>
      <c r="S1377" s="303">
        <f t="shared" si="439"/>
        <v>0.62249893297638059</v>
      </c>
      <c r="T1377" s="303">
        <f t="shared" si="440"/>
        <v>0.58488290695783141</v>
      </c>
      <c r="U1377" s="303">
        <f t="shared" si="441"/>
        <v>0.56811267919142761</v>
      </c>
      <c r="V1377" s="303">
        <f t="shared" si="442"/>
        <v>0.56960211661903071</v>
      </c>
      <c r="W1377" s="303">
        <f t="shared" si="443"/>
        <v>0.58773278386663441</v>
      </c>
      <c r="X1377" s="303">
        <f t="shared" si="444"/>
        <v>0.62145577859255219</v>
      </c>
      <c r="Y1377" s="303">
        <f t="shared" si="445"/>
        <v>0.65997772313832404</v>
      </c>
      <c r="Z1377" s="303">
        <f t="shared" si="446"/>
        <v>0.71137085281905843</v>
      </c>
      <c r="AA1377" s="303">
        <f t="shared" si="447"/>
        <v>0.77478833775758282</v>
      </c>
      <c r="AB1377" s="72"/>
      <c r="AC1377" s="72"/>
      <c r="AD1377" s="72"/>
      <c r="AE1377" s="72"/>
      <c r="AF1377" s="72"/>
      <c r="AG1377" s="72"/>
      <c r="AH1377" s="72"/>
      <c r="AI1377" s="72"/>
      <c r="AJ1377" s="72"/>
      <c r="AK1377" s="72"/>
      <c r="AL1377" s="72"/>
      <c r="AM1377" s="72"/>
      <c r="AN1377" s="72"/>
      <c r="AO1377" s="72"/>
      <c r="AP1377" s="72"/>
      <c r="AQ1377" s="72"/>
      <c r="AR1377" s="72"/>
      <c r="AS1377" s="72"/>
      <c r="AT1377" s="72"/>
      <c r="AU1377" s="72"/>
      <c r="AV1377" s="72"/>
      <c r="AW1377" s="72"/>
      <c r="AX1377" s="2"/>
      <c r="AY1377" s="359"/>
      <c r="AZ1377" s="359"/>
      <c r="BA1377" s="43"/>
      <c r="BB1377" s="128"/>
      <c r="BC1377" s="128"/>
      <c r="BD1377" s="43"/>
      <c r="BE1377" s="44"/>
      <c r="BF1377" s="44"/>
      <c r="BG1377" s="43"/>
      <c r="BH1377" s="2"/>
      <c r="BI1377" s="2"/>
      <c r="BJ1377" s="2"/>
      <c r="BK1377" s="2"/>
      <c r="BL1377" s="2"/>
      <c r="BM1377" s="2"/>
      <c r="BN1377" s="2"/>
      <c r="BO1377" s="2"/>
      <c r="BP1377" s="2"/>
      <c r="BQ1377" s="2"/>
      <c r="BR1377" s="2"/>
      <c r="BS1377" s="72"/>
      <c r="BT1377" s="72"/>
      <c r="BU1377" s="72"/>
      <c r="BV1377" s="72"/>
      <c r="BW1377" s="72"/>
      <c r="BX1377" s="72"/>
      <c r="BY1377" s="72"/>
      <c r="BZ1377" s="72"/>
      <c r="CA1377" s="72"/>
      <c r="CB1377" s="72"/>
      <c r="CC1377" s="72"/>
      <c r="CD1377" s="72"/>
      <c r="CE1377" s="72"/>
      <c r="CF1377" s="72"/>
      <c r="CG1377" s="72"/>
      <c r="CH1377" s="72"/>
      <c r="CI1377" s="72"/>
      <c r="CJ1377" s="72"/>
      <c r="EK1377" s="71"/>
      <c r="EL1377" s="71"/>
    </row>
    <row r="1378" spans="1:142" ht="25.15" customHeight="1">
      <c r="A1378" s="440"/>
      <c r="B1378" s="369">
        <f t="shared" si="452"/>
        <v>2044</v>
      </c>
      <c r="C1378" s="397">
        <f t="shared" si="433"/>
        <v>52596</v>
      </c>
      <c r="D1378" s="107">
        <f t="shared" si="427"/>
        <v>1.4134951696639237</v>
      </c>
      <c r="E1378" s="107">
        <f t="shared" si="428"/>
        <v>0.76732759564776254</v>
      </c>
      <c r="F1378" s="107">
        <f t="shared" si="429"/>
        <v>0.62707327721149009</v>
      </c>
      <c r="G1378" s="107">
        <f t="shared" si="430"/>
        <v>0.59141427597250329</v>
      </c>
      <c r="H1378" s="107">
        <f t="shared" si="431"/>
        <v>0.62838315089679986</v>
      </c>
      <c r="I1378" s="107">
        <f t="shared" si="432"/>
        <v>0.74244527567942653</v>
      </c>
      <c r="J1378" s="15"/>
      <c r="K1378" s="15"/>
      <c r="L1378" s="15"/>
      <c r="M1378" s="128">
        <f t="shared" si="453"/>
        <v>2044</v>
      </c>
      <c r="N1378" s="303">
        <f t="shared" si="434"/>
        <v>1.9681082224463324</v>
      </c>
      <c r="O1378" s="303">
        <f t="shared" si="435"/>
        <v>1.2780780389514632</v>
      </c>
      <c r="P1378" s="303">
        <f t="shared" si="436"/>
        <v>0.99429924759397514</v>
      </c>
      <c r="Q1378" s="303">
        <f t="shared" si="437"/>
        <v>0.82369917539365367</v>
      </c>
      <c r="R1378" s="303">
        <f t="shared" si="438"/>
        <v>0.7109560159018713</v>
      </c>
      <c r="S1378" s="303">
        <f t="shared" si="439"/>
        <v>0.64638211345627072</v>
      </c>
      <c r="T1378" s="303">
        <f t="shared" si="440"/>
        <v>0.60776444096670945</v>
      </c>
      <c r="U1378" s="303">
        <f t="shared" si="441"/>
        <v>0.59060032320303313</v>
      </c>
      <c r="V1378" s="303">
        <f t="shared" si="442"/>
        <v>0.59222822874197345</v>
      </c>
      <c r="W1378" s="303">
        <f t="shared" si="443"/>
        <v>0.61098253694158755</v>
      </c>
      <c r="X1378" s="303">
        <f t="shared" si="444"/>
        <v>0.64578376485201217</v>
      </c>
      <c r="Y1378" s="303">
        <f t="shared" si="445"/>
        <v>0.68542881156425139</v>
      </c>
      <c r="Z1378" s="303">
        <f t="shared" si="446"/>
        <v>0.73832030110107771</v>
      </c>
      <c r="AA1378" s="303">
        <f t="shared" si="447"/>
        <v>0.80358671437295093</v>
      </c>
      <c r="AB1378" s="72"/>
      <c r="AC1378" s="72"/>
      <c r="AD1378" s="72"/>
      <c r="AE1378" s="72"/>
      <c r="AF1378" s="72"/>
      <c r="AG1378" s="72"/>
      <c r="AH1378" s="72"/>
      <c r="AI1378" s="72"/>
      <c r="AJ1378" s="72"/>
      <c r="AK1378" s="72"/>
      <c r="AL1378" s="72"/>
      <c r="AM1378" s="72"/>
      <c r="AN1378" s="72"/>
      <c r="AO1378" s="72"/>
      <c r="AP1378" s="72"/>
      <c r="AQ1378" s="72"/>
      <c r="AR1378" s="72"/>
      <c r="AS1378" s="72"/>
      <c r="AT1378" s="72"/>
      <c r="AU1378" s="72"/>
      <c r="AV1378" s="72"/>
      <c r="AW1378" s="72"/>
      <c r="AX1378" s="2"/>
      <c r="AY1378" s="359"/>
      <c r="AZ1378" s="359"/>
      <c r="BA1378" s="43"/>
      <c r="BB1378" s="128"/>
      <c r="BC1378" s="128"/>
      <c r="BD1378" s="43"/>
      <c r="BE1378" s="44"/>
      <c r="BF1378" s="44"/>
      <c r="BG1378" s="43"/>
      <c r="BH1378" s="2"/>
      <c r="BI1378" s="2"/>
      <c r="BJ1378" s="2"/>
      <c r="BK1378" s="2"/>
      <c r="BL1378" s="2"/>
      <c r="BM1378" s="2"/>
      <c r="BN1378" s="2"/>
      <c r="BO1378" s="2"/>
      <c r="BP1378" s="2"/>
      <c r="BQ1378" s="2"/>
      <c r="BR1378" s="2"/>
      <c r="BS1378" s="72"/>
      <c r="BT1378" s="72"/>
      <c r="BU1378" s="72"/>
      <c r="BV1378" s="72"/>
      <c r="BW1378" s="72"/>
      <c r="BX1378" s="72"/>
      <c r="BY1378" s="72"/>
      <c r="BZ1378" s="72"/>
      <c r="CA1378" s="72"/>
      <c r="CB1378" s="72"/>
      <c r="CC1378" s="72"/>
      <c r="CD1378" s="72"/>
      <c r="CE1378" s="72"/>
      <c r="CF1378" s="72"/>
      <c r="CG1378" s="72"/>
      <c r="CH1378" s="72"/>
      <c r="CI1378" s="72"/>
      <c r="CJ1378" s="72"/>
      <c r="EK1378" s="71"/>
      <c r="EL1378" s="71"/>
    </row>
    <row r="1379" spans="1:142" ht="25.15" customHeight="1">
      <c r="A1379" s="440"/>
      <c r="B1379" s="369">
        <f t="shared" si="452"/>
        <v>2045</v>
      </c>
      <c r="C1379" s="397">
        <f t="shared" si="433"/>
        <v>52962</v>
      </c>
      <c r="D1379" s="107">
        <f t="shared" si="427"/>
        <v>1.4573895548516826</v>
      </c>
      <c r="E1379" s="107">
        <f t="shared" si="428"/>
        <v>0.79389455797208641</v>
      </c>
      <c r="F1379" s="107">
        <f t="shared" si="429"/>
        <v>0.6500306711365369</v>
      </c>
      <c r="G1379" s="107">
        <f t="shared" si="430"/>
        <v>0.61361737822140827</v>
      </c>
      <c r="H1379" s="107">
        <f t="shared" si="431"/>
        <v>0.65177952735271727</v>
      </c>
      <c r="I1379" s="107">
        <f t="shared" si="432"/>
        <v>0.76895078774090286</v>
      </c>
      <c r="J1379" s="15"/>
      <c r="K1379" s="15"/>
      <c r="L1379" s="15"/>
      <c r="M1379" s="128">
        <f t="shared" si="453"/>
        <v>2045</v>
      </c>
      <c r="N1379" s="303">
        <f t="shared" si="434"/>
        <v>2.0268749337575018</v>
      </c>
      <c r="O1379" s="303">
        <f t="shared" si="435"/>
        <v>1.3183411217013361</v>
      </c>
      <c r="P1379" s="303">
        <f t="shared" si="436"/>
        <v>1.0269526090962093</v>
      </c>
      <c r="Q1379" s="303">
        <f t="shared" si="437"/>
        <v>0.8517777799591163</v>
      </c>
      <c r="R1379" s="303">
        <f t="shared" si="438"/>
        <v>0.73601133598505641</v>
      </c>
      <c r="S1379" s="303">
        <f t="shared" si="439"/>
        <v>0.66980680478223276</v>
      </c>
      <c r="T1379" s="303">
        <f t="shared" si="440"/>
        <v>0.63025453749084104</v>
      </c>
      <c r="U1379" s="303">
        <f t="shared" si="441"/>
        <v>0.61273111658280421</v>
      </c>
      <c r="V1379" s="303">
        <f t="shared" si="442"/>
        <v>0.61450363986001233</v>
      </c>
      <c r="W1379" s="303">
        <f t="shared" si="443"/>
        <v>0.63386182193045826</v>
      </c>
      <c r="X1379" s="303">
        <f t="shared" si="444"/>
        <v>0.66969723277497628</v>
      </c>
      <c r="Y1379" s="303">
        <f t="shared" si="445"/>
        <v>0.71040538837173284</v>
      </c>
      <c r="Z1379" s="303">
        <f t="shared" si="446"/>
        <v>0.76471519916442987</v>
      </c>
      <c r="AA1379" s="303">
        <f t="shared" si="447"/>
        <v>0.83173177568654577</v>
      </c>
      <c r="AB1379" s="72"/>
      <c r="AC1379" s="72"/>
      <c r="AD1379" s="72"/>
      <c r="AE1379" s="72"/>
      <c r="AF1379" s="72"/>
      <c r="AG1379" s="72"/>
      <c r="AH1379" s="72"/>
      <c r="AI1379" s="72"/>
      <c r="AJ1379" s="72"/>
      <c r="AK1379" s="72"/>
      <c r="AL1379" s="72"/>
      <c r="AM1379" s="72"/>
      <c r="AN1379" s="72"/>
      <c r="AO1379" s="72"/>
      <c r="AP1379" s="72"/>
      <c r="AQ1379" s="72"/>
      <c r="AR1379" s="72"/>
      <c r="AS1379" s="72"/>
      <c r="AT1379" s="72"/>
      <c r="AU1379" s="72"/>
      <c r="AV1379" s="72"/>
      <c r="AW1379" s="72"/>
      <c r="AX1379" s="2"/>
      <c r="AY1379" s="359"/>
      <c r="AZ1379" s="359"/>
      <c r="BA1379" s="43"/>
      <c r="BB1379" s="128"/>
      <c r="BC1379" s="128"/>
      <c r="BD1379" s="43"/>
      <c r="BE1379" s="44"/>
      <c r="BF1379" s="44"/>
      <c r="BG1379" s="43"/>
      <c r="BH1379" s="2"/>
      <c r="BI1379" s="2"/>
      <c r="BJ1379" s="2"/>
      <c r="BK1379" s="2"/>
      <c r="BL1379" s="2"/>
      <c r="BM1379" s="2"/>
      <c r="BN1379" s="2"/>
      <c r="BO1379" s="2"/>
      <c r="BP1379" s="2"/>
      <c r="BQ1379" s="2"/>
      <c r="BR1379" s="2"/>
      <c r="BS1379" s="72"/>
      <c r="BT1379" s="72"/>
      <c r="BU1379" s="72"/>
      <c r="BV1379" s="72"/>
      <c r="BW1379" s="72"/>
      <c r="BX1379" s="72"/>
      <c r="BY1379" s="72"/>
      <c r="BZ1379" s="72"/>
      <c r="CA1379" s="72"/>
      <c r="CB1379" s="72"/>
      <c r="CC1379" s="72"/>
      <c r="CD1379" s="72"/>
      <c r="CE1379" s="72"/>
      <c r="CF1379" s="72"/>
      <c r="CG1379" s="72"/>
      <c r="CH1379" s="72"/>
      <c r="CI1379" s="72"/>
      <c r="CJ1379" s="72"/>
      <c r="EK1379" s="71"/>
      <c r="EL1379" s="71"/>
    </row>
    <row r="1380" spans="1:142" ht="25.15" customHeight="1">
      <c r="A1380" s="440"/>
      <c r="B1380" s="369">
        <f t="shared" si="452"/>
        <v>2046</v>
      </c>
      <c r="C1380" s="397">
        <f t="shared" si="433"/>
        <v>53327</v>
      </c>
      <c r="D1380" s="107">
        <f t="shared" si="427"/>
        <v>1.4996559959508755</v>
      </c>
      <c r="E1380" s="107">
        <f t="shared" si="428"/>
        <v>0.81981139605344422</v>
      </c>
      <c r="F1380" s="107">
        <f t="shared" si="429"/>
        <v>0.67256310174224643</v>
      </c>
      <c r="G1380" s="107">
        <f t="shared" si="430"/>
        <v>0.63546670465194421</v>
      </c>
      <c r="H1380" s="107">
        <f t="shared" si="431"/>
        <v>0.67478341059734559</v>
      </c>
      <c r="I1380" s="107">
        <f t="shared" si="432"/>
        <v>0.79489550742274995</v>
      </c>
      <c r="J1380" s="15"/>
      <c r="K1380" s="15"/>
      <c r="L1380" s="15"/>
      <c r="M1380" s="128">
        <f t="shared" si="453"/>
        <v>2046</v>
      </c>
      <c r="N1380" s="303">
        <f t="shared" si="434"/>
        <v>2.0831744269721746</v>
      </c>
      <c r="O1380" s="303">
        <f t="shared" si="435"/>
        <v>1.3571811817532691</v>
      </c>
      <c r="P1380" s="303">
        <f t="shared" si="436"/>
        <v>1.0586123791271826</v>
      </c>
      <c r="Q1380" s="303">
        <f t="shared" si="437"/>
        <v>0.87912095539845247</v>
      </c>
      <c r="R1380" s="303">
        <f t="shared" si="438"/>
        <v>0.76050183670843596</v>
      </c>
      <c r="S1380" s="303">
        <f t="shared" si="439"/>
        <v>0.69277300695426702</v>
      </c>
      <c r="T1380" s="303">
        <f t="shared" si="440"/>
        <v>0.65235319653022594</v>
      </c>
      <c r="U1380" s="303">
        <f t="shared" si="441"/>
        <v>0.63450505933074097</v>
      </c>
      <c r="V1380" s="303">
        <f t="shared" si="442"/>
        <v>0.63642834997314746</v>
      </c>
      <c r="W1380" s="303">
        <f t="shared" si="443"/>
        <v>0.65637063883324664</v>
      </c>
      <c r="X1380" s="303">
        <f t="shared" si="444"/>
        <v>0.69319618236144442</v>
      </c>
      <c r="Y1380" s="303">
        <f t="shared" si="445"/>
        <v>0.73490745356076825</v>
      </c>
      <c r="Z1380" s="303">
        <f t="shared" si="446"/>
        <v>0.79055554700911479</v>
      </c>
      <c r="AA1380" s="303">
        <f t="shared" si="447"/>
        <v>0.85922352169836691</v>
      </c>
      <c r="AB1380" s="72"/>
      <c r="AC1380" s="72"/>
      <c r="AD1380" s="72"/>
      <c r="AE1380" s="72"/>
      <c r="AF1380" s="72"/>
      <c r="AG1380" s="72"/>
      <c r="AH1380" s="72"/>
      <c r="AI1380" s="72"/>
      <c r="AJ1380" s="72"/>
      <c r="AK1380" s="72"/>
      <c r="AL1380" s="72"/>
      <c r="AM1380" s="72"/>
      <c r="AN1380" s="72"/>
      <c r="AO1380" s="72"/>
      <c r="AP1380" s="72"/>
      <c r="AQ1380" s="72"/>
      <c r="AR1380" s="72"/>
      <c r="AS1380" s="72"/>
      <c r="AT1380" s="72"/>
      <c r="AU1380" s="72"/>
      <c r="AV1380" s="72"/>
      <c r="AW1380" s="72"/>
      <c r="AX1380" s="2"/>
      <c r="AY1380" s="359"/>
      <c r="AZ1380" s="359"/>
      <c r="BA1380" s="43"/>
      <c r="BB1380" s="128"/>
      <c r="BC1380" s="128"/>
      <c r="BD1380" s="43"/>
      <c r="BE1380" s="44"/>
      <c r="BF1380" s="44"/>
      <c r="BG1380" s="43"/>
      <c r="BH1380" s="2"/>
      <c r="BI1380" s="2"/>
      <c r="BJ1380" s="2"/>
      <c r="BK1380" s="2"/>
      <c r="BL1380" s="2"/>
      <c r="BM1380" s="2"/>
      <c r="BN1380" s="2"/>
      <c r="BO1380" s="2"/>
      <c r="BP1380" s="2"/>
      <c r="BQ1380" s="2"/>
      <c r="BR1380" s="2"/>
      <c r="BS1380" s="72"/>
      <c r="BT1380" s="72"/>
      <c r="BU1380" s="72"/>
      <c r="BV1380" s="72"/>
      <c r="BW1380" s="72"/>
      <c r="BX1380" s="72"/>
      <c r="BY1380" s="72"/>
      <c r="BZ1380" s="72"/>
      <c r="CA1380" s="72"/>
      <c r="CB1380" s="72"/>
      <c r="CC1380" s="72"/>
      <c r="CD1380" s="72"/>
      <c r="CE1380" s="72"/>
      <c r="CF1380" s="72"/>
      <c r="CG1380" s="72"/>
      <c r="CH1380" s="72"/>
      <c r="CI1380" s="72"/>
      <c r="CJ1380" s="72"/>
      <c r="EK1380" s="71"/>
      <c r="EL1380" s="71"/>
    </row>
    <row r="1381" spans="1:142" ht="25.15" customHeight="1">
      <c r="A1381" s="440"/>
      <c r="B1381" s="369">
        <f t="shared" si="452"/>
        <v>2047</v>
      </c>
      <c r="C1381" s="397">
        <f t="shared" si="433"/>
        <v>53692</v>
      </c>
      <c r="D1381" s="107">
        <f t="shared" si="427"/>
        <v>1.5425365519032217</v>
      </c>
      <c r="E1381" s="107">
        <f t="shared" si="428"/>
        <v>0.84630820903287229</v>
      </c>
      <c r="F1381" s="107">
        <f t="shared" si="429"/>
        <v>0.69568173434015967</v>
      </c>
      <c r="G1381" s="107">
        <f t="shared" si="430"/>
        <v>0.65791853220044894</v>
      </c>
      <c r="H1381" s="107">
        <f t="shared" si="431"/>
        <v>0.69840993134484863</v>
      </c>
      <c r="I1381" s="107">
        <f t="shared" si="432"/>
        <v>0.82147343681335994</v>
      </c>
      <c r="J1381" s="15"/>
      <c r="K1381" s="15"/>
      <c r="L1381" s="15"/>
      <c r="M1381" s="128">
        <f t="shared" si="453"/>
        <v>2047</v>
      </c>
      <c r="N1381" s="303">
        <f t="shared" si="434"/>
        <v>2.1401173377556924</v>
      </c>
      <c r="O1381" s="303">
        <f t="shared" si="435"/>
        <v>1.396628201958946</v>
      </c>
      <c r="P1381" s="303">
        <f t="shared" si="436"/>
        <v>1.0908641159950268</v>
      </c>
      <c r="Q1381" s="303">
        <f t="shared" si="437"/>
        <v>0.90704708410134482</v>
      </c>
      <c r="R1381" s="303">
        <f t="shared" si="438"/>
        <v>0.78556933396439976</v>
      </c>
      <c r="S1381" s="303">
        <f t="shared" si="439"/>
        <v>0.71632188550362841</v>
      </c>
      <c r="T1381" s="303">
        <f t="shared" si="440"/>
        <v>0.67504158317669094</v>
      </c>
      <c r="U1381" s="303">
        <f t="shared" si="441"/>
        <v>0.65687691440382567</v>
      </c>
      <c r="V1381" s="303">
        <f t="shared" si="442"/>
        <v>0.6589601499970722</v>
      </c>
      <c r="W1381" s="303">
        <f t="shared" si="443"/>
        <v>0.67949662809776923</v>
      </c>
      <c r="X1381" s="303">
        <f t="shared" si="444"/>
        <v>0.71732323459192804</v>
      </c>
      <c r="Y1381" s="303">
        <f t="shared" si="445"/>
        <v>0.76003971602092302</v>
      </c>
      <c r="Z1381" s="303">
        <f t="shared" si="446"/>
        <v>0.8170288866215013</v>
      </c>
      <c r="AA1381" s="303">
        <f t="shared" si="447"/>
        <v>0.8873517077976556</v>
      </c>
      <c r="AB1381" s="72"/>
      <c r="AC1381" s="72"/>
      <c r="AD1381" s="72"/>
      <c r="AE1381" s="72"/>
      <c r="AF1381" s="72"/>
      <c r="AG1381" s="72"/>
      <c r="AH1381" s="72"/>
      <c r="AI1381" s="72"/>
      <c r="AJ1381" s="72"/>
      <c r="AK1381" s="72"/>
      <c r="AL1381" s="72"/>
      <c r="AM1381" s="72"/>
      <c r="AN1381" s="72"/>
      <c r="AO1381" s="72"/>
      <c r="AP1381" s="72"/>
      <c r="AQ1381" s="72"/>
      <c r="AR1381" s="72"/>
      <c r="AS1381" s="72"/>
      <c r="AT1381" s="72"/>
      <c r="AU1381" s="72"/>
      <c r="AV1381" s="72"/>
      <c r="AW1381" s="72"/>
      <c r="AX1381" s="2"/>
      <c r="AY1381" s="359"/>
      <c r="AZ1381" s="359"/>
      <c r="BA1381" s="43"/>
      <c r="BB1381" s="128"/>
      <c r="BC1381" s="128"/>
      <c r="BD1381" s="43"/>
      <c r="BE1381" s="44"/>
      <c r="BF1381" s="44"/>
      <c r="BG1381" s="43"/>
      <c r="BH1381" s="2"/>
      <c r="BI1381" s="2"/>
      <c r="BJ1381" s="2"/>
      <c r="BK1381" s="2"/>
      <c r="BL1381" s="2"/>
      <c r="BM1381" s="2"/>
      <c r="BN1381" s="2"/>
      <c r="BO1381" s="2"/>
      <c r="BP1381" s="2"/>
      <c r="BQ1381" s="2"/>
      <c r="BR1381" s="2"/>
      <c r="BS1381" s="72"/>
      <c r="BT1381" s="72"/>
      <c r="BU1381" s="72"/>
      <c r="BV1381" s="72"/>
      <c r="BW1381" s="72"/>
      <c r="BX1381" s="72"/>
      <c r="BY1381" s="72"/>
      <c r="BZ1381" s="72"/>
      <c r="CA1381" s="72"/>
      <c r="CB1381" s="72"/>
      <c r="CC1381" s="72"/>
      <c r="CD1381" s="72"/>
      <c r="CE1381" s="72"/>
      <c r="CF1381" s="72"/>
      <c r="CG1381" s="72"/>
      <c r="CH1381" s="72"/>
      <c r="CI1381" s="72"/>
      <c r="CJ1381" s="72"/>
      <c r="EK1381" s="71"/>
      <c r="EL1381" s="71"/>
    </row>
    <row r="1382" spans="1:142" ht="25.15" customHeight="1">
      <c r="A1382" s="440"/>
      <c r="B1382" s="369">
        <f t="shared" si="452"/>
        <v>2048</v>
      </c>
      <c r="C1382" s="397">
        <f t="shared" si="433"/>
        <v>54057</v>
      </c>
      <c r="D1382" s="107">
        <f t="shared" si="427"/>
        <v>1.5837288695415002</v>
      </c>
      <c r="E1382" s="107">
        <f t="shared" si="428"/>
        <v>0.87213081909366907</v>
      </c>
      <c r="F1382" s="107">
        <f t="shared" si="429"/>
        <v>0.71835966423653819</v>
      </c>
      <c r="G1382" s="107">
        <f t="shared" si="430"/>
        <v>0.68000348112249687</v>
      </c>
      <c r="H1382" s="107">
        <f t="shared" si="431"/>
        <v>0.72162942209545955</v>
      </c>
      <c r="I1382" s="107">
        <f t="shared" si="432"/>
        <v>0.84746980373620673</v>
      </c>
      <c r="J1382" s="15"/>
      <c r="K1382" s="15"/>
      <c r="L1382" s="15"/>
      <c r="M1382" s="128">
        <f t="shared" si="453"/>
        <v>2048</v>
      </c>
      <c r="N1382" s="303">
        <f t="shared" si="434"/>
        <v>2.1945016519946958</v>
      </c>
      <c r="O1382" s="303">
        <f t="shared" si="435"/>
        <v>1.4345994949223153</v>
      </c>
      <c r="P1382" s="303">
        <f t="shared" si="436"/>
        <v>1.1220854617074889</v>
      </c>
      <c r="Q1382" s="303">
        <f t="shared" si="437"/>
        <v>0.93421054556232863</v>
      </c>
      <c r="R1382" s="303">
        <f t="shared" si="438"/>
        <v>0.81005109262500952</v>
      </c>
      <c r="S1382" s="303">
        <f t="shared" si="439"/>
        <v>0.73939529381928693</v>
      </c>
      <c r="T1382" s="303">
        <f t="shared" si="440"/>
        <v>0.69732403465378945</v>
      </c>
      <c r="U1382" s="303">
        <f t="shared" si="441"/>
        <v>0.67887870215500812</v>
      </c>
      <c r="V1382" s="303">
        <f t="shared" si="442"/>
        <v>0.6811282600899855</v>
      </c>
      <c r="W1382" s="303">
        <f t="shared" si="443"/>
        <v>0.70223842823598426</v>
      </c>
      <c r="X1382" s="303">
        <f t="shared" si="444"/>
        <v>0.74102041595493484</v>
      </c>
      <c r="Y1382" s="303">
        <f t="shared" si="445"/>
        <v>0.78467989235824476</v>
      </c>
      <c r="Z1382" s="303">
        <f t="shared" si="446"/>
        <v>0.84292713711823342</v>
      </c>
      <c r="AA1382" s="303">
        <f t="shared" si="447"/>
        <v>0.91480238173214201</v>
      </c>
      <c r="AB1382" s="72"/>
      <c r="AC1382" s="72"/>
      <c r="AD1382" s="72"/>
      <c r="AE1382" s="72"/>
      <c r="AF1382" s="72"/>
      <c r="AG1382" s="72"/>
      <c r="AH1382" s="72"/>
      <c r="AI1382" s="72"/>
      <c r="AJ1382" s="72"/>
      <c r="AK1382" s="72"/>
      <c r="AL1382" s="72"/>
      <c r="AM1382" s="72"/>
      <c r="AN1382" s="72"/>
      <c r="AO1382" s="72"/>
      <c r="AP1382" s="72"/>
      <c r="AQ1382" s="72"/>
      <c r="AR1382" s="72"/>
      <c r="AS1382" s="72"/>
      <c r="AT1382" s="72"/>
      <c r="AU1382" s="72"/>
      <c r="AV1382" s="72"/>
      <c r="AW1382" s="72"/>
      <c r="AX1382" s="2"/>
      <c r="AY1382" s="359"/>
      <c r="AZ1382" s="359"/>
      <c r="BA1382" s="43"/>
      <c r="BB1382" s="128"/>
      <c r="BC1382" s="128"/>
      <c r="BD1382" s="43"/>
      <c r="BE1382" s="44"/>
      <c r="BF1382" s="44"/>
      <c r="BG1382" s="43"/>
      <c r="BH1382" s="2"/>
      <c r="BI1382" s="2"/>
      <c r="BJ1382" s="2"/>
      <c r="BK1382" s="2"/>
      <c r="BL1382" s="2"/>
      <c r="BM1382" s="2"/>
      <c r="BN1382" s="2"/>
      <c r="BO1382" s="2"/>
      <c r="BP1382" s="2"/>
      <c r="BQ1382" s="2"/>
      <c r="BR1382" s="2"/>
      <c r="BS1382" s="72"/>
      <c r="BT1382" s="72"/>
      <c r="BU1382" s="72"/>
      <c r="BV1382" s="72"/>
      <c r="BW1382" s="72"/>
      <c r="BX1382" s="72"/>
      <c r="BY1382" s="72"/>
      <c r="BZ1382" s="72"/>
      <c r="CA1382" s="72"/>
      <c r="CB1382" s="72"/>
      <c r="CC1382" s="72"/>
      <c r="CD1382" s="72"/>
      <c r="CE1382" s="72"/>
      <c r="CF1382" s="72"/>
      <c r="CG1382" s="72"/>
      <c r="CH1382" s="72"/>
      <c r="CI1382" s="72"/>
      <c r="CJ1382" s="72"/>
      <c r="EK1382" s="71"/>
      <c r="EL1382" s="71"/>
    </row>
    <row r="1383" spans="1:142" ht="25.15" customHeight="1">
      <c r="A1383" s="440"/>
      <c r="B1383" s="369">
        <f t="shared" si="452"/>
        <v>2049</v>
      </c>
      <c r="C1383" s="397">
        <f t="shared" si="433"/>
        <v>54423</v>
      </c>
      <c r="D1383" s="107">
        <f t="shared" si="427"/>
        <v>1.6232329488657093</v>
      </c>
      <c r="E1383" s="107">
        <f t="shared" si="428"/>
        <v>0.89727922623583423</v>
      </c>
      <c r="F1383" s="107">
        <f t="shared" si="429"/>
        <v>0.74059689143138163</v>
      </c>
      <c r="G1383" s="107">
        <f t="shared" si="430"/>
        <v>0.70172155141808779</v>
      </c>
      <c r="H1383" s="107">
        <f t="shared" si="431"/>
        <v>0.74444188284917767</v>
      </c>
      <c r="I1383" s="107">
        <f t="shared" si="432"/>
        <v>0.8728846081912901</v>
      </c>
      <c r="J1383" s="15"/>
      <c r="K1383" s="15"/>
      <c r="L1383" s="15"/>
      <c r="M1383" s="128">
        <f t="shared" si="453"/>
        <v>2049</v>
      </c>
      <c r="N1383" s="303">
        <f t="shared" si="434"/>
        <v>2.2463273696891828</v>
      </c>
      <c r="O1383" s="303">
        <f t="shared" si="435"/>
        <v>1.4710950606433761</v>
      </c>
      <c r="P1383" s="303">
        <f t="shared" si="436"/>
        <v>1.1522764162645687</v>
      </c>
      <c r="Q1383" s="303">
        <f t="shared" si="437"/>
        <v>0.96061133978140356</v>
      </c>
      <c r="R1383" s="303">
        <f t="shared" si="438"/>
        <v>0.83394711269026489</v>
      </c>
      <c r="S1383" s="303">
        <f t="shared" si="439"/>
        <v>0.76199323190124224</v>
      </c>
      <c r="T1383" s="303">
        <f t="shared" si="440"/>
        <v>0.71920055096152102</v>
      </c>
      <c r="U1383" s="303">
        <f t="shared" si="441"/>
        <v>0.70051042258428808</v>
      </c>
      <c r="V1383" s="303">
        <f t="shared" si="442"/>
        <v>0.70293268025188749</v>
      </c>
      <c r="W1383" s="303">
        <f t="shared" si="443"/>
        <v>0.72459603924789129</v>
      </c>
      <c r="X1383" s="303">
        <f t="shared" si="444"/>
        <v>0.76428772645046394</v>
      </c>
      <c r="Y1383" s="303">
        <f t="shared" si="445"/>
        <v>0.80882798257273347</v>
      </c>
      <c r="Z1383" s="303">
        <f t="shared" si="446"/>
        <v>0.86825029849931046</v>
      </c>
      <c r="AA1383" s="303">
        <f t="shared" si="447"/>
        <v>0.94157554350182626</v>
      </c>
      <c r="AB1383" s="72"/>
      <c r="AC1383" s="72"/>
      <c r="AD1383" s="72"/>
      <c r="AE1383" s="72"/>
      <c r="AF1383" s="72"/>
      <c r="AG1383" s="72"/>
      <c r="AH1383" s="72"/>
      <c r="AI1383" s="72"/>
      <c r="AJ1383" s="72"/>
      <c r="AK1383" s="72"/>
      <c r="AL1383" s="72"/>
      <c r="AM1383" s="72"/>
      <c r="AN1383" s="72"/>
      <c r="AO1383" s="72"/>
      <c r="AP1383" s="72"/>
      <c r="AQ1383" s="72"/>
      <c r="AR1383" s="72"/>
      <c r="AS1383" s="72"/>
      <c r="AT1383" s="72"/>
      <c r="AU1383" s="72"/>
      <c r="AV1383" s="72"/>
      <c r="AW1383" s="72"/>
      <c r="AX1383" s="2"/>
      <c r="AY1383" s="359"/>
      <c r="AZ1383" s="359"/>
      <c r="BA1383" s="43"/>
      <c r="BB1383" s="128"/>
      <c r="BC1383" s="128"/>
      <c r="BD1383" s="43"/>
      <c r="BE1383" s="44"/>
      <c r="BF1383" s="44"/>
      <c r="BG1383" s="43"/>
      <c r="BH1383" s="2"/>
      <c r="BI1383" s="2"/>
      <c r="BJ1383" s="2"/>
      <c r="BK1383" s="2"/>
      <c r="BL1383" s="2"/>
      <c r="BM1383" s="2"/>
      <c r="BN1383" s="2"/>
      <c r="BO1383" s="2"/>
      <c r="BP1383" s="2"/>
      <c r="BQ1383" s="2"/>
      <c r="BR1383" s="2"/>
      <c r="BS1383" s="72"/>
      <c r="BT1383" s="72"/>
      <c r="BU1383" s="72"/>
      <c r="BV1383" s="72"/>
      <c r="BW1383" s="72"/>
      <c r="BX1383" s="72"/>
      <c r="BY1383" s="72"/>
      <c r="BZ1383" s="72"/>
      <c r="CA1383" s="72"/>
      <c r="CB1383" s="72"/>
      <c r="CC1383" s="72"/>
      <c r="CD1383" s="72"/>
      <c r="CE1383" s="72"/>
      <c r="CF1383" s="72"/>
      <c r="CG1383" s="72"/>
      <c r="CH1383" s="72"/>
      <c r="CI1383" s="72"/>
      <c r="CJ1383" s="72"/>
      <c r="EK1383" s="71"/>
      <c r="EL1383" s="71"/>
    </row>
    <row r="1384" spans="1:142" ht="25.15" customHeight="1">
      <c r="A1384" s="440"/>
      <c r="B1384" s="369">
        <f t="shared" si="452"/>
        <v>2050</v>
      </c>
      <c r="C1384" s="397">
        <f t="shared" si="433"/>
        <v>54788</v>
      </c>
      <c r="D1384" s="107">
        <f t="shared" si="427"/>
        <v>1.6610487898758528</v>
      </c>
      <c r="E1384" s="107">
        <f t="shared" si="428"/>
        <v>0.92175343045936953</v>
      </c>
      <c r="F1384" s="107">
        <f t="shared" si="429"/>
        <v>0.76239341592469123</v>
      </c>
      <c r="G1384" s="107">
        <f t="shared" si="430"/>
        <v>0.72307274308722302</v>
      </c>
      <c r="H1384" s="107">
        <f t="shared" si="431"/>
        <v>0.76684731360600455</v>
      </c>
      <c r="I1384" s="107">
        <f t="shared" si="432"/>
        <v>0.8977178501786115</v>
      </c>
      <c r="J1384" s="15"/>
      <c r="K1384" s="15"/>
      <c r="L1384" s="15"/>
      <c r="M1384" s="128">
        <f t="shared" si="453"/>
        <v>2050</v>
      </c>
      <c r="N1384" s="303">
        <f t="shared" si="434"/>
        <v>2.2955944908391586</v>
      </c>
      <c r="O1384" s="303">
        <f t="shared" si="435"/>
        <v>1.5061148991221311</v>
      </c>
      <c r="P1384" s="303">
        <f t="shared" si="436"/>
        <v>1.1814369796662685</v>
      </c>
      <c r="Q1384" s="303">
        <f t="shared" si="437"/>
        <v>0.9862494667585715</v>
      </c>
      <c r="R1384" s="303">
        <f t="shared" si="438"/>
        <v>0.85725739416016744</v>
      </c>
      <c r="S1384" s="303">
        <f t="shared" si="439"/>
        <v>0.78411569974949547</v>
      </c>
      <c r="T1384" s="303">
        <f t="shared" si="440"/>
        <v>0.74067113209988711</v>
      </c>
      <c r="U1384" s="303">
        <f t="shared" si="441"/>
        <v>0.7217720756916669</v>
      </c>
      <c r="V1384" s="303">
        <f t="shared" si="442"/>
        <v>0.72437341048277903</v>
      </c>
      <c r="W1384" s="303">
        <f t="shared" si="443"/>
        <v>0.7465694611334921</v>
      </c>
      <c r="X1384" s="303">
        <f t="shared" si="444"/>
        <v>0.78712516607851712</v>
      </c>
      <c r="Y1384" s="303">
        <f t="shared" si="445"/>
        <v>0.83248398666439061</v>
      </c>
      <c r="Z1384" s="303">
        <f t="shared" si="446"/>
        <v>0.8929983707647341</v>
      </c>
      <c r="AA1384" s="303">
        <f t="shared" si="447"/>
        <v>0.9676711931067099</v>
      </c>
      <c r="AB1384" s="72"/>
      <c r="AC1384" s="72"/>
      <c r="AD1384" s="72"/>
      <c r="AE1384" s="72"/>
      <c r="AF1384" s="72"/>
      <c r="AG1384" s="72"/>
      <c r="AH1384" s="72"/>
      <c r="AI1384" s="72"/>
      <c r="AJ1384" s="72"/>
      <c r="AK1384" s="72"/>
      <c r="AL1384" s="72"/>
      <c r="AM1384" s="72"/>
      <c r="AN1384" s="72"/>
      <c r="AO1384" s="72"/>
      <c r="AP1384" s="72"/>
      <c r="AQ1384" s="72"/>
      <c r="AR1384" s="72"/>
      <c r="AS1384" s="72"/>
      <c r="AT1384" s="72"/>
      <c r="AU1384" s="72"/>
      <c r="AV1384" s="72"/>
      <c r="AW1384" s="72"/>
      <c r="AX1384" s="2"/>
      <c r="AY1384" s="359"/>
      <c r="AZ1384" s="359"/>
      <c r="BA1384" s="43"/>
      <c r="BB1384" s="128"/>
      <c r="BC1384" s="128"/>
      <c r="BD1384" s="43"/>
      <c r="BE1384" s="44"/>
      <c r="BF1384" s="44"/>
      <c r="BG1384" s="43"/>
      <c r="BH1384" s="2"/>
      <c r="BI1384" s="2"/>
      <c r="BJ1384" s="2"/>
      <c r="BK1384" s="2"/>
      <c r="BL1384" s="2"/>
      <c r="BM1384" s="2"/>
      <c r="BN1384" s="2"/>
      <c r="BO1384" s="2"/>
      <c r="BP1384" s="2"/>
      <c r="BQ1384" s="2"/>
      <c r="BR1384" s="2"/>
      <c r="BS1384" s="72"/>
      <c r="BT1384" s="72"/>
      <c r="BU1384" s="72"/>
      <c r="BV1384" s="72"/>
      <c r="BW1384" s="72"/>
      <c r="BX1384" s="72"/>
      <c r="BY1384" s="72"/>
      <c r="BZ1384" s="72"/>
      <c r="CA1384" s="72"/>
      <c r="CB1384" s="72"/>
      <c r="CC1384" s="72"/>
      <c r="CD1384" s="72"/>
      <c r="CE1384" s="72"/>
      <c r="CF1384" s="72"/>
      <c r="CG1384" s="72"/>
      <c r="CH1384" s="72"/>
      <c r="CI1384" s="72"/>
      <c r="CJ1384" s="72"/>
      <c r="EK1384" s="71"/>
      <c r="EL1384" s="71"/>
    </row>
    <row r="1385" spans="1:142" ht="25.15" customHeight="1">
      <c r="A1385" s="440"/>
      <c r="B1385" s="369">
        <f>B1384+1</f>
        <v>2051</v>
      </c>
      <c r="C1385" s="397">
        <f t="shared" si="433"/>
        <v>55153</v>
      </c>
      <c r="D1385" s="107">
        <f t="shared" si="427"/>
        <v>1.7212940827729042</v>
      </c>
      <c r="E1385" s="107">
        <f t="shared" si="428"/>
        <v>0.95518490203043482</v>
      </c>
      <c r="F1385" s="107">
        <f t="shared" si="429"/>
        <v>0.79004499059553501</v>
      </c>
      <c r="G1385" s="107">
        <f t="shared" si="430"/>
        <v>0.74929817936499798</v>
      </c>
      <c r="H1385" s="107">
        <f t="shared" si="431"/>
        <v>0.79466042860725872</v>
      </c>
      <c r="I1385" s="107">
        <f t="shared" si="432"/>
        <v>0.93027756495192904</v>
      </c>
      <c r="J1385" s="15"/>
      <c r="K1385" s="15"/>
      <c r="L1385" s="15"/>
      <c r="M1385" s="128">
        <f>M1384+1</f>
        <v>2051</v>
      </c>
      <c r="N1385" s="303">
        <f t="shared" si="434"/>
        <v>2.3788543946519778</v>
      </c>
      <c r="O1385" s="303">
        <f t="shared" si="435"/>
        <v>1.5607408281058353</v>
      </c>
      <c r="P1385" s="303">
        <f t="shared" si="436"/>
        <v>1.2242870255609</v>
      </c>
      <c r="Q1385" s="303">
        <f t="shared" si="437"/>
        <v>1.0220201728068099</v>
      </c>
      <c r="R1385" s="303">
        <f t="shared" si="438"/>
        <v>0.88834963125405964</v>
      </c>
      <c r="S1385" s="303">
        <f t="shared" si="439"/>
        <v>0.81255512927408857</v>
      </c>
      <c r="T1385" s="303">
        <f t="shared" si="440"/>
        <v>0.76753485191698145</v>
      </c>
      <c r="U1385" s="303">
        <f t="shared" si="441"/>
        <v>0.74795033750431805</v>
      </c>
      <c r="V1385" s="303">
        <f t="shared" si="442"/>
        <v>0.75064602122567781</v>
      </c>
      <c r="W1385" s="303">
        <f t="shared" si="443"/>
        <v>0.77364710998289332</v>
      </c>
      <c r="X1385" s="303">
        <f t="shared" si="444"/>
        <v>0.815673747231624</v>
      </c>
      <c r="Y1385" s="303">
        <f t="shared" si="445"/>
        <v>0.86267770638796959</v>
      </c>
      <c r="Z1385" s="303">
        <f t="shared" si="446"/>
        <v>0.92538691270956897</v>
      </c>
      <c r="AA1385" s="303">
        <f t="shared" si="447"/>
        <v>1.0027680757582487</v>
      </c>
      <c r="AB1385" s="72"/>
      <c r="AC1385" s="72"/>
      <c r="AD1385" s="72"/>
      <c r="AE1385" s="72"/>
      <c r="AF1385" s="72"/>
      <c r="AG1385" s="72"/>
      <c r="AH1385" s="72"/>
      <c r="AI1385" s="72"/>
      <c r="AJ1385" s="72"/>
      <c r="AK1385" s="72"/>
      <c r="AL1385" s="72"/>
      <c r="AM1385" s="72"/>
      <c r="AN1385" s="72"/>
      <c r="AO1385" s="72"/>
      <c r="AP1385" s="72"/>
      <c r="AQ1385" s="72"/>
      <c r="AR1385" s="72"/>
      <c r="AS1385" s="72"/>
      <c r="AT1385" s="72"/>
      <c r="AU1385" s="72"/>
      <c r="AV1385" s="72"/>
      <c r="AW1385" s="72"/>
      <c r="AX1385" s="2"/>
      <c r="AY1385" s="359"/>
      <c r="AZ1385" s="359"/>
      <c r="BA1385" s="43"/>
      <c r="BB1385" s="128"/>
      <c r="BC1385" s="128"/>
      <c r="BD1385" s="43"/>
      <c r="BE1385" s="44"/>
      <c r="BF1385" s="44"/>
      <c r="BG1385" s="43"/>
      <c r="BH1385" s="2"/>
      <c r="BI1385" s="2"/>
      <c r="BJ1385" s="2"/>
      <c r="BK1385" s="2"/>
      <c r="BL1385" s="2"/>
      <c r="BM1385" s="2"/>
      <c r="BN1385" s="2"/>
      <c r="BO1385" s="2"/>
      <c r="BP1385" s="2"/>
      <c r="BQ1385" s="2"/>
      <c r="BR1385" s="2"/>
      <c r="BS1385" s="72"/>
      <c r="BT1385" s="72"/>
      <c r="BU1385" s="72"/>
      <c r="BV1385" s="72"/>
      <c r="BW1385" s="72"/>
      <c r="BX1385" s="72"/>
      <c r="BY1385" s="72"/>
      <c r="BZ1385" s="72"/>
      <c r="CA1385" s="72"/>
      <c r="CB1385" s="72"/>
      <c r="CC1385" s="72"/>
      <c r="CD1385" s="72"/>
      <c r="CE1385" s="72"/>
      <c r="CF1385" s="72"/>
      <c r="CG1385" s="72"/>
      <c r="CH1385" s="72"/>
      <c r="CI1385" s="72"/>
      <c r="CJ1385" s="72"/>
      <c r="EK1385" s="71"/>
      <c r="EL1385" s="71"/>
    </row>
    <row r="1386" spans="1:142" ht="25.15" customHeight="1">
      <c r="A1386" s="440"/>
      <c r="B1386" s="369">
        <f t="shared" ref="B1386:B1388" si="454">B1385+1</f>
        <v>2052</v>
      </c>
      <c r="C1386" s="397">
        <f t="shared" si="433"/>
        <v>55518</v>
      </c>
      <c r="D1386" s="107">
        <f t="shared" si="427"/>
        <v>1.7212940827729042</v>
      </c>
      <c r="E1386" s="107">
        <f t="shared" si="428"/>
        <v>0.95518490203043482</v>
      </c>
      <c r="F1386" s="107">
        <f t="shared" si="429"/>
        <v>0.79004499059553501</v>
      </c>
      <c r="G1386" s="107">
        <f t="shared" si="430"/>
        <v>0.74929817936499798</v>
      </c>
      <c r="H1386" s="107">
        <f t="shared" si="431"/>
        <v>0.79466042860725872</v>
      </c>
      <c r="I1386" s="107">
        <f t="shared" si="432"/>
        <v>0.93027756495192904</v>
      </c>
      <c r="J1386" s="15"/>
      <c r="K1386" s="15"/>
      <c r="L1386" s="15"/>
      <c r="M1386" s="128">
        <f t="shared" ref="M1386:M1388" si="455">M1385+1</f>
        <v>2052</v>
      </c>
      <c r="N1386" s="303">
        <f t="shared" si="434"/>
        <v>2.3788543946519778</v>
      </c>
      <c r="O1386" s="303">
        <f t="shared" si="435"/>
        <v>1.5607408281058353</v>
      </c>
      <c r="P1386" s="303">
        <f t="shared" si="436"/>
        <v>1.2242870255609</v>
      </c>
      <c r="Q1386" s="303">
        <f t="shared" si="437"/>
        <v>1.0220201728068099</v>
      </c>
      <c r="R1386" s="303">
        <f t="shared" si="438"/>
        <v>0.88834963125405964</v>
      </c>
      <c r="S1386" s="303">
        <f t="shared" si="439"/>
        <v>0.81255512927408857</v>
      </c>
      <c r="T1386" s="303">
        <f t="shared" si="440"/>
        <v>0.76753485191698145</v>
      </c>
      <c r="U1386" s="303">
        <f t="shared" si="441"/>
        <v>0.74795033750431805</v>
      </c>
      <c r="V1386" s="303">
        <f t="shared" si="442"/>
        <v>0.75064602122567781</v>
      </c>
      <c r="W1386" s="303">
        <f t="shared" si="443"/>
        <v>0.77364710998289332</v>
      </c>
      <c r="X1386" s="303">
        <f t="shared" si="444"/>
        <v>0.815673747231624</v>
      </c>
      <c r="Y1386" s="303">
        <f t="shared" si="445"/>
        <v>0.86267770638796959</v>
      </c>
      <c r="Z1386" s="303">
        <f t="shared" si="446"/>
        <v>0.92538691270956897</v>
      </c>
      <c r="AA1386" s="303">
        <f t="shared" si="447"/>
        <v>1.0027680757582487</v>
      </c>
      <c r="AB1386" s="72"/>
      <c r="AC1386" s="72"/>
      <c r="AD1386" s="72"/>
      <c r="AE1386" s="72"/>
      <c r="AF1386" s="72"/>
      <c r="AG1386" s="72"/>
      <c r="AH1386" s="72"/>
      <c r="AI1386" s="72"/>
      <c r="AJ1386" s="72"/>
      <c r="AK1386" s="72"/>
      <c r="AL1386" s="72"/>
      <c r="AM1386" s="72"/>
      <c r="AN1386" s="72"/>
      <c r="AO1386" s="72"/>
      <c r="AP1386" s="72"/>
      <c r="AQ1386" s="72"/>
      <c r="AR1386" s="72"/>
      <c r="AS1386" s="72"/>
      <c r="AT1386" s="72"/>
      <c r="AU1386" s="72"/>
      <c r="AV1386" s="72"/>
      <c r="AW1386" s="72"/>
      <c r="AX1386" s="2"/>
      <c r="AY1386" s="359"/>
      <c r="AZ1386" s="359"/>
      <c r="BA1386" s="43"/>
      <c r="BB1386" s="128"/>
      <c r="BC1386" s="128"/>
      <c r="BD1386" s="43"/>
      <c r="BE1386" s="44"/>
      <c r="BF1386" s="44"/>
      <c r="BG1386" s="43"/>
      <c r="BH1386" s="2"/>
      <c r="BI1386" s="2"/>
      <c r="BJ1386" s="2"/>
      <c r="BK1386" s="2"/>
      <c r="BL1386" s="2"/>
      <c r="BM1386" s="2"/>
      <c r="BN1386" s="2"/>
      <c r="BO1386" s="2"/>
      <c r="BP1386" s="2"/>
      <c r="BQ1386" s="2"/>
      <c r="BR1386" s="2"/>
      <c r="BS1386" s="72"/>
      <c r="BT1386" s="72"/>
      <c r="BU1386" s="72"/>
      <c r="BV1386" s="72"/>
      <c r="BW1386" s="72"/>
      <c r="BX1386" s="72"/>
      <c r="BY1386" s="72"/>
      <c r="BZ1386" s="72"/>
      <c r="CA1386" s="72"/>
      <c r="CB1386" s="72"/>
      <c r="CC1386" s="72"/>
      <c r="CD1386" s="72"/>
      <c r="CE1386" s="72"/>
      <c r="CF1386" s="72"/>
      <c r="CG1386" s="72"/>
      <c r="CH1386" s="72"/>
      <c r="CI1386" s="72"/>
      <c r="CJ1386" s="72"/>
      <c r="EK1386" s="71"/>
      <c r="EL1386" s="71"/>
    </row>
    <row r="1387" spans="1:142" ht="25.15" customHeight="1">
      <c r="A1387" s="440"/>
      <c r="B1387" s="369">
        <f t="shared" si="454"/>
        <v>2053</v>
      </c>
      <c r="C1387" s="397">
        <f t="shared" si="433"/>
        <v>55884</v>
      </c>
      <c r="D1387" s="107">
        <f t="shared" si="427"/>
        <v>1.7212940827729042</v>
      </c>
      <c r="E1387" s="107">
        <f t="shared" si="428"/>
        <v>0.95518490203043482</v>
      </c>
      <c r="F1387" s="107">
        <f t="shared" si="429"/>
        <v>0.79004499059553501</v>
      </c>
      <c r="G1387" s="107">
        <f t="shared" si="430"/>
        <v>0.74929817936499798</v>
      </c>
      <c r="H1387" s="107">
        <f t="shared" si="431"/>
        <v>0.79466042860725872</v>
      </c>
      <c r="I1387" s="107">
        <f t="shared" si="432"/>
        <v>0.93027756495192904</v>
      </c>
      <c r="J1387" s="15"/>
      <c r="K1387" s="15"/>
      <c r="L1387" s="15"/>
      <c r="M1387" s="128">
        <f t="shared" si="455"/>
        <v>2053</v>
      </c>
      <c r="N1387" s="303">
        <f t="shared" si="434"/>
        <v>2.3788543946519778</v>
      </c>
      <c r="O1387" s="303">
        <f t="shared" si="435"/>
        <v>1.5607408281058353</v>
      </c>
      <c r="P1387" s="303">
        <f t="shared" si="436"/>
        <v>1.2242870255609</v>
      </c>
      <c r="Q1387" s="303">
        <f t="shared" si="437"/>
        <v>1.0220201728068099</v>
      </c>
      <c r="R1387" s="303">
        <f t="shared" si="438"/>
        <v>0.88834963125405964</v>
      </c>
      <c r="S1387" s="303">
        <f t="shared" si="439"/>
        <v>0.81255512927408857</v>
      </c>
      <c r="T1387" s="303">
        <f t="shared" si="440"/>
        <v>0.76753485191698145</v>
      </c>
      <c r="U1387" s="303">
        <f t="shared" si="441"/>
        <v>0.74795033750431805</v>
      </c>
      <c r="V1387" s="303">
        <f t="shared" si="442"/>
        <v>0.75064602122567781</v>
      </c>
      <c r="W1387" s="303">
        <f t="shared" si="443"/>
        <v>0.77364710998289332</v>
      </c>
      <c r="X1387" s="303">
        <f t="shared" si="444"/>
        <v>0.815673747231624</v>
      </c>
      <c r="Y1387" s="303">
        <f t="shared" si="445"/>
        <v>0.86267770638796959</v>
      </c>
      <c r="Z1387" s="303">
        <f t="shared" si="446"/>
        <v>0.92538691270956897</v>
      </c>
      <c r="AA1387" s="303">
        <f t="shared" si="447"/>
        <v>1.0027680757582487</v>
      </c>
      <c r="AB1387" s="72"/>
      <c r="AC1387" s="72"/>
      <c r="AD1387" s="72"/>
      <c r="AE1387" s="72"/>
      <c r="AF1387" s="72"/>
      <c r="AG1387" s="72"/>
      <c r="AH1387" s="72"/>
      <c r="AI1387" s="72"/>
      <c r="AJ1387" s="72"/>
      <c r="AK1387" s="72"/>
      <c r="AL1387" s="72"/>
      <c r="AM1387" s="72"/>
      <c r="AN1387" s="72"/>
      <c r="AO1387" s="72"/>
      <c r="AP1387" s="72"/>
      <c r="AQ1387" s="72"/>
      <c r="AR1387" s="72"/>
      <c r="AS1387" s="72"/>
      <c r="AT1387" s="72"/>
      <c r="AU1387" s="72"/>
      <c r="AV1387" s="72"/>
      <c r="AW1387" s="72"/>
      <c r="AX1387" s="2"/>
      <c r="AY1387" s="359"/>
      <c r="AZ1387" s="359"/>
      <c r="BA1387" s="43"/>
      <c r="BB1387" s="128"/>
      <c r="BC1387" s="128"/>
      <c r="BD1387" s="43"/>
      <c r="BE1387" s="44"/>
      <c r="BF1387" s="44"/>
      <c r="BG1387" s="43"/>
      <c r="BH1387" s="2"/>
      <c r="BI1387" s="2"/>
      <c r="BJ1387" s="2"/>
      <c r="BK1387" s="2"/>
      <c r="BL1387" s="2"/>
      <c r="BM1387" s="2"/>
      <c r="BN1387" s="2"/>
      <c r="BO1387" s="2"/>
      <c r="BP1387" s="2"/>
      <c r="BQ1387" s="2"/>
      <c r="BR1387" s="2"/>
      <c r="BS1387" s="72"/>
      <c r="BT1387" s="72"/>
      <c r="BU1387" s="72"/>
      <c r="BV1387" s="72"/>
      <c r="BW1387" s="72"/>
      <c r="BX1387" s="72"/>
      <c r="BY1387" s="72"/>
      <c r="BZ1387" s="72"/>
      <c r="CA1387" s="72"/>
      <c r="CB1387" s="72"/>
      <c r="CC1387" s="72"/>
      <c r="CD1387" s="72"/>
      <c r="CE1387" s="72"/>
      <c r="CF1387" s="72"/>
      <c r="CG1387" s="72"/>
      <c r="CH1387" s="72"/>
      <c r="CI1387" s="72"/>
      <c r="CJ1387" s="72"/>
      <c r="EK1387" s="71"/>
      <c r="EL1387" s="71"/>
    </row>
    <row r="1388" spans="1:142" ht="25.15" customHeight="1">
      <c r="A1388" s="440"/>
      <c r="B1388" s="369">
        <f t="shared" si="454"/>
        <v>2054</v>
      </c>
      <c r="C1388" s="397">
        <f t="shared" si="433"/>
        <v>56249</v>
      </c>
      <c r="D1388" s="107">
        <f t="shared" si="427"/>
        <v>1.7212940827729042</v>
      </c>
      <c r="E1388" s="107">
        <f t="shared" si="428"/>
        <v>0.95518490203043482</v>
      </c>
      <c r="F1388" s="107">
        <f t="shared" si="429"/>
        <v>0.79004499059553501</v>
      </c>
      <c r="G1388" s="107">
        <f t="shared" si="430"/>
        <v>0.74929817936499798</v>
      </c>
      <c r="H1388" s="107">
        <f t="shared" si="431"/>
        <v>0.79466042860725872</v>
      </c>
      <c r="I1388" s="107">
        <f t="shared" si="432"/>
        <v>0.93027756495192904</v>
      </c>
      <c r="J1388" s="15"/>
      <c r="K1388" s="15"/>
      <c r="L1388" s="15"/>
      <c r="M1388" s="128">
        <f t="shared" si="455"/>
        <v>2054</v>
      </c>
      <c r="N1388" s="303">
        <f t="shared" si="434"/>
        <v>2.3788543946519778</v>
      </c>
      <c r="O1388" s="303">
        <f t="shared" si="435"/>
        <v>1.5607408281058353</v>
      </c>
      <c r="P1388" s="303">
        <f t="shared" si="436"/>
        <v>1.2242870255609</v>
      </c>
      <c r="Q1388" s="303">
        <f t="shared" si="437"/>
        <v>1.0220201728068099</v>
      </c>
      <c r="R1388" s="303">
        <f t="shared" si="438"/>
        <v>0.88834963125405964</v>
      </c>
      <c r="S1388" s="303">
        <f t="shared" si="439"/>
        <v>0.81255512927408857</v>
      </c>
      <c r="T1388" s="303">
        <f t="shared" si="440"/>
        <v>0.76753485191698145</v>
      </c>
      <c r="U1388" s="303">
        <f t="shared" si="441"/>
        <v>0.74795033750431805</v>
      </c>
      <c r="V1388" s="303">
        <f t="shared" si="442"/>
        <v>0.75064602122567781</v>
      </c>
      <c r="W1388" s="303">
        <f t="shared" si="443"/>
        <v>0.77364710998289332</v>
      </c>
      <c r="X1388" s="303">
        <f t="shared" si="444"/>
        <v>0.815673747231624</v>
      </c>
      <c r="Y1388" s="303">
        <f t="shared" si="445"/>
        <v>0.86267770638796959</v>
      </c>
      <c r="Z1388" s="303">
        <f t="shared" si="446"/>
        <v>0.92538691270956897</v>
      </c>
      <c r="AA1388" s="303">
        <f t="shared" si="447"/>
        <v>1.0027680757582487</v>
      </c>
      <c r="AB1388" s="72"/>
      <c r="AC1388" s="72"/>
      <c r="AD1388" s="72"/>
      <c r="AE1388" s="72"/>
      <c r="AF1388" s="72"/>
      <c r="AG1388" s="72"/>
      <c r="AH1388" s="72"/>
      <c r="AI1388" s="72"/>
      <c r="AJ1388" s="72"/>
      <c r="AK1388" s="72"/>
      <c r="AL1388" s="72"/>
      <c r="AM1388" s="72"/>
      <c r="AN1388" s="72"/>
      <c r="AO1388" s="72"/>
      <c r="AP1388" s="72"/>
      <c r="AQ1388" s="72"/>
      <c r="AR1388" s="72"/>
      <c r="AS1388" s="72"/>
      <c r="AT1388" s="72"/>
      <c r="AU1388" s="72"/>
      <c r="AV1388" s="72"/>
      <c r="AW1388" s="72"/>
      <c r="AX1388" s="2"/>
      <c r="AY1388" s="359"/>
      <c r="AZ1388" s="359"/>
      <c r="BA1388" s="43"/>
      <c r="BB1388" s="128"/>
      <c r="BC1388" s="128"/>
      <c r="BD1388" s="43"/>
      <c r="BE1388" s="44"/>
      <c r="BF1388" s="44"/>
      <c r="BG1388" s="43"/>
      <c r="BH1388" s="2"/>
      <c r="BI1388" s="2"/>
      <c r="BJ1388" s="2"/>
      <c r="BK1388" s="2"/>
      <c r="BL1388" s="2"/>
      <c r="BM1388" s="2"/>
      <c r="BN1388" s="2"/>
      <c r="BO1388" s="2"/>
      <c r="BP1388" s="2"/>
      <c r="BQ1388" s="2"/>
      <c r="BR1388" s="2"/>
      <c r="BS1388" s="72"/>
      <c r="BT1388" s="72"/>
      <c r="BU1388" s="72"/>
      <c r="BV1388" s="72"/>
      <c r="BW1388" s="72"/>
      <c r="BX1388" s="72"/>
      <c r="BY1388" s="72"/>
      <c r="BZ1388" s="72"/>
      <c r="CA1388" s="72"/>
      <c r="CB1388" s="72"/>
      <c r="CC1388" s="72"/>
      <c r="CD1388" s="72"/>
      <c r="CE1388" s="72"/>
      <c r="CF1388" s="72"/>
      <c r="CG1388" s="72"/>
      <c r="CH1388" s="72"/>
      <c r="CI1388" s="72"/>
      <c r="CJ1388" s="72"/>
      <c r="EK1388" s="71"/>
      <c r="EL1388" s="71"/>
    </row>
    <row r="1389" spans="1:142" ht="25.15" customHeight="1">
      <c r="A1389" s="440"/>
      <c r="B1389" s="369">
        <f>B1388+1</f>
        <v>2055</v>
      </c>
      <c r="C1389" s="397">
        <f t="shared" si="433"/>
        <v>56614</v>
      </c>
      <c r="D1389" s="107">
        <f t="shared" si="427"/>
        <v>1.7212940827729042</v>
      </c>
      <c r="E1389" s="107">
        <f t="shared" si="428"/>
        <v>0.95518490203043482</v>
      </c>
      <c r="F1389" s="107">
        <f t="shared" si="429"/>
        <v>0.79004499059553501</v>
      </c>
      <c r="G1389" s="107">
        <f t="shared" si="430"/>
        <v>0.74929817936499798</v>
      </c>
      <c r="H1389" s="107">
        <f t="shared" si="431"/>
        <v>0.79466042860725872</v>
      </c>
      <c r="I1389" s="107">
        <f t="shared" si="432"/>
        <v>0.93027756495192904</v>
      </c>
      <c r="J1389" s="15"/>
      <c r="K1389" s="15"/>
      <c r="L1389" s="15"/>
      <c r="M1389" s="128">
        <f>M1388+1</f>
        <v>2055</v>
      </c>
      <c r="N1389" s="303">
        <f t="shared" si="434"/>
        <v>2.3788543946519778</v>
      </c>
      <c r="O1389" s="303">
        <f t="shared" si="435"/>
        <v>1.5607408281058353</v>
      </c>
      <c r="P1389" s="303">
        <f t="shared" si="436"/>
        <v>1.2242870255609</v>
      </c>
      <c r="Q1389" s="303">
        <f t="shared" si="437"/>
        <v>1.0220201728068099</v>
      </c>
      <c r="R1389" s="303">
        <f t="shared" si="438"/>
        <v>0.88834963125405964</v>
      </c>
      <c r="S1389" s="303">
        <f t="shared" si="439"/>
        <v>0.81255512927408857</v>
      </c>
      <c r="T1389" s="303">
        <f t="shared" si="440"/>
        <v>0.76753485191698145</v>
      </c>
      <c r="U1389" s="303">
        <f t="shared" si="441"/>
        <v>0.74795033750431805</v>
      </c>
      <c r="V1389" s="303">
        <f t="shared" si="442"/>
        <v>0.75064602122567781</v>
      </c>
      <c r="W1389" s="303">
        <f t="shared" si="443"/>
        <v>0.77364710998289332</v>
      </c>
      <c r="X1389" s="303">
        <f t="shared" si="444"/>
        <v>0.815673747231624</v>
      </c>
      <c r="Y1389" s="303">
        <f t="shared" si="445"/>
        <v>0.86267770638796959</v>
      </c>
      <c r="Z1389" s="303">
        <f t="shared" si="446"/>
        <v>0.92538691270956897</v>
      </c>
      <c r="AA1389" s="303">
        <f t="shared" si="447"/>
        <v>1.0027680757582487</v>
      </c>
      <c r="AB1389" s="72"/>
      <c r="AC1389" s="72"/>
      <c r="AD1389" s="72"/>
      <c r="AE1389" s="72"/>
      <c r="AF1389" s="72"/>
      <c r="AG1389" s="72"/>
      <c r="AH1389" s="72"/>
      <c r="AI1389" s="72"/>
      <c r="AJ1389" s="72"/>
      <c r="AK1389" s="72"/>
      <c r="AL1389" s="72"/>
      <c r="AM1389" s="72"/>
      <c r="AN1389" s="72"/>
      <c r="AO1389" s="72"/>
      <c r="AP1389" s="72"/>
      <c r="AQ1389" s="72"/>
      <c r="AR1389" s="72"/>
      <c r="AS1389" s="72"/>
      <c r="AT1389" s="72"/>
      <c r="AU1389" s="72"/>
      <c r="AV1389" s="72"/>
      <c r="AW1389" s="72"/>
      <c r="AX1389" s="2"/>
      <c r="AY1389" s="359"/>
      <c r="AZ1389" s="359"/>
      <c r="BA1389" s="43"/>
      <c r="BB1389" s="128"/>
      <c r="BC1389" s="128"/>
      <c r="BD1389" s="43"/>
      <c r="BE1389" s="44"/>
      <c r="BF1389" s="44"/>
      <c r="BG1389" s="43"/>
      <c r="BH1389" s="2"/>
      <c r="BI1389" s="2"/>
      <c r="BJ1389" s="2"/>
      <c r="BK1389" s="2"/>
      <c r="BL1389" s="2"/>
      <c r="BM1389" s="2"/>
      <c r="BN1389" s="2"/>
      <c r="BO1389" s="2"/>
      <c r="BP1389" s="2"/>
      <c r="BQ1389" s="2"/>
      <c r="BR1389" s="2"/>
      <c r="BS1389" s="72"/>
      <c r="BT1389" s="72"/>
      <c r="BU1389" s="72"/>
      <c r="BV1389" s="72"/>
      <c r="BW1389" s="72"/>
      <c r="BX1389" s="72"/>
      <c r="BY1389" s="72"/>
      <c r="BZ1389" s="72"/>
      <c r="CA1389" s="72"/>
      <c r="CB1389" s="72"/>
      <c r="CC1389" s="72"/>
      <c r="CD1389" s="72"/>
      <c r="CE1389" s="72"/>
      <c r="CF1389" s="72"/>
      <c r="CG1389" s="72"/>
      <c r="CH1389" s="72"/>
      <c r="CI1389" s="72"/>
      <c r="CJ1389" s="72"/>
      <c r="EK1389" s="71"/>
      <c r="EL1389" s="71"/>
    </row>
    <row r="1390" spans="1:142" ht="25.15" customHeight="1">
      <c r="A1390" s="440"/>
      <c r="B1390" s="369">
        <f t="shared" ref="B1390:B1393" si="456">B1389+1</f>
        <v>2056</v>
      </c>
      <c r="C1390" s="397">
        <f t="shared" si="433"/>
        <v>56979</v>
      </c>
      <c r="D1390" s="107">
        <f t="shared" si="427"/>
        <v>1.7212940827729042</v>
      </c>
      <c r="E1390" s="107">
        <f t="shared" si="428"/>
        <v>0.95518490203043482</v>
      </c>
      <c r="F1390" s="107">
        <f t="shared" si="429"/>
        <v>0.79004499059553501</v>
      </c>
      <c r="G1390" s="107">
        <f t="shared" si="430"/>
        <v>0.74929817936499798</v>
      </c>
      <c r="H1390" s="107">
        <f t="shared" si="431"/>
        <v>0.79466042860725872</v>
      </c>
      <c r="I1390" s="107">
        <f t="shared" si="432"/>
        <v>0.93027756495192904</v>
      </c>
      <c r="J1390" s="15"/>
      <c r="K1390" s="15"/>
      <c r="L1390" s="15"/>
      <c r="M1390" s="128">
        <f t="shared" ref="M1390:M1393" si="457">M1389+1</f>
        <v>2056</v>
      </c>
      <c r="N1390" s="303">
        <f t="shared" si="434"/>
        <v>2.3788543946519778</v>
      </c>
      <c r="O1390" s="303">
        <f t="shared" si="435"/>
        <v>1.5607408281058353</v>
      </c>
      <c r="P1390" s="303">
        <f t="shared" si="436"/>
        <v>1.2242870255609</v>
      </c>
      <c r="Q1390" s="303">
        <f t="shared" si="437"/>
        <v>1.0220201728068099</v>
      </c>
      <c r="R1390" s="303">
        <f t="shared" si="438"/>
        <v>0.88834963125405964</v>
      </c>
      <c r="S1390" s="303">
        <f t="shared" si="439"/>
        <v>0.81255512927408857</v>
      </c>
      <c r="T1390" s="303">
        <f t="shared" si="440"/>
        <v>0.76753485191698145</v>
      </c>
      <c r="U1390" s="303">
        <f t="shared" si="441"/>
        <v>0.74795033750431805</v>
      </c>
      <c r="V1390" s="303">
        <f t="shared" si="442"/>
        <v>0.75064602122567781</v>
      </c>
      <c r="W1390" s="303">
        <f t="shared" si="443"/>
        <v>0.77364710998289332</v>
      </c>
      <c r="X1390" s="303">
        <f t="shared" si="444"/>
        <v>0.815673747231624</v>
      </c>
      <c r="Y1390" s="303">
        <f t="shared" si="445"/>
        <v>0.86267770638796959</v>
      </c>
      <c r="Z1390" s="303">
        <f t="shared" si="446"/>
        <v>0.92538691270956897</v>
      </c>
      <c r="AA1390" s="303">
        <f t="shared" si="447"/>
        <v>1.0027680757582487</v>
      </c>
      <c r="AB1390" s="72"/>
      <c r="AC1390" s="72"/>
      <c r="AD1390" s="72"/>
      <c r="AE1390" s="72"/>
      <c r="AF1390" s="72"/>
      <c r="AG1390" s="72"/>
      <c r="AH1390" s="72"/>
      <c r="AI1390" s="72"/>
      <c r="AJ1390" s="72"/>
      <c r="AK1390" s="72"/>
      <c r="AL1390" s="72"/>
      <c r="AM1390" s="72"/>
      <c r="AN1390" s="72"/>
      <c r="AO1390" s="72"/>
      <c r="AP1390" s="72"/>
      <c r="AQ1390" s="72"/>
      <c r="AR1390" s="72"/>
      <c r="AS1390" s="72"/>
      <c r="AT1390" s="72"/>
      <c r="AU1390" s="72"/>
      <c r="AV1390" s="72"/>
      <c r="AW1390" s="72"/>
      <c r="AX1390" s="2"/>
      <c r="AY1390" s="359"/>
      <c r="AZ1390" s="359"/>
      <c r="BA1390" s="43"/>
      <c r="BB1390" s="128"/>
      <c r="BC1390" s="128"/>
      <c r="BD1390" s="43"/>
      <c r="BE1390" s="44"/>
      <c r="BF1390" s="44"/>
      <c r="BG1390" s="43"/>
      <c r="BH1390" s="2"/>
      <c r="BI1390" s="2"/>
      <c r="BJ1390" s="2"/>
      <c r="BK1390" s="2"/>
      <c r="BL1390" s="2"/>
      <c r="BM1390" s="2"/>
      <c r="BN1390" s="2"/>
      <c r="BO1390" s="2"/>
      <c r="BP1390" s="2"/>
      <c r="BQ1390" s="2"/>
      <c r="BR1390" s="2"/>
      <c r="BS1390" s="72"/>
      <c r="BT1390" s="72"/>
      <c r="BU1390" s="72"/>
      <c r="BV1390" s="72"/>
      <c r="BW1390" s="72"/>
      <c r="BX1390" s="72"/>
      <c r="BY1390" s="72"/>
      <c r="BZ1390" s="72"/>
      <c r="CA1390" s="72"/>
      <c r="CB1390" s="72"/>
      <c r="CC1390" s="72"/>
      <c r="CD1390" s="72"/>
      <c r="CE1390" s="72"/>
      <c r="CF1390" s="72"/>
      <c r="CG1390" s="72"/>
      <c r="CH1390" s="72"/>
      <c r="CI1390" s="72"/>
      <c r="CJ1390" s="72"/>
      <c r="EK1390" s="71"/>
      <c r="EL1390" s="71"/>
    </row>
    <row r="1391" spans="1:142" ht="25.15" customHeight="1">
      <c r="A1391" s="440"/>
      <c r="B1391" s="369">
        <f t="shared" si="456"/>
        <v>2057</v>
      </c>
      <c r="C1391" s="397">
        <f t="shared" si="433"/>
        <v>57345</v>
      </c>
      <c r="D1391" s="107">
        <f t="shared" si="427"/>
        <v>1.7212940827729042</v>
      </c>
      <c r="E1391" s="107">
        <f t="shared" si="428"/>
        <v>0.95518490203043482</v>
      </c>
      <c r="F1391" s="107">
        <f t="shared" si="429"/>
        <v>0.79004499059553501</v>
      </c>
      <c r="G1391" s="107">
        <f t="shared" si="430"/>
        <v>0.74929817936499798</v>
      </c>
      <c r="H1391" s="107">
        <f t="shared" si="431"/>
        <v>0.79466042860725872</v>
      </c>
      <c r="I1391" s="107">
        <f t="shared" si="432"/>
        <v>0.93027756495192904</v>
      </c>
      <c r="J1391" s="15"/>
      <c r="K1391" s="15"/>
      <c r="L1391" s="15"/>
      <c r="M1391" s="128">
        <f t="shared" si="457"/>
        <v>2057</v>
      </c>
      <c r="N1391" s="303">
        <f t="shared" si="434"/>
        <v>2.3788543946519778</v>
      </c>
      <c r="O1391" s="303">
        <f t="shared" si="435"/>
        <v>1.5607408281058353</v>
      </c>
      <c r="P1391" s="303">
        <f t="shared" si="436"/>
        <v>1.2242870255609</v>
      </c>
      <c r="Q1391" s="303">
        <f t="shared" si="437"/>
        <v>1.0220201728068099</v>
      </c>
      <c r="R1391" s="303">
        <f t="shared" si="438"/>
        <v>0.88834963125405964</v>
      </c>
      <c r="S1391" s="303">
        <f t="shared" si="439"/>
        <v>0.81255512927408857</v>
      </c>
      <c r="T1391" s="303">
        <f t="shared" si="440"/>
        <v>0.76753485191698145</v>
      </c>
      <c r="U1391" s="303">
        <f t="shared" si="441"/>
        <v>0.74795033750431805</v>
      </c>
      <c r="V1391" s="303">
        <f t="shared" si="442"/>
        <v>0.75064602122567781</v>
      </c>
      <c r="W1391" s="303">
        <f t="shared" si="443"/>
        <v>0.77364710998289332</v>
      </c>
      <c r="X1391" s="303">
        <f t="shared" si="444"/>
        <v>0.815673747231624</v>
      </c>
      <c r="Y1391" s="303">
        <f t="shared" si="445"/>
        <v>0.86267770638796959</v>
      </c>
      <c r="Z1391" s="303">
        <f t="shared" si="446"/>
        <v>0.92538691270956897</v>
      </c>
      <c r="AA1391" s="303">
        <f t="shared" si="447"/>
        <v>1.0027680757582487</v>
      </c>
      <c r="AB1391" s="72"/>
      <c r="AC1391" s="72"/>
      <c r="AD1391" s="72"/>
      <c r="AE1391" s="72"/>
      <c r="AF1391" s="72"/>
      <c r="AG1391" s="72"/>
      <c r="AH1391" s="72"/>
      <c r="AI1391" s="72"/>
      <c r="AJ1391" s="72"/>
      <c r="AK1391" s="72"/>
      <c r="AL1391" s="72"/>
      <c r="AM1391" s="72"/>
      <c r="AN1391" s="72"/>
      <c r="AO1391" s="72"/>
      <c r="AP1391" s="72"/>
      <c r="AQ1391" s="72"/>
      <c r="AR1391" s="72"/>
      <c r="AS1391" s="72"/>
      <c r="AT1391" s="72"/>
      <c r="AU1391" s="72"/>
      <c r="AV1391" s="72"/>
      <c r="AW1391" s="72"/>
      <c r="AX1391" s="2"/>
      <c r="AY1391" s="359"/>
      <c r="AZ1391" s="359"/>
      <c r="BA1391" s="43"/>
      <c r="BB1391" s="128"/>
      <c r="BC1391" s="128"/>
      <c r="BD1391" s="43"/>
      <c r="BE1391" s="44"/>
      <c r="BF1391" s="44"/>
      <c r="BG1391" s="43"/>
      <c r="BH1391" s="2"/>
      <c r="BI1391" s="2"/>
      <c r="BJ1391" s="2"/>
      <c r="BK1391" s="2"/>
      <c r="BL1391" s="2"/>
      <c r="BM1391" s="2"/>
      <c r="BN1391" s="2"/>
      <c r="BO1391" s="2"/>
      <c r="BP1391" s="2"/>
      <c r="BQ1391" s="2"/>
      <c r="BR1391" s="2"/>
      <c r="BS1391" s="72"/>
      <c r="BT1391" s="72"/>
      <c r="BU1391" s="72"/>
      <c r="BV1391" s="72"/>
      <c r="BW1391" s="72"/>
      <c r="BX1391" s="72"/>
      <c r="BY1391" s="72"/>
      <c r="BZ1391" s="72"/>
      <c r="CA1391" s="72"/>
      <c r="CB1391" s="72"/>
      <c r="CC1391" s="72"/>
      <c r="CD1391" s="72"/>
      <c r="CE1391" s="72"/>
      <c r="CF1391" s="72"/>
      <c r="CG1391" s="72"/>
      <c r="CH1391" s="72"/>
      <c r="CI1391" s="72"/>
      <c r="CJ1391" s="72"/>
      <c r="EK1391" s="71"/>
      <c r="EL1391" s="71"/>
    </row>
    <row r="1392" spans="1:142" ht="25.15" customHeight="1">
      <c r="A1392" s="440"/>
      <c r="B1392" s="369">
        <f t="shared" si="456"/>
        <v>2058</v>
      </c>
      <c r="C1392" s="397">
        <f t="shared" si="433"/>
        <v>57710</v>
      </c>
      <c r="D1392" s="107">
        <f t="shared" si="427"/>
        <v>1.7212940827729042</v>
      </c>
      <c r="E1392" s="107">
        <f t="shared" si="428"/>
        <v>0.95518490203043482</v>
      </c>
      <c r="F1392" s="107">
        <f t="shared" si="429"/>
        <v>0.79004499059553501</v>
      </c>
      <c r="G1392" s="107">
        <f t="shared" si="430"/>
        <v>0.74929817936499798</v>
      </c>
      <c r="H1392" s="107">
        <f t="shared" si="431"/>
        <v>0.79466042860725872</v>
      </c>
      <c r="I1392" s="107">
        <f t="shared" si="432"/>
        <v>0.93027756495192904</v>
      </c>
      <c r="J1392" s="15"/>
      <c r="K1392" s="15"/>
      <c r="L1392" s="15"/>
      <c r="M1392" s="128">
        <f t="shared" si="457"/>
        <v>2058</v>
      </c>
      <c r="N1392" s="303">
        <f t="shared" si="434"/>
        <v>2.3788543946519778</v>
      </c>
      <c r="O1392" s="303">
        <f t="shared" si="435"/>
        <v>1.5607408281058353</v>
      </c>
      <c r="P1392" s="303">
        <f t="shared" si="436"/>
        <v>1.2242870255609</v>
      </c>
      <c r="Q1392" s="303">
        <f t="shared" si="437"/>
        <v>1.0220201728068099</v>
      </c>
      <c r="R1392" s="303">
        <f t="shared" si="438"/>
        <v>0.88834963125405964</v>
      </c>
      <c r="S1392" s="303">
        <f t="shared" si="439"/>
        <v>0.81255512927408857</v>
      </c>
      <c r="T1392" s="303">
        <f t="shared" si="440"/>
        <v>0.76753485191698145</v>
      </c>
      <c r="U1392" s="303">
        <f t="shared" si="441"/>
        <v>0.74795033750431805</v>
      </c>
      <c r="V1392" s="303">
        <f t="shared" si="442"/>
        <v>0.75064602122567781</v>
      </c>
      <c r="W1392" s="303">
        <f t="shared" si="443"/>
        <v>0.77364710998289332</v>
      </c>
      <c r="X1392" s="303">
        <f t="shared" si="444"/>
        <v>0.815673747231624</v>
      </c>
      <c r="Y1392" s="303">
        <f t="shared" si="445"/>
        <v>0.86267770638796959</v>
      </c>
      <c r="Z1392" s="303">
        <f t="shared" si="446"/>
        <v>0.92538691270956897</v>
      </c>
      <c r="AA1392" s="303">
        <f t="shared" si="447"/>
        <v>1.0027680757582487</v>
      </c>
      <c r="AB1392" s="72"/>
      <c r="AC1392" s="72"/>
      <c r="AD1392" s="72"/>
      <c r="AE1392" s="72"/>
      <c r="AF1392" s="72"/>
      <c r="AG1392" s="72"/>
      <c r="AH1392" s="72"/>
      <c r="AI1392" s="72"/>
      <c r="AJ1392" s="72"/>
      <c r="AK1392" s="72"/>
      <c r="AL1392" s="72"/>
      <c r="AM1392" s="72"/>
      <c r="AN1392" s="72"/>
      <c r="AO1392" s="72"/>
      <c r="AP1392" s="72"/>
      <c r="AQ1392" s="72"/>
      <c r="AR1392" s="72"/>
      <c r="AS1392" s="72"/>
      <c r="AT1392" s="72"/>
      <c r="AU1392" s="72"/>
      <c r="AV1392" s="72"/>
      <c r="AW1392" s="72"/>
      <c r="AX1392" s="2"/>
      <c r="AY1392" s="359"/>
      <c r="AZ1392" s="359"/>
      <c r="BA1392" s="43"/>
      <c r="BB1392" s="128"/>
      <c r="BC1392" s="128"/>
      <c r="BD1392" s="43"/>
      <c r="BE1392" s="44"/>
      <c r="BF1392" s="44"/>
      <c r="BG1392" s="43"/>
      <c r="BH1392" s="2"/>
      <c r="BI1392" s="2"/>
      <c r="BJ1392" s="2"/>
      <c r="BK1392" s="2"/>
      <c r="BL1392" s="2"/>
      <c r="BM1392" s="2"/>
      <c r="BN1392" s="2"/>
      <c r="BO1392" s="2"/>
      <c r="BP1392" s="2"/>
      <c r="BQ1392" s="2"/>
      <c r="BR1392" s="2"/>
      <c r="BS1392" s="72"/>
      <c r="BT1392" s="72"/>
      <c r="BU1392" s="72"/>
      <c r="BV1392" s="72"/>
      <c r="BW1392" s="72"/>
      <c r="BX1392" s="72"/>
      <c r="BY1392" s="72"/>
      <c r="BZ1392" s="72"/>
      <c r="CA1392" s="72"/>
      <c r="CB1392" s="72"/>
      <c r="CC1392" s="72"/>
      <c r="CD1392" s="72"/>
      <c r="CE1392" s="72"/>
      <c r="CF1392" s="72"/>
      <c r="CG1392" s="72"/>
      <c r="CH1392" s="72"/>
      <c r="CI1392" s="72"/>
      <c r="CJ1392" s="72"/>
      <c r="EK1392" s="71"/>
      <c r="EL1392" s="71"/>
    </row>
    <row r="1393" spans="1:142" ht="25.15" customHeight="1">
      <c r="A1393" s="440"/>
      <c r="B1393" s="369">
        <f t="shared" si="456"/>
        <v>2059</v>
      </c>
      <c r="C1393" s="397">
        <f t="shared" si="433"/>
        <v>58075</v>
      </c>
      <c r="D1393" s="107">
        <f t="shared" si="427"/>
        <v>1.7212940827729042</v>
      </c>
      <c r="E1393" s="107">
        <f t="shared" si="428"/>
        <v>0.95518490203043482</v>
      </c>
      <c r="F1393" s="107">
        <f t="shared" si="429"/>
        <v>0.79004499059553501</v>
      </c>
      <c r="G1393" s="107">
        <f t="shared" si="430"/>
        <v>0.74929817936499798</v>
      </c>
      <c r="H1393" s="107">
        <f t="shared" si="431"/>
        <v>0.79466042860725872</v>
      </c>
      <c r="I1393" s="107">
        <f t="shared" si="432"/>
        <v>0.93027756495192904</v>
      </c>
      <c r="J1393" s="15"/>
      <c r="K1393" s="15"/>
      <c r="L1393" s="15"/>
      <c r="M1393" s="128">
        <f t="shared" si="457"/>
        <v>2059</v>
      </c>
      <c r="N1393" s="303">
        <f t="shared" si="434"/>
        <v>2.3788543946519778</v>
      </c>
      <c r="O1393" s="303">
        <f t="shared" si="435"/>
        <v>1.5607408281058353</v>
      </c>
      <c r="P1393" s="303">
        <f t="shared" si="436"/>
        <v>1.2242870255609</v>
      </c>
      <c r="Q1393" s="303">
        <f t="shared" si="437"/>
        <v>1.0220201728068099</v>
      </c>
      <c r="R1393" s="303">
        <f t="shared" si="438"/>
        <v>0.88834963125405964</v>
      </c>
      <c r="S1393" s="303">
        <f t="shared" si="439"/>
        <v>0.81255512927408857</v>
      </c>
      <c r="T1393" s="303">
        <f t="shared" si="440"/>
        <v>0.76753485191698145</v>
      </c>
      <c r="U1393" s="303">
        <f t="shared" si="441"/>
        <v>0.74795033750431805</v>
      </c>
      <c r="V1393" s="303">
        <f t="shared" si="442"/>
        <v>0.75064602122567781</v>
      </c>
      <c r="W1393" s="303">
        <f t="shared" si="443"/>
        <v>0.77364710998289332</v>
      </c>
      <c r="X1393" s="303">
        <f t="shared" si="444"/>
        <v>0.815673747231624</v>
      </c>
      <c r="Y1393" s="303">
        <f t="shared" si="445"/>
        <v>0.86267770638796959</v>
      </c>
      <c r="Z1393" s="303">
        <f t="shared" si="446"/>
        <v>0.92538691270956897</v>
      </c>
      <c r="AA1393" s="303">
        <f t="shared" si="447"/>
        <v>1.0027680757582487</v>
      </c>
      <c r="AB1393" s="72"/>
      <c r="AC1393" s="72"/>
      <c r="AD1393" s="72"/>
      <c r="AE1393" s="72"/>
      <c r="AF1393" s="72"/>
      <c r="AG1393" s="72"/>
      <c r="AH1393" s="72"/>
      <c r="AI1393" s="72"/>
      <c r="AJ1393" s="72"/>
      <c r="AK1393" s="72"/>
      <c r="AL1393" s="72"/>
      <c r="AM1393" s="72"/>
      <c r="AN1393" s="72"/>
      <c r="AO1393" s="72"/>
      <c r="AP1393" s="72"/>
      <c r="AQ1393" s="72"/>
      <c r="AR1393" s="72"/>
      <c r="AS1393" s="72"/>
      <c r="AT1393" s="72"/>
      <c r="AU1393" s="72"/>
      <c r="AV1393" s="72"/>
      <c r="AW1393" s="72"/>
      <c r="AX1393" s="2"/>
      <c r="AY1393" s="359"/>
      <c r="AZ1393" s="359"/>
      <c r="BA1393" s="43"/>
      <c r="BB1393" s="128"/>
      <c r="BC1393" s="128"/>
      <c r="BD1393" s="43"/>
      <c r="BE1393" s="44"/>
      <c r="BF1393" s="44"/>
      <c r="BG1393" s="43"/>
      <c r="BH1393" s="2"/>
      <c r="BI1393" s="2"/>
      <c r="BJ1393" s="2"/>
      <c r="BK1393" s="2"/>
      <c r="BL1393" s="2"/>
      <c r="BM1393" s="2"/>
      <c r="BN1393" s="2"/>
      <c r="BO1393" s="2"/>
      <c r="BP1393" s="2"/>
      <c r="BQ1393" s="2"/>
      <c r="BR1393" s="2"/>
      <c r="BS1393" s="72"/>
      <c r="BT1393" s="72"/>
      <c r="BU1393" s="72"/>
      <c r="BV1393" s="72"/>
      <c r="BW1393" s="72"/>
      <c r="BX1393" s="72"/>
      <c r="BY1393" s="72"/>
      <c r="BZ1393" s="72"/>
      <c r="CA1393" s="72"/>
      <c r="CB1393" s="72"/>
      <c r="CC1393" s="72"/>
      <c r="CD1393" s="72"/>
      <c r="CE1393" s="72"/>
      <c r="CF1393" s="72"/>
      <c r="CG1393" s="72"/>
      <c r="CH1393" s="72"/>
      <c r="CI1393" s="72"/>
      <c r="CJ1393" s="72"/>
      <c r="EK1393" s="71"/>
      <c r="EL1393" s="71"/>
    </row>
    <row r="1394" spans="1:142" ht="25.15" customHeight="1">
      <c r="A1394" s="440"/>
      <c r="B1394" s="369">
        <f>B1393+1</f>
        <v>2060</v>
      </c>
      <c r="C1394" s="397">
        <f t="shared" si="433"/>
        <v>58440</v>
      </c>
      <c r="D1394" s="107">
        <f t="shared" si="427"/>
        <v>1.7212940827729042</v>
      </c>
      <c r="E1394" s="107">
        <f t="shared" si="428"/>
        <v>0.95518490203043482</v>
      </c>
      <c r="F1394" s="107">
        <f t="shared" si="429"/>
        <v>0.79004499059553501</v>
      </c>
      <c r="G1394" s="107">
        <f t="shared" si="430"/>
        <v>0.74929817936499798</v>
      </c>
      <c r="H1394" s="107">
        <f t="shared" si="431"/>
        <v>0.79466042860725872</v>
      </c>
      <c r="I1394" s="107">
        <f t="shared" si="432"/>
        <v>0.93027756495192904</v>
      </c>
      <c r="J1394" s="15"/>
      <c r="K1394" s="15"/>
      <c r="L1394" s="15"/>
      <c r="M1394" s="128">
        <f>M1393+1</f>
        <v>2060</v>
      </c>
      <c r="N1394" s="303">
        <f t="shared" si="434"/>
        <v>2.3788543946519778</v>
      </c>
      <c r="O1394" s="303">
        <f t="shared" si="435"/>
        <v>1.5607408281058353</v>
      </c>
      <c r="P1394" s="303">
        <f t="shared" si="436"/>
        <v>1.2242870255609</v>
      </c>
      <c r="Q1394" s="303">
        <f t="shared" si="437"/>
        <v>1.0220201728068099</v>
      </c>
      <c r="R1394" s="303">
        <f t="shared" si="438"/>
        <v>0.88834963125405964</v>
      </c>
      <c r="S1394" s="303">
        <f t="shared" si="439"/>
        <v>0.81255512927408857</v>
      </c>
      <c r="T1394" s="303">
        <f t="shared" si="440"/>
        <v>0.76753485191698145</v>
      </c>
      <c r="U1394" s="303">
        <f t="shared" si="441"/>
        <v>0.74795033750431805</v>
      </c>
      <c r="V1394" s="303">
        <f t="shared" si="442"/>
        <v>0.75064602122567781</v>
      </c>
      <c r="W1394" s="303">
        <f t="shared" si="443"/>
        <v>0.77364710998289332</v>
      </c>
      <c r="X1394" s="303">
        <f t="shared" si="444"/>
        <v>0.815673747231624</v>
      </c>
      <c r="Y1394" s="303">
        <f t="shared" si="445"/>
        <v>0.86267770638796959</v>
      </c>
      <c r="Z1394" s="303">
        <f t="shared" si="446"/>
        <v>0.92538691270956897</v>
      </c>
      <c r="AA1394" s="303">
        <f t="shared" si="447"/>
        <v>1.0027680757582487</v>
      </c>
      <c r="AB1394" s="72"/>
      <c r="AC1394" s="72"/>
      <c r="AD1394" s="72"/>
      <c r="AE1394" s="72"/>
      <c r="AF1394" s="72"/>
      <c r="AG1394" s="72"/>
      <c r="AH1394" s="72"/>
      <c r="AI1394" s="72"/>
      <c r="AJ1394" s="72"/>
      <c r="AK1394" s="72"/>
      <c r="AL1394" s="72"/>
      <c r="AM1394" s="72"/>
      <c r="AN1394" s="72"/>
      <c r="AO1394" s="72"/>
      <c r="AP1394" s="72"/>
      <c r="AQ1394" s="72"/>
      <c r="AR1394" s="72"/>
      <c r="AS1394" s="72"/>
      <c r="AT1394" s="72"/>
      <c r="AU1394" s="72"/>
      <c r="AV1394" s="72"/>
      <c r="AW1394" s="72"/>
      <c r="AX1394" s="2"/>
      <c r="AY1394" s="359"/>
      <c r="AZ1394" s="359"/>
      <c r="BA1394" s="43"/>
      <c r="BB1394" s="128"/>
      <c r="BC1394" s="128"/>
      <c r="BD1394" s="43"/>
      <c r="BE1394" s="44"/>
      <c r="BF1394" s="44"/>
      <c r="BG1394" s="43"/>
      <c r="BH1394" s="2"/>
      <c r="BI1394" s="2"/>
      <c r="BJ1394" s="2"/>
      <c r="BK1394" s="2"/>
      <c r="BL1394" s="2"/>
      <c r="BM1394" s="2"/>
      <c r="BN1394" s="2"/>
      <c r="BO1394" s="2"/>
      <c r="BP1394" s="2"/>
      <c r="BQ1394" s="2"/>
      <c r="BR1394" s="2"/>
      <c r="BS1394" s="72"/>
      <c r="BT1394" s="72"/>
      <c r="BU1394" s="72"/>
      <c r="BV1394" s="72"/>
      <c r="BW1394" s="72"/>
      <c r="BX1394" s="72"/>
      <c r="BY1394" s="72"/>
      <c r="BZ1394" s="72"/>
      <c r="CA1394" s="72"/>
      <c r="CB1394" s="72"/>
      <c r="CC1394" s="72"/>
      <c r="CD1394" s="72"/>
      <c r="CE1394" s="72"/>
      <c r="CF1394" s="72"/>
      <c r="CG1394" s="72"/>
      <c r="CH1394" s="72"/>
      <c r="CI1394" s="72"/>
      <c r="CJ1394" s="72"/>
      <c r="EK1394" s="71"/>
      <c r="EL1394" s="71"/>
    </row>
    <row r="1395" spans="1:142" ht="25.15" customHeight="1">
      <c r="A1395" s="440"/>
      <c r="B1395" s="369">
        <f t="shared" ref="B1395" si="458">B1394+1</f>
        <v>2061</v>
      </c>
      <c r="C1395" s="397">
        <f t="shared" si="433"/>
        <v>58806</v>
      </c>
      <c r="D1395" s="107">
        <f t="shared" si="427"/>
        <v>1.7212940827729042</v>
      </c>
      <c r="E1395" s="107">
        <f t="shared" si="428"/>
        <v>0.95518490203043482</v>
      </c>
      <c r="F1395" s="107">
        <f t="shared" si="429"/>
        <v>0.79004499059553501</v>
      </c>
      <c r="G1395" s="107">
        <f t="shared" si="430"/>
        <v>0.74929817936499798</v>
      </c>
      <c r="H1395" s="107">
        <f t="shared" si="431"/>
        <v>0.79466042860725872</v>
      </c>
      <c r="I1395" s="107">
        <f t="shared" si="432"/>
        <v>0.93027756495192904</v>
      </c>
      <c r="J1395" s="15"/>
      <c r="K1395" s="15"/>
      <c r="L1395" s="15"/>
      <c r="M1395" s="128">
        <f t="shared" ref="M1395" si="459">M1394+1</f>
        <v>2061</v>
      </c>
      <c r="N1395" s="303">
        <f t="shared" si="434"/>
        <v>2.3788543946519778</v>
      </c>
      <c r="O1395" s="303">
        <f t="shared" si="435"/>
        <v>1.5607408281058353</v>
      </c>
      <c r="P1395" s="303">
        <f t="shared" si="436"/>
        <v>1.2242870255609</v>
      </c>
      <c r="Q1395" s="303">
        <f t="shared" si="437"/>
        <v>1.0220201728068099</v>
      </c>
      <c r="R1395" s="303">
        <f t="shared" si="438"/>
        <v>0.88834963125405964</v>
      </c>
      <c r="S1395" s="303">
        <f t="shared" si="439"/>
        <v>0.81255512927408857</v>
      </c>
      <c r="T1395" s="303">
        <f t="shared" si="440"/>
        <v>0.76753485191698145</v>
      </c>
      <c r="U1395" s="303">
        <f t="shared" si="441"/>
        <v>0.74795033750431805</v>
      </c>
      <c r="V1395" s="303">
        <f t="shared" si="442"/>
        <v>0.75064602122567781</v>
      </c>
      <c r="W1395" s="303">
        <f t="shared" si="443"/>
        <v>0.77364710998289332</v>
      </c>
      <c r="X1395" s="303">
        <f t="shared" si="444"/>
        <v>0.815673747231624</v>
      </c>
      <c r="Y1395" s="303">
        <f t="shared" si="445"/>
        <v>0.86267770638796959</v>
      </c>
      <c r="Z1395" s="303">
        <f t="shared" si="446"/>
        <v>0.92538691270956897</v>
      </c>
      <c r="AA1395" s="303">
        <f t="shared" si="447"/>
        <v>1.0027680757582487</v>
      </c>
      <c r="AB1395" s="72"/>
      <c r="AC1395" s="72"/>
      <c r="AD1395" s="72"/>
      <c r="AE1395" s="72"/>
      <c r="AF1395" s="72"/>
      <c r="AG1395" s="72"/>
      <c r="AH1395" s="72"/>
      <c r="AI1395" s="72"/>
      <c r="AJ1395" s="72"/>
      <c r="AK1395" s="72"/>
      <c r="AL1395" s="72"/>
      <c r="AM1395" s="72"/>
      <c r="AN1395" s="72"/>
      <c r="AO1395" s="72"/>
      <c r="AP1395" s="72"/>
      <c r="AQ1395" s="72"/>
      <c r="AR1395" s="72"/>
      <c r="AS1395" s="72"/>
      <c r="AT1395" s="72"/>
      <c r="AU1395" s="72"/>
      <c r="AV1395" s="72"/>
      <c r="AW1395" s="72"/>
      <c r="AX1395" s="2"/>
      <c r="AY1395" s="359"/>
      <c r="AZ1395" s="359"/>
      <c r="BA1395" s="43"/>
      <c r="BB1395" s="128"/>
      <c r="BC1395" s="128"/>
      <c r="BD1395" s="43"/>
      <c r="BE1395" s="44"/>
      <c r="BF1395" s="44"/>
      <c r="BG1395" s="43"/>
      <c r="BH1395" s="2"/>
      <c r="BI1395" s="2"/>
      <c r="BJ1395" s="2"/>
      <c r="BK1395" s="2"/>
      <c r="BL1395" s="2"/>
      <c r="BM1395" s="2"/>
      <c r="BN1395" s="2"/>
      <c r="BO1395" s="2"/>
      <c r="BP1395" s="2"/>
      <c r="BQ1395" s="2"/>
      <c r="BR1395" s="2"/>
      <c r="BS1395" s="72"/>
      <c r="BT1395" s="72"/>
      <c r="BU1395" s="72"/>
      <c r="BV1395" s="72"/>
      <c r="BW1395" s="72"/>
      <c r="BX1395" s="72"/>
      <c r="BY1395" s="72"/>
      <c r="BZ1395" s="72"/>
      <c r="CA1395" s="72"/>
      <c r="CB1395" s="72"/>
      <c r="CC1395" s="72"/>
      <c r="CD1395" s="72"/>
      <c r="CE1395" s="72"/>
      <c r="CF1395" s="72"/>
      <c r="CG1395" s="72"/>
      <c r="CH1395" s="72"/>
      <c r="CI1395" s="72"/>
      <c r="CJ1395" s="72"/>
      <c r="EK1395" s="71"/>
      <c r="EL1395" s="71"/>
    </row>
    <row r="1396" spans="1:142" ht="25.15" customHeight="1">
      <c r="A1396" s="440"/>
      <c r="B1396" s="209"/>
      <c r="C1396" s="72"/>
      <c r="D1396" s="72"/>
      <c r="E1396" s="72"/>
      <c r="F1396" s="72"/>
      <c r="G1396" s="72"/>
      <c r="H1396" s="72"/>
      <c r="I1396" s="72"/>
      <c r="J1396" s="15"/>
      <c r="K1396" s="15"/>
      <c r="L1396" s="15"/>
      <c r="M1396" s="15"/>
      <c r="N1396" s="15"/>
      <c r="O1396" s="15"/>
      <c r="P1396" s="72"/>
      <c r="Q1396" s="72"/>
      <c r="R1396" s="72"/>
      <c r="S1396" s="72"/>
      <c r="T1396" s="72"/>
      <c r="U1396" s="72"/>
      <c r="V1396" s="72"/>
      <c r="W1396" s="72"/>
      <c r="X1396" s="72"/>
      <c r="Y1396" s="72"/>
      <c r="Z1396" s="72"/>
      <c r="AA1396" s="72"/>
      <c r="AB1396" s="72"/>
      <c r="AC1396" s="72"/>
      <c r="AD1396" s="72"/>
      <c r="AE1396" s="72"/>
      <c r="AF1396" s="72"/>
      <c r="AG1396" s="72"/>
      <c r="AH1396" s="72"/>
      <c r="AI1396" s="72"/>
      <c r="AJ1396" s="72"/>
      <c r="AK1396" s="72"/>
      <c r="AL1396" s="72"/>
      <c r="AM1396" s="72"/>
      <c r="AN1396" s="72"/>
      <c r="AO1396" s="72"/>
      <c r="AP1396" s="72"/>
      <c r="AQ1396" s="72"/>
      <c r="AR1396" s="72"/>
      <c r="AS1396" s="72"/>
      <c r="AT1396" s="72"/>
      <c r="AU1396" s="72"/>
      <c r="AV1396" s="72"/>
      <c r="AW1396" s="72"/>
      <c r="AX1396" s="2"/>
      <c r="AY1396" s="359"/>
      <c r="AZ1396" s="359"/>
      <c r="BA1396" s="43"/>
      <c r="BB1396" s="128"/>
      <c r="BC1396" s="128"/>
      <c r="BD1396" s="43"/>
      <c r="BE1396" s="44"/>
      <c r="BF1396" s="44"/>
      <c r="BG1396" s="43"/>
      <c r="BH1396" s="2"/>
      <c r="BI1396" s="2"/>
      <c r="BJ1396" s="2"/>
      <c r="BK1396" s="2"/>
      <c r="BL1396" s="2"/>
      <c r="BM1396" s="2"/>
      <c r="BN1396" s="2"/>
      <c r="BO1396" s="2"/>
      <c r="BP1396" s="2"/>
      <c r="BQ1396" s="2"/>
      <c r="BR1396" s="2"/>
      <c r="BS1396" s="72"/>
      <c r="BT1396" s="72"/>
      <c r="BU1396" s="72"/>
      <c r="BV1396" s="72"/>
      <c r="BW1396" s="72"/>
      <c r="BX1396" s="72"/>
      <c r="BY1396" s="72"/>
      <c r="BZ1396" s="72"/>
      <c r="CA1396" s="72"/>
      <c r="CB1396" s="72"/>
      <c r="CC1396" s="72"/>
      <c r="CD1396" s="72"/>
      <c r="CE1396" s="72"/>
      <c r="CF1396" s="72"/>
      <c r="CG1396" s="72"/>
      <c r="CH1396" s="72"/>
      <c r="CI1396" s="72"/>
      <c r="CJ1396" s="72"/>
      <c r="EK1396" s="71"/>
      <c r="EL1396" s="71"/>
    </row>
    <row r="1397" spans="1:142" ht="25.15" customHeight="1">
      <c r="A1397" s="440"/>
      <c r="B1397" s="209" t="s">
        <v>402</v>
      </c>
      <c r="C1397" s="72"/>
      <c r="D1397" s="72"/>
      <c r="E1397" s="72"/>
      <c r="F1397" s="72"/>
      <c r="G1397" s="72"/>
      <c r="H1397" s="72"/>
      <c r="I1397" s="72"/>
      <c r="J1397" s="15"/>
      <c r="K1397" s="15"/>
      <c r="L1397" s="15"/>
      <c r="M1397" s="15"/>
      <c r="N1397" s="15"/>
      <c r="O1397" s="15"/>
      <c r="P1397" s="72"/>
      <c r="Q1397" s="72"/>
      <c r="R1397" s="72"/>
      <c r="S1397" s="72"/>
      <c r="T1397" s="72"/>
      <c r="U1397" s="72"/>
      <c r="V1397" s="72"/>
      <c r="W1397" s="72"/>
      <c r="X1397" s="72"/>
      <c r="Y1397" s="72"/>
      <c r="Z1397" s="72"/>
      <c r="AA1397" s="72"/>
      <c r="AB1397" s="72"/>
      <c r="AC1397" s="72"/>
      <c r="AD1397" s="72"/>
      <c r="AE1397" s="72"/>
      <c r="AF1397" s="72"/>
      <c r="AG1397" s="72"/>
      <c r="AH1397" s="72"/>
      <c r="AI1397" s="72"/>
      <c r="AJ1397" s="72"/>
      <c r="AK1397" s="72"/>
      <c r="AL1397" s="72"/>
      <c r="AM1397" s="72"/>
      <c r="AN1397" s="72"/>
      <c r="AO1397" s="72"/>
      <c r="AP1397" s="72"/>
      <c r="AQ1397" s="72"/>
      <c r="AR1397" s="72"/>
      <c r="AS1397" s="72"/>
      <c r="AT1397" s="72"/>
      <c r="AU1397" s="72"/>
      <c r="AV1397" s="72"/>
      <c r="AW1397" s="72"/>
      <c r="AX1397" s="2"/>
      <c r="AY1397" s="497" t="s">
        <v>343</v>
      </c>
      <c r="AZ1397" s="497"/>
      <c r="BA1397" s="43"/>
      <c r="BB1397" s="552" t="s">
        <v>344</v>
      </c>
      <c r="BC1397" s="552"/>
      <c r="BD1397" s="43"/>
      <c r="BE1397" s="553" t="s">
        <v>345</v>
      </c>
      <c r="BF1397" s="553"/>
      <c r="BG1397" s="43"/>
      <c r="BH1397" s="2"/>
      <c r="BI1397" s="2"/>
      <c r="BJ1397" s="2"/>
      <c r="BK1397" s="2"/>
      <c r="BL1397" s="2"/>
      <c r="BM1397" s="2"/>
      <c r="BN1397" s="2"/>
      <c r="BO1397" s="2"/>
      <c r="BP1397" s="2"/>
      <c r="BQ1397" s="2"/>
      <c r="BR1397" s="2"/>
      <c r="BS1397" s="72"/>
      <c r="BT1397" s="72"/>
      <c r="BU1397" s="72"/>
      <c r="BV1397" s="72"/>
      <c r="BW1397" s="72"/>
      <c r="BX1397" s="72"/>
      <c r="BY1397" s="72"/>
      <c r="BZ1397" s="72"/>
      <c r="CA1397" s="72"/>
      <c r="CB1397" s="72"/>
      <c r="CC1397" s="72"/>
      <c r="CD1397" s="72"/>
      <c r="CE1397" s="72"/>
      <c r="CF1397" s="72"/>
      <c r="CG1397" s="72"/>
      <c r="CH1397" s="72"/>
      <c r="CI1397" s="72"/>
      <c r="CJ1397" s="72"/>
      <c r="EK1397" s="71"/>
      <c r="EL1397" s="71"/>
    </row>
    <row r="1398" spans="1:142" ht="25.15" customHeight="1">
      <c r="A1398" s="440"/>
      <c r="B1398" s="436" t="s">
        <v>483</v>
      </c>
      <c r="C1398" s="436"/>
      <c r="D1398" s="436"/>
      <c r="E1398" s="436"/>
      <c r="F1398" s="436"/>
      <c r="G1398" s="436"/>
      <c r="H1398" s="436"/>
      <c r="I1398" s="436"/>
      <c r="J1398" s="370"/>
      <c r="K1398" s="559" t="s">
        <v>355</v>
      </c>
      <c r="L1398" s="370"/>
      <c r="M1398" s="72"/>
      <c r="N1398" s="435" t="s">
        <v>399</v>
      </c>
      <c r="O1398" s="435"/>
      <c r="P1398" s="435"/>
      <c r="Q1398" s="435"/>
      <c r="R1398" s="435"/>
      <c r="S1398" s="435"/>
      <c r="T1398" s="435"/>
      <c r="U1398" s="435"/>
      <c r="V1398" s="435"/>
      <c r="W1398" s="435"/>
      <c r="X1398" s="435"/>
      <c r="Y1398" s="435"/>
      <c r="Z1398" s="435"/>
      <c r="AA1398" s="435"/>
      <c r="AB1398" s="72"/>
      <c r="AC1398" s="72"/>
      <c r="AD1398" s="72"/>
      <c r="AE1398" s="72"/>
      <c r="AF1398" s="72"/>
      <c r="AG1398" s="72"/>
      <c r="AH1398" s="72"/>
      <c r="AI1398" s="72"/>
      <c r="AJ1398" s="72"/>
      <c r="AK1398" s="72"/>
      <c r="AL1398" s="72"/>
      <c r="AM1398" s="72"/>
      <c r="AN1398" s="72"/>
      <c r="AO1398" s="72"/>
      <c r="AP1398" s="72"/>
      <c r="AQ1398" s="72"/>
      <c r="AR1398" s="72"/>
      <c r="AS1398" s="72"/>
      <c r="AT1398" s="72"/>
      <c r="AU1398" s="72"/>
      <c r="AV1398" s="72"/>
      <c r="AW1398" s="72"/>
      <c r="AX1398" s="2"/>
      <c r="AY1398" s="359"/>
      <c r="AZ1398" s="359"/>
      <c r="BA1398" s="43"/>
      <c r="BB1398" s="128"/>
      <c r="BC1398" s="128"/>
      <c r="BD1398" s="43"/>
      <c r="BE1398" s="44"/>
      <c r="BF1398" s="44"/>
      <c r="BG1398" s="43"/>
      <c r="BH1398" s="2"/>
      <c r="BI1398" s="2"/>
      <c r="BJ1398" s="2"/>
      <c r="BK1398" s="2"/>
      <c r="BL1398" s="2"/>
      <c r="BM1398" s="2"/>
      <c r="BN1398" s="2"/>
      <c r="BO1398" s="2"/>
      <c r="BP1398" s="2"/>
      <c r="BQ1398" s="2"/>
      <c r="BR1398" s="2"/>
      <c r="BS1398" s="72"/>
      <c r="BT1398" s="72"/>
      <c r="BU1398" s="72"/>
      <c r="BV1398" s="72"/>
      <c r="BW1398" s="72"/>
      <c r="BX1398" s="72"/>
      <c r="BY1398" s="72"/>
      <c r="BZ1398" s="72"/>
      <c r="CA1398" s="72"/>
      <c r="CB1398" s="72"/>
      <c r="CC1398" s="72"/>
      <c r="CD1398" s="72"/>
      <c r="CE1398" s="72"/>
      <c r="CF1398" s="72"/>
      <c r="CG1398" s="72"/>
      <c r="CH1398" s="72"/>
      <c r="CI1398" s="72"/>
      <c r="CJ1398" s="72"/>
      <c r="EK1398" s="71"/>
      <c r="EL1398" s="71"/>
    </row>
    <row r="1399" spans="1:142" ht="25.15" customHeight="1">
      <c r="A1399" s="440"/>
      <c r="B1399" s="436" t="s">
        <v>300</v>
      </c>
      <c r="C1399" s="437" t="s">
        <v>207</v>
      </c>
      <c r="D1399" s="436" t="s">
        <v>8</v>
      </c>
      <c r="E1399" s="436"/>
      <c r="F1399" s="436"/>
      <c r="G1399" s="436"/>
      <c r="H1399" s="436"/>
      <c r="I1399" s="436"/>
      <c r="K1399" s="559"/>
      <c r="M1399" s="551" t="s">
        <v>300</v>
      </c>
      <c r="N1399" s="435" t="s">
        <v>8</v>
      </c>
      <c r="O1399" s="435"/>
      <c r="P1399" s="435"/>
      <c r="Q1399" s="435"/>
      <c r="R1399" s="435"/>
      <c r="S1399" s="435"/>
      <c r="T1399" s="435"/>
      <c r="U1399" s="435"/>
      <c r="V1399" s="435"/>
      <c r="W1399" s="435"/>
      <c r="X1399" s="435"/>
      <c r="Y1399" s="435"/>
      <c r="Z1399" s="435"/>
      <c r="AA1399" s="435"/>
      <c r="AB1399" s="72"/>
      <c r="AC1399" s="72"/>
      <c r="AD1399" s="72"/>
      <c r="AE1399" s="72"/>
      <c r="AF1399" s="72"/>
      <c r="AG1399" s="72"/>
      <c r="AH1399" s="72"/>
      <c r="AI1399" s="72"/>
      <c r="AJ1399" s="72"/>
      <c r="AK1399" s="72"/>
      <c r="AL1399" s="72"/>
      <c r="AM1399" s="72"/>
      <c r="AN1399" s="72"/>
      <c r="AO1399" s="72"/>
      <c r="AP1399" s="72"/>
      <c r="AQ1399" s="72"/>
      <c r="AR1399" s="72"/>
      <c r="AS1399" s="72"/>
      <c r="AT1399" s="72"/>
      <c r="AU1399" s="72"/>
      <c r="AV1399" s="72"/>
      <c r="AW1399" s="72"/>
      <c r="AX1399" s="2"/>
      <c r="AY1399" s="359"/>
      <c r="AZ1399" s="359"/>
      <c r="BA1399" s="43"/>
      <c r="BB1399" s="128"/>
      <c r="BC1399" s="128"/>
      <c r="BD1399" s="43"/>
      <c r="BE1399" s="44"/>
      <c r="BF1399" s="44"/>
      <c r="BG1399" s="43"/>
      <c r="BH1399" s="2"/>
      <c r="BI1399" s="2"/>
      <c r="BJ1399" s="2"/>
      <c r="BK1399" s="2"/>
      <c r="BL1399" s="2"/>
      <c r="BM1399" s="2"/>
      <c r="BN1399" s="2"/>
      <c r="BO1399" s="2"/>
      <c r="BP1399" s="2"/>
      <c r="BQ1399" s="2"/>
      <c r="BR1399" s="2"/>
      <c r="BS1399" s="72"/>
      <c r="BT1399" s="72"/>
      <c r="BU1399" s="72"/>
      <c r="BV1399" s="72"/>
      <c r="BW1399" s="72"/>
      <c r="BX1399" s="72"/>
      <c r="BY1399" s="72"/>
      <c r="BZ1399" s="72"/>
      <c r="CA1399" s="72"/>
      <c r="CB1399" s="72"/>
      <c r="CC1399" s="72"/>
      <c r="CD1399" s="72"/>
      <c r="CE1399" s="72"/>
      <c r="CF1399" s="72"/>
      <c r="CG1399" s="72"/>
      <c r="CH1399" s="72"/>
      <c r="CI1399" s="72"/>
      <c r="CJ1399" s="72"/>
      <c r="EK1399" s="71"/>
      <c r="EL1399" s="71"/>
    </row>
    <row r="1400" spans="1:142" ht="25.15" customHeight="1">
      <c r="A1400" s="440"/>
      <c r="B1400" s="436"/>
      <c r="C1400" s="437">
        <v>43830</v>
      </c>
      <c r="D1400" s="368" t="s">
        <v>9</v>
      </c>
      <c r="E1400" s="368" t="s">
        <v>10</v>
      </c>
      <c r="F1400" s="368" t="s">
        <v>1</v>
      </c>
      <c r="G1400" s="368" t="s">
        <v>2</v>
      </c>
      <c r="H1400" s="368" t="s">
        <v>3</v>
      </c>
      <c r="I1400" s="368" t="s">
        <v>39</v>
      </c>
      <c r="K1400" s="559"/>
      <c r="M1400" s="435"/>
      <c r="N1400" s="361" t="s">
        <v>25</v>
      </c>
      <c r="O1400" s="361" t="s">
        <v>26</v>
      </c>
      <c r="P1400" s="361" t="s">
        <v>27</v>
      </c>
      <c r="Q1400" s="361" t="s">
        <v>28</v>
      </c>
      <c r="R1400" s="361" t="s">
        <v>29</v>
      </c>
      <c r="S1400" s="361" t="s">
        <v>30</v>
      </c>
      <c r="T1400" s="361" t="s">
        <v>31</v>
      </c>
      <c r="U1400" s="361" t="s">
        <v>32</v>
      </c>
      <c r="V1400" s="361" t="s">
        <v>33</v>
      </c>
      <c r="W1400" s="361" t="s">
        <v>34</v>
      </c>
      <c r="X1400" s="361" t="s">
        <v>35</v>
      </c>
      <c r="Y1400" s="361" t="s">
        <v>36</v>
      </c>
      <c r="Z1400" s="361" t="s">
        <v>37</v>
      </c>
      <c r="AA1400" s="361" t="s">
        <v>38</v>
      </c>
      <c r="AB1400" s="72"/>
      <c r="AC1400" s="72"/>
      <c r="AD1400" s="72"/>
      <c r="AE1400" s="72"/>
      <c r="AF1400" s="72"/>
      <c r="AG1400" s="72"/>
      <c r="AH1400" s="72"/>
      <c r="AI1400" s="72"/>
      <c r="AJ1400" s="72"/>
      <c r="AK1400" s="72"/>
      <c r="AL1400" s="72"/>
      <c r="AM1400" s="72"/>
      <c r="AN1400" s="72"/>
      <c r="AO1400" s="72"/>
      <c r="AP1400" s="72"/>
      <c r="AQ1400" s="72"/>
      <c r="AR1400" s="72"/>
      <c r="AS1400" s="72"/>
      <c r="AT1400" s="72"/>
      <c r="AU1400" s="72"/>
      <c r="AV1400" s="72"/>
      <c r="AW1400" s="72"/>
      <c r="AX1400" s="2"/>
      <c r="AY1400" s="359"/>
      <c r="AZ1400" s="359"/>
      <c r="BA1400" s="43"/>
      <c r="BB1400" s="128"/>
      <c r="BC1400" s="128"/>
      <c r="BD1400" s="43"/>
      <c r="BE1400" s="44"/>
      <c r="BF1400" s="44"/>
      <c r="BG1400" s="43"/>
      <c r="BH1400" s="2"/>
      <c r="BI1400" s="2"/>
      <c r="BJ1400" s="2"/>
      <c r="BK1400" s="2"/>
      <c r="BL1400" s="2"/>
      <c r="BM1400" s="2"/>
      <c r="BN1400" s="2"/>
      <c r="BO1400" s="2"/>
      <c r="BP1400" s="2"/>
      <c r="BQ1400" s="2"/>
      <c r="BR1400" s="2"/>
      <c r="BS1400" s="72"/>
      <c r="BT1400" s="72"/>
      <c r="BU1400" s="72"/>
      <c r="BV1400" s="72"/>
      <c r="BW1400" s="72"/>
      <c r="BX1400" s="72"/>
      <c r="BY1400" s="72"/>
      <c r="BZ1400" s="72"/>
      <c r="CA1400" s="72"/>
      <c r="CB1400" s="72"/>
      <c r="CC1400" s="72"/>
      <c r="CD1400" s="72"/>
      <c r="CE1400" s="72"/>
      <c r="CF1400" s="72"/>
      <c r="CG1400" s="72"/>
      <c r="CH1400" s="72"/>
      <c r="CI1400" s="72"/>
      <c r="CJ1400" s="72"/>
      <c r="EK1400" s="71"/>
      <c r="EL1400" s="71"/>
    </row>
    <row r="1401" spans="1:142" s="384" customFormat="1" ht="25.15" customHeight="1">
      <c r="A1401" s="440"/>
      <c r="B1401" s="369">
        <v>2020</v>
      </c>
      <c r="C1401" s="397">
        <v>43830</v>
      </c>
      <c r="D1401" s="107">
        <f t="shared" ref="D1401:D1442" si="460">AVERAGE(N1401:P1401)</f>
        <v>0.45062842896980532</v>
      </c>
      <c r="E1401" s="107">
        <f t="shared" ref="E1401:E1442" si="461">AVERAGE(Q1401:R1401)</f>
        <v>0.23024226693923941</v>
      </c>
      <c r="F1401" s="107">
        <f t="shared" ref="F1401:F1442" si="462">AVERAGE(S1401:T1401)</f>
        <v>0.20645215514981408</v>
      </c>
      <c r="G1401" s="107">
        <f t="shared" ref="G1401:G1442" si="463">AVERAGE(U1401:V1401)</f>
        <v>0.20975011531684432</v>
      </c>
      <c r="H1401" s="107">
        <f t="shared" ref="H1401:H1442" si="464">AVERAGE(W1401:X1401)</f>
        <v>0.24341722723492207</v>
      </c>
      <c r="I1401" s="107">
        <f t="shared" ref="I1401:I1442" si="465">AVERAGE(Y1401:AA1401)</f>
        <v>0.33146775481162083</v>
      </c>
      <c r="J1401" s="383"/>
      <c r="K1401" s="385">
        <f t="shared" ref="K1401:K1442" si="466">AVERAGE(N1401:AA1401,N1354:AA1354)</f>
        <v>0.20033943566246926</v>
      </c>
      <c r="L1401" s="383"/>
      <c r="M1401" s="128">
        <v>2020</v>
      </c>
      <c r="N1401" s="303">
        <f>N1307*$L$1175</f>
        <v>0.6825873057122569</v>
      </c>
      <c r="O1401" s="303">
        <f>O1307*$L$1176</f>
        <v>0.38016303886937569</v>
      </c>
      <c r="P1401" s="303">
        <f>P1307*$L$1177</f>
        <v>0.28913494232778347</v>
      </c>
      <c r="Q1401" s="303">
        <f>Q1307*$L$1178</f>
        <v>0.24292537505716102</v>
      </c>
      <c r="R1401" s="303">
        <f>R1307*$L$1179</f>
        <v>0.21755915882131779</v>
      </c>
      <c r="S1401" s="303">
        <f>S1307*$L$1180</f>
        <v>0.20784412966534546</v>
      </c>
      <c r="T1401" s="303">
        <f>T1307*$L$1181</f>
        <v>0.20506018063428269</v>
      </c>
      <c r="U1401" s="303">
        <f>U1307*$L$1182</f>
        <v>0.20690125015906979</v>
      </c>
      <c r="V1401" s="303">
        <f>V1307*$L$1183</f>
        <v>0.21259898047461884</v>
      </c>
      <c r="W1401" s="303">
        <f>W1307*$L$1184</f>
        <v>0.22428653504133594</v>
      </c>
      <c r="X1401" s="303">
        <f>X1307*$L$1185</f>
        <v>0.26254791942850819</v>
      </c>
      <c r="Y1401" s="303">
        <f>Y1307*$L$1186</f>
        <v>0.29700783712006451</v>
      </c>
      <c r="Z1401" s="303">
        <f>Z1307*$L$1187</f>
        <v>0.33146775481162083</v>
      </c>
      <c r="AA1401" s="303">
        <f>AA1307*$L$1188</f>
        <v>0.36592767250317715</v>
      </c>
      <c r="AB1401" s="72"/>
      <c r="AC1401" s="72"/>
      <c r="AD1401" s="72"/>
      <c r="AE1401" s="72"/>
      <c r="AF1401" s="72"/>
      <c r="AG1401" s="72"/>
      <c r="AH1401" s="72"/>
      <c r="AI1401" s="72"/>
      <c r="AJ1401" s="72"/>
      <c r="AK1401" s="72"/>
      <c r="AL1401" s="72"/>
      <c r="AM1401" s="72"/>
      <c r="AN1401" s="72"/>
      <c r="AO1401" s="72"/>
      <c r="AP1401" s="72"/>
      <c r="AQ1401" s="72"/>
      <c r="AR1401" s="72"/>
      <c r="AS1401" s="72"/>
      <c r="AT1401" s="72"/>
      <c r="AU1401" s="72"/>
      <c r="AV1401" s="72"/>
      <c r="AW1401" s="72"/>
      <c r="AX1401" s="2"/>
      <c r="AY1401" s="359"/>
      <c r="AZ1401" s="359"/>
      <c r="BA1401" s="43"/>
      <c r="BB1401" s="128"/>
      <c r="BC1401" s="128"/>
      <c r="BD1401" s="43"/>
      <c r="BE1401" s="44"/>
      <c r="BF1401" s="44"/>
      <c r="BG1401" s="43"/>
      <c r="BH1401" s="2"/>
      <c r="BI1401" s="2"/>
      <c r="BJ1401" s="2"/>
      <c r="BK1401" s="2"/>
      <c r="BL1401" s="2"/>
      <c r="BM1401" s="2"/>
      <c r="BN1401" s="2"/>
      <c r="BO1401" s="2"/>
      <c r="BP1401" s="2"/>
      <c r="BQ1401" s="2"/>
      <c r="BR1401" s="2"/>
      <c r="BS1401" s="72"/>
      <c r="BT1401" s="72"/>
      <c r="BU1401" s="72"/>
      <c r="BV1401" s="72"/>
      <c r="BW1401" s="72"/>
      <c r="BX1401" s="72"/>
      <c r="BY1401" s="72"/>
      <c r="BZ1401" s="72"/>
      <c r="CA1401" s="72"/>
      <c r="CB1401" s="72"/>
      <c r="CC1401" s="72"/>
      <c r="CD1401" s="72"/>
      <c r="CE1401" s="72"/>
      <c r="CF1401" s="72"/>
      <c r="CG1401" s="72"/>
      <c r="CH1401" s="72"/>
      <c r="CI1401" s="72"/>
      <c r="CJ1401" s="72"/>
      <c r="CK1401" s="383"/>
      <c r="CL1401" s="383"/>
      <c r="CM1401" s="383"/>
      <c r="CN1401" s="383"/>
      <c r="CO1401" s="383"/>
      <c r="CP1401" s="383"/>
      <c r="CQ1401" s="383"/>
      <c r="CR1401" s="383"/>
      <c r="CS1401" s="383"/>
      <c r="CT1401" s="383"/>
      <c r="CU1401" s="383"/>
      <c r="CV1401" s="383"/>
      <c r="CW1401" s="383"/>
      <c r="CX1401" s="383"/>
      <c r="CY1401" s="383"/>
      <c r="CZ1401" s="383"/>
      <c r="DA1401" s="383"/>
      <c r="DB1401" s="383"/>
      <c r="DC1401" s="383"/>
      <c r="DD1401" s="383"/>
      <c r="DE1401" s="383"/>
      <c r="DF1401" s="383"/>
      <c r="DG1401" s="383"/>
      <c r="DH1401" s="383"/>
      <c r="DI1401" s="383"/>
      <c r="DJ1401" s="383"/>
      <c r="DK1401" s="383"/>
      <c r="DL1401" s="383"/>
      <c r="DM1401" s="383"/>
      <c r="DN1401" s="383"/>
      <c r="DO1401" s="383"/>
      <c r="DP1401" s="383"/>
      <c r="DQ1401" s="383"/>
      <c r="DR1401" s="383"/>
      <c r="DS1401" s="383"/>
      <c r="DT1401" s="383"/>
      <c r="DU1401" s="383"/>
      <c r="DV1401" s="383"/>
      <c r="DW1401" s="383"/>
      <c r="DX1401" s="383"/>
      <c r="DY1401" s="383"/>
      <c r="DZ1401" s="383"/>
      <c r="EA1401" s="383"/>
      <c r="EB1401" s="383"/>
      <c r="EC1401" s="383"/>
      <c r="ED1401" s="383"/>
      <c r="EE1401" s="383"/>
      <c r="EF1401" s="383"/>
      <c r="EG1401" s="383"/>
      <c r="EH1401" s="383"/>
      <c r="EI1401" s="383"/>
      <c r="EJ1401" s="383"/>
      <c r="EK1401" s="383"/>
      <c r="EL1401" s="383"/>
    </row>
    <row r="1402" spans="1:142" s="384" customFormat="1" ht="25.15" customHeight="1">
      <c r="A1402" s="440"/>
      <c r="B1402" s="369">
        <f>B1401+1</f>
        <v>2021</v>
      </c>
      <c r="C1402" s="397">
        <f t="shared" ref="C1402:C1442" si="467">DATE(YEAR(C1401+1),12,31)</f>
        <v>44196</v>
      </c>
      <c r="D1402" s="107">
        <f t="shared" si="460"/>
        <v>0.46594979555477872</v>
      </c>
      <c r="E1402" s="107">
        <f t="shared" si="461"/>
        <v>0.23807050401517355</v>
      </c>
      <c r="F1402" s="107">
        <f t="shared" si="462"/>
        <v>0.21347152842490774</v>
      </c>
      <c r="G1402" s="107">
        <f t="shared" si="463"/>
        <v>0.21688161923761701</v>
      </c>
      <c r="H1402" s="107">
        <f t="shared" si="464"/>
        <v>0.25169341296090941</v>
      </c>
      <c r="I1402" s="107">
        <f t="shared" si="465"/>
        <v>0.34273765847521592</v>
      </c>
      <c r="J1402" s="15"/>
      <c r="K1402" s="385">
        <f t="shared" si="466"/>
        <v>0.20700591965011014</v>
      </c>
      <c r="L1402" s="15"/>
      <c r="M1402" s="128">
        <f>M1401+1</f>
        <v>2021</v>
      </c>
      <c r="N1402" s="303">
        <f t="shared" ref="N1402:N1442" si="468">N1308*$L$1175</f>
        <v>0.70579527410647369</v>
      </c>
      <c r="O1402" s="303">
        <f t="shared" ref="O1402:O1442" si="469">O1308*$L$1176</f>
        <v>0.39308858219093445</v>
      </c>
      <c r="P1402" s="303">
        <f t="shared" ref="P1402:P1442" si="470">P1308*$L$1177</f>
        <v>0.29896553036692808</v>
      </c>
      <c r="Q1402" s="303">
        <f t="shared" ref="Q1402:Q1442" si="471">Q1308*$L$1178</f>
        <v>0.2511848378091045</v>
      </c>
      <c r="R1402" s="303">
        <f t="shared" ref="R1402:R1442" si="472">R1308*$L$1179</f>
        <v>0.22495617022124259</v>
      </c>
      <c r="S1402" s="303">
        <f t="shared" ref="S1402:S1442" si="473">S1308*$L$1180</f>
        <v>0.21491083007396719</v>
      </c>
      <c r="T1402" s="303">
        <f t="shared" ref="T1402:T1442" si="474">T1308*$L$1181</f>
        <v>0.21203222677584832</v>
      </c>
      <c r="U1402" s="303">
        <f t="shared" ref="U1402:U1442" si="475">U1308*$L$1182</f>
        <v>0.21393589266447816</v>
      </c>
      <c r="V1402" s="303">
        <f t="shared" ref="V1402:V1442" si="476">V1308*$L$1183</f>
        <v>0.21982734581075589</v>
      </c>
      <c r="W1402" s="303">
        <f t="shared" ref="W1402:W1442" si="477">W1308*$L$1184</f>
        <v>0.23191227723274135</v>
      </c>
      <c r="X1402" s="303">
        <f t="shared" ref="X1402:X1442" si="478">X1308*$L$1185</f>
        <v>0.27147454868907744</v>
      </c>
      <c r="Y1402" s="303">
        <f t="shared" ref="Y1402:Y1442" si="479">Y1308*$L$1186</f>
        <v>0.30710610358214668</v>
      </c>
      <c r="Z1402" s="303">
        <f t="shared" ref="Z1402:Z1442" si="480">Z1308*$L$1187</f>
        <v>0.34273765847521592</v>
      </c>
      <c r="AA1402" s="303">
        <f t="shared" ref="AA1402:AA1442" si="481">AA1308*$L$1188</f>
        <v>0.37836921336828511</v>
      </c>
      <c r="AB1402" s="72"/>
      <c r="AC1402" s="72"/>
      <c r="AD1402" s="72"/>
      <c r="AE1402" s="72"/>
      <c r="AF1402" s="72"/>
      <c r="AG1402" s="72"/>
      <c r="AH1402" s="72"/>
      <c r="AI1402" s="72"/>
      <c r="AJ1402" s="72"/>
      <c r="AK1402" s="72"/>
      <c r="AL1402" s="72"/>
      <c r="AM1402" s="72"/>
      <c r="AN1402" s="72"/>
      <c r="AO1402" s="72"/>
      <c r="AP1402" s="72"/>
      <c r="AQ1402" s="72"/>
      <c r="AR1402" s="72"/>
      <c r="AS1402" s="72"/>
      <c r="AT1402" s="72"/>
      <c r="AU1402" s="72"/>
      <c r="AV1402" s="72"/>
      <c r="AW1402" s="72"/>
      <c r="AX1402" s="2"/>
      <c r="AY1402" s="359"/>
      <c r="AZ1402" s="359"/>
      <c r="BA1402" s="43"/>
      <c r="BB1402" s="128"/>
      <c r="BC1402" s="128"/>
      <c r="BD1402" s="43"/>
      <c r="BE1402" s="44"/>
      <c r="BF1402" s="44"/>
      <c r="BG1402" s="43"/>
      <c r="BH1402" s="2"/>
      <c r="BI1402" s="2"/>
      <c r="BJ1402" s="2"/>
      <c r="BK1402" s="2"/>
      <c r="BL1402" s="2"/>
      <c r="BM1402" s="2"/>
      <c r="BN1402" s="2"/>
      <c r="BO1402" s="2"/>
      <c r="BP1402" s="2"/>
      <c r="BQ1402" s="2"/>
      <c r="BR1402" s="2"/>
      <c r="BS1402" s="72"/>
      <c r="BT1402" s="72"/>
      <c r="BU1402" s="72"/>
      <c r="BV1402" s="72"/>
      <c r="BW1402" s="72"/>
      <c r="BX1402" s="72"/>
      <c r="BY1402" s="72"/>
      <c r="BZ1402" s="72"/>
      <c r="CA1402" s="72"/>
      <c r="CB1402" s="72"/>
      <c r="CC1402" s="72"/>
      <c r="CD1402" s="72"/>
      <c r="CE1402" s="72"/>
      <c r="CF1402" s="72"/>
      <c r="CG1402" s="72"/>
      <c r="CH1402" s="72"/>
      <c r="CI1402" s="72"/>
      <c r="CJ1402" s="72"/>
      <c r="CK1402" s="383"/>
      <c r="CL1402" s="383"/>
      <c r="CM1402" s="383"/>
      <c r="CN1402" s="383"/>
      <c r="CO1402" s="383"/>
      <c r="CP1402" s="383"/>
      <c r="CQ1402" s="383"/>
      <c r="CR1402" s="383"/>
      <c r="CS1402" s="383"/>
      <c r="CT1402" s="383"/>
      <c r="CU1402" s="383"/>
      <c r="CV1402" s="383"/>
      <c r="CW1402" s="383"/>
      <c r="CX1402" s="383"/>
      <c r="CY1402" s="383"/>
      <c r="CZ1402" s="383"/>
      <c r="DA1402" s="383"/>
      <c r="DB1402" s="383"/>
      <c r="DC1402" s="383"/>
      <c r="DD1402" s="383"/>
      <c r="DE1402" s="383"/>
      <c r="DF1402" s="383"/>
      <c r="DG1402" s="383"/>
      <c r="DH1402" s="383"/>
      <c r="DI1402" s="383"/>
      <c r="DJ1402" s="383"/>
      <c r="DK1402" s="383"/>
      <c r="DL1402" s="383"/>
      <c r="DM1402" s="383"/>
      <c r="DN1402" s="383"/>
      <c r="DO1402" s="383"/>
      <c r="DP1402" s="383"/>
      <c r="DQ1402" s="383"/>
      <c r="DR1402" s="383"/>
      <c r="DS1402" s="383"/>
      <c r="DT1402" s="383"/>
      <c r="DU1402" s="383"/>
      <c r="DV1402" s="383"/>
      <c r="DW1402" s="383"/>
      <c r="DX1402" s="383"/>
      <c r="DY1402" s="383"/>
      <c r="DZ1402" s="383"/>
      <c r="EA1402" s="383"/>
      <c r="EB1402" s="383"/>
      <c r="EC1402" s="383"/>
      <c r="ED1402" s="383"/>
      <c r="EE1402" s="383"/>
      <c r="EF1402" s="383"/>
      <c r="EG1402" s="383"/>
      <c r="EH1402" s="383"/>
      <c r="EI1402" s="383"/>
      <c r="EJ1402" s="383"/>
      <c r="EK1402" s="383"/>
      <c r="EL1402" s="383"/>
    </row>
    <row r="1403" spans="1:142" s="384" customFormat="1" ht="25.15" customHeight="1">
      <c r="A1403" s="440"/>
      <c r="B1403" s="369">
        <f t="shared" ref="B1403:B1412" si="482">B1402+1</f>
        <v>2022</v>
      </c>
      <c r="C1403" s="397">
        <f t="shared" si="467"/>
        <v>44561</v>
      </c>
      <c r="D1403" s="107">
        <f t="shared" si="460"/>
        <v>0.59377729759278775</v>
      </c>
      <c r="E1403" s="107">
        <f t="shared" si="461"/>
        <v>0.30338217091043618</v>
      </c>
      <c r="F1403" s="107">
        <f t="shared" si="462"/>
        <v>0.27203477385417585</v>
      </c>
      <c r="G1403" s="107">
        <f t="shared" si="463"/>
        <v>0.27638038045521673</v>
      </c>
      <c r="H1403" s="107">
        <f t="shared" si="464"/>
        <v>0.32074235463907286</v>
      </c>
      <c r="I1403" s="107">
        <f t="shared" si="465"/>
        <v>0.43676345085716045</v>
      </c>
      <c r="J1403" s="15"/>
      <c r="K1403" s="385">
        <f t="shared" si="466"/>
        <v>0.26360512453539264</v>
      </c>
      <c r="L1403" s="15"/>
      <c r="M1403" s="128">
        <f t="shared" ref="M1403:M1412" si="483">M1402+1</f>
        <v>2022</v>
      </c>
      <c r="N1403" s="303">
        <f t="shared" si="468"/>
        <v>0.89942138511665826</v>
      </c>
      <c r="O1403" s="303">
        <f t="shared" si="469"/>
        <v>0.50092752110773986</v>
      </c>
      <c r="P1403" s="303">
        <f t="shared" si="470"/>
        <v>0.38098298655396517</v>
      </c>
      <c r="Q1403" s="303">
        <f t="shared" si="471"/>
        <v>0.32009425825155963</v>
      </c>
      <c r="R1403" s="303">
        <f t="shared" si="472"/>
        <v>0.28667008356931267</v>
      </c>
      <c r="S1403" s="303">
        <f t="shared" si="473"/>
        <v>0.27386892991938411</v>
      </c>
      <c r="T1403" s="303">
        <f t="shared" si="474"/>
        <v>0.27020061778896759</v>
      </c>
      <c r="U1403" s="303">
        <f t="shared" si="475"/>
        <v>0.27262653061831937</v>
      </c>
      <c r="V1403" s="303">
        <f t="shared" si="476"/>
        <v>0.28013423029211409</v>
      </c>
      <c r="W1403" s="303">
        <f t="shared" si="477"/>
        <v>0.29553451158807853</v>
      </c>
      <c r="X1403" s="303">
        <f t="shared" si="478"/>
        <v>0.34595019769006718</v>
      </c>
      <c r="Y1403" s="303">
        <f t="shared" si="479"/>
        <v>0.39135682427361379</v>
      </c>
      <c r="Z1403" s="303">
        <f t="shared" si="480"/>
        <v>0.43676345085716045</v>
      </c>
      <c r="AA1403" s="303">
        <f t="shared" si="481"/>
        <v>0.482170077440707</v>
      </c>
      <c r="AB1403" s="72"/>
      <c r="AC1403" s="72"/>
      <c r="AD1403" s="72"/>
      <c r="AE1403" s="72"/>
      <c r="AF1403" s="72"/>
      <c r="AG1403" s="72"/>
      <c r="AH1403" s="72"/>
      <c r="AI1403" s="72"/>
      <c r="AJ1403" s="72"/>
      <c r="AK1403" s="72"/>
      <c r="AL1403" s="72"/>
      <c r="AM1403" s="72"/>
      <c r="AN1403" s="72"/>
      <c r="AO1403" s="72"/>
      <c r="AP1403" s="72"/>
      <c r="AQ1403" s="72"/>
      <c r="AR1403" s="72"/>
      <c r="AS1403" s="72"/>
      <c r="AT1403" s="72"/>
      <c r="AU1403" s="72"/>
      <c r="AV1403" s="72"/>
      <c r="AW1403" s="72"/>
      <c r="AX1403" s="2"/>
      <c r="AY1403" s="359"/>
      <c r="AZ1403" s="359"/>
      <c r="BA1403" s="43"/>
      <c r="BB1403" s="128"/>
      <c r="BC1403" s="128"/>
      <c r="BD1403" s="43"/>
      <c r="BE1403" s="44"/>
      <c r="BF1403" s="44"/>
      <c r="BG1403" s="43"/>
      <c r="BH1403" s="2"/>
      <c r="BI1403" s="2"/>
      <c r="BJ1403" s="2"/>
      <c r="BK1403" s="2"/>
      <c r="BL1403" s="2"/>
      <c r="BM1403" s="2"/>
      <c r="BN1403" s="2"/>
      <c r="BO1403" s="2"/>
      <c r="BP1403" s="2"/>
      <c r="BQ1403" s="2"/>
      <c r="BR1403" s="2"/>
      <c r="BS1403" s="72"/>
      <c r="BT1403" s="72"/>
      <c r="BU1403" s="72"/>
      <c r="BV1403" s="72"/>
      <c r="BW1403" s="72"/>
      <c r="BX1403" s="72"/>
      <c r="BY1403" s="72"/>
      <c r="BZ1403" s="72"/>
      <c r="CA1403" s="72"/>
      <c r="CB1403" s="72"/>
      <c r="CC1403" s="72"/>
      <c r="CD1403" s="72"/>
      <c r="CE1403" s="72"/>
      <c r="CF1403" s="72"/>
      <c r="CG1403" s="72"/>
      <c r="CH1403" s="72"/>
      <c r="CI1403" s="72"/>
      <c r="CJ1403" s="72"/>
      <c r="CK1403" s="383"/>
      <c r="CL1403" s="383"/>
      <c r="CM1403" s="383"/>
      <c r="CN1403" s="383"/>
      <c r="CO1403" s="383"/>
      <c r="CP1403" s="383"/>
      <c r="CQ1403" s="383"/>
      <c r="CR1403" s="383"/>
      <c r="CS1403" s="383"/>
      <c r="CT1403" s="383"/>
      <c r="CU1403" s="383"/>
      <c r="CV1403" s="383"/>
      <c r="CW1403" s="383"/>
      <c r="CX1403" s="383"/>
      <c r="CY1403" s="383"/>
      <c r="CZ1403" s="383"/>
      <c r="DA1403" s="383"/>
      <c r="DB1403" s="383"/>
      <c r="DC1403" s="383"/>
      <c r="DD1403" s="383"/>
      <c r="DE1403" s="383"/>
      <c r="DF1403" s="383"/>
      <c r="DG1403" s="383"/>
      <c r="DH1403" s="383"/>
      <c r="DI1403" s="383"/>
      <c r="DJ1403" s="383"/>
      <c r="DK1403" s="383"/>
      <c r="DL1403" s="383"/>
      <c r="DM1403" s="383"/>
      <c r="DN1403" s="383"/>
      <c r="DO1403" s="383"/>
      <c r="DP1403" s="383"/>
      <c r="DQ1403" s="383"/>
      <c r="DR1403" s="383"/>
      <c r="DS1403" s="383"/>
      <c r="DT1403" s="383"/>
      <c r="DU1403" s="383"/>
      <c r="DV1403" s="383"/>
      <c r="DW1403" s="383"/>
      <c r="DX1403" s="383"/>
      <c r="DY1403" s="383"/>
      <c r="DZ1403" s="383"/>
      <c r="EA1403" s="383"/>
      <c r="EB1403" s="383"/>
      <c r="EC1403" s="383"/>
      <c r="ED1403" s="383"/>
      <c r="EE1403" s="383"/>
      <c r="EF1403" s="383"/>
      <c r="EG1403" s="383"/>
      <c r="EH1403" s="383"/>
      <c r="EI1403" s="383"/>
      <c r="EJ1403" s="383"/>
      <c r="EK1403" s="383"/>
      <c r="EL1403" s="383"/>
    </row>
    <row r="1404" spans="1:142" s="384" customFormat="1" ht="25.15" customHeight="1">
      <c r="A1404" s="440"/>
      <c r="B1404" s="369">
        <f t="shared" si="482"/>
        <v>2023</v>
      </c>
      <c r="C1404" s="397">
        <f t="shared" si="467"/>
        <v>44926</v>
      </c>
      <c r="D1404" s="107">
        <f t="shared" si="460"/>
        <v>0.79833051590578374</v>
      </c>
      <c r="E1404" s="107">
        <f t="shared" si="461"/>
        <v>0.40789576496345831</v>
      </c>
      <c r="F1404" s="107">
        <f t="shared" si="462"/>
        <v>0.36574935120583718</v>
      </c>
      <c r="G1404" s="107">
        <f t="shared" si="463"/>
        <v>0.37159199688090261</v>
      </c>
      <c r="H1404" s="107">
        <f t="shared" si="464"/>
        <v>0.43123644250112714</v>
      </c>
      <c r="I1404" s="107">
        <f t="shared" si="465"/>
        <v>0.58722620831945826</v>
      </c>
      <c r="J1404" s="15"/>
      <c r="K1404" s="385">
        <f t="shared" si="466"/>
        <v>0.35415259758595047</v>
      </c>
      <c r="L1404" s="15"/>
      <c r="M1404" s="128">
        <f t="shared" si="483"/>
        <v>2023</v>
      </c>
      <c r="N1404" s="303">
        <f t="shared" si="468"/>
        <v>1.2092674160966406</v>
      </c>
      <c r="O1404" s="303">
        <f t="shared" si="469"/>
        <v>0.67349447002873208</v>
      </c>
      <c r="P1404" s="303">
        <f t="shared" si="470"/>
        <v>0.51222966159197869</v>
      </c>
      <c r="Q1404" s="303">
        <f t="shared" si="471"/>
        <v>0.4303650802488187</v>
      </c>
      <c r="R1404" s="303">
        <f t="shared" si="472"/>
        <v>0.38542644967809792</v>
      </c>
      <c r="S1404" s="303">
        <f t="shared" si="473"/>
        <v>0.36821536458109699</v>
      </c>
      <c r="T1404" s="303">
        <f t="shared" si="474"/>
        <v>0.36328333783057731</v>
      </c>
      <c r="U1404" s="303">
        <f t="shared" si="475"/>
        <v>0.36654496512493551</v>
      </c>
      <c r="V1404" s="303">
        <f t="shared" si="476"/>
        <v>0.37663902863686965</v>
      </c>
      <c r="W1404" s="303">
        <f t="shared" si="477"/>
        <v>0.39734462745640059</v>
      </c>
      <c r="X1404" s="303">
        <f t="shared" si="478"/>
        <v>0.46512825754585374</v>
      </c>
      <c r="Y1404" s="303">
        <f t="shared" si="479"/>
        <v>0.52617723293265595</v>
      </c>
      <c r="Z1404" s="303">
        <f t="shared" si="480"/>
        <v>0.58722620831945815</v>
      </c>
      <c r="AA1404" s="303">
        <f t="shared" si="481"/>
        <v>0.64827518370626047</v>
      </c>
      <c r="AB1404" s="72"/>
      <c r="AC1404" s="72"/>
      <c r="AD1404" s="72"/>
      <c r="AE1404" s="72"/>
      <c r="AF1404" s="72"/>
      <c r="AG1404" s="72"/>
      <c r="AH1404" s="72"/>
      <c r="AI1404" s="72"/>
      <c r="AJ1404" s="72"/>
      <c r="AK1404" s="72"/>
      <c r="AL1404" s="72"/>
      <c r="AM1404" s="72"/>
      <c r="AN1404" s="72"/>
      <c r="AO1404" s="72"/>
      <c r="AP1404" s="72"/>
      <c r="AQ1404" s="72"/>
      <c r="AR1404" s="72"/>
      <c r="AS1404" s="72"/>
      <c r="AT1404" s="72"/>
      <c r="AU1404" s="72"/>
      <c r="AV1404" s="72"/>
      <c r="AW1404" s="72"/>
      <c r="AX1404" s="2"/>
      <c r="AY1404" s="359"/>
      <c r="AZ1404" s="359"/>
      <c r="BA1404" s="43"/>
      <c r="BB1404" s="128"/>
      <c r="BC1404" s="128"/>
      <c r="BD1404" s="43"/>
      <c r="BE1404" s="44"/>
      <c r="BF1404" s="44"/>
      <c r="BG1404" s="43"/>
      <c r="BH1404" s="2"/>
      <c r="BI1404" s="2"/>
      <c r="BJ1404" s="2"/>
      <c r="BK1404" s="2"/>
      <c r="BL1404" s="2"/>
      <c r="BM1404" s="2"/>
      <c r="BN1404" s="2"/>
      <c r="BO1404" s="2"/>
      <c r="BP1404" s="2"/>
      <c r="BQ1404" s="2"/>
      <c r="BR1404" s="2"/>
      <c r="BS1404" s="72"/>
      <c r="BT1404" s="72"/>
      <c r="BU1404" s="72"/>
      <c r="BV1404" s="72"/>
      <c r="BW1404" s="72"/>
      <c r="BX1404" s="72"/>
      <c r="BY1404" s="72"/>
      <c r="BZ1404" s="72"/>
      <c r="CA1404" s="72"/>
      <c r="CB1404" s="72"/>
      <c r="CC1404" s="72"/>
      <c r="CD1404" s="72"/>
      <c r="CE1404" s="72"/>
      <c r="CF1404" s="72"/>
      <c r="CG1404" s="72"/>
      <c r="CH1404" s="72"/>
      <c r="CI1404" s="72"/>
      <c r="CJ1404" s="72"/>
      <c r="CK1404" s="383"/>
      <c r="CL1404" s="383"/>
      <c r="CM1404" s="383"/>
      <c r="CN1404" s="383"/>
      <c r="CO1404" s="383"/>
      <c r="CP1404" s="383"/>
      <c r="CQ1404" s="383"/>
      <c r="CR1404" s="383"/>
      <c r="CS1404" s="383"/>
      <c r="CT1404" s="383"/>
      <c r="CU1404" s="383"/>
      <c r="CV1404" s="383"/>
      <c r="CW1404" s="383"/>
      <c r="CX1404" s="383"/>
      <c r="CY1404" s="383"/>
      <c r="CZ1404" s="383"/>
      <c r="DA1404" s="383"/>
      <c r="DB1404" s="383"/>
      <c r="DC1404" s="383"/>
      <c r="DD1404" s="383"/>
      <c r="DE1404" s="383"/>
      <c r="DF1404" s="383"/>
      <c r="DG1404" s="383"/>
      <c r="DH1404" s="383"/>
      <c r="DI1404" s="383"/>
      <c r="DJ1404" s="383"/>
      <c r="DK1404" s="383"/>
      <c r="DL1404" s="383"/>
      <c r="DM1404" s="383"/>
      <c r="DN1404" s="383"/>
      <c r="DO1404" s="383"/>
      <c r="DP1404" s="383"/>
      <c r="DQ1404" s="383"/>
      <c r="DR1404" s="383"/>
      <c r="DS1404" s="383"/>
      <c r="DT1404" s="383"/>
      <c r="DU1404" s="383"/>
      <c r="DV1404" s="383"/>
      <c r="DW1404" s="383"/>
      <c r="DX1404" s="383"/>
      <c r="DY1404" s="383"/>
      <c r="DZ1404" s="383"/>
      <c r="EA1404" s="383"/>
      <c r="EB1404" s="383"/>
      <c r="EC1404" s="383"/>
      <c r="ED1404" s="383"/>
      <c r="EE1404" s="383"/>
      <c r="EF1404" s="383"/>
      <c r="EG1404" s="383"/>
      <c r="EH1404" s="383"/>
      <c r="EI1404" s="383"/>
      <c r="EJ1404" s="383"/>
      <c r="EK1404" s="383"/>
      <c r="EL1404" s="383"/>
    </row>
    <row r="1405" spans="1:142" s="384" customFormat="1" ht="25.15" customHeight="1">
      <c r="A1405" s="440"/>
      <c r="B1405" s="369">
        <f t="shared" si="482"/>
        <v>2024</v>
      </c>
      <c r="C1405" s="397">
        <f t="shared" si="467"/>
        <v>45291</v>
      </c>
      <c r="D1405" s="107">
        <f t="shared" si="460"/>
        <v>0.91737980336541813</v>
      </c>
      <c r="E1405" s="107">
        <f t="shared" si="461"/>
        <v>0.46872232640537748</v>
      </c>
      <c r="F1405" s="107">
        <f t="shared" si="462"/>
        <v>0.42029092112249705</v>
      </c>
      <c r="G1405" s="107">
        <f t="shared" si="463"/>
        <v>0.42700483852103721</v>
      </c>
      <c r="H1405" s="107">
        <f t="shared" si="464"/>
        <v>0.49554363129515477</v>
      </c>
      <c r="I1405" s="107">
        <f t="shared" si="465"/>
        <v>0.67479502885832476</v>
      </c>
      <c r="J1405" s="15"/>
      <c r="K1405" s="385">
        <f t="shared" si="466"/>
        <v>0.40665406459969067</v>
      </c>
      <c r="L1405" s="15"/>
      <c r="M1405" s="128">
        <f t="shared" si="483"/>
        <v>2024</v>
      </c>
      <c r="N1405" s="303">
        <f t="shared" si="468"/>
        <v>1.3895967676198235</v>
      </c>
      <c r="O1405" s="303">
        <f t="shared" si="469"/>
        <v>0.77392785591020963</v>
      </c>
      <c r="P1405" s="303">
        <f t="shared" si="470"/>
        <v>0.58861478656622102</v>
      </c>
      <c r="Q1405" s="303">
        <f t="shared" si="471"/>
        <v>0.494542329057853</v>
      </c>
      <c r="R1405" s="303">
        <f t="shared" si="472"/>
        <v>0.44290232375290189</v>
      </c>
      <c r="S1405" s="303">
        <f t="shared" si="473"/>
        <v>0.42312467333441844</v>
      </c>
      <c r="T1405" s="303">
        <f t="shared" si="474"/>
        <v>0.41745716891057566</v>
      </c>
      <c r="U1405" s="303">
        <f t="shared" si="475"/>
        <v>0.42120517922251366</v>
      </c>
      <c r="V1405" s="303">
        <f t="shared" si="476"/>
        <v>0.43280449781956076</v>
      </c>
      <c r="W1405" s="303">
        <f t="shared" si="477"/>
        <v>0.45659777365603921</v>
      </c>
      <c r="X1405" s="303">
        <f t="shared" si="478"/>
        <v>0.5344894889342704</v>
      </c>
      <c r="Y1405" s="303">
        <f t="shared" si="479"/>
        <v>0.60464225889629764</v>
      </c>
      <c r="Z1405" s="303">
        <f t="shared" si="480"/>
        <v>0.67479502885832476</v>
      </c>
      <c r="AA1405" s="303">
        <f t="shared" si="481"/>
        <v>0.74494779882035178</v>
      </c>
      <c r="AB1405" s="72"/>
      <c r="AC1405" s="72"/>
      <c r="AD1405" s="72"/>
      <c r="AE1405" s="72"/>
      <c r="AF1405" s="72"/>
      <c r="AG1405" s="72"/>
      <c r="AH1405" s="72"/>
      <c r="AI1405" s="72"/>
      <c r="AJ1405" s="72"/>
      <c r="AK1405" s="72"/>
      <c r="AL1405" s="72"/>
      <c r="AM1405" s="72"/>
      <c r="AN1405" s="72"/>
      <c r="AO1405" s="72"/>
      <c r="AP1405" s="72"/>
      <c r="AQ1405" s="72"/>
      <c r="AR1405" s="72"/>
      <c r="AS1405" s="72"/>
      <c r="AT1405" s="72"/>
      <c r="AU1405" s="72"/>
      <c r="AV1405" s="72"/>
      <c r="AW1405" s="72"/>
      <c r="AX1405" s="2"/>
      <c r="AY1405" s="359"/>
      <c r="AZ1405" s="359"/>
      <c r="BA1405" s="43"/>
      <c r="BB1405" s="128"/>
      <c r="BC1405" s="128"/>
      <c r="BD1405" s="43"/>
      <c r="BE1405" s="44"/>
      <c r="BF1405" s="44"/>
      <c r="BG1405" s="43"/>
      <c r="BH1405" s="2"/>
      <c r="BI1405" s="2"/>
      <c r="BJ1405" s="2"/>
      <c r="BK1405" s="2"/>
      <c r="BL1405" s="2"/>
      <c r="BM1405" s="2"/>
      <c r="BN1405" s="2"/>
      <c r="BO1405" s="2"/>
      <c r="BP1405" s="2"/>
      <c r="BQ1405" s="2"/>
      <c r="BR1405" s="2"/>
      <c r="BS1405" s="72"/>
      <c r="BT1405" s="72"/>
      <c r="BU1405" s="72"/>
      <c r="BV1405" s="72"/>
      <c r="BW1405" s="72"/>
      <c r="BX1405" s="72"/>
      <c r="BY1405" s="72"/>
      <c r="BZ1405" s="72"/>
      <c r="CA1405" s="72"/>
      <c r="CB1405" s="72"/>
      <c r="CC1405" s="72"/>
      <c r="CD1405" s="72"/>
      <c r="CE1405" s="72"/>
      <c r="CF1405" s="72"/>
      <c r="CG1405" s="72"/>
      <c r="CH1405" s="72"/>
      <c r="CI1405" s="72"/>
      <c r="CJ1405" s="72"/>
      <c r="CK1405" s="383"/>
      <c r="CL1405" s="383"/>
      <c r="CM1405" s="383"/>
      <c r="CN1405" s="383"/>
      <c r="CO1405" s="383"/>
      <c r="CP1405" s="383"/>
      <c r="CQ1405" s="383"/>
      <c r="CR1405" s="383"/>
      <c r="CS1405" s="383"/>
      <c r="CT1405" s="383"/>
      <c r="CU1405" s="383"/>
      <c r="CV1405" s="383"/>
      <c r="CW1405" s="383"/>
      <c r="CX1405" s="383"/>
      <c r="CY1405" s="383"/>
      <c r="CZ1405" s="383"/>
      <c r="DA1405" s="383"/>
      <c r="DB1405" s="383"/>
      <c r="DC1405" s="383"/>
      <c r="DD1405" s="383"/>
      <c r="DE1405" s="383"/>
      <c r="DF1405" s="383"/>
      <c r="DG1405" s="383"/>
      <c r="DH1405" s="383"/>
      <c r="DI1405" s="383"/>
      <c r="DJ1405" s="383"/>
      <c r="DK1405" s="383"/>
      <c r="DL1405" s="383"/>
      <c r="DM1405" s="383"/>
      <c r="DN1405" s="383"/>
      <c r="DO1405" s="383"/>
      <c r="DP1405" s="383"/>
      <c r="DQ1405" s="383"/>
      <c r="DR1405" s="383"/>
      <c r="DS1405" s="383"/>
      <c r="DT1405" s="383"/>
      <c r="DU1405" s="383"/>
      <c r="DV1405" s="383"/>
      <c r="DW1405" s="383"/>
      <c r="DX1405" s="383"/>
      <c r="DY1405" s="383"/>
      <c r="DZ1405" s="383"/>
      <c r="EA1405" s="383"/>
      <c r="EB1405" s="383"/>
      <c r="EC1405" s="383"/>
      <c r="ED1405" s="383"/>
      <c r="EE1405" s="383"/>
      <c r="EF1405" s="383"/>
      <c r="EG1405" s="383"/>
      <c r="EH1405" s="383"/>
      <c r="EI1405" s="383"/>
      <c r="EJ1405" s="383"/>
      <c r="EK1405" s="383"/>
      <c r="EL1405" s="383"/>
    </row>
    <row r="1406" spans="1:142" s="384" customFormat="1" ht="25.15" customHeight="1">
      <c r="A1406" s="440"/>
      <c r="B1406" s="369">
        <f t="shared" si="482"/>
        <v>2025</v>
      </c>
      <c r="C1406" s="397">
        <f t="shared" si="467"/>
        <v>45657</v>
      </c>
      <c r="D1406" s="107">
        <f t="shared" si="460"/>
        <v>1.0364290908250524</v>
      </c>
      <c r="E1406" s="107">
        <f t="shared" si="461"/>
        <v>0.5295488878472967</v>
      </c>
      <c r="F1406" s="107">
        <f t="shared" si="462"/>
        <v>0.47483249103915703</v>
      </c>
      <c r="G1406" s="107">
        <f t="shared" si="463"/>
        <v>0.48241768016117181</v>
      </c>
      <c r="H1406" s="107">
        <f t="shared" si="464"/>
        <v>0.55985082008918252</v>
      </c>
      <c r="I1406" s="107">
        <f t="shared" si="465"/>
        <v>0.76236384939719137</v>
      </c>
      <c r="J1406" s="15"/>
      <c r="K1406" s="385">
        <f t="shared" si="466"/>
        <v>0.45906539730122475</v>
      </c>
      <c r="L1406" s="15"/>
      <c r="M1406" s="128">
        <f t="shared" si="483"/>
        <v>2025</v>
      </c>
      <c r="N1406" s="303">
        <f t="shared" si="468"/>
        <v>1.5699261191430067</v>
      </c>
      <c r="O1406" s="303">
        <f t="shared" si="469"/>
        <v>0.87436124179168717</v>
      </c>
      <c r="P1406" s="303">
        <f t="shared" si="470"/>
        <v>0.66499991154046345</v>
      </c>
      <c r="Q1406" s="303">
        <f t="shared" si="471"/>
        <v>0.55871957786688742</v>
      </c>
      <c r="R1406" s="303">
        <f t="shared" si="472"/>
        <v>0.50037819782770598</v>
      </c>
      <c r="S1406" s="303">
        <f t="shared" si="473"/>
        <v>0.47803398208773995</v>
      </c>
      <c r="T1406" s="303">
        <f t="shared" si="474"/>
        <v>0.47163099999057406</v>
      </c>
      <c r="U1406" s="303">
        <f t="shared" si="475"/>
        <v>0.47586539332009176</v>
      </c>
      <c r="V1406" s="303">
        <f t="shared" si="476"/>
        <v>0.48896996700225182</v>
      </c>
      <c r="W1406" s="303">
        <f t="shared" si="477"/>
        <v>0.51585091985567788</v>
      </c>
      <c r="X1406" s="303">
        <f t="shared" si="478"/>
        <v>0.60385072032268716</v>
      </c>
      <c r="Y1406" s="303">
        <f t="shared" si="479"/>
        <v>0.68310728485993932</v>
      </c>
      <c r="Z1406" s="303">
        <f t="shared" si="480"/>
        <v>0.76236384939719126</v>
      </c>
      <c r="AA1406" s="303">
        <f t="shared" si="481"/>
        <v>0.8416204139344432</v>
      </c>
      <c r="AB1406" s="72"/>
      <c r="AC1406" s="72"/>
      <c r="AD1406" s="72"/>
      <c r="AE1406" s="72"/>
      <c r="AF1406" s="72"/>
      <c r="AG1406" s="72"/>
      <c r="AH1406" s="72"/>
      <c r="AI1406" s="72"/>
      <c r="AJ1406" s="72"/>
      <c r="AK1406" s="72"/>
      <c r="AL1406" s="72"/>
      <c r="AM1406" s="72"/>
      <c r="AN1406" s="72"/>
      <c r="AO1406" s="72"/>
      <c r="AP1406" s="72"/>
      <c r="AQ1406" s="72"/>
      <c r="AR1406" s="72"/>
      <c r="AS1406" s="72"/>
      <c r="AT1406" s="72"/>
      <c r="AU1406" s="72"/>
      <c r="AV1406" s="72"/>
      <c r="AW1406" s="72"/>
      <c r="AX1406" s="2"/>
      <c r="AY1406" s="359"/>
      <c r="AZ1406" s="359"/>
      <c r="BA1406" s="43"/>
      <c r="BB1406" s="128"/>
      <c r="BC1406" s="128"/>
      <c r="BD1406" s="43"/>
      <c r="BE1406" s="44"/>
      <c r="BF1406" s="44"/>
      <c r="BG1406" s="43"/>
      <c r="BH1406" s="2"/>
      <c r="BI1406" s="2"/>
      <c r="BJ1406" s="2"/>
      <c r="BK1406" s="2"/>
      <c r="BL1406" s="2"/>
      <c r="BM1406" s="2"/>
      <c r="BN1406" s="2"/>
      <c r="BO1406" s="2"/>
      <c r="BP1406" s="2"/>
      <c r="BQ1406" s="2"/>
      <c r="BR1406" s="2"/>
      <c r="BS1406" s="72"/>
      <c r="BT1406" s="72"/>
      <c r="BU1406" s="72"/>
      <c r="BV1406" s="72"/>
      <c r="BW1406" s="72"/>
      <c r="BX1406" s="72"/>
      <c r="BY1406" s="72"/>
      <c r="BZ1406" s="72"/>
      <c r="CA1406" s="72"/>
      <c r="CB1406" s="72"/>
      <c r="CC1406" s="72"/>
      <c r="CD1406" s="72"/>
      <c r="CE1406" s="72"/>
      <c r="CF1406" s="72"/>
      <c r="CG1406" s="72"/>
      <c r="CH1406" s="72"/>
      <c r="CI1406" s="72"/>
      <c r="CJ1406" s="72"/>
      <c r="CK1406" s="383"/>
      <c r="CL1406" s="383"/>
      <c r="CM1406" s="383"/>
      <c r="CN1406" s="383"/>
      <c r="CO1406" s="383"/>
      <c r="CP1406" s="383"/>
      <c r="CQ1406" s="383"/>
      <c r="CR1406" s="383"/>
      <c r="CS1406" s="383"/>
      <c r="CT1406" s="383"/>
      <c r="CU1406" s="383"/>
      <c r="CV1406" s="383"/>
      <c r="CW1406" s="383"/>
      <c r="CX1406" s="383"/>
      <c r="CY1406" s="383"/>
      <c r="CZ1406" s="383"/>
      <c r="DA1406" s="383"/>
      <c r="DB1406" s="383"/>
      <c r="DC1406" s="383"/>
      <c r="DD1406" s="383"/>
      <c r="DE1406" s="383"/>
      <c r="DF1406" s="383"/>
      <c r="DG1406" s="383"/>
      <c r="DH1406" s="383"/>
      <c r="DI1406" s="383"/>
      <c r="DJ1406" s="383"/>
      <c r="DK1406" s="383"/>
      <c r="DL1406" s="383"/>
      <c r="DM1406" s="383"/>
      <c r="DN1406" s="383"/>
      <c r="DO1406" s="383"/>
      <c r="DP1406" s="383"/>
      <c r="DQ1406" s="383"/>
      <c r="DR1406" s="383"/>
      <c r="DS1406" s="383"/>
      <c r="DT1406" s="383"/>
      <c r="DU1406" s="383"/>
      <c r="DV1406" s="383"/>
      <c r="DW1406" s="383"/>
      <c r="DX1406" s="383"/>
      <c r="DY1406" s="383"/>
      <c r="DZ1406" s="383"/>
      <c r="EA1406" s="383"/>
      <c r="EB1406" s="383"/>
      <c r="EC1406" s="383"/>
      <c r="ED1406" s="383"/>
      <c r="EE1406" s="383"/>
      <c r="EF1406" s="383"/>
      <c r="EG1406" s="383"/>
      <c r="EH1406" s="383"/>
      <c r="EI1406" s="383"/>
      <c r="EJ1406" s="383"/>
      <c r="EK1406" s="383"/>
      <c r="EL1406" s="383"/>
    </row>
    <row r="1407" spans="1:142" s="384" customFormat="1" ht="25.15" customHeight="1">
      <c r="A1407" s="440"/>
      <c r="B1407" s="369">
        <f t="shared" si="482"/>
        <v>2026</v>
      </c>
      <c r="C1407" s="397">
        <f t="shared" si="467"/>
        <v>46022</v>
      </c>
      <c r="D1407" s="107">
        <f t="shared" si="460"/>
        <v>1.1554783782846869</v>
      </c>
      <c r="E1407" s="107">
        <f t="shared" si="461"/>
        <v>0.59037544928921593</v>
      </c>
      <c r="F1407" s="107">
        <f t="shared" si="462"/>
        <v>0.52937406095581685</v>
      </c>
      <c r="G1407" s="107">
        <f t="shared" si="463"/>
        <v>0.53783052180130642</v>
      </c>
      <c r="H1407" s="107">
        <f t="shared" si="464"/>
        <v>0.62415800888321038</v>
      </c>
      <c r="I1407" s="107">
        <f t="shared" si="465"/>
        <v>0.84993266993605798</v>
      </c>
      <c r="J1407" s="15"/>
      <c r="K1407" s="385">
        <f t="shared" si="466"/>
        <v>0.51133517090298286</v>
      </c>
      <c r="L1407" s="15"/>
      <c r="M1407" s="128">
        <f t="shared" si="483"/>
        <v>2026</v>
      </c>
      <c r="N1407" s="303">
        <f t="shared" si="468"/>
        <v>1.7502554706661899</v>
      </c>
      <c r="O1407" s="303">
        <f t="shared" si="469"/>
        <v>0.97479462767316483</v>
      </c>
      <c r="P1407" s="303">
        <f t="shared" si="470"/>
        <v>0.741385036514706</v>
      </c>
      <c r="Q1407" s="303">
        <f t="shared" si="471"/>
        <v>0.62289682667592172</v>
      </c>
      <c r="R1407" s="303">
        <f t="shared" si="472"/>
        <v>0.55785407190251002</v>
      </c>
      <c r="S1407" s="303">
        <f t="shared" si="473"/>
        <v>0.5329432908410614</v>
      </c>
      <c r="T1407" s="303">
        <f t="shared" si="474"/>
        <v>0.52580483107057241</v>
      </c>
      <c r="U1407" s="303">
        <f t="shared" si="475"/>
        <v>0.53052560741766985</v>
      </c>
      <c r="V1407" s="303">
        <f t="shared" si="476"/>
        <v>0.54513543618494298</v>
      </c>
      <c r="W1407" s="303">
        <f t="shared" si="477"/>
        <v>0.57510406605531661</v>
      </c>
      <c r="X1407" s="303">
        <f t="shared" si="478"/>
        <v>0.67321195171110404</v>
      </c>
      <c r="Y1407" s="303">
        <f t="shared" si="479"/>
        <v>0.76157231082358101</v>
      </c>
      <c r="Z1407" s="303">
        <f t="shared" si="480"/>
        <v>0.84993266993605787</v>
      </c>
      <c r="AA1407" s="303">
        <f t="shared" si="481"/>
        <v>0.93829302904853473</v>
      </c>
      <c r="AB1407" s="72"/>
      <c r="AC1407" s="72"/>
      <c r="AD1407" s="72"/>
      <c r="AE1407" s="72"/>
      <c r="AF1407" s="72"/>
      <c r="AG1407" s="72"/>
      <c r="AH1407" s="72"/>
      <c r="AI1407" s="72"/>
      <c r="AJ1407" s="72"/>
      <c r="AK1407" s="72"/>
      <c r="AL1407" s="72"/>
      <c r="AM1407" s="72"/>
      <c r="AN1407" s="72"/>
      <c r="AO1407" s="72"/>
      <c r="AP1407" s="72"/>
      <c r="AQ1407" s="72"/>
      <c r="AR1407" s="72"/>
      <c r="AS1407" s="72"/>
      <c r="AT1407" s="72"/>
      <c r="AU1407" s="72"/>
      <c r="AV1407" s="72"/>
      <c r="AW1407" s="72"/>
      <c r="AX1407" s="2"/>
      <c r="AY1407" s="359"/>
      <c r="AZ1407" s="359"/>
      <c r="BA1407" s="43"/>
      <c r="BB1407" s="128"/>
      <c r="BC1407" s="128"/>
      <c r="BD1407" s="43"/>
      <c r="BE1407" s="44"/>
      <c r="BF1407" s="44"/>
      <c r="BG1407" s="43"/>
      <c r="BH1407" s="2"/>
      <c r="BI1407" s="2"/>
      <c r="BJ1407" s="2"/>
      <c r="BK1407" s="2"/>
      <c r="BL1407" s="2"/>
      <c r="BM1407" s="2"/>
      <c r="BN1407" s="2"/>
      <c r="BO1407" s="2"/>
      <c r="BP1407" s="2"/>
      <c r="BQ1407" s="2"/>
      <c r="BR1407" s="2"/>
      <c r="BS1407" s="72"/>
      <c r="BT1407" s="72"/>
      <c r="BU1407" s="72"/>
      <c r="BV1407" s="72"/>
      <c r="BW1407" s="72"/>
      <c r="BX1407" s="72"/>
      <c r="BY1407" s="72"/>
      <c r="BZ1407" s="72"/>
      <c r="CA1407" s="72"/>
      <c r="CB1407" s="72"/>
      <c r="CC1407" s="72"/>
      <c r="CD1407" s="72"/>
      <c r="CE1407" s="72"/>
      <c r="CF1407" s="72"/>
      <c r="CG1407" s="72"/>
      <c r="CH1407" s="72"/>
      <c r="CI1407" s="72"/>
      <c r="CJ1407" s="72"/>
      <c r="CK1407" s="383"/>
      <c r="CL1407" s="383"/>
      <c r="CM1407" s="383"/>
      <c r="CN1407" s="383"/>
      <c r="CO1407" s="383"/>
      <c r="CP1407" s="383"/>
      <c r="CQ1407" s="383"/>
      <c r="CR1407" s="383"/>
      <c r="CS1407" s="383"/>
      <c r="CT1407" s="383"/>
      <c r="CU1407" s="383"/>
      <c r="CV1407" s="383"/>
      <c r="CW1407" s="383"/>
      <c r="CX1407" s="383"/>
      <c r="CY1407" s="383"/>
      <c r="CZ1407" s="383"/>
      <c r="DA1407" s="383"/>
      <c r="DB1407" s="383"/>
      <c r="DC1407" s="383"/>
      <c r="DD1407" s="383"/>
      <c r="DE1407" s="383"/>
      <c r="DF1407" s="383"/>
      <c r="DG1407" s="383"/>
      <c r="DH1407" s="383"/>
      <c r="DI1407" s="383"/>
      <c r="DJ1407" s="383"/>
      <c r="DK1407" s="383"/>
      <c r="DL1407" s="383"/>
      <c r="DM1407" s="383"/>
      <c r="DN1407" s="383"/>
      <c r="DO1407" s="383"/>
      <c r="DP1407" s="383"/>
      <c r="DQ1407" s="383"/>
      <c r="DR1407" s="383"/>
      <c r="DS1407" s="383"/>
      <c r="DT1407" s="383"/>
      <c r="DU1407" s="383"/>
      <c r="DV1407" s="383"/>
      <c r="DW1407" s="383"/>
      <c r="DX1407" s="383"/>
      <c r="DY1407" s="383"/>
      <c r="DZ1407" s="383"/>
      <c r="EA1407" s="383"/>
      <c r="EB1407" s="383"/>
      <c r="EC1407" s="383"/>
      <c r="ED1407" s="383"/>
      <c r="EE1407" s="383"/>
      <c r="EF1407" s="383"/>
      <c r="EG1407" s="383"/>
      <c r="EH1407" s="383"/>
      <c r="EI1407" s="383"/>
      <c r="EJ1407" s="383"/>
      <c r="EK1407" s="383"/>
      <c r="EL1407" s="383"/>
    </row>
    <row r="1408" spans="1:142" s="384" customFormat="1" ht="25.15" customHeight="1">
      <c r="A1408" s="440"/>
      <c r="B1408" s="369">
        <f t="shared" si="482"/>
        <v>2027</v>
      </c>
      <c r="C1408" s="397">
        <f t="shared" si="467"/>
        <v>46387</v>
      </c>
      <c r="D1408" s="107">
        <f t="shared" si="460"/>
        <v>1.2745276657443212</v>
      </c>
      <c r="E1408" s="107">
        <f t="shared" si="461"/>
        <v>0.65120201073113515</v>
      </c>
      <c r="F1408" s="107">
        <f t="shared" si="462"/>
        <v>0.58391563087247689</v>
      </c>
      <c r="G1408" s="107">
        <f t="shared" si="463"/>
        <v>0.59324336344144091</v>
      </c>
      <c r="H1408" s="107">
        <f t="shared" si="464"/>
        <v>0.68846519767723802</v>
      </c>
      <c r="I1408" s="107">
        <f t="shared" si="465"/>
        <v>0.93750149047492437</v>
      </c>
      <c r="J1408" s="15"/>
      <c r="K1408" s="385">
        <f t="shared" si="466"/>
        <v>0.56348317694040539</v>
      </c>
      <c r="L1408" s="15"/>
      <c r="M1408" s="128">
        <f t="shared" si="483"/>
        <v>2027</v>
      </c>
      <c r="N1408" s="303">
        <f t="shared" si="468"/>
        <v>1.9305848221893731</v>
      </c>
      <c r="O1408" s="303">
        <f t="shared" si="469"/>
        <v>1.0752280135546424</v>
      </c>
      <c r="P1408" s="303">
        <f t="shared" si="470"/>
        <v>0.81777016148894832</v>
      </c>
      <c r="Q1408" s="303">
        <f t="shared" si="471"/>
        <v>0.68707407548495614</v>
      </c>
      <c r="R1408" s="303">
        <f t="shared" si="472"/>
        <v>0.61532994597731405</v>
      </c>
      <c r="S1408" s="303">
        <f t="shared" si="473"/>
        <v>0.58785259959438296</v>
      </c>
      <c r="T1408" s="303">
        <f t="shared" si="474"/>
        <v>0.57997866215057081</v>
      </c>
      <c r="U1408" s="303">
        <f t="shared" si="475"/>
        <v>0.58518582151524789</v>
      </c>
      <c r="V1408" s="303">
        <f t="shared" si="476"/>
        <v>0.60130090536763403</v>
      </c>
      <c r="W1408" s="303">
        <f t="shared" si="477"/>
        <v>0.63435721225495534</v>
      </c>
      <c r="X1408" s="303">
        <f t="shared" si="478"/>
        <v>0.74257318309952081</v>
      </c>
      <c r="Y1408" s="303">
        <f t="shared" si="479"/>
        <v>0.84003733678722259</v>
      </c>
      <c r="Z1408" s="303">
        <f t="shared" si="480"/>
        <v>0.93750149047492437</v>
      </c>
      <c r="AA1408" s="303">
        <f t="shared" si="481"/>
        <v>1.034965644162626</v>
      </c>
      <c r="AB1408" s="72"/>
      <c r="AC1408" s="72"/>
      <c r="AD1408" s="72"/>
      <c r="AE1408" s="72"/>
      <c r="AF1408" s="72"/>
      <c r="AG1408" s="72"/>
      <c r="AH1408" s="72"/>
      <c r="AI1408" s="72"/>
      <c r="AJ1408" s="72"/>
      <c r="AK1408" s="72"/>
      <c r="AL1408" s="72"/>
      <c r="AM1408" s="72"/>
      <c r="AN1408" s="72"/>
      <c r="AO1408" s="72"/>
      <c r="AP1408" s="72"/>
      <c r="AQ1408" s="72"/>
      <c r="AR1408" s="72"/>
      <c r="AS1408" s="72"/>
      <c r="AT1408" s="72"/>
      <c r="AU1408" s="72"/>
      <c r="AV1408" s="72"/>
      <c r="AW1408" s="72"/>
      <c r="AX1408" s="2"/>
      <c r="AY1408" s="359"/>
      <c r="AZ1408" s="359"/>
      <c r="BA1408" s="43"/>
      <c r="BB1408" s="128"/>
      <c r="BC1408" s="128"/>
      <c r="BD1408" s="43"/>
      <c r="BE1408" s="44"/>
      <c r="BF1408" s="44"/>
      <c r="BG1408" s="43"/>
      <c r="BH1408" s="2"/>
      <c r="BI1408" s="2"/>
      <c r="BJ1408" s="2"/>
      <c r="BK1408" s="2"/>
      <c r="BL1408" s="2"/>
      <c r="BM1408" s="2"/>
      <c r="BN1408" s="2"/>
      <c r="BO1408" s="2"/>
      <c r="BP1408" s="2"/>
      <c r="BQ1408" s="2"/>
      <c r="BR1408" s="2"/>
      <c r="BS1408" s="72"/>
      <c r="BT1408" s="72"/>
      <c r="BU1408" s="72"/>
      <c r="BV1408" s="72"/>
      <c r="BW1408" s="72"/>
      <c r="BX1408" s="72"/>
      <c r="BY1408" s="72"/>
      <c r="BZ1408" s="72"/>
      <c r="CA1408" s="72"/>
      <c r="CB1408" s="72"/>
      <c r="CC1408" s="72"/>
      <c r="CD1408" s="72"/>
      <c r="CE1408" s="72"/>
      <c r="CF1408" s="72"/>
      <c r="CG1408" s="72"/>
      <c r="CH1408" s="72"/>
      <c r="CI1408" s="72"/>
      <c r="CJ1408" s="72"/>
      <c r="CK1408" s="383"/>
      <c r="CL1408" s="383"/>
      <c r="CM1408" s="383"/>
      <c r="CN1408" s="383"/>
      <c r="CO1408" s="383"/>
      <c r="CP1408" s="383"/>
      <c r="CQ1408" s="383"/>
      <c r="CR1408" s="383"/>
      <c r="CS1408" s="383"/>
      <c r="CT1408" s="383"/>
      <c r="CU1408" s="383"/>
      <c r="CV1408" s="383"/>
      <c r="CW1408" s="383"/>
      <c r="CX1408" s="383"/>
      <c r="CY1408" s="383"/>
      <c r="CZ1408" s="383"/>
      <c r="DA1408" s="383"/>
      <c r="DB1408" s="383"/>
      <c r="DC1408" s="383"/>
      <c r="DD1408" s="383"/>
      <c r="DE1408" s="383"/>
      <c r="DF1408" s="383"/>
      <c r="DG1408" s="383"/>
      <c r="DH1408" s="383"/>
      <c r="DI1408" s="383"/>
      <c r="DJ1408" s="383"/>
      <c r="DK1408" s="383"/>
      <c r="DL1408" s="383"/>
      <c r="DM1408" s="383"/>
      <c r="DN1408" s="383"/>
      <c r="DO1408" s="383"/>
      <c r="DP1408" s="383"/>
      <c r="DQ1408" s="383"/>
      <c r="DR1408" s="383"/>
      <c r="DS1408" s="383"/>
      <c r="DT1408" s="383"/>
      <c r="DU1408" s="383"/>
      <c r="DV1408" s="383"/>
      <c r="DW1408" s="383"/>
      <c r="DX1408" s="383"/>
      <c r="DY1408" s="383"/>
      <c r="DZ1408" s="383"/>
      <c r="EA1408" s="383"/>
      <c r="EB1408" s="383"/>
      <c r="EC1408" s="383"/>
      <c r="ED1408" s="383"/>
      <c r="EE1408" s="383"/>
      <c r="EF1408" s="383"/>
      <c r="EG1408" s="383"/>
      <c r="EH1408" s="383"/>
      <c r="EI1408" s="383"/>
      <c r="EJ1408" s="383"/>
      <c r="EK1408" s="383"/>
      <c r="EL1408" s="383"/>
    </row>
    <row r="1409" spans="1:142" s="384" customFormat="1" ht="25.15" customHeight="1">
      <c r="A1409" s="440"/>
      <c r="B1409" s="369">
        <f t="shared" si="482"/>
        <v>2028</v>
      </c>
      <c r="C1409" s="397">
        <f t="shared" si="467"/>
        <v>46752</v>
      </c>
      <c r="D1409" s="107">
        <f t="shared" si="460"/>
        <v>1.3935769532039559</v>
      </c>
      <c r="E1409" s="107">
        <f t="shared" si="461"/>
        <v>0.71202857217305437</v>
      </c>
      <c r="F1409" s="107">
        <f t="shared" si="462"/>
        <v>0.63845720078913681</v>
      </c>
      <c r="G1409" s="107">
        <f t="shared" si="463"/>
        <v>0.64865620508157562</v>
      </c>
      <c r="H1409" s="107">
        <f t="shared" si="464"/>
        <v>0.75277238647126588</v>
      </c>
      <c r="I1409" s="107">
        <f t="shared" si="465"/>
        <v>1.0250703110137911</v>
      </c>
      <c r="J1409" s="15"/>
      <c r="K1409" s="385">
        <f t="shared" si="466"/>
        <v>0.61550189623958163</v>
      </c>
      <c r="L1409" s="15"/>
      <c r="M1409" s="128">
        <f t="shared" si="483"/>
        <v>2028</v>
      </c>
      <c r="N1409" s="303">
        <f t="shared" si="468"/>
        <v>2.1109141737125565</v>
      </c>
      <c r="O1409" s="303">
        <f t="shared" si="469"/>
        <v>1.17566139943612</v>
      </c>
      <c r="P1409" s="303">
        <f t="shared" si="470"/>
        <v>0.89415528646319087</v>
      </c>
      <c r="Q1409" s="303">
        <f t="shared" si="471"/>
        <v>0.75125132429399044</v>
      </c>
      <c r="R1409" s="303">
        <f t="shared" si="472"/>
        <v>0.67280582005211831</v>
      </c>
      <c r="S1409" s="303">
        <f t="shared" si="473"/>
        <v>0.64276190834770441</v>
      </c>
      <c r="T1409" s="303">
        <f t="shared" si="474"/>
        <v>0.63415249323056921</v>
      </c>
      <c r="U1409" s="303">
        <f t="shared" si="475"/>
        <v>0.63984603561282605</v>
      </c>
      <c r="V1409" s="303">
        <f t="shared" si="476"/>
        <v>0.65746637455032508</v>
      </c>
      <c r="W1409" s="303">
        <f t="shared" si="477"/>
        <v>0.69361035845459407</v>
      </c>
      <c r="X1409" s="303">
        <f t="shared" si="478"/>
        <v>0.81193441448793757</v>
      </c>
      <c r="Y1409" s="303">
        <f t="shared" si="479"/>
        <v>0.91850236275086439</v>
      </c>
      <c r="Z1409" s="303">
        <f t="shared" si="480"/>
        <v>1.0250703110137911</v>
      </c>
      <c r="AA1409" s="303">
        <f t="shared" si="481"/>
        <v>1.1316382592767176</v>
      </c>
      <c r="AB1409" s="72"/>
      <c r="AC1409" s="72"/>
      <c r="AD1409" s="72"/>
      <c r="AE1409" s="72"/>
      <c r="AF1409" s="72"/>
      <c r="AG1409" s="72"/>
      <c r="AH1409" s="72"/>
      <c r="AI1409" s="72"/>
      <c r="AJ1409" s="72"/>
      <c r="AK1409" s="72"/>
      <c r="AL1409" s="72"/>
      <c r="AM1409" s="72"/>
      <c r="AN1409" s="72"/>
      <c r="AO1409" s="72"/>
      <c r="AP1409" s="72"/>
      <c r="AQ1409" s="72"/>
      <c r="AR1409" s="72"/>
      <c r="AS1409" s="72"/>
      <c r="AT1409" s="72"/>
      <c r="AU1409" s="72"/>
      <c r="AV1409" s="72"/>
      <c r="AW1409" s="72"/>
      <c r="AX1409" s="2"/>
      <c r="AY1409" s="359"/>
      <c r="AZ1409" s="359"/>
      <c r="BA1409" s="43"/>
      <c r="BB1409" s="128"/>
      <c r="BC1409" s="128"/>
      <c r="BD1409" s="43"/>
      <c r="BE1409" s="44"/>
      <c r="BF1409" s="44"/>
      <c r="BG1409" s="43"/>
      <c r="BH1409" s="2"/>
      <c r="BI1409" s="2"/>
      <c r="BJ1409" s="2"/>
      <c r="BK1409" s="2"/>
      <c r="BL1409" s="2"/>
      <c r="BM1409" s="2"/>
      <c r="BN1409" s="2"/>
      <c r="BO1409" s="2"/>
      <c r="BP1409" s="2"/>
      <c r="BQ1409" s="2"/>
      <c r="BR1409" s="2"/>
      <c r="BS1409" s="72"/>
      <c r="BT1409" s="72"/>
      <c r="BU1409" s="72"/>
      <c r="BV1409" s="72"/>
      <c r="BW1409" s="72"/>
      <c r="BX1409" s="72"/>
      <c r="BY1409" s="72"/>
      <c r="BZ1409" s="72"/>
      <c r="CA1409" s="72"/>
      <c r="CB1409" s="72"/>
      <c r="CC1409" s="72"/>
      <c r="CD1409" s="72"/>
      <c r="CE1409" s="72"/>
      <c r="CF1409" s="72"/>
      <c r="CG1409" s="72"/>
      <c r="CH1409" s="72"/>
      <c r="CI1409" s="72"/>
      <c r="CJ1409" s="72"/>
      <c r="CK1409" s="383"/>
      <c r="CL1409" s="383"/>
      <c r="CM1409" s="383"/>
      <c r="CN1409" s="383"/>
      <c r="CO1409" s="383"/>
      <c r="CP1409" s="383"/>
      <c r="CQ1409" s="383"/>
      <c r="CR1409" s="383"/>
      <c r="CS1409" s="383"/>
      <c r="CT1409" s="383"/>
      <c r="CU1409" s="383"/>
      <c r="CV1409" s="383"/>
      <c r="CW1409" s="383"/>
      <c r="CX1409" s="383"/>
      <c r="CY1409" s="383"/>
      <c r="CZ1409" s="383"/>
      <c r="DA1409" s="383"/>
      <c r="DB1409" s="383"/>
      <c r="DC1409" s="383"/>
      <c r="DD1409" s="383"/>
      <c r="DE1409" s="383"/>
      <c r="DF1409" s="383"/>
      <c r="DG1409" s="383"/>
      <c r="DH1409" s="383"/>
      <c r="DI1409" s="383"/>
      <c r="DJ1409" s="383"/>
      <c r="DK1409" s="383"/>
      <c r="DL1409" s="383"/>
      <c r="DM1409" s="383"/>
      <c r="DN1409" s="383"/>
      <c r="DO1409" s="383"/>
      <c r="DP1409" s="383"/>
      <c r="DQ1409" s="383"/>
      <c r="DR1409" s="383"/>
      <c r="DS1409" s="383"/>
      <c r="DT1409" s="383"/>
      <c r="DU1409" s="383"/>
      <c r="DV1409" s="383"/>
      <c r="DW1409" s="383"/>
      <c r="DX1409" s="383"/>
      <c r="DY1409" s="383"/>
      <c r="DZ1409" s="383"/>
      <c r="EA1409" s="383"/>
      <c r="EB1409" s="383"/>
      <c r="EC1409" s="383"/>
      <c r="ED1409" s="383"/>
      <c r="EE1409" s="383"/>
      <c r="EF1409" s="383"/>
      <c r="EG1409" s="383"/>
      <c r="EH1409" s="383"/>
      <c r="EI1409" s="383"/>
      <c r="EJ1409" s="383"/>
      <c r="EK1409" s="383"/>
      <c r="EL1409" s="383"/>
    </row>
    <row r="1410" spans="1:142" s="384" customFormat="1" ht="25.15" customHeight="1">
      <c r="A1410" s="440"/>
      <c r="B1410" s="369">
        <f t="shared" si="482"/>
        <v>2029</v>
      </c>
      <c r="C1410" s="397">
        <f t="shared" si="467"/>
        <v>47118</v>
      </c>
      <c r="D1410" s="107">
        <f t="shared" si="460"/>
        <v>1.5126262406635902</v>
      </c>
      <c r="E1410" s="107">
        <f t="shared" si="461"/>
        <v>0.7728551336149736</v>
      </c>
      <c r="F1410" s="107">
        <f t="shared" si="462"/>
        <v>0.69299877070579674</v>
      </c>
      <c r="G1410" s="107">
        <f t="shared" si="463"/>
        <v>0.70406904672171011</v>
      </c>
      <c r="H1410" s="107">
        <f t="shared" si="464"/>
        <v>0.81707957526529351</v>
      </c>
      <c r="I1410" s="107">
        <f t="shared" si="465"/>
        <v>1.1126391315526576</v>
      </c>
      <c r="J1410" s="15"/>
      <c r="K1410" s="385">
        <f t="shared" si="466"/>
        <v>0.66738380962660138</v>
      </c>
      <c r="L1410" s="15"/>
      <c r="M1410" s="128">
        <f t="shared" si="483"/>
        <v>2029</v>
      </c>
      <c r="N1410" s="303">
        <f t="shared" si="468"/>
        <v>2.2912435252357399</v>
      </c>
      <c r="O1410" s="303">
        <f t="shared" si="469"/>
        <v>1.2760947853175975</v>
      </c>
      <c r="P1410" s="303">
        <f t="shared" si="470"/>
        <v>0.9705404114374333</v>
      </c>
      <c r="Q1410" s="303">
        <f t="shared" si="471"/>
        <v>0.81542857310302486</v>
      </c>
      <c r="R1410" s="303">
        <f t="shared" si="472"/>
        <v>0.73028169412692234</v>
      </c>
      <c r="S1410" s="303">
        <f t="shared" si="473"/>
        <v>0.69767121710102586</v>
      </c>
      <c r="T1410" s="303">
        <f t="shared" si="474"/>
        <v>0.68832632431056762</v>
      </c>
      <c r="U1410" s="303">
        <f t="shared" si="475"/>
        <v>0.69450624971040409</v>
      </c>
      <c r="V1410" s="303">
        <f t="shared" si="476"/>
        <v>0.71363184373301614</v>
      </c>
      <c r="W1410" s="303">
        <f t="shared" si="477"/>
        <v>0.75286350465423268</v>
      </c>
      <c r="X1410" s="303">
        <f t="shared" si="478"/>
        <v>0.88129564587635434</v>
      </c>
      <c r="Y1410" s="303">
        <f t="shared" si="479"/>
        <v>0.99696738871450596</v>
      </c>
      <c r="Z1410" s="303">
        <f t="shared" si="480"/>
        <v>1.1126391315526576</v>
      </c>
      <c r="AA1410" s="303">
        <f t="shared" si="481"/>
        <v>1.2283108743908091</v>
      </c>
      <c r="AB1410" s="72"/>
      <c r="AC1410" s="72"/>
      <c r="AD1410" s="72"/>
      <c r="AE1410" s="72"/>
      <c r="AF1410" s="72"/>
      <c r="AG1410" s="72"/>
      <c r="AH1410" s="72"/>
      <c r="AI1410" s="72"/>
      <c r="AJ1410" s="72"/>
      <c r="AK1410" s="72"/>
      <c r="AL1410" s="72"/>
      <c r="AM1410" s="72"/>
      <c r="AN1410" s="72"/>
      <c r="AO1410" s="72"/>
      <c r="AP1410" s="72"/>
      <c r="AQ1410" s="72"/>
      <c r="AR1410" s="72"/>
      <c r="AS1410" s="72"/>
      <c r="AT1410" s="72"/>
      <c r="AU1410" s="72"/>
      <c r="AV1410" s="72"/>
      <c r="AW1410" s="72"/>
      <c r="AX1410" s="2"/>
      <c r="AY1410" s="359"/>
      <c r="AZ1410" s="359"/>
      <c r="BA1410" s="43"/>
      <c r="BB1410" s="128"/>
      <c r="BC1410" s="128"/>
      <c r="BD1410" s="43"/>
      <c r="BE1410" s="44"/>
      <c r="BF1410" s="44"/>
      <c r="BG1410" s="43"/>
      <c r="BH1410" s="2"/>
      <c r="BI1410" s="2"/>
      <c r="BJ1410" s="2"/>
      <c r="BK1410" s="2"/>
      <c r="BL1410" s="2"/>
      <c r="BM1410" s="2"/>
      <c r="BN1410" s="2"/>
      <c r="BO1410" s="2"/>
      <c r="BP1410" s="2"/>
      <c r="BQ1410" s="2"/>
      <c r="BR1410" s="2"/>
      <c r="BS1410" s="72"/>
      <c r="BT1410" s="72"/>
      <c r="BU1410" s="72"/>
      <c r="BV1410" s="72"/>
      <c r="BW1410" s="72"/>
      <c r="BX1410" s="72"/>
      <c r="BY1410" s="72"/>
      <c r="BZ1410" s="72"/>
      <c r="CA1410" s="72"/>
      <c r="CB1410" s="72"/>
      <c r="CC1410" s="72"/>
      <c r="CD1410" s="72"/>
      <c r="CE1410" s="72"/>
      <c r="CF1410" s="72"/>
      <c r="CG1410" s="72"/>
      <c r="CH1410" s="72"/>
      <c r="CI1410" s="72"/>
      <c r="CJ1410" s="72"/>
      <c r="CK1410" s="383"/>
      <c r="CL1410" s="383"/>
      <c r="CM1410" s="383"/>
      <c r="CN1410" s="383"/>
      <c r="CO1410" s="383"/>
      <c r="CP1410" s="383"/>
      <c r="CQ1410" s="383"/>
      <c r="CR1410" s="383"/>
      <c r="CS1410" s="383"/>
      <c r="CT1410" s="383"/>
      <c r="CU1410" s="383"/>
      <c r="CV1410" s="383"/>
      <c r="CW1410" s="383"/>
      <c r="CX1410" s="383"/>
      <c r="CY1410" s="383"/>
      <c r="CZ1410" s="383"/>
      <c r="DA1410" s="383"/>
      <c r="DB1410" s="383"/>
      <c r="DC1410" s="383"/>
      <c r="DD1410" s="383"/>
      <c r="DE1410" s="383"/>
      <c r="DF1410" s="383"/>
      <c r="DG1410" s="383"/>
      <c r="DH1410" s="383"/>
      <c r="DI1410" s="383"/>
      <c r="DJ1410" s="383"/>
      <c r="DK1410" s="383"/>
      <c r="DL1410" s="383"/>
      <c r="DM1410" s="383"/>
      <c r="DN1410" s="383"/>
      <c r="DO1410" s="383"/>
      <c r="DP1410" s="383"/>
      <c r="DQ1410" s="383"/>
      <c r="DR1410" s="383"/>
      <c r="DS1410" s="383"/>
      <c r="DT1410" s="383"/>
      <c r="DU1410" s="383"/>
      <c r="DV1410" s="383"/>
      <c r="DW1410" s="383"/>
      <c r="DX1410" s="383"/>
      <c r="DY1410" s="383"/>
      <c r="DZ1410" s="383"/>
      <c r="EA1410" s="383"/>
      <c r="EB1410" s="383"/>
      <c r="EC1410" s="383"/>
      <c r="ED1410" s="383"/>
      <c r="EE1410" s="383"/>
      <c r="EF1410" s="383"/>
      <c r="EG1410" s="383"/>
      <c r="EH1410" s="383"/>
      <c r="EI1410" s="383"/>
      <c r="EJ1410" s="383"/>
      <c r="EK1410" s="383"/>
      <c r="EL1410" s="383"/>
    </row>
    <row r="1411" spans="1:142" s="384" customFormat="1" ht="25.15" customHeight="1">
      <c r="A1411" s="440"/>
      <c r="B1411" s="369">
        <f t="shared" si="482"/>
        <v>2030</v>
      </c>
      <c r="C1411" s="397">
        <f t="shared" si="467"/>
        <v>47483</v>
      </c>
      <c r="D1411" s="107">
        <f t="shared" si="460"/>
        <v>1.6316755281232245</v>
      </c>
      <c r="E1411" s="107">
        <f t="shared" si="461"/>
        <v>0.83368169505689271</v>
      </c>
      <c r="F1411" s="107">
        <f t="shared" si="462"/>
        <v>0.74754034062245656</v>
      </c>
      <c r="G1411" s="107">
        <f t="shared" si="463"/>
        <v>0.75948188836184471</v>
      </c>
      <c r="H1411" s="107">
        <f t="shared" si="464"/>
        <v>0.88138676405932115</v>
      </c>
      <c r="I1411" s="107">
        <f t="shared" si="465"/>
        <v>1.2002079520915239</v>
      </c>
      <c r="J1411" s="15"/>
      <c r="K1411" s="385">
        <f t="shared" si="466"/>
        <v>0.71912139792755314</v>
      </c>
      <c r="L1411" s="15"/>
      <c r="M1411" s="128">
        <f t="shared" si="483"/>
        <v>2030</v>
      </c>
      <c r="N1411" s="303">
        <f t="shared" si="468"/>
        <v>2.4715728767589229</v>
      </c>
      <c r="O1411" s="303">
        <f t="shared" si="469"/>
        <v>1.3765281711990749</v>
      </c>
      <c r="P1411" s="303">
        <f t="shared" si="470"/>
        <v>1.0469255364116756</v>
      </c>
      <c r="Q1411" s="303">
        <f t="shared" si="471"/>
        <v>0.87960582191205916</v>
      </c>
      <c r="R1411" s="303">
        <f t="shared" si="472"/>
        <v>0.78775756820172627</v>
      </c>
      <c r="S1411" s="303">
        <f t="shared" si="473"/>
        <v>0.7525805258543472</v>
      </c>
      <c r="T1411" s="303">
        <f t="shared" si="474"/>
        <v>0.7425001553905658</v>
      </c>
      <c r="U1411" s="303">
        <f t="shared" si="475"/>
        <v>0.74916646380798213</v>
      </c>
      <c r="V1411" s="303">
        <f t="shared" si="476"/>
        <v>0.7697973129157073</v>
      </c>
      <c r="W1411" s="303">
        <f t="shared" si="477"/>
        <v>0.8121166508538713</v>
      </c>
      <c r="X1411" s="303">
        <f t="shared" si="478"/>
        <v>0.95065687726477111</v>
      </c>
      <c r="Y1411" s="303">
        <f t="shared" si="479"/>
        <v>1.0754324146781475</v>
      </c>
      <c r="Z1411" s="303">
        <f t="shared" si="480"/>
        <v>1.2002079520915241</v>
      </c>
      <c r="AA1411" s="303">
        <f t="shared" si="481"/>
        <v>1.3249834895049004</v>
      </c>
      <c r="AB1411" s="72"/>
      <c r="AC1411" s="72"/>
      <c r="AD1411" s="72"/>
      <c r="AE1411" s="72"/>
      <c r="AF1411" s="72"/>
      <c r="AG1411" s="72"/>
      <c r="AH1411" s="72"/>
      <c r="AI1411" s="72"/>
      <c r="AJ1411" s="72"/>
      <c r="AK1411" s="72"/>
      <c r="AL1411" s="72"/>
      <c r="AM1411" s="72"/>
      <c r="AN1411" s="72"/>
      <c r="AO1411" s="72"/>
      <c r="AP1411" s="72"/>
      <c r="AQ1411" s="72"/>
      <c r="AR1411" s="72"/>
      <c r="AS1411" s="72"/>
      <c r="AT1411" s="72"/>
      <c r="AU1411" s="72"/>
      <c r="AV1411" s="72"/>
      <c r="AW1411" s="72"/>
      <c r="AX1411" s="2"/>
      <c r="AY1411" s="359"/>
      <c r="AZ1411" s="359"/>
      <c r="BA1411" s="43"/>
      <c r="BB1411" s="128"/>
      <c r="BC1411" s="128"/>
      <c r="BD1411" s="43"/>
      <c r="BE1411" s="44"/>
      <c r="BF1411" s="44"/>
      <c r="BG1411" s="43"/>
      <c r="BH1411" s="2"/>
      <c r="BI1411" s="2"/>
      <c r="BJ1411" s="2"/>
      <c r="BK1411" s="2"/>
      <c r="BL1411" s="2"/>
      <c r="BM1411" s="2"/>
      <c r="BN1411" s="2"/>
      <c r="BO1411" s="2"/>
      <c r="BP1411" s="2"/>
      <c r="BQ1411" s="2"/>
      <c r="BR1411" s="2"/>
      <c r="BS1411" s="72"/>
      <c r="BT1411" s="72"/>
      <c r="BU1411" s="72"/>
      <c r="BV1411" s="72"/>
      <c r="BW1411" s="72"/>
      <c r="BX1411" s="72"/>
      <c r="BY1411" s="72"/>
      <c r="BZ1411" s="72"/>
      <c r="CA1411" s="72"/>
      <c r="CB1411" s="72"/>
      <c r="CC1411" s="72"/>
      <c r="CD1411" s="72"/>
      <c r="CE1411" s="72"/>
      <c r="CF1411" s="72"/>
      <c r="CG1411" s="72"/>
      <c r="CH1411" s="72"/>
      <c r="CI1411" s="72"/>
      <c r="CJ1411" s="72"/>
      <c r="CK1411" s="383"/>
      <c r="CL1411" s="383"/>
      <c r="CM1411" s="383"/>
      <c r="CN1411" s="383"/>
      <c r="CO1411" s="383"/>
      <c r="CP1411" s="383"/>
      <c r="CQ1411" s="383"/>
      <c r="CR1411" s="383"/>
      <c r="CS1411" s="383"/>
      <c r="CT1411" s="383"/>
      <c r="CU1411" s="383"/>
      <c r="CV1411" s="383"/>
      <c r="CW1411" s="383"/>
      <c r="CX1411" s="383"/>
      <c r="CY1411" s="383"/>
      <c r="CZ1411" s="383"/>
      <c r="DA1411" s="383"/>
      <c r="DB1411" s="383"/>
      <c r="DC1411" s="383"/>
      <c r="DD1411" s="383"/>
      <c r="DE1411" s="383"/>
      <c r="DF1411" s="383"/>
      <c r="DG1411" s="383"/>
      <c r="DH1411" s="383"/>
      <c r="DI1411" s="383"/>
      <c r="DJ1411" s="383"/>
      <c r="DK1411" s="383"/>
      <c r="DL1411" s="383"/>
      <c r="DM1411" s="383"/>
      <c r="DN1411" s="383"/>
      <c r="DO1411" s="383"/>
      <c r="DP1411" s="383"/>
      <c r="DQ1411" s="383"/>
      <c r="DR1411" s="383"/>
      <c r="DS1411" s="383"/>
      <c r="DT1411" s="383"/>
      <c r="DU1411" s="383"/>
      <c r="DV1411" s="383"/>
      <c r="DW1411" s="383"/>
      <c r="DX1411" s="383"/>
      <c r="DY1411" s="383"/>
      <c r="DZ1411" s="383"/>
      <c r="EA1411" s="383"/>
      <c r="EB1411" s="383"/>
      <c r="EC1411" s="383"/>
      <c r="ED1411" s="383"/>
      <c r="EE1411" s="383"/>
      <c r="EF1411" s="383"/>
      <c r="EG1411" s="383"/>
      <c r="EH1411" s="383"/>
      <c r="EI1411" s="383"/>
      <c r="EJ1411" s="383"/>
      <c r="EK1411" s="383"/>
      <c r="EL1411" s="383"/>
    </row>
    <row r="1412" spans="1:142" s="384" customFormat="1" ht="25.15" customHeight="1">
      <c r="A1412" s="440"/>
      <c r="B1412" s="369">
        <f t="shared" si="482"/>
        <v>2031</v>
      </c>
      <c r="C1412" s="397">
        <f t="shared" si="467"/>
        <v>47848</v>
      </c>
      <c r="D1412" s="107">
        <f t="shared" si="460"/>
        <v>1.7507248155828592</v>
      </c>
      <c r="E1412" s="107">
        <f t="shared" si="461"/>
        <v>0.89450825649881205</v>
      </c>
      <c r="F1412" s="107">
        <f t="shared" si="462"/>
        <v>0.80208191053911659</v>
      </c>
      <c r="G1412" s="107">
        <f t="shared" si="463"/>
        <v>0.81489473000197943</v>
      </c>
      <c r="H1412" s="107">
        <f t="shared" si="464"/>
        <v>0.94569395285334901</v>
      </c>
      <c r="I1412" s="107">
        <f t="shared" si="465"/>
        <v>1.2877767726303908</v>
      </c>
      <c r="J1412" s="15"/>
      <c r="K1412" s="385">
        <f t="shared" si="466"/>
        <v>0.76994010718065908</v>
      </c>
      <c r="L1412" s="15"/>
      <c r="M1412" s="128">
        <f t="shared" si="483"/>
        <v>2031</v>
      </c>
      <c r="N1412" s="303">
        <f t="shared" si="468"/>
        <v>2.6519022282821063</v>
      </c>
      <c r="O1412" s="303">
        <f t="shared" si="469"/>
        <v>1.4769615570805528</v>
      </c>
      <c r="P1412" s="303">
        <f t="shared" si="470"/>
        <v>1.1233106613859183</v>
      </c>
      <c r="Q1412" s="303">
        <f t="shared" si="471"/>
        <v>0.94378307072109358</v>
      </c>
      <c r="R1412" s="303">
        <f t="shared" si="472"/>
        <v>0.84523344227653041</v>
      </c>
      <c r="S1412" s="303">
        <f t="shared" si="473"/>
        <v>0.80748983460766888</v>
      </c>
      <c r="T1412" s="303">
        <f t="shared" si="474"/>
        <v>0.79667398647056431</v>
      </c>
      <c r="U1412" s="303">
        <f t="shared" si="475"/>
        <v>0.80382667790556039</v>
      </c>
      <c r="V1412" s="303">
        <f t="shared" si="476"/>
        <v>0.82596278209839846</v>
      </c>
      <c r="W1412" s="303">
        <f t="shared" si="477"/>
        <v>0.87136979705351003</v>
      </c>
      <c r="X1412" s="303">
        <f t="shared" si="478"/>
        <v>1.0200181086531881</v>
      </c>
      <c r="Y1412" s="303">
        <f t="shared" si="479"/>
        <v>1.1538974406417895</v>
      </c>
      <c r="Z1412" s="303">
        <f t="shared" si="480"/>
        <v>1.2877767726303908</v>
      </c>
      <c r="AA1412" s="303">
        <f t="shared" si="481"/>
        <v>1.4216561046189922</v>
      </c>
      <c r="AB1412" s="72"/>
      <c r="AC1412" s="72"/>
      <c r="AD1412" s="72"/>
      <c r="AE1412" s="72"/>
      <c r="AF1412" s="72"/>
      <c r="AG1412" s="72"/>
      <c r="AH1412" s="72"/>
      <c r="AI1412" s="72"/>
      <c r="AJ1412" s="72"/>
      <c r="AK1412" s="72"/>
      <c r="AL1412" s="72"/>
      <c r="AM1412" s="72"/>
      <c r="AN1412" s="72"/>
      <c r="AO1412" s="72"/>
      <c r="AP1412" s="72"/>
      <c r="AQ1412" s="72"/>
      <c r="AR1412" s="72"/>
      <c r="AS1412" s="72"/>
      <c r="AT1412" s="72"/>
      <c r="AU1412" s="72"/>
      <c r="AV1412" s="72"/>
      <c r="AW1412" s="72"/>
      <c r="AX1412" s="2"/>
      <c r="AY1412" s="359"/>
      <c r="AZ1412" s="359"/>
      <c r="BA1412" s="43"/>
      <c r="BB1412" s="128"/>
      <c r="BC1412" s="128"/>
      <c r="BD1412" s="43"/>
      <c r="BE1412" s="44"/>
      <c r="BF1412" s="44"/>
      <c r="BG1412" s="43"/>
      <c r="BH1412" s="2"/>
      <c r="BI1412" s="2"/>
      <c r="BJ1412" s="2"/>
      <c r="BK1412" s="2"/>
      <c r="BL1412" s="2"/>
      <c r="BM1412" s="2"/>
      <c r="BN1412" s="2"/>
      <c r="BO1412" s="2"/>
      <c r="BP1412" s="2"/>
      <c r="BQ1412" s="2"/>
      <c r="BR1412" s="2"/>
      <c r="BS1412" s="72"/>
      <c r="BT1412" s="72"/>
      <c r="BU1412" s="72"/>
      <c r="BV1412" s="72"/>
      <c r="BW1412" s="72"/>
      <c r="BX1412" s="72"/>
      <c r="BY1412" s="72"/>
      <c r="BZ1412" s="72"/>
      <c r="CA1412" s="72"/>
      <c r="CB1412" s="72"/>
      <c r="CC1412" s="72"/>
      <c r="CD1412" s="72"/>
      <c r="CE1412" s="72"/>
      <c r="CF1412" s="72"/>
      <c r="CG1412" s="72"/>
      <c r="CH1412" s="72"/>
      <c r="CI1412" s="72"/>
      <c r="CJ1412" s="72"/>
      <c r="CK1412" s="383"/>
      <c r="CL1412" s="383"/>
      <c r="CM1412" s="383"/>
      <c r="CN1412" s="383"/>
      <c r="CO1412" s="383"/>
      <c r="CP1412" s="383"/>
      <c r="CQ1412" s="383"/>
      <c r="CR1412" s="383"/>
      <c r="CS1412" s="383"/>
      <c r="CT1412" s="383"/>
      <c r="CU1412" s="383"/>
      <c r="CV1412" s="383"/>
      <c r="CW1412" s="383"/>
      <c r="CX1412" s="383"/>
      <c r="CY1412" s="383"/>
      <c r="CZ1412" s="383"/>
      <c r="DA1412" s="383"/>
      <c r="DB1412" s="383"/>
      <c r="DC1412" s="383"/>
      <c r="DD1412" s="383"/>
      <c r="DE1412" s="383"/>
      <c r="DF1412" s="383"/>
      <c r="DG1412" s="383"/>
      <c r="DH1412" s="383"/>
      <c r="DI1412" s="383"/>
      <c r="DJ1412" s="383"/>
      <c r="DK1412" s="383"/>
      <c r="DL1412" s="383"/>
      <c r="DM1412" s="383"/>
      <c r="DN1412" s="383"/>
      <c r="DO1412" s="383"/>
      <c r="DP1412" s="383"/>
      <c r="DQ1412" s="383"/>
      <c r="DR1412" s="383"/>
      <c r="DS1412" s="383"/>
      <c r="DT1412" s="383"/>
      <c r="DU1412" s="383"/>
      <c r="DV1412" s="383"/>
      <c r="DW1412" s="383"/>
      <c r="DX1412" s="383"/>
      <c r="DY1412" s="383"/>
      <c r="DZ1412" s="383"/>
      <c r="EA1412" s="383"/>
      <c r="EB1412" s="383"/>
      <c r="EC1412" s="383"/>
      <c r="ED1412" s="383"/>
      <c r="EE1412" s="383"/>
      <c r="EF1412" s="383"/>
      <c r="EG1412" s="383"/>
      <c r="EH1412" s="383"/>
      <c r="EI1412" s="383"/>
      <c r="EJ1412" s="383"/>
      <c r="EK1412" s="383"/>
      <c r="EL1412" s="383"/>
    </row>
    <row r="1413" spans="1:142" s="384" customFormat="1" ht="25.15" customHeight="1">
      <c r="A1413" s="440"/>
      <c r="B1413" s="369">
        <f>B1412+1</f>
        <v>2032</v>
      </c>
      <c r="C1413" s="397">
        <f t="shared" si="467"/>
        <v>48213</v>
      </c>
      <c r="D1413" s="107">
        <f t="shared" si="460"/>
        <v>1.9468059949281393</v>
      </c>
      <c r="E1413" s="107">
        <f t="shared" si="461"/>
        <v>0.99469318122667882</v>
      </c>
      <c r="F1413" s="107">
        <f t="shared" si="462"/>
        <v>0.89191508451949764</v>
      </c>
      <c r="G1413" s="107">
        <f t="shared" si="463"/>
        <v>0.90616293976220108</v>
      </c>
      <c r="H1413" s="107">
        <f t="shared" si="464"/>
        <v>1.0516116755729241</v>
      </c>
      <c r="I1413" s="107">
        <f t="shared" si="465"/>
        <v>1.4320077711649943</v>
      </c>
      <c r="J1413" s="15"/>
      <c r="K1413" s="385">
        <f t="shared" si="466"/>
        <v>0.85419347924115185</v>
      </c>
      <c r="L1413" s="15"/>
      <c r="M1413" s="128">
        <f>M1412+1</f>
        <v>2032</v>
      </c>
      <c r="N1413" s="303">
        <f t="shared" si="468"/>
        <v>2.9489152778497019</v>
      </c>
      <c r="O1413" s="303">
        <f t="shared" si="469"/>
        <v>1.6423812514735747</v>
      </c>
      <c r="P1413" s="303">
        <f t="shared" si="470"/>
        <v>1.249121455461141</v>
      </c>
      <c r="Q1413" s="303">
        <f t="shared" si="471"/>
        <v>1.0494867746418559</v>
      </c>
      <c r="R1413" s="303">
        <f t="shared" si="472"/>
        <v>0.93989958781150185</v>
      </c>
      <c r="S1413" s="303">
        <f t="shared" si="473"/>
        <v>0.89792869608372772</v>
      </c>
      <c r="T1413" s="303">
        <f t="shared" si="474"/>
        <v>0.88590147295526744</v>
      </c>
      <c r="U1413" s="303">
        <f t="shared" si="475"/>
        <v>0.89385526583098318</v>
      </c>
      <c r="V1413" s="303">
        <f t="shared" si="476"/>
        <v>0.91847061369341887</v>
      </c>
      <c r="W1413" s="303">
        <f t="shared" si="477"/>
        <v>0.96896321432350319</v>
      </c>
      <c r="X1413" s="303">
        <f t="shared" si="478"/>
        <v>1.1342601368223451</v>
      </c>
      <c r="Y1413" s="303">
        <f t="shared" si="479"/>
        <v>1.2831339539936697</v>
      </c>
      <c r="Z1413" s="303">
        <f t="shared" si="480"/>
        <v>1.4320077711649946</v>
      </c>
      <c r="AA1413" s="303">
        <f t="shared" si="481"/>
        <v>1.580881588336319</v>
      </c>
      <c r="AB1413" s="72"/>
      <c r="AC1413" s="72"/>
      <c r="AD1413" s="72"/>
      <c r="AE1413" s="72"/>
      <c r="AF1413" s="72"/>
      <c r="AG1413" s="72"/>
      <c r="AH1413" s="72"/>
      <c r="AI1413" s="72"/>
      <c r="AJ1413" s="72"/>
      <c r="AK1413" s="72"/>
      <c r="AL1413" s="72"/>
      <c r="AM1413" s="72"/>
      <c r="AN1413" s="72"/>
      <c r="AO1413" s="72"/>
      <c r="AP1413" s="72"/>
      <c r="AQ1413" s="72"/>
      <c r="AR1413" s="72"/>
      <c r="AS1413" s="72"/>
      <c r="AT1413" s="72"/>
      <c r="AU1413" s="72"/>
      <c r="AV1413" s="72"/>
      <c r="AW1413" s="72"/>
      <c r="AX1413" s="2"/>
      <c r="AY1413" s="359"/>
      <c r="AZ1413" s="359"/>
      <c r="BA1413" s="43"/>
      <c r="BB1413" s="128"/>
      <c r="BC1413" s="128"/>
      <c r="BD1413" s="43"/>
      <c r="BE1413" s="44"/>
      <c r="BF1413" s="44"/>
      <c r="BG1413" s="43"/>
      <c r="BH1413" s="2"/>
      <c r="BI1413" s="2"/>
      <c r="BJ1413" s="2"/>
      <c r="BK1413" s="2"/>
      <c r="BL1413" s="2"/>
      <c r="BM1413" s="2"/>
      <c r="BN1413" s="2"/>
      <c r="BO1413" s="2"/>
      <c r="BP1413" s="2"/>
      <c r="BQ1413" s="2"/>
      <c r="BR1413" s="2"/>
      <c r="BS1413" s="72"/>
      <c r="BT1413" s="72"/>
      <c r="BU1413" s="72"/>
      <c r="BV1413" s="72"/>
      <c r="BW1413" s="72"/>
      <c r="BX1413" s="72"/>
      <c r="BY1413" s="72"/>
      <c r="BZ1413" s="72"/>
      <c r="CA1413" s="72"/>
      <c r="CB1413" s="72"/>
      <c r="CC1413" s="72"/>
      <c r="CD1413" s="72"/>
      <c r="CE1413" s="72"/>
      <c r="CF1413" s="72"/>
      <c r="CG1413" s="72"/>
      <c r="CH1413" s="72"/>
      <c r="CI1413" s="72"/>
      <c r="CJ1413" s="72"/>
      <c r="CK1413" s="383"/>
      <c r="CL1413" s="383"/>
      <c r="CM1413" s="383"/>
      <c r="CN1413" s="383"/>
      <c r="CO1413" s="383"/>
      <c r="CP1413" s="383"/>
      <c r="CQ1413" s="383"/>
      <c r="CR1413" s="383"/>
      <c r="CS1413" s="383"/>
      <c r="CT1413" s="383"/>
      <c r="CU1413" s="383"/>
      <c r="CV1413" s="383"/>
      <c r="CW1413" s="383"/>
      <c r="CX1413" s="383"/>
      <c r="CY1413" s="383"/>
      <c r="CZ1413" s="383"/>
      <c r="DA1413" s="383"/>
      <c r="DB1413" s="383"/>
      <c r="DC1413" s="383"/>
      <c r="DD1413" s="383"/>
      <c r="DE1413" s="383"/>
      <c r="DF1413" s="383"/>
      <c r="DG1413" s="383"/>
      <c r="DH1413" s="383"/>
      <c r="DI1413" s="383"/>
      <c r="DJ1413" s="383"/>
      <c r="DK1413" s="383"/>
      <c r="DL1413" s="383"/>
      <c r="DM1413" s="383"/>
      <c r="DN1413" s="383"/>
      <c r="DO1413" s="383"/>
      <c r="DP1413" s="383"/>
      <c r="DQ1413" s="383"/>
      <c r="DR1413" s="383"/>
      <c r="DS1413" s="383"/>
      <c r="DT1413" s="383"/>
      <c r="DU1413" s="383"/>
      <c r="DV1413" s="383"/>
      <c r="DW1413" s="383"/>
      <c r="DX1413" s="383"/>
      <c r="DY1413" s="383"/>
      <c r="DZ1413" s="383"/>
      <c r="EA1413" s="383"/>
      <c r="EB1413" s="383"/>
      <c r="EC1413" s="383"/>
      <c r="ED1413" s="383"/>
      <c r="EE1413" s="383"/>
      <c r="EF1413" s="383"/>
      <c r="EG1413" s="383"/>
      <c r="EH1413" s="383"/>
      <c r="EI1413" s="383"/>
      <c r="EJ1413" s="383"/>
      <c r="EK1413" s="383"/>
      <c r="EL1413" s="383"/>
    </row>
    <row r="1414" spans="1:142" s="384" customFormat="1" ht="25.15" customHeight="1">
      <c r="A1414" s="440"/>
      <c r="B1414" s="369">
        <f t="shared" ref="B1414:B1421" si="484">B1413+1</f>
        <v>2033</v>
      </c>
      <c r="C1414" s="397">
        <f t="shared" si="467"/>
        <v>48579</v>
      </c>
      <c r="D1414" s="107">
        <f t="shared" si="460"/>
        <v>2.1428871742734192</v>
      </c>
      <c r="E1414" s="107">
        <f t="shared" si="461"/>
        <v>1.094878105954546</v>
      </c>
      <c r="F1414" s="107">
        <f t="shared" si="462"/>
        <v>0.98174825849987879</v>
      </c>
      <c r="G1414" s="107">
        <f t="shared" si="463"/>
        <v>0.99743114952242284</v>
      </c>
      <c r="H1414" s="107">
        <f t="shared" si="464"/>
        <v>1.1575293982924992</v>
      </c>
      <c r="I1414" s="107">
        <f t="shared" si="465"/>
        <v>1.5762387696995983</v>
      </c>
      <c r="J1414" s="15"/>
      <c r="K1414" s="385">
        <f t="shared" si="466"/>
        <v>0.93788751786912428</v>
      </c>
      <c r="L1414" s="15"/>
      <c r="M1414" s="128">
        <f t="shared" ref="M1414:M1421" si="485">M1413+1</f>
        <v>2033</v>
      </c>
      <c r="N1414" s="303">
        <f t="shared" si="468"/>
        <v>3.2459283274172979</v>
      </c>
      <c r="O1414" s="303">
        <f t="shared" si="469"/>
        <v>1.8078009458665965</v>
      </c>
      <c r="P1414" s="303">
        <f t="shared" si="470"/>
        <v>1.3749322495363638</v>
      </c>
      <c r="Q1414" s="303">
        <f t="shared" si="471"/>
        <v>1.1551904785626186</v>
      </c>
      <c r="R1414" s="303">
        <f t="shared" si="472"/>
        <v>1.0345657333464733</v>
      </c>
      <c r="S1414" s="303">
        <f t="shared" si="473"/>
        <v>0.98836755755978678</v>
      </c>
      <c r="T1414" s="303">
        <f t="shared" si="474"/>
        <v>0.9751289594399708</v>
      </c>
      <c r="U1414" s="303">
        <f t="shared" si="475"/>
        <v>0.98388385375640597</v>
      </c>
      <c r="V1414" s="303">
        <f t="shared" si="476"/>
        <v>1.0109784452884396</v>
      </c>
      <c r="W1414" s="303">
        <f t="shared" si="477"/>
        <v>1.0665566315934962</v>
      </c>
      <c r="X1414" s="303">
        <f t="shared" si="478"/>
        <v>1.248502164991502</v>
      </c>
      <c r="Y1414" s="303">
        <f t="shared" si="479"/>
        <v>1.4123704673455504</v>
      </c>
      <c r="Z1414" s="303">
        <f t="shared" si="480"/>
        <v>1.5762387696995983</v>
      </c>
      <c r="AA1414" s="303">
        <f t="shared" si="481"/>
        <v>1.7401070720536462</v>
      </c>
      <c r="AB1414" s="72"/>
      <c r="AC1414" s="72"/>
      <c r="AD1414" s="72"/>
      <c r="AE1414" s="72"/>
      <c r="AF1414" s="72"/>
      <c r="AG1414" s="72"/>
      <c r="AH1414" s="72"/>
      <c r="AI1414" s="72"/>
      <c r="AJ1414" s="72"/>
      <c r="AK1414" s="72"/>
      <c r="AL1414" s="72"/>
      <c r="AM1414" s="72"/>
      <c r="AN1414" s="72"/>
      <c r="AO1414" s="72"/>
      <c r="AP1414" s="72"/>
      <c r="AQ1414" s="72"/>
      <c r="AR1414" s="72"/>
      <c r="AS1414" s="72"/>
      <c r="AT1414" s="72"/>
      <c r="AU1414" s="72"/>
      <c r="AV1414" s="72"/>
      <c r="AW1414" s="72"/>
      <c r="AX1414" s="2"/>
      <c r="AY1414" s="359"/>
      <c r="AZ1414" s="359"/>
      <c r="BA1414" s="43"/>
      <c r="BB1414" s="128"/>
      <c r="BC1414" s="128"/>
      <c r="BD1414" s="43"/>
      <c r="BE1414" s="44"/>
      <c r="BF1414" s="44"/>
      <c r="BG1414" s="43"/>
      <c r="BH1414" s="2"/>
      <c r="BI1414" s="2"/>
      <c r="BJ1414" s="2"/>
      <c r="BK1414" s="2"/>
      <c r="BL1414" s="2"/>
      <c r="BM1414" s="2"/>
      <c r="BN1414" s="2"/>
      <c r="BO1414" s="2"/>
      <c r="BP1414" s="2"/>
      <c r="BQ1414" s="2"/>
      <c r="BR1414" s="2"/>
      <c r="BS1414" s="72"/>
      <c r="BT1414" s="72"/>
      <c r="BU1414" s="72"/>
      <c r="BV1414" s="72"/>
      <c r="BW1414" s="72"/>
      <c r="BX1414" s="72"/>
      <c r="BY1414" s="72"/>
      <c r="BZ1414" s="72"/>
      <c r="CA1414" s="72"/>
      <c r="CB1414" s="72"/>
      <c r="CC1414" s="72"/>
      <c r="CD1414" s="72"/>
      <c r="CE1414" s="72"/>
      <c r="CF1414" s="72"/>
      <c r="CG1414" s="72"/>
      <c r="CH1414" s="72"/>
      <c r="CI1414" s="72"/>
      <c r="CJ1414" s="72"/>
      <c r="CK1414" s="383"/>
      <c r="CL1414" s="383"/>
      <c r="CM1414" s="383"/>
      <c r="CN1414" s="383"/>
      <c r="CO1414" s="383"/>
      <c r="CP1414" s="383"/>
      <c r="CQ1414" s="383"/>
      <c r="CR1414" s="383"/>
      <c r="CS1414" s="383"/>
      <c r="CT1414" s="383"/>
      <c r="CU1414" s="383"/>
      <c r="CV1414" s="383"/>
      <c r="CW1414" s="383"/>
      <c r="CX1414" s="383"/>
      <c r="CY1414" s="383"/>
      <c r="CZ1414" s="383"/>
      <c r="DA1414" s="383"/>
      <c r="DB1414" s="383"/>
      <c r="DC1414" s="383"/>
      <c r="DD1414" s="383"/>
      <c r="DE1414" s="383"/>
      <c r="DF1414" s="383"/>
      <c r="DG1414" s="383"/>
      <c r="DH1414" s="383"/>
      <c r="DI1414" s="383"/>
      <c r="DJ1414" s="383"/>
      <c r="DK1414" s="383"/>
      <c r="DL1414" s="383"/>
      <c r="DM1414" s="383"/>
      <c r="DN1414" s="383"/>
      <c r="DO1414" s="383"/>
      <c r="DP1414" s="383"/>
      <c r="DQ1414" s="383"/>
      <c r="DR1414" s="383"/>
      <c r="DS1414" s="383"/>
      <c r="DT1414" s="383"/>
      <c r="DU1414" s="383"/>
      <c r="DV1414" s="383"/>
      <c r="DW1414" s="383"/>
      <c r="DX1414" s="383"/>
      <c r="DY1414" s="383"/>
      <c r="DZ1414" s="383"/>
      <c r="EA1414" s="383"/>
      <c r="EB1414" s="383"/>
      <c r="EC1414" s="383"/>
      <c r="ED1414" s="383"/>
      <c r="EE1414" s="383"/>
      <c r="EF1414" s="383"/>
      <c r="EG1414" s="383"/>
      <c r="EH1414" s="383"/>
      <c r="EI1414" s="383"/>
      <c r="EJ1414" s="383"/>
      <c r="EK1414" s="383"/>
      <c r="EL1414" s="383"/>
    </row>
    <row r="1415" spans="1:142" s="384" customFormat="1" ht="25.15" customHeight="1">
      <c r="A1415" s="440"/>
      <c r="B1415" s="369">
        <f t="shared" si="484"/>
        <v>2034</v>
      </c>
      <c r="C1415" s="397">
        <f t="shared" si="467"/>
        <v>48944</v>
      </c>
      <c r="D1415" s="107">
        <f t="shared" si="460"/>
        <v>2.3389683536186996</v>
      </c>
      <c r="E1415" s="107">
        <f t="shared" si="461"/>
        <v>1.1950630306824128</v>
      </c>
      <c r="F1415" s="107">
        <f t="shared" si="462"/>
        <v>1.0715814324802597</v>
      </c>
      <c r="G1415" s="107">
        <f t="shared" si="463"/>
        <v>1.0886993592826444</v>
      </c>
      <c r="H1415" s="107">
        <f t="shared" si="464"/>
        <v>1.2634471210120743</v>
      </c>
      <c r="I1415" s="107">
        <f t="shared" si="465"/>
        <v>1.7204697682342021</v>
      </c>
      <c r="J1415" s="15"/>
      <c r="K1415" s="385">
        <f t="shared" si="466"/>
        <v>1.0209781640658808</v>
      </c>
      <c r="L1415" s="15"/>
      <c r="M1415" s="128">
        <f t="shared" si="485"/>
        <v>2034</v>
      </c>
      <c r="N1415" s="303">
        <f t="shared" si="468"/>
        <v>3.5429413769848939</v>
      </c>
      <c r="O1415" s="303">
        <f t="shared" si="469"/>
        <v>1.9732206402596184</v>
      </c>
      <c r="P1415" s="303">
        <f t="shared" si="470"/>
        <v>1.5007430436115865</v>
      </c>
      <c r="Q1415" s="303">
        <f t="shared" si="471"/>
        <v>1.260894182483381</v>
      </c>
      <c r="R1415" s="303">
        <f t="shared" si="472"/>
        <v>1.1292318788814446</v>
      </c>
      <c r="S1415" s="303">
        <f t="shared" si="473"/>
        <v>1.0788064190358455</v>
      </c>
      <c r="T1415" s="303">
        <f t="shared" si="474"/>
        <v>1.0643564459246739</v>
      </c>
      <c r="U1415" s="303">
        <f t="shared" si="475"/>
        <v>1.0739124416818286</v>
      </c>
      <c r="V1415" s="303">
        <f t="shared" si="476"/>
        <v>1.1034862768834601</v>
      </c>
      <c r="W1415" s="303">
        <f t="shared" si="477"/>
        <v>1.1641500488634895</v>
      </c>
      <c r="X1415" s="303">
        <f t="shared" si="478"/>
        <v>1.362744193160659</v>
      </c>
      <c r="Y1415" s="303">
        <f t="shared" si="479"/>
        <v>1.5416069806974306</v>
      </c>
      <c r="Z1415" s="303">
        <f t="shared" si="480"/>
        <v>1.7204697682342018</v>
      </c>
      <c r="AA1415" s="303">
        <f t="shared" si="481"/>
        <v>1.8993325557709735</v>
      </c>
      <c r="AB1415" s="72"/>
      <c r="AC1415" s="72"/>
      <c r="AD1415" s="72"/>
      <c r="AE1415" s="72"/>
      <c r="AF1415" s="72"/>
      <c r="AG1415" s="72"/>
      <c r="AH1415" s="72"/>
      <c r="AI1415" s="72"/>
      <c r="AJ1415" s="72"/>
      <c r="AK1415" s="72"/>
      <c r="AL1415" s="72"/>
      <c r="AM1415" s="72"/>
      <c r="AN1415" s="72"/>
      <c r="AO1415" s="72"/>
      <c r="AP1415" s="72"/>
      <c r="AQ1415" s="72"/>
      <c r="AR1415" s="72"/>
      <c r="AS1415" s="72"/>
      <c r="AT1415" s="72"/>
      <c r="AU1415" s="72"/>
      <c r="AV1415" s="72"/>
      <c r="AW1415" s="72"/>
      <c r="AX1415" s="2"/>
      <c r="AY1415" s="359"/>
      <c r="AZ1415" s="359"/>
      <c r="BA1415" s="43"/>
      <c r="BB1415" s="128"/>
      <c r="BC1415" s="128"/>
      <c r="BD1415" s="43"/>
      <c r="BE1415" s="44"/>
      <c r="BF1415" s="44"/>
      <c r="BG1415" s="43"/>
      <c r="BH1415" s="2"/>
      <c r="BI1415" s="2"/>
      <c r="BJ1415" s="2"/>
      <c r="BK1415" s="2"/>
      <c r="BL1415" s="2"/>
      <c r="BM1415" s="2"/>
      <c r="BN1415" s="2"/>
      <c r="BO1415" s="2"/>
      <c r="BP1415" s="2"/>
      <c r="BQ1415" s="2"/>
      <c r="BR1415" s="2"/>
      <c r="BS1415" s="72"/>
      <c r="BT1415" s="72"/>
      <c r="BU1415" s="72"/>
      <c r="BV1415" s="72"/>
      <c r="BW1415" s="72"/>
      <c r="BX1415" s="72"/>
      <c r="BY1415" s="72"/>
      <c r="BZ1415" s="72"/>
      <c r="CA1415" s="72"/>
      <c r="CB1415" s="72"/>
      <c r="CC1415" s="72"/>
      <c r="CD1415" s="72"/>
      <c r="CE1415" s="72"/>
      <c r="CF1415" s="72"/>
      <c r="CG1415" s="72"/>
      <c r="CH1415" s="72"/>
      <c r="CI1415" s="72"/>
      <c r="CJ1415" s="72"/>
      <c r="CK1415" s="383"/>
      <c r="CL1415" s="383"/>
      <c r="CM1415" s="383"/>
      <c r="CN1415" s="383"/>
      <c r="CO1415" s="383"/>
      <c r="CP1415" s="383"/>
      <c r="CQ1415" s="383"/>
      <c r="CR1415" s="383"/>
      <c r="CS1415" s="383"/>
      <c r="CT1415" s="383"/>
      <c r="CU1415" s="383"/>
      <c r="CV1415" s="383"/>
      <c r="CW1415" s="383"/>
      <c r="CX1415" s="383"/>
      <c r="CY1415" s="383"/>
      <c r="CZ1415" s="383"/>
      <c r="DA1415" s="383"/>
      <c r="DB1415" s="383"/>
      <c r="DC1415" s="383"/>
      <c r="DD1415" s="383"/>
      <c r="DE1415" s="383"/>
      <c r="DF1415" s="383"/>
      <c r="DG1415" s="383"/>
      <c r="DH1415" s="383"/>
      <c r="DI1415" s="383"/>
      <c r="DJ1415" s="383"/>
      <c r="DK1415" s="383"/>
      <c r="DL1415" s="383"/>
      <c r="DM1415" s="383"/>
      <c r="DN1415" s="383"/>
      <c r="DO1415" s="383"/>
      <c r="DP1415" s="383"/>
      <c r="DQ1415" s="383"/>
      <c r="DR1415" s="383"/>
      <c r="DS1415" s="383"/>
      <c r="DT1415" s="383"/>
      <c r="DU1415" s="383"/>
      <c r="DV1415" s="383"/>
      <c r="DW1415" s="383"/>
      <c r="DX1415" s="383"/>
      <c r="DY1415" s="383"/>
      <c r="DZ1415" s="383"/>
      <c r="EA1415" s="383"/>
      <c r="EB1415" s="383"/>
      <c r="EC1415" s="383"/>
      <c r="ED1415" s="383"/>
      <c r="EE1415" s="383"/>
      <c r="EF1415" s="383"/>
      <c r="EG1415" s="383"/>
      <c r="EH1415" s="383"/>
      <c r="EI1415" s="383"/>
      <c r="EJ1415" s="383"/>
      <c r="EK1415" s="383"/>
      <c r="EL1415" s="383"/>
    </row>
    <row r="1416" spans="1:142" s="384" customFormat="1" ht="25.15" customHeight="1">
      <c r="A1416" s="440"/>
      <c r="B1416" s="369">
        <f t="shared" si="484"/>
        <v>2035</v>
      </c>
      <c r="C1416" s="397">
        <f t="shared" si="467"/>
        <v>49309</v>
      </c>
      <c r="D1416" s="107">
        <f t="shared" si="460"/>
        <v>2.5350495329639799</v>
      </c>
      <c r="E1416" s="107">
        <f t="shared" si="461"/>
        <v>1.2952479554102796</v>
      </c>
      <c r="F1416" s="107">
        <f t="shared" si="462"/>
        <v>1.161414606460641</v>
      </c>
      <c r="G1416" s="107">
        <f t="shared" si="463"/>
        <v>1.1799675690428661</v>
      </c>
      <c r="H1416" s="107">
        <f t="shared" si="464"/>
        <v>1.3693648437316495</v>
      </c>
      <c r="I1416" s="107">
        <f t="shared" si="465"/>
        <v>1.8647007667688058</v>
      </c>
      <c r="J1416" s="15"/>
      <c r="K1416" s="385">
        <f t="shared" si="466"/>
        <v>1.1034213588327288</v>
      </c>
      <c r="L1416" s="15"/>
      <c r="M1416" s="128">
        <f t="shared" si="485"/>
        <v>2035</v>
      </c>
      <c r="N1416" s="303">
        <f t="shared" si="468"/>
        <v>3.8399544265524899</v>
      </c>
      <c r="O1416" s="303">
        <f t="shared" si="469"/>
        <v>2.1386403346526404</v>
      </c>
      <c r="P1416" s="303">
        <f t="shared" si="470"/>
        <v>1.6265538376868094</v>
      </c>
      <c r="Q1416" s="303">
        <f t="shared" si="471"/>
        <v>1.3665978864041435</v>
      </c>
      <c r="R1416" s="303">
        <f t="shared" si="472"/>
        <v>1.2238980244164159</v>
      </c>
      <c r="S1416" s="303">
        <f t="shared" si="473"/>
        <v>1.1692452805119047</v>
      </c>
      <c r="T1416" s="303">
        <f t="shared" si="474"/>
        <v>1.1535839324093773</v>
      </c>
      <c r="U1416" s="303">
        <f t="shared" si="475"/>
        <v>1.1639410296072514</v>
      </c>
      <c r="V1416" s="303">
        <f t="shared" si="476"/>
        <v>1.1959941084784809</v>
      </c>
      <c r="W1416" s="303">
        <f t="shared" si="477"/>
        <v>1.2617434661334825</v>
      </c>
      <c r="X1416" s="303">
        <f t="shared" si="478"/>
        <v>1.4769862213298164</v>
      </c>
      <c r="Y1416" s="303">
        <f t="shared" si="479"/>
        <v>1.6708434940493111</v>
      </c>
      <c r="Z1416" s="303">
        <f t="shared" si="480"/>
        <v>1.8647007667688058</v>
      </c>
      <c r="AA1416" s="303">
        <f t="shared" si="481"/>
        <v>2.0585580394883003</v>
      </c>
      <c r="AB1416" s="72"/>
      <c r="AC1416" s="72"/>
      <c r="AD1416" s="72"/>
      <c r="AE1416" s="72"/>
      <c r="AF1416" s="72"/>
      <c r="AG1416" s="72"/>
      <c r="AH1416" s="72"/>
      <c r="AI1416" s="72"/>
      <c r="AJ1416" s="72"/>
      <c r="AK1416" s="72"/>
      <c r="AL1416" s="72"/>
      <c r="AM1416" s="72"/>
      <c r="AN1416" s="72"/>
      <c r="AO1416" s="72"/>
      <c r="AP1416" s="72"/>
      <c r="AQ1416" s="72"/>
      <c r="AR1416" s="72"/>
      <c r="AS1416" s="72"/>
      <c r="AT1416" s="72"/>
      <c r="AU1416" s="72"/>
      <c r="AV1416" s="72"/>
      <c r="AW1416" s="72"/>
      <c r="AX1416" s="2"/>
      <c r="AY1416" s="359"/>
      <c r="AZ1416" s="359"/>
      <c r="BA1416" s="43"/>
      <c r="BB1416" s="128"/>
      <c r="BC1416" s="128"/>
      <c r="BD1416" s="43"/>
      <c r="BE1416" s="44"/>
      <c r="BF1416" s="44"/>
      <c r="BG1416" s="43"/>
      <c r="BH1416" s="2"/>
      <c r="BI1416" s="2"/>
      <c r="BJ1416" s="2"/>
      <c r="BK1416" s="2"/>
      <c r="BL1416" s="2"/>
      <c r="BM1416" s="2"/>
      <c r="BN1416" s="2"/>
      <c r="BO1416" s="2"/>
      <c r="BP1416" s="2"/>
      <c r="BQ1416" s="2"/>
      <c r="BR1416" s="2"/>
      <c r="BS1416" s="72"/>
      <c r="BT1416" s="72"/>
      <c r="BU1416" s="72"/>
      <c r="BV1416" s="72"/>
      <c r="BW1416" s="72"/>
      <c r="BX1416" s="72"/>
      <c r="BY1416" s="72"/>
      <c r="BZ1416" s="72"/>
      <c r="CA1416" s="72"/>
      <c r="CB1416" s="72"/>
      <c r="CC1416" s="72"/>
      <c r="CD1416" s="72"/>
      <c r="CE1416" s="72"/>
      <c r="CF1416" s="72"/>
      <c r="CG1416" s="72"/>
      <c r="CH1416" s="72"/>
      <c r="CI1416" s="72"/>
      <c r="CJ1416" s="72"/>
      <c r="CK1416" s="383"/>
      <c r="CL1416" s="383"/>
      <c r="CM1416" s="383"/>
      <c r="CN1416" s="383"/>
      <c r="CO1416" s="383"/>
      <c r="CP1416" s="383"/>
      <c r="CQ1416" s="383"/>
      <c r="CR1416" s="383"/>
      <c r="CS1416" s="383"/>
      <c r="CT1416" s="383"/>
      <c r="CU1416" s="383"/>
      <c r="CV1416" s="383"/>
      <c r="CW1416" s="383"/>
      <c r="CX1416" s="383"/>
      <c r="CY1416" s="383"/>
      <c r="CZ1416" s="383"/>
      <c r="DA1416" s="383"/>
      <c r="DB1416" s="383"/>
      <c r="DC1416" s="383"/>
      <c r="DD1416" s="383"/>
      <c r="DE1416" s="383"/>
      <c r="DF1416" s="383"/>
      <c r="DG1416" s="383"/>
      <c r="DH1416" s="383"/>
      <c r="DI1416" s="383"/>
      <c r="DJ1416" s="383"/>
      <c r="DK1416" s="383"/>
      <c r="DL1416" s="383"/>
      <c r="DM1416" s="383"/>
      <c r="DN1416" s="383"/>
      <c r="DO1416" s="383"/>
      <c r="DP1416" s="383"/>
      <c r="DQ1416" s="383"/>
      <c r="DR1416" s="383"/>
      <c r="DS1416" s="383"/>
      <c r="DT1416" s="383"/>
      <c r="DU1416" s="383"/>
      <c r="DV1416" s="383"/>
      <c r="DW1416" s="383"/>
      <c r="DX1416" s="383"/>
      <c r="DY1416" s="383"/>
      <c r="DZ1416" s="383"/>
      <c r="EA1416" s="383"/>
      <c r="EB1416" s="383"/>
      <c r="EC1416" s="383"/>
      <c r="ED1416" s="383"/>
      <c r="EE1416" s="383"/>
      <c r="EF1416" s="383"/>
      <c r="EG1416" s="383"/>
      <c r="EH1416" s="383"/>
      <c r="EI1416" s="383"/>
      <c r="EJ1416" s="383"/>
      <c r="EK1416" s="383"/>
      <c r="EL1416" s="383"/>
    </row>
    <row r="1417" spans="1:142" s="384" customFormat="1" ht="25.15" customHeight="1">
      <c r="A1417" s="440"/>
      <c r="B1417" s="369">
        <f t="shared" si="484"/>
        <v>2036</v>
      </c>
      <c r="C1417" s="397">
        <f t="shared" si="467"/>
        <v>49674</v>
      </c>
      <c r="D1417" s="107">
        <f t="shared" si="460"/>
        <v>2.7311307123092603</v>
      </c>
      <c r="E1417" s="107">
        <f t="shared" si="461"/>
        <v>1.3954328801381464</v>
      </c>
      <c r="F1417" s="107">
        <f t="shared" si="462"/>
        <v>1.2512477804410218</v>
      </c>
      <c r="G1417" s="107">
        <f t="shared" si="463"/>
        <v>1.2712357788030877</v>
      </c>
      <c r="H1417" s="107">
        <f t="shared" si="464"/>
        <v>1.4752825664512241</v>
      </c>
      <c r="I1417" s="107">
        <f t="shared" si="465"/>
        <v>2.0089317653034091</v>
      </c>
      <c r="J1417" s="15"/>
      <c r="K1417" s="385">
        <f t="shared" si="466"/>
        <v>1.1857317847255031</v>
      </c>
      <c r="L1417" s="15"/>
      <c r="M1417" s="128">
        <f t="shared" si="485"/>
        <v>2036</v>
      </c>
      <c r="N1417" s="303">
        <f t="shared" si="468"/>
        <v>4.136967476120085</v>
      </c>
      <c r="O1417" s="303">
        <f t="shared" si="469"/>
        <v>2.3040600290456625</v>
      </c>
      <c r="P1417" s="303">
        <f t="shared" si="470"/>
        <v>1.7523646317620321</v>
      </c>
      <c r="Q1417" s="303">
        <f t="shared" si="471"/>
        <v>1.4723015903249057</v>
      </c>
      <c r="R1417" s="303">
        <f t="shared" si="472"/>
        <v>1.3185641699513873</v>
      </c>
      <c r="S1417" s="303">
        <f t="shared" si="473"/>
        <v>1.2596841419879632</v>
      </c>
      <c r="T1417" s="303">
        <f t="shared" si="474"/>
        <v>1.2428114188940802</v>
      </c>
      <c r="U1417" s="303">
        <f t="shared" si="475"/>
        <v>1.253969617532674</v>
      </c>
      <c r="V1417" s="303">
        <f t="shared" si="476"/>
        <v>1.2885019400735014</v>
      </c>
      <c r="W1417" s="303">
        <f t="shared" si="477"/>
        <v>1.3593368834034754</v>
      </c>
      <c r="X1417" s="303">
        <f t="shared" si="478"/>
        <v>1.5912282494989729</v>
      </c>
      <c r="Y1417" s="303">
        <f t="shared" si="479"/>
        <v>1.8000800074011913</v>
      </c>
      <c r="Z1417" s="303">
        <f t="shared" si="480"/>
        <v>2.0089317653034091</v>
      </c>
      <c r="AA1417" s="303">
        <f t="shared" si="481"/>
        <v>2.2177835232056271</v>
      </c>
      <c r="AB1417" s="72"/>
      <c r="AC1417" s="72"/>
      <c r="AD1417" s="72"/>
      <c r="AE1417" s="72"/>
      <c r="AF1417" s="72"/>
      <c r="AG1417" s="72"/>
      <c r="AH1417" s="72"/>
      <c r="AI1417" s="72"/>
      <c r="AJ1417" s="72"/>
      <c r="AK1417" s="72"/>
      <c r="AL1417" s="72"/>
      <c r="AM1417" s="72"/>
      <c r="AN1417" s="72"/>
      <c r="AO1417" s="72"/>
      <c r="AP1417" s="72"/>
      <c r="AQ1417" s="72"/>
      <c r="AR1417" s="72"/>
      <c r="AS1417" s="72"/>
      <c r="AT1417" s="72"/>
      <c r="AU1417" s="72"/>
      <c r="AV1417" s="72"/>
      <c r="AW1417" s="72"/>
      <c r="AX1417" s="2"/>
      <c r="AY1417" s="359"/>
      <c r="AZ1417" s="359"/>
      <c r="BA1417" s="43"/>
      <c r="BB1417" s="128"/>
      <c r="BC1417" s="128"/>
      <c r="BD1417" s="43"/>
      <c r="BE1417" s="44"/>
      <c r="BF1417" s="44"/>
      <c r="BG1417" s="43"/>
      <c r="BH1417" s="2"/>
      <c r="BI1417" s="2"/>
      <c r="BJ1417" s="2"/>
      <c r="BK1417" s="2"/>
      <c r="BL1417" s="2"/>
      <c r="BM1417" s="2"/>
      <c r="BN1417" s="2"/>
      <c r="BO1417" s="2"/>
      <c r="BP1417" s="2"/>
      <c r="BQ1417" s="2"/>
      <c r="BR1417" s="2"/>
      <c r="BS1417" s="72"/>
      <c r="BT1417" s="72"/>
      <c r="BU1417" s="72"/>
      <c r="BV1417" s="72"/>
      <c r="BW1417" s="72"/>
      <c r="BX1417" s="72"/>
      <c r="BY1417" s="72"/>
      <c r="BZ1417" s="72"/>
      <c r="CA1417" s="72"/>
      <c r="CB1417" s="72"/>
      <c r="CC1417" s="72"/>
      <c r="CD1417" s="72"/>
      <c r="CE1417" s="72"/>
      <c r="CF1417" s="72"/>
      <c r="CG1417" s="72"/>
      <c r="CH1417" s="72"/>
      <c r="CI1417" s="72"/>
      <c r="CJ1417" s="72"/>
      <c r="CK1417" s="383"/>
      <c r="CL1417" s="383"/>
      <c r="CM1417" s="383"/>
      <c r="CN1417" s="383"/>
      <c r="CO1417" s="383"/>
      <c r="CP1417" s="383"/>
      <c r="CQ1417" s="383"/>
      <c r="CR1417" s="383"/>
      <c r="CS1417" s="383"/>
      <c r="CT1417" s="383"/>
      <c r="CU1417" s="383"/>
      <c r="CV1417" s="383"/>
      <c r="CW1417" s="383"/>
      <c r="CX1417" s="383"/>
      <c r="CY1417" s="383"/>
      <c r="CZ1417" s="383"/>
      <c r="DA1417" s="383"/>
      <c r="DB1417" s="383"/>
      <c r="DC1417" s="383"/>
      <c r="DD1417" s="383"/>
      <c r="DE1417" s="383"/>
      <c r="DF1417" s="383"/>
      <c r="DG1417" s="383"/>
      <c r="DH1417" s="383"/>
      <c r="DI1417" s="383"/>
      <c r="DJ1417" s="383"/>
      <c r="DK1417" s="383"/>
      <c r="DL1417" s="383"/>
      <c r="DM1417" s="383"/>
      <c r="DN1417" s="383"/>
      <c r="DO1417" s="383"/>
      <c r="DP1417" s="383"/>
      <c r="DQ1417" s="383"/>
      <c r="DR1417" s="383"/>
      <c r="DS1417" s="383"/>
      <c r="DT1417" s="383"/>
      <c r="DU1417" s="383"/>
      <c r="DV1417" s="383"/>
      <c r="DW1417" s="383"/>
      <c r="DX1417" s="383"/>
      <c r="DY1417" s="383"/>
      <c r="DZ1417" s="383"/>
      <c r="EA1417" s="383"/>
      <c r="EB1417" s="383"/>
      <c r="EC1417" s="383"/>
      <c r="ED1417" s="383"/>
      <c r="EE1417" s="383"/>
      <c r="EF1417" s="383"/>
      <c r="EG1417" s="383"/>
      <c r="EH1417" s="383"/>
      <c r="EI1417" s="383"/>
      <c r="EJ1417" s="383"/>
      <c r="EK1417" s="383"/>
      <c r="EL1417" s="383"/>
    </row>
    <row r="1418" spans="1:142" s="384" customFormat="1" ht="25.15" customHeight="1">
      <c r="A1418" s="440"/>
      <c r="B1418" s="369">
        <f t="shared" si="484"/>
        <v>2037</v>
      </c>
      <c r="C1418" s="397">
        <f t="shared" si="467"/>
        <v>50040</v>
      </c>
      <c r="D1418" s="107">
        <f t="shared" si="460"/>
        <v>2.9202089923922085</v>
      </c>
      <c r="E1418" s="107">
        <f t="shared" si="461"/>
        <v>1.4920397718400182</v>
      </c>
      <c r="F1418" s="107">
        <f t="shared" si="462"/>
        <v>1.3378726267792462</v>
      </c>
      <c r="G1418" s="107">
        <f t="shared" si="463"/>
        <v>1.3592444096433014</v>
      </c>
      <c r="H1418" s="107">
        <f t="shared" si="464"/>
        <v>1.577417513359386</v>
      </c>
      <c r="I1418" s="107">
        <f t="shared" si="465"/>
        <v>2.1480116567474918</v>
      </c>
      <c r="J1418" s="15"/>
      <c r="K1418" s="385">
        <f t="shared" si="466"/>
        <v>1.2644530566880159</v>
      </c>
      <c r="L1418" s="15"/>
      <c r="M1418" s="128">
        <f t="shared" si="485"/>
        <v>2037</v>
      </c>
      <c r="N1418" s="303">
        <f t="shared" si="468"/>
        <v>4.4233729167745528</v>
      </c>
      <c r="O1418" s="303">
        <f t="shared" si="469"/>
        <v>2.4635718772103621</v>
      </c>
      <c r="P1418" s="303">
        <f t="shared" si="470"/>
        <v>1.8736821831917114</v>
      </c>
      <c r="Q1418" s="303">
        <f t="shared" si="471"/>
        <v>1.5742301619627841</v>
      </c>
      <c r="R1418" s="303">
        <f t="shared" si="472"/>
        <v>1.4098493817172526</v>
      </c>
      <c r="S1418" s="303">
        <f t="shared" si="473"/>
        <v>1.3468930441255915</v>
      </c>
      <c r="T1418" s="303">
        <f t="shared" si="474"/>
        <v>1.3288522094329009</v>
      </c>
      <c r="U1418" s="303">
        <f t="shared" si="475"/>
        <v>1.3407828987464745</v>
      </c>
      <c r="V1418" s="303">
        <f t="shared" si="476"/>
        <v>1.3777059205401283</v>
      </c>
      <c r="W1418" s="303">
        <f t="shared" si="477"/>
        <v>1.4534448214852547</v>
      </c>
      <c r="X1418" s="303">
        <f t="shared" si="478"/>
        <v>1.7013902052335172</v>
      </c>
      <c r="Y1418" s="303">
        <f t="shared" si="479"/>
        <v>1.9247009309905043</v>
      </c>
      <c r="Z1418" s="303">
        <f t="shared" si="480"/>
        <v>2.1480116567474914</v>
      </c>
      <c r="AA1418" s="303">
        <f t="shared" si="481"/>
        <v>2.3713223825044785</v>
      </c>
      <c r="AB1418" s="72"/>
      <c r="AC1418" s="72"/>
      <c r="AD1418" s="72"/>
      <c r="AE1418" s="72"/>
      <c r="AF1418" s="72"/>
      <c r="AG1418" s="72"/>
      <c r="AH1418" s="72"/>
      <c r="AI1418" s="72"/>
      <c r="AJ1418" s="72"/>
      <c r="AK1418" s="72"/>
      <c r="AL1418" s="72"/>
      <c r="AM1418" s="72"/>
      <c r="AN1418" s="72"/>
      <c r="AO1418" s="72"/>
      <c r="AP1418" s="72"/>
      <c r="AQ1418" s="72"/>
      <c r="AR1418" s="72"/>
      <c r="AS1418" s="72"/>
      <c r="AT1418" s="72"/>
      <c r="AU1418" s="72"/>
      <c r="AV1418" s="72"/>
      <c r="AW1418" s="72"/>
      <c r="AX1418" s="2"/>
      <c r="AY1418" s="359"/>
      <c r="AZ1418" s="359"/>
      <c r="BA1418" s="43"/>
      <c r="BB1418" s="128"/>
      <c r="BC1418" s="128"/>
      <c r="BD1418" s="43"/>
      <c r="BE1418" s="44"/>
      <c r="BF1418" s="44"/>
      <c r="BG1418" s="43"/>
      <c r="BH1418" s="2"/>
      <c r="BI1418" s="2"/>
      <c r="BJ1418" s="2"/>
      <c r="BK1418" s="2"/>
      <c r="BL1418" s="2"/>
      <c r="BM1418" s="2"/>
      <c r="BN1418" s="2"/>
      <c r="BO1418" s="2"/>
      <c r="BP1418" s="2"/>
      <c r="BQ1418" s="2"/>
      <c r="BR1418" s="2"/>
      <c r="BS1418" s="72"/>
      <c r="BT1418" s="72"/>
      <c r="BU1418" s="72"/>
      <c r="BV1418" s="72"/>
      <c r="BW1418" s="72"/>
      <c r="BX1418" s="72"/>
      <c r="BY1418" s="72"/>
      <c r="BZ1418" s="72"/>
      <c r="CA1418" s="72"/>
      <c r="CB1418" s="72"/>
      <c r="CC1418" s="72"/>
      <c r="CD1418" s="72"/>
      <c r="CE1418" s="72"/>
      <c r="CF1418" s="72"/>
      <c r="CG1418" s="72"/>
      <c r="CH1418" s="72"/>
      <c r="CI1418" s="72"/>
      <c r="CJ1418" s="72"/>
      <c r="CK1418" s="383"/>
      <c r="CL1418" s="383"/>
      <c r="CM1418" s="383"/>
      <c r="CN1418" s="383"/>
      <c r="CO1418" s="383"/>
      <c r="CP1418" s="383"/>
      <c r="CQ1418" s="383"/>
      <c r="CR1418" s="383"/>
      <c r="CS1418" s="383"/>
      <c r="CT1418" s="383"/>
      <c r="CU1418" s="383"/>
      <c r="CV1418" s="383"/>
      <c r="CW1418" s="383"/>
      <c r="CX1418" s="383"/>
      <c r="CY1418" s="383"/>
      <c r="CZ1418" s="383"/>
      <c r="DA1418" s="383"/>
      <c r="DB1418" s="383"/>
      <c r="DC1418" s="383"/>
      <c r="DD1418" s="383"/>
      <c r="DE1418" s="383"/>
      <c r="DF1418" s="383"/>
      <c r="DG1418" s="383"/>
      <c r="DH1418" s="383"/>
      <c r="DI1418" s="383"/>
      <c r="DJ1418" s="383"/>
      <c r="DK1418" s="383"/>
      <c r="DL1418" s="383"/>
      <c r="DM1418" s="383"/>
      <c r="DN1418" s="383"/>
      <c r="DO1418" s="383"/>
      <c r="DP1418" s="383"/>
      <c r="DQ1418" s="383"/>
      <c r="DR1418" s="383"/>
      <c r="DS1418" s="383"/>
      <c r="DT1418" s="383"/>
      <c r="DU1418" s="383"/>
      <c r="DV1418" s="383"/>
      <c r="DW1418" s="383"/>
      <c r="DX1418" s="383"/>
      <c r="DY1418" s="383"/>
      <c r="DZ1418" s="383"/>
      <c r="EA1418" s="383"/>
      <c r="EB1418" s="383"/>
      <c r="EC1418" s="383"/>
      <c r="ED1418" s="383"/>
      <c r="EE1418" s="383"/>
      <c r="EF1418" s="383"/>
      <c r="EG1418" s="383"/>
      <c r="EH1418" s="383"/>
      <c r="EI1418" s="383"/>
      <c r="EJ1418" s="383"/>
      <c r="EK1418" s="383"/>
      <c r="EL1418" s="383"/>
    </row>
    <row r="1419" spans="1:142" s="384" customFormat="1" ht="25.15" customHeight="1">
      <c r="A1419" s="440"/>
      <c r="B1419" s="369">
        <f t="shared" si="484"/>
        <v>2038</v>
      </c>
      <c r="C1419" s="397">
        <f t="shared" si="467"/>
        <v>50405</v>
      </c>
      <c r="D1419" s="107">
        <f t="shared" si="460"/>
        <v>3.1092872724751572</v>
      </c>
      <c r="E1419" s="107">
        <f t="shared" si="461"/>
        <v>1.5886466635418901</v>
      </c>
      <c r="F1419" s="107">
        <f t="shared" si="462"/>
        <v>1.4244974731174709</v>
      </c>
      <c r="G1419" s="107">
        <f t="shared" si="463"/>
        <v>1.4472530404835151</v>
      </c>
      <c r="H1419" s="107">
        <f t="shared" si="464"/>
        <v>1.6795524602675476</v>
      </c>
      <c r="I1419" s="107">
        <f t="shared" si="465"/>
        <v>2.2870915481915737</v>
      </c>
      <c r="J1419" s="15"/>
      <c r="K1419" s="385">
        <f t="shared" si="466"/>
        <v>1.3426098916986773</v>
      </c>
      <c r="L1419" s="15"/>
      <c r="M1419" s="128">
        <f t="shared" si="485"/>
        <v>2038</v>
      </c>
      <c r="N1419" s="303">
        <f t="shared" si="468"/>
        <v>4.7097783574290197</v>
      </c>
      <c r="O1419" s="303">
        <f t="shared" si="469"/>
        <v>2.6230837253750616</v>
      </c>
      <c r="P1419" s="303">
        <f t="shared" si="470"/>
        <v>1.9949997346213906</v>
      </c>
      <c r="Q1419" s="303">
        <f t="shared" si="471"/>
        <v>1.676158733600662</v>
      </c>
      <c r="R1419" s="303">
        <f t="shared" si="472"/>
        <v>1.501134593483118</v>
      </c>
      <c r="S1419" s="303">
        <f t="shared" si="473"/>
        <v>1.4341019462632196</v>
      </c>
      <c r="T1419" s="303">
        <f t="shared" si="474"/>
        <v>1.4148929999717221</v>
      </c>
      <c r="U1419" s="303">
        <f t="shared" si="475"/>
        <v>1.4275961799602752</v>
      </c>
      <c r="V1419" s="303">
        <f t="shared" si="476"/>
        <v>1.4669099010067552</v>
      </c>
      <c r="W1419" s="303">
        <f t="shared" si="477"/>
        <v>1.5475527595670335</v>
      </c>
      <c r="X1419" s="303">
        <f t="shared" si="478"/>
        <v>1.8115521609680616</v>
      </c>
      <c r="Y1419" s="303">
        <f t="shared" si="479"/>
        <v>2.049321854579818</v>
      </c>
      <c r="Z1419" s="303">
        <f t="shared" si="480"/>
        <v>2.2870915481915737</v>
      </c>
      <c r="AA1419" s="303">
        <f t="shared" si="481"/>
        <v>2.5248612418033294</v>
      </c>
      <c r="AB1419" s="72"/>
      <c r="AC1419" s="72"/>
      <c r="AD1419" s="72"/>
      <c r="AE1419" s="72"/>
      <c r="AF1419" s="72"/>
      <c r="AG1419" s="72"/>
      <c r="AH1419" s="72"/>
      <c r="AI1419" s="72"/>
      <c r="AJ1419" s="72"/>
      <c r="AK1419" s="72"/>
      <c r="AL1419" s="72"/>
      <c r="AM1419" s="72"/>
      <c r="AN1419" s="72"/>
      <c r="AO1419" s="72"/>
      <c r="AP1419" s="72"/>
      <c r="AQ1419" s="72"/>
      <c r="AR1419" s="72"/>
      <c r="AS1419" s="72"/>
      <c r="AT1419" s="72"/>
      <c r="AU1419" s="72"/>
      <c r="AV1419" s="72"/>
      <c r="AW1419" s="72"/>
      <c r="AX1419" s="2"/>
      <c r="AY1419" s="359"/>
      <c r="AZ1419" s="359"/>
      <c r="BA1419" s="43"/>
      <c r="BB1419" s="128"/>
      <c r="BC1419" s="128"/>
      <c r="BD1419" s="43"/>
      <c r="BE1419" s="44"/>
      <c r="BF1419" s="44"/>
      <c r="BG1419" s="43"/>
      <c r="BH1419" s="2"/>
      <c r="BI1419" s="2"/>
      <c r="BJ1419" s="2"/>
      <c r="BK1419" s="2"/>
      <c r="BL1419" s="2"/>
      <c r="BM1419" s="2"/>
      <c r="BN1419" s="2"/>
      <c r="BO1419" s="2"/>
      <c r="BP1419" s="2"/>
      <c r="BQ1419" s="2"/>
      <c r="BR1419" s="2"/>
      <c r="BS1419" s="72"/>
      <c r="BT1419" s="72"/>
      <c r="BU1419" s="72"/>
      <c r="BV1419" s="72"/>
      <c r="BW1419" s="72"/>
      <c r="BX1419" s="72"/>
      <c r="BY1419" s="72"/>
      <c r="BZ1419" s="72"/>
      <c r="CA1419" s="72"/>
      <c r="CB1419" s="72"/>
      <c r="CC1419" s="72"/>
      <c r="CD1419" s="72"/>
      <c r="CE1419" s="72"/>
      <c r="CF1419" s="72"/>
      <c r="CG1419" s="72"/>
      <c r="CH1419" s="72"/>
      <c r="CI1419" s="72"/>
      <c r="CJ1419" s="72"/>
      <c r="CK1419" s="383"/>
      <c r="CL1419" s="383"/>
      <c r="CM1419" s="383"/>
      <c r="CN1419" s="383"/>
      <c r="CO1419" s="383"/>
      <c r="CP1419" s="383"/>
      <c r="CQ1419" s="383"/>
      <c r="CR1419" s="383"/>
      <c r="CS1419" s="383"/>
      <c r="CT1419" s="383"/>
      <c r="CU1419" s="383"/>
      <c r="CV1419" s="383"/>
      <c r="CW1419" s="383"/>
      <c r="CX1419" s="383"/>
      <c r="CY1419" s="383"/>
      <c r="CZ1419" s="383"/>
      <c r="DA1419" s="383"/>
      <c r="DB1419" s="383"/>
      <c r="DC1419" s="383"/>
      <c r="DD1419" s="383"/>
      <c r="DE1419" s="383"/>
      <c r="DF1419" s="383"/>
      <c r="DG1419" s="383"/>
      <c r="DH1419" s="383"/>
      <c r="DI1419" s="383"/>
      <c r="DJ1419" s="383"/>
      <c r="DK1419" s="383"/>
      <c r="DL1419" s="383"/>
      <c r="DM1419" s="383"/>
      <c r="DN1419" s="383"/>
      <c r="DO1419" s="383"/>
      <c r="DP1419" s="383"/>
      <c r="DQ1419" s="383"/>
      <c r="DR1419" s="383"/>
      <c r="DS1419" s="383"/>
      <c r="DT1419" s="383"/>
      <c r="DU1419" s="383"/>
      <c r="DV1419" s="383"/>
      <c r="DW1419" s="383"/>
      <c r="DX1419" s="383"/>
      <c r="DY1419" s="383"/>
      <c r="DZ1419" s="383"/>
      <c r="EA1419" s="383"/>
      <c r="EB1419" s="383"/>
      <c r="EC1419" s="383"/>
      <c r="ED1419" s="383"/>
      <c r="EE1419" s="383"/>
      <c r="EF1419" s="383"/>
      <c r="EG1419" s="383"/>
      <c r="EH1419" s="383"/>
      <c r="EI1419" s="383"/>
      <c r="EJ1419" s="383"/>
      <c r="EK1419" s="383"/>
      <c r="EL1419" s="383"/>
    </row>
    <row r="1420" spans="1:142" s="384" customFormat="1" ht="25.15" customHeight="1">
      <c r="A1420" s="440"/>
      <c r="B1420" s="369">
        <f t="shared" si="484"/>
        <v>2039</v>
      </c>
      <c r="C1420" s="397">
        <f t="shared" si="467"/>
        <v>50770</v>
      </c>
      <c r="D1420" s="107">
        <f t="shared" si="460"/>
        <v>3.2983655525581064</v>
      </c>
      <c r="E1420" s="107">
        <f t="shared" si="461"/>
        <v>1.6852535552437617</v>
      </c>
      <c r="F1420" s="107">
        <f t="shared" si="462"/>
        <v>1.5111223194556955</v>
      </c>
      <c r="G1420" s="107">
        <f t="shared" si="463"/>
        <v>1.5352616713237293</v>
      </c>
      <c r="H1420" s="107">
        <f t="shared" si="464"/>
        <v>1.7816874071757094</v>
      </c>
      <c r="I1420" s="107">
        <f t="shared" si="465"/>
        <v>2.426171439635656</v>
      </c>
      <c r="J1420" s="15"/>
      <c r="K1420" s="385">
        <f t="shared" si="466"/>
        <v>1.4201788814352594</v>
      </c>
      <c r="L1420" s="15"/>
      <c r="M1420" s="128">
        <f t="shared" si="485"/>
        <v>2039</v>
      </c>
      <c r="N1420" s="303">
        <f t="shared" si="468"/>
        <v>4.9961837980834876</v>
      </c>
      <c r="O1420" s="303">
        <f t="shared" si="469"/>
        <v>2.7825955735397612</v>
      </c>
      <c r="P1420" s="303">
        <f t="shared" si="470"/>
        <v>2.1163172860510695</v>
      </c>
      <c r="Q1420" s="303">
        <f t="shared" si="471"/>
        <v>1.7780873052385402</v>
      </c>
      <c r="R1420" s="303">
        <f t="shared" si="472"/>
        <v>1.5924198052489833</v>
      </c>
      <c r="S1420" s="303">
        <f t="shared" si="473"/>
        <v>1.521310848400848</v>
      </c>
      <c r="T1420" s="303">
        <f t="shared" si="474"/>
        <v>1.5009337905105431</v>
      </c>
      <c r="U1420" s="303">
        <f t="shared" si="475"/>
        <v>1.5144094611740757</v>
      </c>
      <c r="V1420" s="303">
        <f t="shared" si="476"/>
        <v>1.5561138814733826</v>
      </c>
      <c r="W1420" s="303">
        <f t="shared" si="477"/>
        <v>1.6416606976488128</v>
      </c>
      <c r="X1420" s="303">
        <f t="shared" si="478"/>
        <v>1.9217141167026059</v>
      </c>
      <c r="Y1420" s="303">
        <f t="shared" si="479"/>
        <v>2.1739427781691312</v>
      </c>
      <c r="Z1420" s="303">
        <f t="shared" si="480"/>
        <v>2.426171439635656</v>
      </c>
      <c r="AA1420" s="303">
        <f t="shared" si="481"/>
        <v>2.6784001011021807</v>
      </c>
      <c r="AB1420" s="72"/>
      <c r="AC1420" s="72"/>
      <c r="AD1420" s="72"/>
      <c r="AE1420" s="72"/>
      <c r="AF1420" s="72"/>
      <c r="AG1420" s="72"/>
      <c r="AH1420" s="72"/>
      <c r="AI1420" s="72"/>
      <c r="AJ1420" s="72"/>
      <c r="AK1420" s="72"/>
      <c r="AL1420" s="72"/>
      <c r="AM1420" s="72"/>
      <c r="AN1420" s="72"/>
      <c r="AO1420" s="72"/>
      <c r="AP1420" s="72"/>
      <c r="AQ1420" s="72"/>
      <c r="AR1420" s="72"/>
      <c r="AS1420" s="72"/>
      <c r="AT1420" s="72"/>
      <c r="AU1420" s="72"/>
      <c r="AV1420" s="72"/>
      <c r="AW1420" s="72"/>
      <c r="AX1420" s="2"/>
      <c r="AY1420" s="359"/>
      <c r="AZ1420" s="359"/>
      <c r="BA1420" s="43"/>
      <c r="BB1420" s="128"/>
      <c r="BC1420" s="128"/>
      <c r="BD1420" s="43"/>
      <c r="BE1420" s="44"/>
      <c r="BF1420" s="44"/>
      <c r="BG1420" s="43"/>
      <c r="BH1420" s="2"/>
      <c r="BI1420" s="2"/>
      <c r="BJ1420" s="2"/>
      <c r="BK1420" s="2"/>
      <c r="BL1420" s="2"/>
      <c r="BM1420" s="2"/>
      <c r="BN1420" s="2"/>
      <c r="BO1420" s="2"/>
      <c r="BP1420" s="2"/>
      <c r="BQ1420" s="2"/>
      <c r="BR1420" s="2"/>
      <c r="BS1420" s="72"/>
      <c r="BT1420" s="72"/>
      <c r="BU1420" s="72"/>
      <c r="BV1420" s="72"/>
      <c r="BW1420" s="72"/>
      <c r="BX1420" s="72"/>
      <c r="BY1420" s="72"/>
      <c r="BZ1420" s="72"/>
      <c r="CA1420" s="72"/>
      <c r="CB1420" s="72"/>
      <c r="CC1420" s="72"/>
      <c r="CD1420" s="72"/>
      <c r="CE1420" s="72"/>
      <c r="CF1420" s="72"/>
      <c r="CG1420" s="72"/>
      <c r="CH1420" s="72"/>
      <c r="CI1420" s="72"/>
      <c r="CJ1420" s="72"/>
      <c r="CK1420" s="383"/>
      <c r="CL1420" s="383"/>
      <c r="CM1420" s="383"/>
      <c r="CN1420" s="383"/>
      <c r="CO1420" s="383"/>
      <c r="CP1420" s="383"/>
      <c r="CQ1420" s="383"/>
      <c r="CR1420" s="383"/>
      <c r="CS1420" s="383"/>
      <c r="CT1420" s="383"/>
      <c r="CU1420" s="383"/>
      <c r="CV1420" s="383"/>
      <c r="CW1420" s="383"/>
      <c r="CX1420" s="383"/>
      <c r="CY1420" s="383"/>
      <c r="CZ1420" s="383"/>
      <c r="DA1420" s="383"/>
      <c r="DB1420" s="383"/>
      <c r="DC1420" s="383"/>
      <c r="DD1420" s="383"/>
      <c r="DE1420" s="383"/>
      <c r="DF1420" s="383"/>
      <c r="DG1420" s="383"/>
      <c r="DH1420" s="383"/>
      <c r="DI1420" s="383"/>
      <c r="DJ1420" s="383"/>
      <c r="DK1420" s="383"/>
      <c r="DL1420" s="383"/>
      <c r="DM1420" s="383"/>
      <c r="DN1420" s="383"/>
      <c r="DO1420" s="383"/>
      <c r="DP1420" s="383"/>
      <c r="DQ1420" s="383"/>
      <c r="DR1420" s="383"/>
      <c r="DS1420" s="383"/>
      <c r="DT1420" s="383"/>
      <c r="DU1420" s="383"/>
      <c r="DV1420" s="383"/>
      <c r="DW1420" s="383"/>
      <c r="DX1420" s="383"/>
      <c r="DY1420" s="383"/>
      <c r="DZ1420" s="383"/>
      <c r="EA1420" s="383"/>
      <c r="EB1420" s="383"/>
      <c r="EC1420" s="383"/>
      <c r="ED1420" s="383"/>
      <c r="EE1420" s="383"/>
      <c r="EF1420" s="383"/>
      <c r="EG1420" s="383"/>
      <c r="EH1420" s="383"/>
      <c r="EI1420" s="383"/>
      <c r="EJ1420" s="383"/>
      <c r="EK1420" s="383"/>
      <c r="EL1420" s="383"/>
    </row>
    <row r="1421" spans="1:142" s="384" customFormat="1" ht="25.15" customHeight="1">
      <c r="A1421" s="440"/>
      <c r="B1421" s="369">
        <f t="shared" si="484"/>
        <v>2040</v>
      </c>
      <c r="C1421" s="397">
        <f t="shared" si="467"/>
        <v>51135</v>
      </c>
      <c r="D1421" s="107">
        <f t="shared" si="460"/>
        <v>3.4874438326410542</v>
      </c>
      <c r="E1421" s="107">
        <f t="shared" si="461"/>
        <v>1.7818604469456334</v>
      </c>
      <c r="F1421" s="107">
        <f t="shared" si="462"/>
        <v>1.59774716579392</v>
      </c>
      <c r="G1421" s="107">
        <f t="shared" si="463"/>
        <v>1.623270302163943</v>
      </c>
      <c r="H1421" s="107">
        <f t="shared" si="464"/>
        <v>1.883822354083871</v>
      </c>
      <c r="I1421" s="107">
        <f t="shared" si="465"/>
        <v>2.5652513310797382</v>
      </c>
      <c r="J1421" s="15"/>
      <c r="K1421" s="385">
        <f t="shared" si="466"/>
        <v>1.4971366175755298</v>
      </c>
      <c r="L1421" s="15"/>
      <c r="M1421" s="128">
        <f t="shared" si="485"/>
        <v>2040</v>
      </c>
      <c r="N1421" s="303">
        <f t="shared" si="468"/>
        <v>5.2825892387379545</v>
      </c>
      <c r="O1421" s="303">
        <f t="shared" si="469"/>
        <v>2.9421074217044612</v>
      </c>
      <c r="P1421" s="303">
        <f t="shared" si="470"/>
        <v>2.2376348374807487</v>
      </c>
      <c r="Q1421" s="303">
        <f t="shared" si="471"/>
        <v>1.8800158768764184</v>
      </c>
      <c r="R1421" s="303">
        <f t="shared" si="472"/>
        <v>1.6837050170148484</v>
      </c>
      <c r="S1421" s="303">
        <f t="shared" si="473"/>
        <v>1.6085197505384763</v>
      </c>
      <c r="T1421" s="303">
        <f t="shared" si="474"/>
        <v>1.5869745810493638</v>
      </c>
      <c r="U1421" s="303">
        <f t="shared" si="475"/>
        <v>1.6012227423878764</v>
      </c>
      <c r="V1421" s="303">
        <f t="shared" si="476"/>
        <v>1.6453178619400095</v>
      </c>
      <c r="W1421" s="303">
        <f t="shared" si="477"/>
        <v>1.7357686357305919</v>
      </c>
      <c r="X1421" s="303">
        <f t="shared" si="478"/>
        <v>2.0318760724371501</v>
      </c>
      <c r="Y1421" s="303">
        <f t="shared" si="479"/>
        <v>2.2985637017584444</v>
      </c>
      <c r="Z1421" s="303">
        <f t="shared" si="480"/>
        <v>2.5652513310797382</v>
      </c>
      <c r="AA1421" s="303">
        <f t="shared" si="481"/>
        <v>2.8319389604010321</v>
      </c>
      <c r="AB1421" s="72"/>
      <c r="AC1421" s="72"/>
      <c r="AD1421" s="72"/>
      <c r="AE1421" s="72"/>
      <c r="AF1421" s="72"/>
      <c r="AG1421" s="72"/>
      <c r="AH1421" s="72"/>
      <c r="AI1421" s="72"/>
      <c r="AJ1421" s="72"/>
      <c r="AK1421" s="72"/>
      <c r="AL1421" s="72"/>
      <c r="AM1421" s="72"/>
      <c r="AN1421" s="72"/>
      <c r="AO1421" s="72"/>
      <c r="AP1421" s="72"/>
      <c r="AQ1421" s="72"/>
      <c r="AR1421" s="72"/>
      <c r="AS1421" s="72"/>
      <c r="AT1421" s="72"/>
      <c r="AU1421" s="72"/>
      <c r="AV1421" s="72"/>
      <c r="AW1421" s="72"/>
      <c r="AX1421" s="2"/>
      <c r="AY1421" s="359"/>
      <c r="AZ1421" s="359"/>
      <c r="BA1421" s="43"/>
      <c r="BB1421" s="128"/>
      <c r="BC1421" s="128"/>
      <c r="BD1421" s="43"/>
      <c r="BE1421" s="44"/>
      <c r="BF1421" s="44"/>
      <c r="BG1421" s="43"/>
      <c r="BH1421" s="2"/>
      <c r="BI1421" s="2"/>
      <c r="BJ1421" s="2"/>
      <c r="BK1421" s="2"/>
      <c r="BL1421" s="2"/>
      <c r="BM1421" s="2"/>
      <c r="BN1421" s="2"/>
      <c r="BO1421" s="2"/>
      <c r="BP1421" s="2"/>
      <c r="BQ1421" s="2"/>
      <c r="BR1421" s="2"/>
      <c r="BS1421" s="72"/>
      <c r="BT1421" s="72"/>
      <c r="BU1421" s="72"/>
      <c r="BV1421" s="72"/>
      <c r="BW1421" s="72"/>
      <c r="BX1421" s="72"/>
      <c r="BY1421" s="72"/>
      <c r="BZ1421" s="72"/>
      <c r="CA1421" s="72"/>
      <c r="CB1421" s="72"/>
      <c r="CC1421" s="72"/>
      <c r="CD1421" s="72"/>
      <c r="CE1421" s="72"/>
      <c r="CF1421" s="72"/>
      <c r="CG1421" s="72"/>
      <c r="CH1421" s="72"/>
      <c r="CI1421" s="72"/>
      <c r="CJ1421" s="72"/>
      <c r="CK1421" s="383"/>
      <c r="CL1421" s="383"/>
      <c r="CM1421" s="383"/>
      <c r="CN1421" s="383"/>
      <c r="CO1421" s="383"/>
      <c r="CP1421" s="383"/>
      <c r="CQ1421" s="383"/>
      <c r="CR1421" s="383"/>
      <c r="CS1421" s="383"/>
      <c r="CT1421" s="383"/>
      <c r="CU1421" s="383"/>
      <c r="CV1421" s="383"/>
      <c r="CW1421" s="383"/>
      <c r="CX1421" s="383"/>
      <c r="CY1421" s="383"/>
      <c r="CZ1421" s="383"/>
      <c r="DA1421" s="383"/>
      <c r="DB1421" s="383"/>
      <c r="DC1421" s="383"/>
      <c r="DD1421" s="383"/>
      <c r="DE1421" s="383"/>
      <c r="DF1421" s="383"/>
      <c r="DG1421" s="383"/>
      <c r="DH1421" s="383"/>
      <c r="DI1421" s="383"/>
      <c r="DJ1421" s="383"/>
      <c r="DK1421" s="383"/>
      <c r="DL1421" s="383"/>
      <c r="DM1421" s="383"/>
      <c r="DN1421" s="383"/>
      <c r="DO1421" s="383"/>
      <c r="DP1421" s="383"/>
      <c r="DQ1421" s="383"/>
      <c r="DR1421" s="383"/>
      <c r="DS1421" s="383"/>
      <c r="DT1421" s="383"/>
      <c r="DU1421" s="383"/>
      <c r="DV1421" s="383"/>
      <c r="DW1421" s="383"/>
      <c r="DX1421" s="383"/>
      <c r="DY1421" s="383"/>
      <c r="DZ1421" s="383"/>
      <c r="EA1421" s="383"/>
      <c r="EB1421" s="383"/>
      <c r="EC1421" s="383"/>
      <c r="ED1421" s="383"/>
      <c r="EE1421" s="383"/>
      <c r="EF1421" s="383"/>
      <c r="EG1421" s="383"/>
      <c r="EH1421" s="383"/>
      <c r="EI1421" s="383"/>
      <c r="EJ1421" s="383"/>
      <c r="EK1421" s="383"/>
      <c r="EL1421" s="383"/>
    </row>
    <row r="1422" spans="1:142" s="384" customFormat="1" ht="25.15" customHeight="1">
      <c r="A1422" s="440"/>
      <c r="B1422" s="369">
        <f>B1421+1</f>
        <v>2041</v>
      </c>
      <c r="C1422" s="397">
        <f t="shared" si="467"/>
        <v>51501</v>
      </c>
      <c r="D1422" s="107">
        <f t="shared" si="460"/>
        <v>3.6765221127240033</v>
      </c>
      <c r="E1422" s="107">
        <f t="shared" si="461"/>
        <v>1.878467338647505</v>
      </c>
      <c r="F1422" s="107">
        <f t="shared" si="462"/>
        <v>1.6843720121321448</v>
      </c>
      <c r="G1422" s="107">
        <f t="shared" si="463"/>
        <v>1.7112789330041567</v>
      </c>
      <c r="H1422" s="107">
        <f t="shared" si="464"/>
        <v>1.9859573009920328</v>
      </c>
      <c r="I1422" s="107">
        <f t="shared" si="465"/>
        <v>2.704331222523821</v>
      </c>
      <c r="J1422" s="15"/>
      <c r="K1422" s="385">
        <f t="shared" si="466"/>
        <v>1.5747619103672492</v>
      </c>
      <c r="L1422" s="15"/>
      <c r="M1422" s="128">
        <f>M1421+1</f>
        <v>2041</v>
      </c>
      <c r="N1422" s="303">
        <f t="shared" si="468"/>
        <v>5.5689946793924223</v>
      </c>
      <c r="O1422" s="303">
        <f t="shared" si="469"/>
        <v>3.1016192698691607</v>
      </c>
      <c r="P1422" s="303">
        <f t="shared" si="470"/>
        <v>2.3589523889104278</v>
      </c>
      <c r="Q1422" s="303">
        <f t="shared" si="471"/>
        <v>1.9819444485142963</v>
      </c>
      <c r="R1422" s="303">
        <f t="shared" si="472"/>
        <v>1.7749902287807138</v>
      </c>
      <c r="S1422" s="303">
        <f t="shared" si="473"/>
        <v>1.6957286526761044</v>
      </c>
      <c r="T1422" s="303">
        <f t="shared" si="474"/>
        <v>1.673015371588185</v>
      </c>
      <c r="U1422" s="303">
        <f t="shared" si="475"/>
        <v>1.6880360236016767</v>
      </c>
      <c r="V1422" s="303">
        <f t="shared" si="476"/>
        <v>1.7345218424066366</v>
      </c>
      <c r="W1422" s="303">
        <f t="shared" si="477"/>
        <v>1.829876573812371</v>
      </c>
      <c r="X1422" s="303">
        <f t="shared" si="478"/>
        <v>2.1420380281716946</v>
      </c>
      <c r="Y1422" s="303">
        <f t="shared" si="479"/>
        <v>2.4231846253477576</v>
      </c>
      <c r="Z1422" s="303">
        <f t="shared" si="480"/>
        <v>2.7043312225238205</v>
      </c>
      <c r="AA1422" s="303">
        <f t="shared" si="481"/>
        <v>2.9854778196998835</v>
      </c>
      <c r="AB1422" s="72"/>
      <c r="AC1422" s="72"/>
      <c r="AD1422" s="72"/>
      <c r="AE1422" s="72"/>
      <c r="AF1422" s="72"/>
      <c r="AG1422" s="72"/>
      <c r="AH1422" s="72"/>
      <c r="AI1422" s="72"/>
      <c r="AJ1422" s="72"/>
      <c r="AK1422" s="72"/>
      <c r="AL1422" s="72"/>
      <c r="AM1422" s="72"/>
      <c r="AN1422" s="72"/>
      <c r="AO1422" s="72"/>
      <c r="AP1422" s="72"/>
      <c r="AQ1422" s="72"/>
      <c r="AR1422" s="72"/>
      <c r="AS1422" s="72"/>
      <c r="AT1422" s="72"/>
      <c r="AU1422" s="72"/>
      <c r="AV1422" s="72"/>
      <c r="AW1422" s="72"/>
      <c r="AX1422" s="2"/>
      <c r="AY1422" s="359"/>
      <c r="AZ1422" s="359"/>
      <c r="BA1422" s="43"/>
      <c r="BB1422" s="128"/>
      <c r="BC1422" s="128"/>
      <c r="BD1422" s="43"/>
      <c r="BE1422" s="44"/>
      <c r="BF1422" s="44"/>
      <c r="BG1422" s="43"/>
      <c r="BH1422" s="2"/>
      <c r="BI1422" s="2"/>
      <c r="BJ1422" s="2"/>
      <c r="BK1422" s="2"/>
      <c r="BL1422" s="2"/>
      <c r="BM1422" s="2"/>
      <c r="BN1422" s="2"/>
      <c r="BO1422" s="2"/>
      <c r="BP1422" s="2"/>
      <c r="BQ1422" s="2"/>
      <c r="BR1422" s="2"/>
      <c r="BS1422" s="72"/>
      <c r="BT1422" s="72"/>
      <c r="BU1422" s="72"/>
      <c r="BV1422" s="72"/>
      <c r="BW1422" s="72"/>
      <c r="BX1422" s="72"/>
      <c r="BY1422" s="72"/>
      <c r="BZ1422" s="72"/>
      <c r="CA1422" s="72"/>
      <c r="CB1422" s="72"/>
      <c r="CC1422" s="72"/>
      <c r="CD1422" s="72"/>
      <c r="CE1422" s="72"/>
      <c r="CF1422" s="72"/>
      <c r="CG1422" s="72"/>
      <c r="CH1422" s="72"/>
      <c r="CI1422" s="72"/>
      <c r="CJ1422" s="72"/>
      <c r="CK1422" s="383"/>
      <c r="CL1422" s="383"/>
      <c r="CM1422" s="383"/>
      <c r="CN1422" s="383"/>
      <c r="CO1422" s="383"/>
      <c r="CP1422" s="383"/>
      <c r="CQ1422" s="383"/>
      <c r="CR1422" s="383"/>
      <c r="CS1422" s="383"/>
      <c r="CT1422" s="383"/>
      <c r="CU1422" s="383"/>
      <c r="CV1422" s="383"/>
      <c r="CW1422" s="383"/>
      <c r="CX1422" s="383"/>
      <c r="CY1422" s="383"/>
      <c r="CZ1422" s="383"/>
      <c r="DA1422" s="383"/>
      <c r="DB1422" s="383"/>
      <c r="DC1422" s="383"/>
      <c r="DD1422" s="383"/>
      <c r="DE1422" s="383"/>
      <c r="DF1422" s="383"/>
      <c r="DG1422" s="383"/>
      <c r="DH1422" s="383"/>
      <c r="DI1422" s="383"/>
      <c r="DJ1422" s="383"/>
      <c r="DK1422" s="383"/>
      <c r="DL1422" s="383"/>
      <c r="DM1422" s="383"/>
      <c r="DN1422" s="383"/>
      <c r="DO1422" s="383"/>
      <c r="DP1422" s="383"/>
      <c r="DQ1422" s="383"/>
      <c r="DR1422" s="383"/>
      <c r="DS1422" s="383"/>
      <c r="DT1422" s="383"/>
      <c r="DU1422" s="383"/>
      <c r="DV1422" s="383"/>
      <c r="DW1422" s="383"/>
      <c r="DX1422" s="383"/>
      <c r="DY1422" s="383"/>
      <c r="DZ1422" s="383"/>
      <c r="EA1422" s="383"/>
      <c r="EB1422" s="383"/>
      <c r="EC1422" s="383"/>
      <c r="ED1422" s="383"/>
      <c r="EE1422" s="383"/>
      <c r="EF1422" s="383"/>
      <c r="EG1422" s="383"/>
      <c r="EH1422" s="383"/>
      <c r="EI1422" s="383"/>
      <c r="EJ1422" s="383"/>
      <c r="EK1422" s="383"/>
      <c r="EL1422" s="383"/>
    </row>
    <row r="1423" spans="1:142" s="384" customFormat="1" ht="25.15" customHeight="1">
      <c r="A1423" s="440"/>
      <c r="B1423" s="369">
        <f t="shared" ref="B1423:B1431" si="486">B1422+1</f>
        <v>2042</v>
      </c>
      <c r="C1423" s="397">
        <f t="shared" si="467"/>
        <v>51866</v>
      </c>
      <c r="D1423" s="107">
        <f t="shared" si="460"/>
        <v>3.8656003928069524</v>
      </c>
      <c r="E1423" s="107">
        <f t="shared" si="461"/>
        <v>1.9750742303493769</v>
      </c>
      <c r="F1423" s="107">
        <f t="shared" si="462"/>
        <v>1.7709968584703693</v>
      </c>
      <c r="G1423" s="107">
        <f t="shared" si="463"/>
        <v>1.7992875638443704</v>
      </c>
      <c r="H1423" s="107">
        <f t="shared" si="464"/>
        <v>2.0880922479001947</v>
      </c>
      <c r="I1423" s="107">
        <f t="shared" si="465"/>
        <v>2.8434111139679028</v>
      </c>
      <c r="J1423" s="15"/>
      <c r="K1423" s="385">
        <f t="shared" si="466"/>
        <v>1.6520225987808086</v>
      </c>
      <c r="L1423" s="15"/>
      <c r="M1423" s="128">
        <f t="shared" ref="M1423:M1431" si="487">M1422+1</f>
        <v>2042</v>
      </c>
      <c r="N1423" s="303">
        <f t="shared" si="468"/>
        <v>5.8554001200468901</v>
      </c>
      <c r="O1423" s="303">
        <f t="shared" si="469"/>
        <v>3.2611311180338602</v>
      </c>
      <c r="P1423" s="303">
        <f t="shared" si="470"/>
        <v>2.4802699403401074</v>
      </c>
      <c r="Q1423" s="303">
        <f t="shared" si="471"/>
        <v>2.0838730201521747</v>
      </c>
      <c r="R1423" s="303">
        <f t="shared" si="472"/>
        <v>1.8662754405465791</v>
      </c>
      <c r="S1423" s="303">
        <f t="shared" si="473"/>
        <v>1.7829375548137327</v>
      </c>
      <c r="T1423" s="303">
        <f t="shared" si="474"/>
        <v>1.759056162127006</v>
      </c>
      <c r="U1423" s="303">
        <f t="shared" si="475"/>
        <v>1.7748493048154772</v>
      </c>
      <c r="V1423" s="303">
        <f t="shared" si="476"/>
        <v>1.8237258228732636</v>
      </c>
      <c r="W1423" s="303">
        <f t="shared" si="477"/>
        <v>1.9239845118941501</v>
      </c>
      <c r="X1423" s="303">
        <f t="shared" si="478"/>
        <v>2.2521999839062392</v>
      </c>
      <c r="Y1423" s="303">
        <f t="shared" si="479"/>
        <v>2.5478055489370712</v>
      </c>
      <c r="Z1423" s="303">
        <f t="shared" si="480"/>
        <v>2.8434111139679024</v>
      </c>
      <c r="AA1423" s="303">
        <f t="shared" si="481"/>
        <v>3.1390166789987344</v>
      </c>
      <c r="AB1423" s="72"/>
      <c r="AC1423" s="72"/>
      <c r="AD1423" s="72"/>
      <c r="AE1423" s="72"/>
      <c r="AF1423" s="72"/>
      <c r="AG1423" s="72"/>
      <c r="AH1423" s="72"/>
      <c r="AI1423" s="72"/>
      <c r="AJ1423" s="72"/>
      <c r="AK1423" s="72"/>
      <c r="AL1423" s="72"/>
      <c r="AM1423" s="72"/>
      <c r="AN1423" s="72"/>
      <c r="AO1423" s="72"/>
      <c r="AP1423" s="72"/>
      <c r="AQ1423" s="72"/>
      <c r="AR1423" s="72"/>
      <c r="AS1423" s="72"/>
      <c r="AT1423" s="72"/>
      <c r="AU1423" s="72"/>
      <c r="AV1423" s="72"/>
      <c r="AW1423" s="72"/>
      <c r="AX1423" s="2"/>
      <c r="AY1423" s="359"/>
      <c r="AZ1423" s="359"/>
      <c r="BA1423" s="43"/>
      <c r="BB1423" s="128"/>
      <c r="BC1423" s="128"/>
      <c r="BD1423" s="43"/>
      <c r="BE1423" s="44"/>
      <c r="BF1423" s="44"/>
      <c r="BG1423" s="43"/>
      <c r="BH1423" s="2"/>
      <c r="BI1423" s="2"/>
      <c r="BJ1423" s="2"/>
      <c r="BK1423" s="2"/>
      <c r="BL1423" s="2"/>
      <c r="BM1423" s="2"/>
      <c r="BN1423" s="2"/>
      <c r="BO1423" s="2"/>
      <c r="BP1423" s="2"/>
      <c r="BQ1423" s="2"/>
      <c r="BR1423" s="2"/>
      <c r="BS1423" s="72"/>
      <c r="BT1423" s="72"/>
      <c r="BU1423" s="72"/>
      <c r="BV1423" s="72"/>
      <c r="BW1423" s="72"/>
      <c r="BX1423" s="72"/>
      <c r="BY1423" s="72"/>
      <c r="BZ1423" s="72"/>
      <c r="CA1423" s="72"/>
      <c r="CB1423" s="72"/>
      <c r="CC1423" s="72"/>
      <c r="CD1423" s="72"/>
      <c r="CE1423" s="72"/>
      <c r="CF1423" s="72"/>
      <c r="CG1423" s="72"/>
      <c r="CH1423" s="72"/>
      <c r="CI1423" s="72"/>
      <c r="CJ1423" s="72"/>
      <c r="CK1423" s="383"/>
      <c r="CL1423" s="383"/>
      <c r="CM1423" s="383"/>
      <c r="CN1423" s="383"/>
      <c r="CO1423" s="383"/>
      <c r="CP1423" s="383"/>
      <c r="CQ1423" s="383"/>
      <c r="CR1423" s="383"/>
      <c r="CS1423" s="383"/>
      <c r="CT1423" s="383"/>
      <c r="CU1423" s="383"/>
      <c r="CV1423" s="383"/>
      <c r="CW1423" s="383"/>
      <c r="CX1423" s="383"/>
      <c r="CY1423" s="383"/>
      <c r="CZ1423" s="383"/>
      <c r="DA1423" s="383"/>
      <c r="DB1423" s="383"/>
      <c r="DC1423" s="383"/>
      <c r="DD1423" s="383"/>
      <c r="DE1423" s="383"/>
      <c r="DF1423" s="383"/>
      <c r="DG1423" s="383"/>
      <c r="DH1423" s="383"/>
      <c r="DI1423" s="383"/>
      <c r="DJ1423" s="383"/>
      <c r="DK1423" s="383"/>
      <c r="DL1423" s="383"/>
      <c r="DM1423" s="383"/>
      <c r="DN1423" s="383"/>
      <c r="DO1423" s="383"/>
      <c r="DP1423" s="383"/>
      <c r="DQ1423" s="383"/>
      <c r="DR1423" s="383"/>
      <c r="DS1423" s="383"/>
      <c r="DT1423" s="383"/>
      <c r="DU1423" s="383"/>
      <c r="DV1423" s="383"/>
      <c r="DW1423" s="383"/>
      <c r="DX1423" s="383"/>
      <c r="DY1423" s="383"/>
      <c r="DZ1423" s="383"/>
      <c r="EA1423" s="383"/>
      <c r="EB1423" s="383"/>
      <c r="EC1423" s="383"/>
      <c r="ED1423" s="383"/>
      <c r="EE1423" s="383"/>
      <c r="EF1423" s="383"/>
      <c r="EG1423" s="383"/>
      <c r="EH1423" s="383"/>
      <c r="EI1423" s="383"/>
      <c r="EJ1423" s="383"/>
      <c r="EK1423" s="383"/>
      <c r="EL1423" s="383"/>
    </row>
    <row r="1424" spans="1:142" s="384" customFormat="1" ht="25.15" customHeight="1">
      <c r="A1424" s="440"/>
      <c r="B1424" s="369">
        <f t="shared" si="486"/>
        <v>2043</v>
      </c>
      <c r="C1424" s="397">
        <f t="shared" si="467"/>
        <v>52231</v>
      </c>
      <c r="D1424" s="107">
        <f t="shared" si="460"/>
        <v>4.0546786728899011</v>
      </c>
      <c r="E1424" s="107">
        <f t="shared" si="461"/>
        <v>2.0716811220512485</v>
      </c>
      <c r="F1424" s="107">
        <f t="shared" si="462"/>
        <v>1.8576217048085939</v>
      </c>
      <c r="G1424" s="107">
        <f t="shared" si="463"/>
        <v>1.8872961946845841</v>
      </c>
      <c r="H1424" s="107">
        <f t="shared" si="464"/>
        <v>2.1902271948083563</v>
      </c>
      <c r="I1424" s="107">
        <f t="shared" si="465"/>
        <v>2.9824910054119846</v>
      </c>
      <c r="J1424" s="15"/>
      <c r="K1424" s="385">
        <f t="shared" si="466"/>
        <v>1.7289186828162071</v>
      </c>
      <c r="L1424" s="15"/>
      <c r="M1424" s="128">
        <f t="shared" si="487"/>
        <v>2043</v>
      </c>
      <c r="N1424" s="303">
        <f t="shared" si="468"/>
        <v>6.141805560701358</v>
      </c>
      <c r="O1424" s="303">
        <f t="shared" si="469"/>
        <v>3.4206429661985602</v>
      </c>
      <c r="P1424" s="303">
        <f t="shared" si="470"/>
        <v>2.6015874917697861</v>
      </c>
      <c r="Q1424" s="303">
        <f t="shared" si="471"/>
        <v>2.1858015917900526</v>
      </c>
      <c r="R1424" s="303">
        <f t="shared" si="472"/>
        <v>1.9575606523124445</v>
      </c>
      <c r="S1424" s="303">
        <f t="shared" si="473"/>
        <v>1.8701464569513611</v>
      </c>
      <c r="T1424" s="303">
        <f t="shared" si="474"/>
        <v>1.8450969526658267</v>
      </c>
      <c r="U1424" s="303">
        <f t="shared" si="475"/>
        <v>1.8616625860292777</v>
      </c>
      <c r="V1424" s="303">
        <f t="shared" si="476"/>
        <v>1.9129298033398905</v>
      </c>
      <c r="W1424" s="303">
        <f t="shared" si="477"/>
        <v>2.0180924499759292</v>
      </c>
      <c r="X1424" s="303">
        <f t="shared" si="478"/>
        <v>2.3623619396407833</v>
      </c>
      <c r="Y1424" s="303">
        <f t="shared" si="479"/>
        <v>2.672426472526384</v>
      </c>
      <c r="Z1424" s="303">
        <f t="shared" si="480"/>
        <v>2.9824910054119846</v>
      </c>
      <c r="AA1424" s="303">
        <f t="shared" si="481"/>
        <v>3.2925555382975853</v>
      </c>
      <c r="AB1424" s="72"/>
      <c r="AC1424" s="72"/>
      <c r="AD1424" s="72"/>
      <c r="AE1424" s="72"/>
      <c r="AF1424" s="72"/>
      <c r="AG1424" s="72"/>
      <c r="AH1424" s="72"/>
      <c r="AI1424" s="72"/>
      <c r="AJ1424" s="72"/>
      <c r="AK1424" s="72"/>
      <c r="AL1424" s="72"/>
      <c r="AM1424" s="72"/>
      <c r="AN1424" s="72"/>
      <c r="AO1424" s="72"/>
      <c r="AP1424" s="72"/>
      <c r="AQ1424" s="72"/>
      <c r="AR1424" s="72"/>
      <c r="AS1424" s="72"/>
      <c r="AT1424" s="72"/>
      <c r="AU1424" s="72"/>
      <c r="AV1424" s="72"/>
      <c r="AW1424" s="72"/>
      <c r="AX1424" s="2"/>
      <c r="AY1424" s="359"/>
      <c r="AZ1424" s="359"/>
      <c r="BA1424" s="43"/>
      <c r="BB1424" s="128"/>
      <c r="BC1424" s="128"/>
      <c r="BD1424" s="43"/>
      <c r="BE1424" s="44"/>
      <c r="BF1424" s="44"/>
      <c r="BG1424" s="43"/>
      <c r="BH1424" s="2"/>
      <c r="BI1424" s="2"/>
      <c r="BJ1424" s="2"/>
      <c r="BK1424" s="2"/>
      <c r="BL1424" s="2"/>
      <c r="BM1424" s="2"/>
      <c r="BN1424" s="2"/>
      <c r="BO1424" s="2"/>
      <c r="BP1424" s="2"/>
      <c r="BQ1424" s="2"/>
      <c r="BR1424" s="2"/>
      <c r="BS1424" s="72"/>
      <c r="BT1424" s="72"/>
      <c r="BU1424" s="72"/>
      <c r="BV1424" s="72"/>
      <c r="BW1424" s="72"/>
      <c r="BX1424" s="72"/>
      <c r="BY1424" s="72"/>
      <c r="BZ1424" s="72"/>
      <c r="CA1424" s="72"/>
      <c r="CB1424" s="72"/>
      <c r="CC1424" s="72"/>
      <c r="CD1424" s="72"/>
      <c r="CE1424" s="72"/>
      <c r="CF1424" s="72"/>
      <c r="CG1424" s="72"/>
      <c r="CH1424" s="72"/>
      <c r="CI1424" s="72"/>
      <c r="CJ1424" s="72"/>
      <c r="CK1424" s="383"/>
      <c r="CL1424" s="383"/>
      <c r="CM1424" s="383"/>
      <c r="CN1424" s="383"/>
      <c r="CO1424" s="383"/>
      <c r="CP1424" s="383"/>
      <c r="CQ1424" s="383"/>
      <c r="CR1424" s="383"/>
      <c r="CS1424" s="383"/>
      <c r="CT1424" s="383"/>
      <c r="CU1424" s="383"/>
      <c r="CV1424" s="383"/>
      <c r="CW1424" s="383"/>
      <c r="CX1424" s="383"/>
      <c r="CY1424" s="383"/>
      <c r="CZ1424" s="383"/>
      <c r="DA1424" s="383"/>
      <c r="DB1424" s="383"/>
      <c r="DC1424" s="383"/>
      <c r="DD1424" s="383"/>
      <c r="DE1424" s="383"/>
      <c r="DF1424" s="383"/>
      <c r="DG1424" s="383"/>
      <c r="DH1424" s="383"/>
      <c r="DI1424" s="383"/>
      <c r="DJ1424" s="383"/>
      <c r="DK1424" s="383"/>
      <c r="DL1424" s="383"/>
      <c r="DM1424" s="383"/>
      <c r="DN1424" s="383"/>
      <c r="DO1424" s="383"/>
      <c r="DP1424" s="383"/>
      <c r="DQ1424" s="383"/>
      <c r="DR1424" s="383"/>
      <c r="DS1424" s="383"/>
      <c r="DT1424" s="383"/>
      <c r="DU1424" s="383"/>
      <c r="DV1424" s="383"/>
      <c r="DW1424" s="383"/>
      <c r="DX1424" s="383"/>
      <c r="DY1424" s="383"/>
      <c r="DZ1424" s="383"/>
      <c r="EA1424" s="383"/>
      <c r="EB1424" s="383"/>
      <c r="EC1424" s="383"/>
      <c r="ED1424" s="383"/>
      <c r="EE1424" s="383"/>
      <c r="EF1424" s="383"/>
      <c r="EG1424" s="383"/>
      <c r="EH1424" s="383"/>
      <c r="EI1424" s="383"/>
      <c r="EJ1424" s="383"/>
      <c r="EK1424" s="383"/>
      <c r="EL1424" s="383"/>
    </row>
    <row r="1425" spans="1:142" s="384" customFormat="1" ht="25.15" customHeight="1">
      <c r="A1425" s="440"/>
      <c r="B1425" s="369">
        <f t="shared" si="486"/>
        <v>2044</v>
      </c>
      <c r="C1425" s="397">
        <f t="shared" si="467"/>
        <v>52596</v>
      </c>
      <c r="D1425" s="107">
        <f t="shared" si="460"/>
        <v>4.2437569529728512</v>
      </c>
      <c r="E1425" s="107">
        <f t="shared" si="461"/>
        <v>2.1682880137531204</v>
      </c>
      <c r="F1425" s="107">
        <f t="shared" si="462"/>
        <v>1.9442465511468185</v>
      </c>
      <c r="G1425" s="107">
        <f t="shared" si="463"/>
        <v>1.975304825524798</v>
      </c>
      <c r="H1425" s="107">
        <f t="shared" si="464"/>
        <v>2.2923621417165179</v>
      </c>
      <c r="I1425" s="107">
        <f t="shared" si="465"/>
        <v>3.1215708968560669</v>
      </c>
      <c r="J1425" s="15"/>
      <c r="K1425" s="385">
        <f t="shared" si="466"/>
        <v>1.8054501624734438</v>
      </c>
      <c r="L1425" s="15"/>
      <c r="M1425" s="128">
        <f t="shared" si="487"/>
        <v>2044</v>
      </c>
      <c r="N1425" s="303">
        <f t="shared" si="468"/>
        <v>6.4282110013558258</v>
      </c>
      <c r="O1425" s="303">
        <f t="shared" si="469"/>
        <v>3.5801548143632602</v>
      </c>
      <c r="P1425" s="303">
        <f t="shared" si="470"/>
        <v>2.7229050431994657</v>
      </c>
      <c r="Q1425" s="303">
        <f t="shared" si="471"/>
        <v>2.287730163427931</v>
      </c>
      <c r="R1425" s="303">
        <f t="shared" si="472"/>
        <v>2.0488458640783098</v>
      </c>
      <c r="S1425" s="303">
        <f t="shared" si="473"/>
        <v>1.9573553590889892</v>
      </c>
      <c r="T1425" s="303">
        <f t="shared" si="474"/>
        <v>1.9311377432046479</v>
      </c>
      <c r="U1425" s="303">
        <f t="shared" si="475"/>
        <v>1.9484758672430784</v>
      </c>
      <c r="V1425" s="303">
        <f t="shared" si="476"/>
        <v>2.0021337838065176</v>
      </c>
      <c r="W1425" s="303">
        <f t="shared" si="477"/>
        <v>2.1122003880577083</v>
      </c>
      <c r="X1425" s="303">
        <f t="shared" si="478"/>
        <v>2.4725238953753275</v>
      </c>
      <c r="Y1425" s="303">
        <f t="shared" si="479"/>
        <v>2.7970473961156976</v>
      </c>
      <c r="Z1425" s="303">
        <f t="shared" si="480"/>
        <v>3.1215708968560669</v>
      </c>
      <c r="AA1425" s="303">
        <f t="shared" si="481"/>
        <v>3.4460943975964362</v>
      </c>
      <c r="AB1425" s="72"/>
      <c r="AC1425" s="72"/>
      <c r="AD1425" s="72"/>
      <c r="AE1425" s="72"/>
      <c r="AF1425" s="72"/>
      <c r="AG1425" s="72"/>
      <c r="AH1425" s="72"/>
      <c r="AI1425" s="72"/>
      <c r="AJ1425" s="72"/>
      <c r="AK1425" s="72"/>
      <c r="AL1425" s="72"/>
      <c r="AM1425" s="72"/>
      <c r="AN1425" s="72"/>
      <c r="AO1425" s="72"/>
      <c r="AP1425" s="72"/>
      <c r="AQ1425" s="72"/>
      <c r="AR1425" s="72"/>
      <c r="AS1425" s="72"/>
      <c r="AT1425" s="72"/>
      <c r="AU1425" s="72"/>
      <c r="AV1425" s="72"/>
      <c r="AW1425" s="72"/>
      <c r="AX1425" s="2"/>
      <c r="AY1425" s="359"/>
      <c r="AZ1425" s="359"/>
      <c r="BA1425" s="43"/>
      <c r="BB1425" s="128"/>
      <c r="BC1425" s="128"/>
      <c r="BD1425" s="43"/>
      <c r="BE1425" s="44"/>
      <c r="BF1425" s="44"/>
      <c r="BG1425" s="43"/>
      <c r="BH1425" s="2"/>
      <c r="BI1425" s="2"/>
      <c r="BJ1425" s="2"/>
      <c r="BK1425" s="2"/>
      <c r="BL1425" s="2"/>
      <c r="BM1425" s="2"/>
      <c r="BN1425" s="2"/>
      <c r="BO1425" s="2"/>
      <c r="BP1425" s="2"/>
      <c r="BQ1425" s="2"/>
      <c r="BR1425" s="2"/>
      <c r="BS1425" s="72"/>
      <c r="BT1425" s="72"/>
      <c r="BU1425" s="72"/>
      <c r="BV1425" s="72"/>
      <c r="BW1425" s="72"/>
      <c r="BX1425" s="72"/>
      <c r="BY1425" s="72"/>
      <c r="BZ1425" s="72"/>
      <c r="CA1425" s="72"/>
      <c r="CB1425" s="72"/>
      <c r="CC1425" s="72"/>
      <c r="CD1425" s="72"/>
      <c r="CE1425" s="72"/>
      <c r="CF1425" s="72"/>
      <c r="CG1425" s="72"/>
      <c r="CH1425" s="72"/>
      <c r="CI1425" s="72"/>
      <c r="CJ1425" s="72"/>
      <c r="CK1425" s="383"/>
      <c r="CL1425" s="383"/>
      <c r="CM1425" s="383"/>
      <c r="CN1425" s="383"/>
      <c r="CO1425" s="383"/>
      <c r="CP1425" s="383"/>
      <c r="CQ1425" s="383"/>
      <c r="CR1425" s="383"/>
      <c r="CS1425" s="383"/>
      <c r="CT1425" s="383"/>
      <c r="CU1425" s="383"/>
      <c r="CV1425" s="383"/>
      <c r="CW1425" s="383"/>
      <c r="CX1425" s="383"/>
      <c r="CY1425" s="383"/>
      <c r="CZ1425" s="383"/>
      <c r="DA1425" s="383"/>
      <c r="DB1425" s="383"/>
      <c r="DC1425" s="383"/>
      <c r="DD1425" s="383"/>
      <c r="DE1425" s="383"/>
      <c r="DF1425" s="383"/>
      <c r="DG1425" s="383"/>
      <c r="DH1425" s="383"/>
      <c r="DI1425" s="383"/>
      <c r="DJ1425" s="383"/>
      <c r="DK1425" s="383"/>
      <c r="DL1425" s="383"/>
      <c r="DM1425" s="383"/>
      <c r="DN1425" s="383"/>
      <c r="DO1425" s="383"/>
      <c r="DP1425" s="383"/>
      <c r="DQ1425" s="383"/>
      <c r="DR1425" s="383"/>
      <c r="DS1425" s="383"/>
      <c r="DT1425" s="383"/>
      <c r="DU1425" s="383"/>
      <c r="DV1425" s="383"/>
      <c r="DW1425" s="383"/>
      <c r="DX1425" s="383"/>
      <c r="DY1425" s="383"/>
      <c r="DZ1425" s="383"/>
      <c r="EA1425" s="383"/>
      <c r="EB1425" s="383"/>
      <c r="EC1425" s="383"/>
      <c r="ED1425" s="383"/>
      <c r="EE1425" s="383"/>
      <c r="EF1425" s="383"/>
      <c r="EG1425" s="383"/>
      <c r="EH1425" s="383"/>
      <c r="EI1425" s="383"/>
      <c r="EJ1425" s="383"/>
      <c r="EK1425" s="383"/>
      <c r="EL1425" s="383"/>
    </row>
    <row r="1426" spans="1:142" s="384" customFormat="1" ht="25.15" customHeight="1">
      <c r="A1426" s="440"/>
      <c r="B1426" s="369">
        <f t="shared" si="486"/>
        <v>2045</v>
      </c>
      <c r="C1426" s="397">
        <f t="shared" si="467"/>
        <v>52962</v>
      </c>
      <c r="D1426" s="107">
        <f t="shared" si="460"/>
        <v>4.4328352330557985</v>
      </c>
      <c r="E1426" s="107">
        <f t="shared" si="461"/>
        <v>2.2648949054549918</v>
      </c>
      <c r="F1426" s="107">
        <f t="shared" si="462"/>
        <v>2.0308713974850434</v>
      </c>
      <c r="G1426" s="107">
        <f t="shared" si="463"/>
        <v>2.0633134563650115</v>
      </c>
      <c r="H1426" s="107">
        <f t="shared" si="464"/>
        <v>2.3944970886246795</v>
      </c>
      <c r="I1426" s="107">
        <f t="shared" si="465"/>
        <v>3.2606507883001492</v>
      </c>
      <c r="J1426" s="15"/>
      <c r="K1426" s="385">
        <f t="shared" si="466"/>
        <v>1.8816170377525199</v>
      </c>
      <c r="L1426" s="15"/>
      <c r="M1426" s="128">
        <f t="shared" si="487"/>
        <v>2045</v>
      </c>
      <c r="N1426" s="303">
        <f t="shared" si="468"/>
        <v>6.7146164420102918</v>
      </c>
      <c r="O1426" s="303">
        <f t="shared" si="469"/>
        <v>3.7396666625279598</v>
      </c>
      <c r="P1426" s="303">
        <f t="shared" si="470"/>
        <v>2.8442225946291444</v>
      </c>
      <c r="Q1426" s="303">
        <f t="shared" si="471"/>
        <v>2.3896587350658089</v>
      </c>
      <c r="R1426" s="303">
        <f t="shared" si="472"/>
        <v>2.1401310758441747</v>
      </c>
      <c r="S1426" s="303">
        <f t="shared" si="473"/>
        <v>2.0445642612266175</v>
      </c>
      <c r="T1426" s="303">
        <f t="shared" si="474"/>
        <v>2.0171785337434689</v>
      </c>
      <c r="U1426" s="303">
        <f t="shared" si="475"/>
        <v>2.0352891484568789</v>
      </c>
      <c r="V1426" s="303">
        <f t="shared" si="476"/>
        <v>2.0913377642731446</v>
      </c>
      <c r="W1426" s="303">
        <f t="shared" si="477"/>
        <v>2.2063083261394874</v>
      </c>
      <c r="X1426" s="303">
        <f t="shared" si="478"/>
        <v>2.5826858511098716</v>
      </c>
      <c r="Y1426" s="303">
        <f t="shared" si="479"/>
        <v>2.9216683197050108</v>
      </c>
      <c r="Z1426" s="303">
        <f t="shared" si="480"/>
        <v>3.2606507883001488</v>
      </c>
      <c r="AA1426" s="303">
        <f t="shared" si="481"/>
        <v>3.5996332568952876</v>
      </c>
      <c r="AB1426" s="72"/>
      <c r="AC1426" s="72"/>
      <c r="AD1426" s="72"/>
      <c r="AE1426" s="72"/>
      <c r="AF1426" s="72"/>
      <c r="AG1426" s="72"/>
      <c r="AH1426" s="72"/>
      <c r="AI1426" s="72"/>
      <c r="AJ1426" s="72"/>
      <c r="AK1426" s="72"/>
      <c r="AL1426" s="72"/>
      <c r="AM1426" s="72"/>
      <c r="AN1426" s="72"/>
      <c r="AO1426" s="72"/>
      <c r="AP1426" s="72"/>
      <c r="AQ1426" s="72"/>
      <c r="AR1426" s="72"/>
      <c r="AS1426" s="72"/>
      <c r="AT1426" s="72"/>
      <c r="AU1426" s="72"/>
      <c r="AV1426" s="72"/>
      <c r="AW1426" s="72"/>
      <c r="AX1426" s="2"/>
      <c r="AY1426" s="359"/>
      <c r="AZ1426" s="359"/>
      <c r="BA1426" s="43"/>
      <c r="BB1426" s="128"/>
      <c r="BC1426" s="128"/>
      <c r="BD1426" s="43"/>
      <c r="BE1426" s="44"/>
      <c r="BF1426" s="44"/>
      <c r="BG1426" s="43"/>
      <c r="BH1426" s="2"/>
      <c r="BI1426" s="2"/>
      <c r="BJ1426" s="2"/>
      <c r="BK1426" s="2"/>
      <c r="BL1426" s="2"/>
      <c r="BM1426" s="2"/>
      <c r="BN1426" s="2"/>
      <c r="BO1426" s="2"/>
      <c r="BP1426" s="2"/>
      <c r="BQ1426" s="2"/>
      <c r="BR1426" s="2"/>
      <c r="BS1426" s="72"/>
      <c r="BT1426" s="72"/>
      <c r="BU1426" s="72"/>
      <c r="BV1426" s="72"/>
      <c r="BW1426" s="72"/>
      <c r="BX1426" s="72"/>
      <c r="BY1426" s="72"/>
      <c r="BZ1426" s="72"/>
      <c r="CA1426" s="72"/>
      <c r="CB1426" s="72"/>
      <c r="CC1426" s="72"/>
      <c r="CD1426" s="72"/>
      <c r="CE1426" s="72"/>
      <c r="CF1426" s="72"/>
      <c r="CG1426" s="72"/>
      <c r="CH1426" s="72"/>
      <c r="CI1426" s="72"/>
      <c r="CJ1426" s="72"/>
      <c r="CK1426" s="383"/>
      <c r="CL1426" s="383"/>
      <c r="CM1426" s="383"/>
      <c r="CN1426" s="383"/>
      <c r="CO1426" s="383"/>
      <c r="CP1426" s="383"/>
      <c r="CQ1426" s="383"/>
      <c r="CR1426" s="383"/>
      <c r="CS1426" s="383"/>
      <c r="CT1426" s="383"/>
      <c r="CU1426" s="383"/>
      <c r="CV1426" s="383"/>
      <c r="CW1426" s="383"/>
      <c r="CX1426" s="383"/>
      <c r="CY1426" s="383"/>
      <c r="CZ1426" s="383"/>
      <c r="DA1426" s="383"/>
      <c r="DB1426" s="383"/>
      <c r="DC1426" s="383"/>
      <c r="DD1426" s="383"/>
      <c r="DE1426" s="383"/>
      <c r="DF1426" s="383"/>
      <c r="DG1426" s="383"/>
      <c r="DH1426" s="383"/>
      <c r="DI1426" s="383"/>
      <c r="DJ1426" s="383"/>
      <c r="DK1426" s="383"/>
      <c r="DL1426" s="383"/>
      <c r="DM1426" s="383"/>
      <c r="DN1426" s="383"/>
      <c r="DO1426" s="383"/>
      <c r="DP1426" s="383"/>
      <c r="DQ1426" s="383"/>
      <c r="DR1426" s="383"/>
      <c r="DS1426" s="383"/>
      <c r="DT1426" s="383"/>
      <c r="DU1426" s="383"/>
      <c r="DV1426" s="383"/>
      <c r="DW1426" s="383"/>
      <c r="DX1426" s="383"/>
      <c r="DY1426" s="383"/>
      <c r="DZ1426" s="383"/>
      <c r="EA1426" s="383"/>
      <c r="EB1426" s="383"/>
      <c r="EC1426" s="383"/>
      <c r="ED1426" s="383"/>
      <c r="EE1426" s="383"/>
      <c r="EF1426" s="383"/>
      <c r="EG1426" s="383"/>
      <c r="EH1426" s="383"/>
      <c r="EI1426" s="383"/>
      <c r="EJ1426" s="383"/>
      <c r="EK1426" s="383"/>
      <c r="EL1426" s="383"/>
    </row>
    <row r="1427" spans="1:142" s="384" customFormat="1" ht="25.15" customHeight="1">
      <c r="A1427" s="440"/>
      <c r="B1427" s="369">
        <f t="shared" si="486"/>
        <v>2046</v>
      </c>
      <c r="C1427" s="397">
        <f t="shared" si="467"/>
        <v>53327</v>
      </c>
      <c r="D1427" s="107">
        <f t="shared" si="460"/>
        <v>4.6219135131387477</v>
      </c>
      <c r="E1427" s="107">
        <f t="shared" si="461"/>
        <v>2.3615017971568637</v>
      </c>
      <c r="F1427" s="107">
        <f t="shared" si="462"/>
        <v>2.1174962438232674</v>
      </c>
      <c r="G1427" s="107">
        <f t="shared" si="463"/>
        <v>2.1513220872052257</v>
      </c>
      <c r="H1427" s="107">
        <f t="shared" si="464"/>
        <v>2.4966320355328415</v>
      </c>
      <c r="I1427" s="107">
        <f t="shared" si="465"/>
        <v>3.3997306797442319</v>
      </c>
      <c r="J1427" s="15"/>
      <c r="K1427" s="385">
        <f t="shared" si="466"/>
        <v>1.9574193086534346</v>
      </c>
      <c r="L1427" s="15"/>
      <c r="M1427" s="128">
        <f t="shared" si="487"/>
        <v>2046</v>
      </c>
      <c r="N1427" s="303">
        <f t="shared" si="468"/>
        <v>7.0010218826647597</v>
      </c>
      <c r="O1427" s="303">
        <f t="shared" si="469"/>
        <v>3.8991785106926593</v>
      </c>
      <c r="P1427" s="303">
        <f t="shared" si="470"/>
        <v>2.965540146058824</v>
      </c>
      <c r="Q1427" s="303">
        <f t="shared" si="471"/>
        <v>2.4915873067036869</v>
      </c>
      <c r="R1427" s="303">
        <f t="shared" si="472"/>
        <v>2.2314162876100401</v>
      </c>
      <c r="S1427" s="303">
        <f t="shared" si="473"/>
        <v>2.1317731633642456</v>
      </c>
      <c r="T1427" s="303">
        <f t="shared" si="474"/>
        <v>2.1032193242822896</v>
      </c>
      <c r="U1427" s="303">
        <f t="shared" si="475"/>
        <v>2.1221024296706794</v>
      </c>
      <c r="V1427" s="303">
        <f t="shared" si="476"/>
        <v>2.1805417447397719</v>
      </c>
      <c r="W1427" s="303">
        <f t="shared" si="477"/>
        <v>2.3004162642212664</v>
      </c>
      <c r="X1427" s="303">
        <f t="shared" si="478"/>
        <v>2.6928478068444162</v>
      </c>
      <c r="Y1427" s="303">
        <f t="shared" si="479"/>
        <v>3.046289243294324</v>
      </c>
      <c r="Z1427" s="303">
        <f t="shared" si="480"/>
        <v>3.3997306797442315</v>
      </c>
      <c r="AA1427" s="303">
        <f t="shared" si="481"/>
        <v>3.7531721161941389</v>
      </c>
      <c r="AB1427" s="72"/>
      <c r="AC1427" s="72"/>
      <c r="AD1427" s="72"/>
      <c r="AE1427" s="72"/>
      <c r="AF1427" s="72"/>
      <c r="AG1427" s="72"/>
      <c r="AH1427" s="72"/>
      <c r="AI1427" s="72"/>
      <c r="AJ1427" s="72"/>
      <c r="AK1427" s="72"/>
      <c r="AL1427" s="72"/>
      <c r="AM1427" s="72"/>
      <c r="AN1427" s="72"/>
      <c r="AO1427" s="72"/>
      <c r="AP1427" s="72"/>
      <c r="AQ1427" s="72"/>
      <c r="AR1427" s="72"/>
      <c r="AS1427" s="72"/>
      <c r="AT1427" s="72"/>
      <c r="AU1427" s="72"/>
      <c r="AV1427" s="72"/>
      <c r="AW1427" s="72"/>
      <c r="AX1427" s="2"/>
      <c r="AY1427" s="359"/>
      <c r="AZ1427" s="359"/>
      <c r="BA1427" s="43"/>
      <c r="BB1427" s="128"/>
      <c r="BC1427" s="128"/>
      <c r="BD1427" s="43"/>
      <c r="BE1427" s="44"/>
      <c r="BF1427" s="44"/>
      <c r="BG1427" s="43"/>
      <c r="BH1427" s="2"/>
      <c r="BI1427" s="2"/>
      <c r="BJ1427" s="2"/>
      <c r="BK1427" s="2"/>
      <c r="BL1427" s="2"/>
      <c r="BM1427" s="2"/>
      <c r="BN1427" s="2"/>
      <c r="BO1427" s="2"/>
      <c r="BP1427" s="2"/>
      <c r="BQ1427" s="2"/>
      <c r="BR1427" s="2"/>
      <c r="BS1427" s="72"/>
      <c r="BT1427" s="72"/>
      <c r="BU1427" s="72"/>
      <c r="BV1427" s="72"/>
      <c r="BW1427" s="72"/>
      <c r="BX1427" s="72"/>
      <c r="BY1427" s="72"/>
      <c r="BZ1427" s="72"/>
      <c r="CA1427" s="72"/>
      <c r="CB1427" s="72"/>
      <c r="CC1427" s="72"/>
      <c r="CD1427" s="72"/>
      <c r="CE1427" s="72"/>
      <c r="CF1427" s="72"/>
      <c r="CG1427" s="72"/>
      <c r="CH1427" s="72"/>
      <c r="CI1427" s="72"/>
      <c r="CJ1427" s="72"/>
      <c r="CK1427" s="383"/>
      <c r="CL1427" s="383"/>
      <c r="CM1427" s="383"/>
      <c r="CN1427" s="383"/>
      <c r="CO1427" s="383"/>
      <c r="CP1427" s="383"/>
      <c r="CQ1427" s="383"/>
      <c r="CR1427" s="383"/>
      <c r="CS1427" s="383"/>
      <c r="CT1427" s="383"/>
      <c r="CU1427" s="383"/>
      <c r="CV1427" s="383"/>
      <c r="CW1427" s="383"/>
      <c r="CX1427" s="383"/>
      <c r="CY1427" s="383"/>
      <c r="CZ1427" s="383"/>
      <c r="DA1427" s="383"/>
      <c r="DB1427" s="383"/>
      <c r="DC1427" s="383"/>
      <c r="DD1427" s="383"/>
      <c r="DE1427" s="383"/>
      <c r="DF1427" s="383"/>
      <c r="DG1427" s="383"/>
      <c r="DH1427" s="383"/>
      <c r="DI1427" s="383"/>
      <c r="DJ1427" s="383"/>
      <c r="DK1427" s="383"/>
      <c r="DL1427" s="383"/>
      <c r="DM1427" s="383"/>
      <c r="DN1427" s="383"/>
      <c r="DO1427" s="383"/>
      <c r="DP1427" s="383"/>
      <c r="DQ1427" s="383"/>
      <c r="DR1427" s="383"/>
      <c r="DS1427" s="383"/>
      <c r="DT1427" s="383"/>
      <c r="DU1427" s="383"/>
      <c r="DV1427" s="383"/>
      <c r="DW1427" s="383"/>
      <c r="DX1427" s="383"/>
      <c r="DY1427" s="383"/>
      <c r="DZ1427" s="383"/>
      <c r="EA1427" s="383"/>
      <c r="EB1427" s="383"/>
      <c r="EC1427" s="383"/>
      <c r="ED1427" s="383"/>
      <c r="EE1427" s="383"/>
      <c r="EF1427" s="383"/>
      <c r="EG1427" s="383"/>
      <c r="EH1427" s="383"/>
      <c r="EI1427" s="383"/>
      <c r="EJ1427" s="383"/>
      <c r="EK1427" s="383"/>
      <c r="EL1427" s="383"/>
    </row>
    <row r="1428" spans="1:142" s="384" customFormat="1" ht="25.15" customHeight="1">
      <c r="A1428" s="440"/>
      <c r="B1428" s="369">
        <f t="shared" si="486"/>
        <v>2047</v>
      </c>
      <c r="C1428" s="397">
        <f t="shared" si="467"/>
        <v>53692</v>
      </c>
      <c r="D1428" s="107">
        <f t="shared" si="460"/>
        <v>4.817994692484028</v>
      </c>
      <c r="E1428" s="107">
        <f t="shared" si="461"/>
        <v>2.46168672188473</v>
      </c>
      <c r="F1428" s="107">
        <f t="shared" si="462"/>
        <v>2.2073294178036482</v>
      </c>
      <c r="G1428" s="107">
        <f t="shared" si="463"/>
        <v>2.2425902969654468</v>
      </c>
      <c r="H1428" s="107">
        <f t="shared" si="464"/>
        <v>2.6025497582524162</v>
      </c>
      <c r="I1428" s="107">
        <f t="shared" si="465"/>
        <v>3.5439616782788348</v>
      </c>
      <c r="J1428" s="15"/>
      <c r="K1428" s="385">
        <f t="shared" si="466"/>
        <v>2.0358160100745519</v>
      </c>
      <c r="L1428" s="15"/>
      <c r="M1428" s="128">
        <f t="shared" si="487"/>
        <v>2047</v>
      </c>
      <c r="N1428" s="303">
        <f t="shared" si="468"/>
        <v>7.2980349322323557</v>
      </c>
      <c r="O1428" s="303">
        <f t="shared" si="469"/>
        <v>4.064598205085681</v>
      </c>
      <c r="P1428" s="303">
        <f t="shared" si="470"/>
        <v>3.0913509401340464</v>
      </c>
      <c r="Q1428" s="303">
        <f t="shared" si="471"/>
        <v>2.5972910106244491</v>
      </c>
      <c r="R1428" s="303">
        <f t="shared" si="472"/>
        <v>2.3260824331450114</v>
      </c>
      <c r="S1428" s="303">
        <f t="shared" si="473"/>
        <v>2.2222120248403043</v>
      </c>
      <c r="T1428" s="303">
        <f t="shared" si="474"/>
        <v>2.1924468107669925</v>
      </c>
      <c r="U1428" s="303">
        <f t="shared" si="475"/>
        <v>2.2121310175961018</v>
      </c>
      <c r="V1428" s="303">
        <f t="shared" si="476"/>
        <v>2.2730495763347922</v>
      </c>
      <c r="W1428" s="303">
        <f t="shared" si="477"/>
        <v>2.3980096814912595</v>
      </c>
      <c r="X1428" s="303">
        <f t="shared" si="478"/>
        <v>2.8070898350135733</v>
      </c>
      <c r="Y1428" s="303">
        <f t="shared" si="479"/>
        <v>3.1755257566462043</v>
      </c>
      <c r="Z1428" s="303">
        <f t="shared" si="480"/>
        <v>3.5439616782788348</v>
      </c>
      <c r="AA1428" s="303">
        <f t="shared" si="481"/>
        <v>3.9123975999114657</v>
      </c>
      <c r="AB1428" s="72"/>
      <c r="AC1428" s="72"/>
      <c r="AD1428" s="72"/>
      <c r="AE1428" s="72"/>
      <c r="AF1428" s="72"/>
      <c r="AG1428" s="72"/>
      <c r="AH1428" s="72"/>
      <c r="AI1428" s="72"/>
      <c r="AJ1428" s="72"/>
      <c r="AK1428" s="72"/>
      <c r="AL1428" s="72"/>
      <c r="AM1428" s="72"/>
      <c r="AN1428" s="72"/>
      <c r="AO1428" s="72"/>
      <c r="AP1428" s="72"/>
      <c r="AQ1428" s="72"/>
      <c r="AR1428" s="72"/>
      <c r="AS1428" s="72"/>
      <c r="AT1428" s="72"/>
      <c r="AU1428" s="72"/>
      <c r="AV1428" s="72"/>
      <c r="AW1428" s="72"/>
      <c r="AX1428" s="2"/>
      <c r="AY1428" s="359"/>
      <c r="AZ1428" s="359"/>
      <c r="BA1428" s="43"/>
      <c r="BB1428" s="128"/>
      <c r="BC1428" s="128"/>
      <c r="BD1428" s="43"/>
      <c r="BE1428" s="44"/>
      <c r="BF1428" s="44"/>
      <c r="BG1428" s="43"/>
      <c r="BH1428" s="2"/>
      <c r="BI1428" s="2"/>
      <c r="BJ1428" s="2"/>
      <c r="BK1428" s="2"/>
      <c r="BL1428" s="2"/>
      <c r="BM1428" s="2"/>
      <c r="BN1428" s="2"/>
      <c r="BO1428" s="2"/>
      <c r="BP1428" s="2"/>
      <c r="BQ1428" s="2"/>
      <c r="BR1428" s="2"/>
      <c r="BS1428" s="72"/>
      <c r="BT1428" s="72"/>
      <c r="BU1428" s="72"/>
      <c r="BV1428" s="72"/>
      <c r="BW1428" s="72"/>
      <c r="BX1428" s="72"/>
      <c r="BY1428" s="72"/>
      <c r="BZ1428" s="72"/>
      <c r="CA1428" s="72"/>
      <c r="CB1428" s="72"/>
      <c r="CC1428" s="72"/>
      <c r="CD1428" s="72"/>
      <c r="CE1428" s="72"/>
      <c r="CF1428" s="72"/>
      <c r="CG1428" s="72"/>
      <c r="CH1428" s="72"/>
      <c r="CI1428" s="72"/>
      <c r="CJ1428" s="72"/>
      <c r="CK1428" s="383"/>
      <c r="CL1428" s="383"/>
      <c r="CM1428" s="383"/>
      <c r="CN1428" s="383"/>
      <c r="CO1428" s="383"/>
      <c r="CP1428" s="383"/>
      <c r="CQ1428" s="383"/>
      <c r="CR1428" s="383"/>
      <c r="CS1428" s="383"/>
      <c r="CT1428" s="383"/>
      <c r="CU1428" s="383"/>
      <c r="CV1428" s="383"/>
      <c r="CW1428" s="383"/>
      <c r="CX1428" s="383"/>
      <c r="CY1428" s="383"/>
      <c r="CZ1428" s="383"/>
      <c r="DA1428" s="383"/>
      <c r="DB1428" s="383"/>
      <c r="DC1428" s="383"/>
      <c r="DD1428" s="383"/>
      <c r="DE1428" s="383"/>
      <c r="DF1428" s="383"/>
      <c r="DG1428" s="383"/>
      <c r="DH1428" s="383"/>
      <c r="DI1428" s="383"/>
      <c r="DJ1428" s="383"/>
      <c r="DK1428" s="383"/>
      <c r="DL1428" s="383"/>
      <c r="DM1428" s="383"/>
      <c r="DN1428" s="383"/>
      <c r="DO1428" s="383"/>
      <c r="DP1428" s="383"/>
      <c r="DQ1428" s="383"/>
      <c r="DR1428" s="383"/>
      <c r="DS1428" s="383"/>
      <c r="DT1428" s="383"/>
      <c r="DU1428" s="383"/>
      <c r="DV1428" s="383"/>
      <c r="DW1428" s="383"/>
      <c r="DX1428" s="383"/>
      <c r="DY1428" s="383"/>
      <c r="DZ1428" s="383"/>
      <c r="EA1428" s="383"/>
      <c r="EB1428" s="383"/>
      <c r="EC1428" s="383"/>
      <c r="ED1428" s="383"/>
      <c r="EE1428" s="383"/>
      <c r="EF1428" s="383"/>
      <c r="EG1428" s="383"/>
      <c r="EH1428" s="383"/>
      <c r="EI1428" s="383"/>
      <c r="EJ1428" s="383"/>
      <c r="EK1428" s="383"/>
      <c r="EL1428" s="383"/>
    </row>
    <row r="1429" spans="1:142" s="384" customFormat="1" ht="25.15" customHeight="1">
      <c r="A1429" s="440"/>
      <c r="B1429" s="369">
        <f t="shared" si="486"/>
        <v>2048</v>
      </c>
      <c r="C1429" s="397">
        <f t="shared" si="467"/>
        <v>54057</v>
      </c>
      <c r="D1429" s="107">
        <f t="shared" si="460"/>
        <v>5.0140758718293084</v>
      </c>
      <c r="E1429" s="107">
        <f t="shared" si="461"/>
        <v>2.5618716466125977</v>
      </c>
      <c r="F1429" s="107">
        <f t="shared" si="462"/>
        <v>2.2971625917840299</v>
      </c>
      <c r="G1429" s="107">
        <f t="shared" si="463"/>
        <v>2.3338585067256687</v>
      </c>
      <c r="H1429" s="107">
        <f t="shared" si="464"/>
        <v>2.7084674809719917</v>
      </c>
      <c r="I1429" s="107">
        <f t="shared" si="465"/>
        <v>3.6881926768134394</v>
      </c>
      <c r="J1429" s="15"/>
      <c r="K1429" s="385">
        <f t="shared" si="466"/>
        <v>2.1138346032516528</v>
      </c>
      <c r="L1429" s="15"/>
      <c r="M1429" s="128">
        <f t="shared" si="487"/>
        <v>2048</v>
      </c>
      <c r="N1429" s="303">
        <f t="shared" si="468"/>
        <v>7.5950479817999526</v>
      </c>
      <c r="O1429" s="303">
        <f t="shared" si="469"/>
        <v>4.2300178994787032</v>
      </c>
      <c r="P1429" s="303">
        <f t="shared" si="470"/>
        <v>3.2171617342092698</v>
      </c>
      <c r="Q1429" s="303">
        <f t="shared" si="471"/>
        <v>2.7029947145452122</v>
      </c>
      <c r="R1429" s="303">
        <f t="shared" si="472"/>
        <v>2.4207485786799832</v>
      </c>
      <c r="S1429" s="303">
        <f t="shared" si="473"/>
        <v>2.3126508863163635</v>
      </c>
      <c r="T1429" s="303">
        <f t="shared" si="474"/>
        <v>2.2816742972516963</v>
      </c>
      <c r="U1429" s="303">
        <f t="shared" si="475"/>
        <v>2.302159605521525</v>
      </c>
      <c r="V1429" s="303">
        <f t="shared" si="476"/>
        <v>2.3655574079298129</v>
      </c>
      <c r="W1429" s="303">
        <f t="shared" si="477"/>
        <v>2.495603098761253</v>
      </c>
      <c r="X1429" s="303">
        <f t="shared" si="478"/>
        <v>2.9213318631827305</v>
      </c>
      <c r="Y1429" s="303">
        <f t="shared" si="479"/>
        <v>3.304762269998085</v>
      </c>
      <c r="Z1429" s="303">
        <f t="shared" si="480"/>
        <v>3.6881926768134394</v>
      </c>
      <c r="AA1429" s="303">
        <f t="shared" si="481"/>
        <v>4.0716230836287934</v>
      </c>
      <c r="AB1429" s="72"/>
      <c r="AC1429" s="72"/>
      <c r="AD1429" s="72"/>
      <c r="AE1429" s="72"/>
      <c r="AF1429" s="72"/>
      <c r="AG1429" s="72"/>
      <c r="AH1429" s="72"/>
      <c r="AI1429" s="72"/>
      <c r="AJ1429" s="72"/>
      <c r="AK1429" s="72"/>
      <c r="AL1429" s="72"/>
      <c r="AM1429" s="72"/>
      <c r="AN1429" s="72"/>
      <c r="AO1429" s="72"/>
      <c r="AP1429" s="72"/>
      <c r="AQ1429" s="72"/>
      <c r="AR1429" s="72"/>
      <c r="AS1429" s="72"/>
      <c r="AT1429" s="72"/>
      <c r="AU1429" s="72"/>
      <c r="AV1429" s="72"/>
      <c r="AW1429" s="72"/>
      <c r="AX1429" s="2"/>
      <c r="AY1429" s="359"/>
      <c r="AZ1429" s="359"/>
      <c r="BA1429" s="43"/>
      <c r="BB1429" s="128"/>
      <c r="BC1429" s="128"/>
      <c r="BD1429" s="43"/>
      <c r="BE1429" s="44"/>
      <c r="BF1429" s="44"/>
      <c r="BG1429" s="43"/>
      <c r="BH1429" s="2"/>
      <c r="BI1429" s="2"/>
      <c r="BJ1429" s="2"/>
      <c r="BK1429" s="2"/>
      <c r="BL1429" s="2"/>
      <c r="BM1429" s="2"/>
      <c r="BN1429" s="2"/>
      <c r="BO1429" s="2"/>
      <c r="BP1429" s="2"/>
      <c r="BQ1429" s="2"/>
      <c r="BR1429" s="2"/>
      <c r="BS1429" s="72"/>
      <c r="BT1429" s="72"/>
      <c r="BU1429" s="72"/>
      <c r="BV1429" s="72"/>
      <c r="BW1429" s="72"/>
      <c r="BX1429" s="72"/>
      <c r="BY1429" s="72"/>
      <c r="BZ1429" s="72"/>
      <c r="CA1429" s="72"/>
      <c r="CB1429" s="72"/>
      <c r="CC1429" s="72"/>
      <c r="CD1429" s="72"/>
      <c r="CE1429" s="72"/>
      <c r="CF1429" s="72"/>
      <c r="CG1429" s="72"/>
      <c r="CH1429" s="72"/>
      <c r="CI1429" s="72"/>
      <c r="CJ1429" s="72"/>
      <c r="CK1429" s="383"/>
      <c r="CL1429" s="383"/>
      <c r="CM1429" s="383"/>
      <c r="CN1429" s="383"/>
      <c r="CO1429" s="383"/>
      <c r="CP1429" s="383"/>
      <c r="CQ1429" s="383"/>
      <c r="CR1429" s="383"/>
      <c r="CS1429" s="383"/>
      <c r="CT1429" s="383"/>
      <c r="CU1429" s="383"/>
      <c r="CV1429" s="383"/>
      <c r="CW1429" s="383"/>
      <c r="CX1429" s="383"/>
      <c r="CY1429" s="383"/>
      <c r="CZ1429" s="383"/>
      <c r="DA1429" s="383"/>
      <c r="DB1429" s="383"/>
      <c r="DC1429" s="383"/>
      <c r="DD1429" s="383"/>
      <c r="DE1429" s="383"/>
      <c r="DF1429" s="383"/>
      <c r="DG1429" s="383"/>
      <c r="DH1429" s="383"/>
      <c r="DI1429" s="383"/>
      <c r="DJ1429" s="383"/>
      <c r="DK1429" s="383"/>
      <c r="DL1429" s="383"/>
      <c r="DM1429" s="383"/>
      <c r="DN1429" s="383"/>
      <c r="DO1429" s="383"/>
      <c r="DP1429" s="383"/>
      <c r="DQ1429" s="383"/>
      <c r="DR1429" s="383"/>
      <c r="DS1429" s="383"/>
      <c r="DT1429" s="383"/>
      <c r="DU1429" s="383"/>
      <c r="DV1429" s="383"/>
      <c r="DW1429" s="383"/>
      <c r="DX1429" s="383"/>
      <c r="DY1429" s="383"/>
      <c r="DZ1429" s="383"/>
      <c r="EA1429" s="383"/>
      <c r="EB1429" s="383"/>
      <c r="EC1429" s="383"/>
      <c r="ED1429" s="383"/>
      <c r="EE1429" s="383"/>
      <c r="EF1429" s="383"/>
      <c r="EG1429" s="383"/>
      <c r="EH1429" s="383"/>
      <c r="EI1429" s="383"/>
      <c r="EJ1429" s="383"/>
      <c r="EK1429" s="383"/>
      <c r="EL1429" s="383"/>
    </row>
    <row r="1430" spans="1:142" s="384" customFormat="1" ht="25.15" customHeight="1">
      <c r="A1430" s="440"/>
      <c r="B1430" s="369">
        <f t="shared" si="486"/>
        <v>2049</v>
      </c>
      <c r="C1430" s="397">
        <f t="shared" si="467"/>
        <v>54423</v>
      </c>
      <c r="D1430" s="107">
        <f t="shared" si="460"/>
        <v>5.2101570511745869</v>
      </c>
      <c r="E1430" s="107">
        <f t="shared" si="461"/>
        <v>2.6620565713404645</v>
      </c>
      <c r="F1430" s="107">
        <f t="shared" si="462"/>
        <v>2.3869957657644107</v>
      </c>
      <c r="G1430" s="107">
        <f t="shared" si="463"/>
        <v>2.4251267164858907</v>
      </c>
      <c r="H1430" s="107">
        <f t="shared" si="464"/>
        <v>2.8143852036915664</v>
      </c>
      <c r="I1430" s="107">
        <f t="shared" si="465"/>
        <v>3.8324236753480427</v>
      </c>
      <c r="J1430" s="15"/>
      <c r="K1430" s="385">
        <f t="shared" si="466"/>
        <v>2.1914750881847334</v>
      </c>
      <c r="L1430" s="15"/>
      <c r="M1430" s="128">
        <f t="shared" si="487"/>
        <v>2049</v>
      </c>
      <c r="N1430" s="303">
        <f t="shared" si="468"/>
        <v>7.8920610313675459</v>
      </c>
      <c r="O1430" s="303">
        <f t="shared" si="469"/>
        <v>4.3954375938717245</v>
      </c>
      <c r="P1430" s="303">
        <f t="shared" si="470"/>
        <v>3.3429725282844918</v>
      </c>
      <c r="Q1430" s="303">
        <f t="shared" si="471"/>
        <v>2.8086984184659745</v>
      </c>
      <c r="R1430" s="303">
        <f t="shared" si="472"/>
        <v>2.5154147242149545</v>
      </c>
      <c r="S1430" s="303">
        <f t="shared" si="473"/>
        <v>2.4030897477924222</v>
      </c>
      <c r="T1430" s="303">
        <f t="shared" si="474"/>
        <v>2.3709017837363993</v>
      </c>
      <c r="U1430" s="303">
        <f t="shared" si="475"/>
        <v>2.3921881934469473</v>
      </c>
      <c r="V1430" s="303">
        <f t="shared" si="476"/>
        <v>2.4580652395248337</v>
      </c>
      <c r="W1430" s="303">
        <f t="shared" si="477"/>
        <v>2.5931965160312456</v>
      </c>
      <c r="X1430" s="303">
        <f t="shared" si="478"/>
        <v>3.0355738913518868</v>
      </c>
      <c r="Y1430" s="303">
        <f t="shared" si="479"/>
        <v>3.4339987833499648</v>
      </c>
      <c r="Z1430" s="303">
        <f t="shared" si="480"/>
        <v>3.8324236753480423</v>
      </c>
      <c r="AA1430" s="303">
        <f t="shared" si="481"/>
        <v>4.2308485673461202</v>
      </c>
      <c r="AB1430" s="72"/>
      <c r="AC1430" s="72"/>
      <c r="AD1430" s="72"/>
      <c r="AE1430" s="72"/>
      <c r="AF1430" s="72"/>
      <c r="AG1430" s="72"/>
      <c r="AH1430" s="72"/>
      <c r="AI1430" s="72"/>
      <c r="AJ1430" s="72"/>
      <c r="AK1430" s="72"/>
      <c r="AL1430" s="72"/>
      <c r="AM1430" s="72"/>
      <c r="AN1430" s="72"/>
      <c r="AO1430" s="72"/>
      <c r="AP1430" s="72"/>
      <c r="AQ1430" s="72"/>
      <c r="AR1430" s="72"/>
      <c r="AS1430" s="72"/>
      <c r="AT1430" s="72"/>
      <c r="AU1430" s="72"/>
      <c r="AV1430" s="72"/>
      <c r="AW1430" s="72"/>
      <c r="AX1430" s="2"/>
      <c r="AY1430" s="359"/>
      <c r="AZ1430" s="359"/>
      <c r="BA1430" s="43"/>
      <c r="BB1430" s="128"/>
      <c r="BC1430" s="128"/>
      <c r="BD1430" s="43"/>
      <c r="BE1430" s="44"/>
      <c r="BF1430" s="44"/>
      <c r="BG1430" s="43"/>
      <c r="BH1430" s="2"/>
      <c r="BI1430" s="2"/>
      <c r="BJ1430" s="2"/>
      <c r="BK1430" s="2"/>
      <c r="BL1430" s="2"/>
      <c r="BM1430" s="2"/>
      <c r="BN1430" s="2"/>
      <c r="BO1430" s="2"/>
      <c r="BP1430" s="2"/>
      <c r="BQ1430" s="2"/>
      <c r="BR1430" s="2"/>
      <c r="BS1430" s="72"/>
      <c r="BT1430" s="72"/>
      <c r="BU1430" s="72"/>
      <c r="BV1430" s="72"/>
      <c r="BW1430" s="72"/>
      <c r="BX1430" s="72"/>
      <c r="BY1430" s="72"/>
      <c r="BZ1430" s="72"/>
      <c r="CA1430" s="72"/>
      <c r="CB1430" s="72"/>
      <c r="CC1430" s="72"/>
      <c r="CD1430" s="72"/>
      <c r="CE1430" s="72"/>
      <c r="CF1430" s="72"/>
      <c r="CG1430" s="72"/>
      <c r="CH1430" s="72"/>
      <c r="CI1430" s="72"/>
      <c r="CJ1430" s="72"/>
      <c r="CK1430" s="383"/>
      <c r="CL1430" s="383"/>
      <c r="CM1430" s="383"/>
      <c r="CN1430" s="383"/>
      <c r="CO1430" s="383"/>
      <c r="CP1430" s="383"/>
      <c r="CQ1430" s="383"/>
      <c r="CR1430" s="383"/>
      <c r="CS1430" s="383"/>
      <c r="CT1430" s="383"/>
      <c r="CU1430" s="383"/>
      <c r="CV1430" s="383"/>
      <c r="CW1430" s="383"/>
      <c r="CX1430" s="383"/>
      <c r="CY1430" s="383"/>
      <c r="CZ1430" s="383"/>
      <c r="DA1430" s="383"/>
      <c r="DB1430" s="383"/>
      <c r="DC1430" s="383"/>
      <c r="DD1430" s="383"/>
      <c r="DE1430" s="383"/>
      <c r="DF1430" s="383"/>
      <c r="DG1430" s="383"/>
      <c r="DH1430" s="383"/>
      <c r="DI1430" s="383"/>
      <c r="DJ1430" s="383"/>
      <c r="DK1430" s="383"/>
      <c r="DL1430" s="383"/>
      <c r="DM1430" s="383"/>
      <c r="DN1430" s="383"/>
      <c r="DO1430" s="383"/>
      <c r="DP1430" s="383"/>
      <c r="DQ1430" s="383"/>
      <c r="DR1430" s="383"/>
      <c r="DS1430" s="383"/>
      <c r="DT1430" s="383"/>
      <c r="DU1430" s="383"/>
      <c r="DV1430" s="383"/>
      <c r="DW1430" s="383"/>
      <c r="DX1430" s="383"/>
      <c r="DY1430" s="383"/>
      <c r="DZ1430" s="383"/>
      <c r="EA1430" s="383"/>
      <c r="EB1430" s="383"/>
      <c r="EC1430" s="383"/>
      <c r="ED1430" s="383"/>
      <c r="EE1430" s="383"/>
      <c r="EF1430" s="383"/>
      <c r="EG1430" s="383"/>
      <c r="EH1430" s="383"/>
      <c r="EI1430" s="383"/>
      <c r="EJ1430" s="383"/>
      <c r="EK1430" s="383"/>
      <c r="EL1430" s="383"/>
    </row>
    <row r="1431" spans="1:142" s="384" customFormat="1" ht="25.15" customHeight="1">
      <c r="A1431" s="440"/>
      <c r="B1431" s="369">
        <f t="shared" si="486"/>
        <v>2050</v>
      </c>
      <c r="C1431" s="397">
        <f t="shared" si="467"/>
        <v>54788</v>
      </c>
      <c r="D1431" s="107">
        <f t="shared" si="460"/>
        <v>5.4062382305198682</v>
      </c>
      <c r="E1431" s="107">
        <f t="shared" si="461"/>
        <v>2.7622414960683312</v>
      </c>
      <c r="F1431" s="107">
        <f t="shared" si="462"/>
        <v>2.476828939744792</v>
      </c>
      <c r="G1431" s="107">
        <f t="shared" si="463"/>
        <v>2.5163949262461123</v>
      </c>
      <c r="H1431" s="107">
        <f t="shared" si="464"/>
        <v>2.9203029264111411</v>
      </c>
      <c r="I1431" s="107">
        <f t="shared" si="465"/>
        <v>3.976654673882646</v>
      </c>
      <c r="J1431" s="15"/>
      <c r="K1431" s="385">
        <f t="shared" si="466"/>
        <v>2.2687374648737952</v>
      </c>
      <c r="L1431" s="15"/>
      <c r="M1431" s="128">
        <f t="shared" si="487"/>
        <v>2050</v>
      </c>
      <c r="N1431" s="303">
        <f t="shared" si="468"/>
        <v>8.1890740809351428</v>
      </c>
      <c r="O1431" s="303">
        <f t="shared" si="469"/>
        <v>4.5608572882647467</v>
      </c>
      <c r="P1431" s="303">
        <f t="shared" si="470"/>
        <v>3.4687833223597146</v>
      </c>
      <c r="Q1431" s="303">
        <f t="shared" si="471"/>
        <v>2.9144021223867371</v>
      </c>
      <c r="R1431" s="303">
        <f t="shared" si="472"/>
        <v>2.6100808697499254</v>
      </c>
      <c r="S1431" s="303">
        <f t="shared" si="473"/>
        <v>2.4935286092684814</v>
      </c>
      <c r="T1431" s="303">
        <f t="shared" si="474"/>
        <v>2.4601292702211026</v>
      </c>
      <c r="U1431" s="303">
        <f t="shared" si="475"/>
        <v>2.4822167813723706</v>
      </c>
      <c r="V1431" s="303">
        <f t="shared" si="476"/>
        <v>2.550573071119854</v>
      </c>
      <c r="W1431" s="303">
        <f t="shared" si="477"/>
        <v>2.6907899333012386</v>
      </c>
      <c r="X1431" s="303">
        <f t="shared" si="478"/>
        <v>3.149815919521044</v>
      </c>
      <c r="Y1431" s="303">
        <f t="shared" si="479"/>
        <v>3.5632352967018455</v>
      </c>
      <c r="Z1431" s="303">
        <f t="shared" si="480"/>
        <v>3.9766546738826465</v>
      </c>
      <c r="AA1431" s="303">
        <f t="shared" si="481"/>
        <v>4.3900740510634471</v>
      </c>
      <c r="AB1431" s="72"/>
      <c r="AC1431" s="72"/>
      <c r="AD1431" s="72"/>
      <c r="AE1431" s="72"/>
      <c r="AF1431" s="72"/>
      <c r="AG1431" s="72"/>
      <c r="AH1431" s="72"/>
      <c r="AI1431" s="72"/>
      <c r="AJ1431" s="72"/>
      <c r="AK1431" s="72"/>
      <c r="AL1431" s="72"/>
      <c r="AM1431" s="72"/>
      <c r="AN1431" s="72"/>
      <c r="AO1431" s="72"/>
      <c r="AP1431" s="72"/>
      <c r="AQ1431" s="72"/>
      <c r="AR1431" s="72"/>
      <c r="AS1431" s="72"/>
      <c r="AT1431" s="72"/>
      <c r="AU1431" s="72"/>
      <c r="AV1431" s="72"/>
      <c r="AW1431" s="72"/>
      <c r="AX1431" s="2"/>
      <c r="AY1431" s="359"/>
      <c r="AZ1431" s="359"/>
      <c r="BA1431" s="43"/>
      <c r="BB1431" s="128"/>
      <c r="BC1431" s="128"/>
      <c r="BD1431" s="43"/>
      <c r="BE1431" s="44"/>
      <c r="BF1431" s="44"/>
      <c r="BG1431" s="43"/>
      <c r="BH1431" s="2"/>
      <c r="BI1431" s="2"/>
      <c r="BJ1431" s="2"/>
      <c r="BK1431" s="2"/>
      <c r="BL1431" s="2"/>
      <c r="BM1431" s="2"/>
      <c r="BN1431" s="2"/>
      <c r="BO1431" s="2"/>
      <c r="BP1431" s="2"/>
      <c r="BQ1431" s="2"/>
      <c r="BR1431" s="2"/>
      <c r="BS1431" s="72"/>
      <c r="BT1431" s="72"/>
      <c r="BU1431" s="72"/>
      <c r="BV1431" s="72"/>
      <c r="BW1431" s="72"/>
      <c r="BX1431" s="72"/>
      <c r="BY1431" s="72"/>
      <c r="BZ1431" s="72"/>
      <c r="CA1431" s="72"/>
      <c r="CB1431" s="72"/>
      <c r="CC1431" s="72"/>
      <c r="CD1431" s="72"/>
      <c r="CE1431" s="72"/>
      <c r="CF1431" s="72"/>
      <c r="CG1431" s="72"/>
      <c r="CH1431" s="72"/>
      <c r="CI1431" s="72"/>
      <c r="CJ1431" s="72"/>
      <c r="CK1431" s="383"/>
      <c r="CL1431" s="383"/>
      <c r="CM1431" s="383"/>
      <c r="CN1431" s="383"/>
      <c r="CO1431" s="383"/>
      <c r="CP1431" s="383"/>
      <c r="CQ1431" s="383"/>
      <c r="CR1431" s="383"/>
      <c r="CS1431" s="383"/>
      <c r="CT1431" s="383"/>
      <c r="CU1431" s="383"/>
      <c r="CV1431" s="383"/>
      <c r="CW1431" s="383"/>
      <c r="CX1431" s="383"/>
      <c r="CY1431" s="383"/>
      <c r="CZ1431" s="383"/>
      <c r="DA1431" s="383"/>
      <c r="DB1431" s="383"/>
      <c r="DC1431" s="383"/>
      <c r="DD1431" s="383"/>
      <c r="DE1431" s="383"/>
      <c r="DF1431" s="383"/>
      <c r="DG1431" s="383"/>
      <c r="DH1431" s="383"/>
      <c r="DI1431" s="383"/>
      <c r="DJ1431" s="383"/>
      <c r="DK1431" s="383"/>
      <c r="DL1431" s="383"/>
      <c r="DM1431" s="383"/>
      <c r="DN1431" s="383"/>
      <c r="DO1431" s="383"/>
      <c r="DP1431" s="383"/>
      <c r="DQ1431" s="383"/>
      <c r="DR1431" s="383"/>
      <c r="DS1431" s="383"/>
      <c r="DT1431" s="383"/>
      <c r="DU1431" s="383"/>
      <c r="DV1431" s="383"/>
      <c r="DW1431" s="383"/>
      <c r="DX1431" s="383"/>
      <c r="DY1431" s="383"/>
      <c r="DZ1431" s="383"/>
      <c r="EA1431" s="383"/>
      <c r="EB1431" s="383"/>
      <c r="EC1431" s="383"/>
      <c r="ED1431" s="383"/>
      <c r="EE1431" s="383"/>
      <c r="EF1431" s="383"/>
      <c r="EG1431" s="383"/>
      <c r="EH1431" s="383"/>
      <c r="EI1431" s="383"/>
      <c r="EJ1431" s="383"/>
      <c r="EK1431" s="383"/>
      <c r="EL1431" s="383"/>
    </row>
    <row r="1432" spans="1:142" s="384" customFormat="1" ht="25.15" customHeight="1">
      <c r="A1432" s="440"/>
      <c r="B1432" s="369">
        <f>B1431+1</f>
        <v>2051</v>
      </c>
      <c r="C1432" s="397">
        <f t="shared" si="467"/>
        <v>55153</v>
      </c>
      <c r="D1432" s="107">
        <f t="shared" si="460"/>
        <v>5.6023194098651485</v>
      </c>
      <c r="E1432" s="107">
        <f t="shared" si="461"/>
        <v>2.862426420796198</v>
      </c>
      <c r="F1432" s="107">
        <f t="shared" si="462"/>
        <v>2.5666621137251733</v>
      </c>
      <c r="G1432" s="107">
        <f t="shared" si="463"/>
        <v>2.6076631360063338</v>
      </c>
      <c r="H1432" s="107">
        <f t="shared" si="464"/>
        <v>3.0262206491307166</v>
      </c>
      <c r="I1432" s="107">
        <f t="shared" si="465"/>
        <v>4.1208856724172493</v>
      </c>
      <c r="J1432" s="15"/>
      <c r="K1432" s="385">
        <f t="shared" si="466"/>
        <v>2.3510232796619639</v>
      </c>
      <c r="L1432" s="15"/>
      <c r="M1432" s="128">
        <f>M1431+1</f>
        <v>2051</v>
      </c>
      <c r="N1432" s="303">
        <f t="shared" si="468"/>
        <v>8.4860871305027388</v>
      </c>
      <c r="O1432" s="303">
        <f t="shared" si="469"/>
        <v>4.7262769826577689</v>
      </c>
      <c r="P1432" s="303">
        <f t="shared" si="470"/>
        <v>3.5945941164349375</v>
      </c>
      <c r="Q1432" s="303">
        <f t="shared" si="471"/>
        <v>3.0201058263074989</v>
      </c>
      <c r="R1432" s="303">
        <f t="shared" si="472"/>
        <v>2.7047470152848971</v>
      </c>
      <c r="S1432" s="303">
        <f t="shared" si="473"/>
        <v>2.5839674707445401</v>
      </c>
      <c r="T1432" s="303">
        <f t="shared" si="474"/>
        <v>2.549356756705806</v>
      </c>
      <c r="U1432" s="303">
        <f t="shared" si="475"/>
        <v>2.5722453692977929</v>
      </c>
      <c r="V1432" s="303">
        <f t="shared" si="476"/>
        <v>2.6430809027148747</v>
      </c>
      <c r="W1432" s="303">
        <f t="shared" si="477"/>
        <v>2.7883833505712317</v>
      </c>
      <c r="X1432" s="303">
        <f t="shared" si="478"/>
        <v>3.2640579476902012</v>
      </c>
      <c r="Y1432" s="303">
        <f t="shared" si="479"/>
        <v>3.6924718100537257</v>
      </c>
      <c r="Z1432" s="303">
        <f t="shared" si="480"/>
        <v>4.1208856724172502</v>
      </c>
      <c r="AA1432" s="303">
        <f t="shared" si="481"/>
        <v>4.5492995347807739</v>
      </c>
      <c r="AB1432" s="72"/>
      <c r="AC1432" s="72"/>
      <c r="AD1432" s="72"/>
      <c r="AE1432" s="72"/>
      <c r="AF1432" s="72"/>
      <c r="AG1432" s="72"/>
      <c r="AH1432" s="72"/>
      <c r="AI1432" s="72"/>
      <c r="AJ1432" s="72"/>
      <c r="AK1432" s="72"/>
      <c r="AL1432" s="72"/>
      <c r="AM1432" s="72"/>
      <c r="AN1432" s="72"/>
      <c r="AO1432" s="72"/>
      <c r="AP1432" s="72"/>
      <c r="AQ1432" s="72"/>
      <c r="AR1432" s="72"/>
      <c r="AS1432" s="72"/>
      <c r="AT1432" s="72"/>
      <c r="AU1432" s="72"/>
      <c r="AV1432" s="72"/>
      <c r="AW1432" s="72"/>
      <c r="AX1432" s="2"/>
      <c r="AY1432" s="359"/>
      <c r="AZ1432" s="359"/>
      <c r="BA1432" s="43"/>
      <c r="BB1432" s="128"/>
      <c r="BC1432" s="128"/>
      <c r="BD1432" s="43"/>
      <c r="BE1432" s="44"/>
      <c r="BF1432" s="44"/>
      <c r="BG1432" s="43"/>
      <c r="BH1432" s="2"/>
      <c r="BI1432" s="2"/>
      <c r="BJ1432" s="2"/>
      <c r="BK1432" s="2"/>
      <c r="BL1432" s="2"/>
      <c r="BM1432" s="2"/>
      <c r="BN1432" s="2"/>
      <c r="BO1432" s="2"/>
      <c r="BP1432" s="2"/>
      <c r="BQ1432" s="2"/>
      <c r="BR1432" s="2"/>
      <c r="BS1432" s="72"/>
      <c r="BT1432" s="72"/>
      <c r="BU1432" s="72"/>
      <c r="BV1432" s="72"/>
      <c r="BW1432" s="72"/>
      <c r="BX1432" s="72"/>
      <c r="BY1432" s="72"/>
      <c r="BZ1432" s="72"/>
      <c r="CA1432" s="72"/>
      <c r="CB1432" s="72"/>
      <c r="CC1432" s="72"/>
      <c r="CD1432" s="72"/>
      <c r="CE1432" s="72"/>
      <c r="CF1432" s="72"/>
      <c r="CG1432" s="72"/>
      <c r="CH1432" s="72"/>
      <c r="CI1432" s="72"/>
      <c r="CJ1432" s="72"/>
      <c r="CK1432" s="383"/>
      <c r="CL1432" s="383"/>
      <c r="CM1432" s="383"/>
      <c r="CN1432" s="383"/>
      <c r="CO1432" s="383"/>
      <c r="CP1432" s="383"/>
      <c r="CQ1432" s="383"/>
      <c r="CR1432" s="383"/>
      <c r="CS1432" s="383"/>
      <c r="CT1432" s="383"/>
      <c r="CU1432" s="383"/>
      <c r="CV1432" s="383"/>
      <c r="CW1432" s="383"/>
      <c r="CX1432" s="383"/>
      <c r="CY1432" s="383"/>
      <c r="CZ1432" s="383"/>
      <c r="DA1432" s="383"/>
      <c r="DB1432" s="383"/>
      <c r="DC1432" s="383"/>
      <c r="DD1432" s="383"/>
      <c r="DE1432" s="383"/>
      <c r="DF1432" s="383"/>
      <c r="DG1432" s="383"/>
      <c r="DH1432" s="383"/>
      <c r="DI1432" s="383"/>
      <c r="DJ1432" s="383"/>
      <c r="DK1432" s="383"/>
      <c r="DL1432" s="383"/>
      <c r="DM1432" s="383"/>
      <c r="DN1432" s="383"/>
      <c r="DO1432" s="383"/>
      <c r="DP1432" s="383"/>
      <c r="DQ1432" s="383"/>
      <c r="DR1432" s="383"/>
      <c r="DS1432" s="383"/>
      <c r="DT1432" s="383"/>
      <c r="DU1432" s="383"/>
      <c r="DV1432" s="383"/>
      <c r="DW1432" s="383"/>
      <c r="DX1432" s="383"/>
      <c r="DY1432" s="383"/>
      <c r="DZ1432" s="383"/>
      <c r="EA1432" s="383"/>
      <c r="EB1432" s="383"/>
      <c r="EC1432" s="383"/>
      <c r="ED1432" s="383"/>
      <c r="EE1432" s="383"/>
      <c r="EF1432" s="383"/>
      <c r="EG1432" s="383"/>
      <c r="EH1432" s="383"/>
      <c r="EI1432" s="383"/>
      <c r="EJ1432" s="383"/>
      <c r="EK1432" s="383"/>
      <c r="EL1432" s="383"/>
    </row>
    <row r="1433" spans="1:142" s="384" customFormat="1" ht="25.15" customHeight="1">
      <c r="A1433" s="440"/>
      <c r="B1433" s="369">
        <f t="shared" ref="B1433:B1435" si="488">B1432+1</f>
        <v>2052</v>
      </c>
      <c r="C1433" s="397">
        <f t="shared" si="467"/>
        <v>55518</v>
      </c>
      <c r="D1433" s="107">
        <f t="shared" si="460"/>
        <v>5.6023194098651485</v>
      </c>
      <c r="E1433" s="107">
        <f t="shared" si="461"/>
        <v>2.862426420796198</v>
      </c>
      <c r="F1433" s="107">
        <f t="shared" si="462"/>
        <v>2.5666621137251733</v>
      </c>
      <c r="G1433" s="107">
        <f t="shared" si="463"/>
        <v>2.6076631360063338</v>
      </c>
      <c r="H1433" s="107">
        <f t="shared" si="464"/>
        <v>3.0262206491307166</v>
      </c>
      <c r="I1433" s="107">
        <f t="shared" si="465"/>
        <v>4.1208856724172493</v>
      </c>
      <c r="J1433" s="15"/>
      <c r="K1433" s="385">
        <f t="shared" si="466"/>
        <v>2.3510232796619639</v>
      </c>
      <c r="L1433" s="15"/>
      <c r="M1433" s="128">
        <f t="shared" ref="M1433:M1435" si="489">M1432+1</f>
        <v>2052</v>
      </c>
      <c r="N1433" s="303">
        <f t="shared" si="468"/>
        <v>8.4860871305027388</v>
      </c>
      <c r="O1433" s="303">
        <f t="shared" si="469"/>
        <v>4.7262769826577689</v>
      </c>
      <c r="P1433" s="303">
        <f t="shared" si="470"/>
        <v>3.5945941164349375</v>
      </c>
      <c r="Q1433" s="303">
        <f t="shared" si="471"/>
        <v>3.0201058263074989</v>
      </c>
      <c r="R1433" s="303">
        <f t="shared" si="472"/>
        <v>2.7047470152848971</v>
      </c>
      <c r="S1433" s="303">
        <f t="shared" si="473"/>
        <v>2.5839674707445401</v>
      </c>
      <c r="T1433" s="303">
        <f t="shared" si="474"/>
        <v>2.549356756705806</v>
      </c>
      <c r="U1433" s="303">
        <f t="shared" si="475"/>
        <v>2.5722453692977929</v>
      </c>
      <c r="V1433" s="303">
        <f t="shared" si="476"/>
        <v>2.6430809027148747</v>
      </c>
      <c r="W1433" s="303">
        <f t="shared" si="477"/>
        <v>2.7883833505712317</v>
      </c>
      <c r="X1433" s="303">
        <f t="shared" si="478"/>
        <v>3.2640579476902012</v>
      </c>
      <c r="Y1433" s="303">
        <f t="shared" si="479"/>
        <v>3.6924718100537257</v>
      </c>
      <c r="Z1433" s="303">
        <f t="shared" si="480"/>
        <v>4.1208856724172502</v>
      </c>
      <c r="AA1433" s="303">
        <f t="shared" si="481"/>
        <v>4.5492995347807739</v>
      </c>
      <c r="AB1433" s="72"/>
      <c r="AC1433" s="72"/>
      <c r="AD1433" s="72"/>
      <c r="AE1433" s="72"/>
      <c r="AF1433" s="72"/>
      <c r="AG1433" s="72"/>
      <c r="AH1433" s="72"/>
      <c r="AI1433" s="72"/>
      <c r="AJ1433" s="72"/>
      <c r="AK1433" s="72"/>
      <c r="AL1433" s="72"/>
      <c r="AM1433" s="72"/>
      <c r="AN1433" s="72"/>
      <c r="AO1433" s="72"/>
      <c r="AP1433" s="72"/>
      <c r="AQ1433" s="72"/>
      <c r="AR1433" s="72"/>
      <c r="AS1433" s="72"/>
      <c r="AT1433" s="72"/>
      <c r="AU1433" s="72"/>
      <c r="AV1433" s="72"/>
      <c r="AW1433" s="72"/>
      <c r="AX1433" s="2"/>
      <c r="AY1433" s="359"/>
      <c r="AZ1433" s="359"/>
      <c r="BA1433" s="43"/>
      <c r="BB1433" s="128"/>
      <c r="BC1433" s="128"/>
      <c r="BD1433" s="43"/>
      <c r="BE1433" s="44"/>
      <c r="BF1433" s="44"/>
      <c r="BG1433" s="43"/>
      <c r="BH1433" s="2"/>
      <c r="BI1433" s="2"/>
      <c r="BJ1433" s="2"/>
      <c r="BK1433" s="2"/>
      <c r="BL1433" s="2"/>
      <c r="BM1433" s="2"/>
      <c r="BN1433" s="2"/>
      <c r="BO1433" s="2"/>
      <c r="BP1433" s="2"/>
      <c r="BQ1433" s="2"/>
      <c r="BR1433" s="2"/>
      <c r="BS1433" s="72"/>
      <c r="BT1433" s="72"/>
      <c r="BU1433" s="72"/>
      <c r="BV1433" s="72"/>
      <c r="BW1433" s="72"/>
      <c r="BX1433" s="72"/>
      <c r="BY1433" s="72"/>
      <c r="BZ1433" s="72"/>
      <c r="CA1433" s="72"/>
      <c r="CB1433" s="72"/>
      <c r="CC1433" s="72"/>
      <c r="CD1433" s="72"/>
      <c r="CE1433" s="72"/>
      <c r="CF1433" s="72"/>
      <c r="CG1433" s="72"/>
      <c r="CH1433" s="72"/>
      <c r="CI1433" s="72"/>
      <c r="CJ1433" s="72"/>
      <c r="CK1433" s="383"/>
      <c r="CL1433" s="383"/>
      <c r="CM1433" s="383"/>
      <c r="CN1433" s="383"/>
      <c r="CO1433" s="383"/>
      <c r="CP1433" s="383"/>
      <c r="CQ1433" s="383"/>
      <c r="CR1433" s="383"/>
      <c r="CS1433" s="383"/>
      <c r="CT1433" s="383"/>
      <c r="CU1433" s="383"/>
      <c r="CV1433" s="383"/>
      <c r="CW1433" s="383"/>
      <c r="CX1433" s="383"/>
      <c r="CY1433" s="383"/>
      <c r="CZ1433" s="383"/>
      <c r="DA1433" s="383"/>
      <c r="DB1433" s="383"/>
      <c r="DC1433" s="383"/>
      <c r="DD1433" s="383"/>
      <c r="DE1433" s="383"/>
      <c r="DF1433" s="383"/>
      <c r="DG1433" s="383"/>
      <c r="DH1433" s="383"/>
      <c r="DI1433" s="383"/>
      <c r="DJ1433" s="383"/>
      <c r="DK1433" s="383"/>
      <c r="DL1433" s="383"/>
      <c r="DM1433" s="383"/>
      <c r="DN1433" s="383"/>
      <c r="DO1433" s="383"/>
      <c r="DP1433" s="383"/>
      <c r="DQ1433" s="383"/>
      <c r="DR1433" s="383"/>
      <c r="DS1433" s="383"/>
      <c r="DT1433" s="383"/>
      <c r="DU1433" s="383"/>
      <c r="DV1433" s="383"/>
      <c r="DW1433" s="383"/>
      <c r="DX1433" s="383"/>
      <c r="DY1433" s="383"/>
      <c r="DZ1433" s="383"/>
      <c r="EA1433" s="383"/>
      <c r="EB1433" s="383"/>
      <c r="EC1433" s="383"/>
      <c r="ED1433" s="383"/>
      <c r="EE1433" s="383"/>
      <c r="EF1433" s="383"/>
      <c r="EG1433" s="383"/>
      <c r="EH1433" s="383"/>
      <c r="EI1433" s="383"/>
      <c r="EJ1433" s="383"/>
      <c r="EK1433" s="383"/>
      <c r="EL1433" s="383"/>
    </row>
    <row r="1434" spans="1:142" s="384" customFormat="1" ht="25.15" customHeight="1">
      <c r="A1434" s="440"/>
      <c r="B1434" s="369">
        <f t="shared" si="488"/>
        <v>2053</v>
      </c>
      <c r="C1434" s="397">
        <f t="shared" si="467"/>
        <v>55884</v>
      </c>
      <c r="D1434" s="107">
        <f t="shared" si="460"/>
        <v>5.6023194098651485</v>
      </c>
      <c r="E1434" s="107">
        <f t="shared" si="461"/>
        <v>2.862426420796198</v>
      </c>
      <c r="F1434" s="107">
        <f t="shared" si="462"/>
        <v>2.5666621137251733</v>
      </c>
      <c r="G1434" s="107">
        <f t="shared" si="463"/>
        <v>2.6076631360063338</v>
      </c>
      <c r="H1434" s="107">
        <f t="shared" si="464"/>
        <v>3.0262206491307166</v>
      </c>
      <c r="I1434" s="107">
        <f t="shared" si="465"/>
        <v>4.1208856724172493</v>
      </c>
      <c r="J1434" s="15"/>
      <c r="K1434" s="385">
        <f t="shared" si="466"/>
        <v>2.3510232796619639</v>
      </c>
      <c r="L1434" s="15"/>
      <c r="M1434" s="128">
        <f t="shared" si="489"/>
        <v>2053</v>
      </c>
      <c r="N1434" s="303">
        <f t="shared" si="468"/>
        <v>8.4860871305027388</v>
      </c>
      <c r="O1434" s="303">
        <f t="shared" si="469"/>
        <v>4.7262769826577689</v>
      </c>
      <c r="P1434" s="303">
        <f t="shared" si="470"/>
        <v>3.5945941164349375</v>
      </c>
      <c r="Q1434" s="303">
        <f t="shared" si="471"/>
        <v>3.0201058263074989</v>
      </c>
      <c r="R1434" s="303">
        <f t="shared" si="472"/>
        <v>2.7047470152848971</v>
      </c>
      <c r="S1434" s="303">
        <f t="shared" si="473"/>
        <v>2.5839674707445401</v>
      </c>
      <c r="T1434" s="303">
        <f t="shared" si="474"/>
        <v>2.549356756705806</v>
      </c>
      <c r="U1434" s="303">
        <f t="shared" si="475"/>
        <v>2.5722453692977929</v>
      </c>
      <c r="V1434" s="303">
        <f t="shared" si="476"/>
        <v>2.6430809027148747</v>
      </c>
      <c r="W1434" s="303">
        <f t="shared" si="477"/>
        <v>2.7883833505712317</v>
      </c>
      <c r="X1434" s="303">
        <f t="shared" si="478"/>
        <v>3.2640579476902012</v>
      </c>
      <c r="Y1434" s="303">
        <f t="shared" si="479"/>
        <v>3.6924718100537257</v>
      </c>
      <c r="Z1434" s="303">
        <f t="shared" si="480"/>
        <v>4.1208856724172502</v>
      </c>
      <c r="AA1434" s="303">
        <f t="shared" si="481"/>
        <v>4.5492995347807739</v>
      </c>
      <c r="AB1434" s="72"/>
      <c r="AC1434" s="72"/>
      <c r="AD1434" s="72"/>
      <c r="AE1434" s="72"/>
      <c r="AF1434" s="72"/>
      <c r="AG1434" s="72"/>
      <c r="AH1434" s="72"/>
      <c r="AI1434" s="72"/>
      <c r="AJ1434" s="72"/>
      <c r="AK1434" s="72"/>
      <c r="AL1434" s="72"/>
      <c r="AM1434" s="72"/>
      <c r="AN1434" s="72"/>
      <c r="AO1434" s="72"/>
      <c r="AP1434" s="72"/>
      <c r="AQ1434" s="72"/>
      <c r="AR1434" s="72"/>
      <c r="AS1434" s="72"/>
      <c r="AT1434" s="72"/>
      <c r="AU1434" s="72"/>
      <c r="AV1434" s="72"/>
      <c r="AW1434" s="72"/>
      <c r="AX1434" s="2"/>
      <c r="AY1434" s="359"/>
      <c r="AZ1434" s="359"/>
      <c r="BA1434" s="43"/>
      <c r="BB1434" s="128"/>
      <c r="BC1434" s="128"/>
      <c r="BD1434" s="43"/>
      <c r="BE1434" s="44"/>
      <c r="BF1434" s="44"/>
      <c r="BG1434" s="43"/>
      <c r="BH1434" s="2"/>
      <c r="BI1434" s="2"/>
      <c r="BJ1434" s="2"/>
      <c r="BK1434" s="2"/>
      <c r="BL1434" s="2"/>
      <c r="BM1434" s="2"/>
      <c r="BN1434" s="2"/>
      <c r="BO1434" s="2"/>
      <c r="BP1434" s="2"/>
      <c r="BQ1434" s="2"/>
      <c r="BR1434" s="2"/>
      <c r="BS1434" s="72"/>
      <c r="BT1434" s="72"/>
      <c r="BU1434" s="72"/>
      <c r="BV1434" s="72"/>
      <c r="BW1434" s="72"/>
      <c r="BX1434" s="72"/>
      <c r="BY1434" s="72"/>
      <c r="BZ1434" s="72"/>
      <c r="CA1434" s="72"/>
      <c r="CB1434" s="72"/>
      <c r="CC1434" s="72"/>
      <c r="CD1434" s="72"/>
      <c r="CE1434" s="72"/>
      <c r="CF1434" s="72"/>
      <c r="CG1434" s="72"/>
      <c r="CH1434" s="72"/>
      <c r="CI1434" s="72"/>
      <c r="CJ1434" s="72"/>
      <c r="CK1434" s="383"/>
      <c r="CL1434" s="383"/>
      <c r="CM1434" s="383"/>
      <c r="CN1434" s="383"/>
      <c r="CO1434" s="383"/>
      <c r="CP1434" s="383"/>
      <c r="CQ1434" s="383"/>
      <c r="CR1434" s="383"/>
      <c r="CS1434" s="383"/>
      <c r="CT1434" s="383"/>
      <c r="CU1434" s="383"/>
      <c r="CV1434" s="383"/>
      <c r="CW1434" s="383"/>
      <c r="CX1434" s="383"/>
      <c r="CY1434" s="383"/>
      <c r="CZ1434" s="383"/>
      <c r="DA1434" s="383"/>
      <c r="DB1434" s="383"/>
      <c r="DC1434" s="383"/>
      <c r="DD1434" s="383"/>
      <c r="DE1434" s="383"/>
      <c r="DF1434" s="383"/>
      <c r="DG1434" s="383"/>
      <c r="DH1434" s="383"/>
      <c r="DI1434" s="383"/>
      <c r="DJ1434" s="383"/>
      <c r="DK1434" s="383"/>
      <c r="DL1434" s="383"/>
      <c r="DM1434" s="383"/>
      <c r="DN1434" s="383"/>
      <c r="DO1434" s="383"/>
      <c r="DP1434" s="383"/>
      <c r="DQ1434" s="383"/>
      <c r="DR1434" s="383"/>
      <c r="DS1434" s="383"/>
      <c r="DT1434" s="383"/>
      <c r="DU1434" s="383"/>
      <c r="DV1434" s="383"/>
      <c r="DW1434" s="383"/>
      <c r="DX1434" s="383"/>
      <c r="DY1434" s="383"/>
      <c r="DZ1434" s="383"/>
      <c r="EA1434" s="383"/>
      <c r="EB1434" s="383"/>
      <c r="EC1434" s="383"/>
      <c r="ED1434" s="383"/>
      <c r="EE1434" s="383"/>
      <c r="EF1434" s="383"/>
      <c r="EG1434" s="383"/>
      <c r="EH1434" s="383"/>
      <c r="EI1434" s="383"/>
      <c r="EJ1434" s="383"/>
      <c r="EK1434" s="383"/>
      <c r="EL1434" s="383"/>
    </row>
    <row r="1435" spans="1:142" s="384" customFormat="1" ht="25.15" customHeight="1">
      <c r="A1435" s="440"/>
      <c r="B1435" s="369">
        <f t="shared" si="488"/>
        <v>2054</v>
      </c>
      <c r="C1435" s="397">
        <f t="shared" si="467"/>
        <v>56249</v>
      </c>
      <c r="D1435" s="107">
        <f t="shared" si="460"/>
        <v>5.6023194098651485</v>
      </c>
      <c r="E1435" s="107">
        <f t="shared" si="461"/>
        <v>2.862426420796198</v>
      </c>
      <c r="F1435" s="107">
        <f t="shared" si="462"/>
        <v>2.5666621137251733</v>
      </c>
      <c r="G1435" s="107">
        <f t="shared" si="463"/>
        <v>2.6076631360063338</v>
      </c>
      <c r="H1435" s="107">
        <f t="shared" si="464"/>
        <v>3.0262206491307166</v>
      </c>
      <c r="I1435" s="107">
        <f t="shared" si="465"/>
        <v>4.1208856724172493</v>
      </c>
      <c r="J1435" s="15"/>
      <c r="K1435" s="385">
        <f t="shared" si="466"/>
        <v>2.3510232796619639</v>
      </c>
      <c r="L1435" s="15"/>
      <c r="M1435" s="128">
        <f t="shared" si="489"/>
        <v>2054</v>
      </c>
      <c r="N1435" s="303">
        <f t="shared" si="468"/>
        <v>8.4860871305027388</v>
      </c>
      <c r="O1435" s="303">
        <f t="shared" si="469"/>
        <v>4.7262769826577689</v>
      </c>
      <c r="P1435" s="303">
        <f t="shared" si="470"/>
        <v>3.5945941164349375</v>
      </c>
      <c r="Q1435" s="303">
        <f t="shared" si="471"/>
        <v>3.0201058263074989</v>
      </c>
      <c r="R1435" s="303">
        <f t="shared" si="472"/>
        <v>2.7047470152848971</v>
      </c>
      <c r="S1435" s="303">
        <f t="shared" si="473"/>
        <v>2.5839674707445401</v>
      </c>
      <c r="T1435" s="303">
        <f t="shared" si="474"/>
        <v>2.549356756705806</v>
      </c>
      <c r="U1435" s="303">
        <f t="shared" si="475"/>
        <v>2.5722453692977929</v>
      </c>
      <c r="V1435" s="303">
        <f t="shared" si="476"/>
        <v>2.6430809027148747</v>
      </c>
      <c r="W1435" s="303">
        <f t="shared" si="477"/>
        <v>2.7883833505712317</v>
      </c>
      <c r="X1435" s="303">
        <f t="shared" si="478"/>
        <v>3.2640579476902012</v>
      </c>
      <c r="Y1435" s="303">
        <f t="shared" si="479"/>
        <v>3.6924718100537257</v>
      </c>
      <c r="Z1435" s="303">
        <f t="shared" si="480"/>
        <v>4.1208856724172502</v>
      </c>
      <c r="AA1435" s="303">
        <f t="shared" si="481"/>
        <v>4.5492995347807739</v>
      </c>
      <c r="AB1435" s="72"/>
      <c r="AC1435" s="72"/>
      <c r="AD1435" s="72"/>
      <c r="AE1435" s="72"/>
      <c r="AF1435" s="72"/>
      <c r="AG1435" s="72"/>
      <c r="AH1435" s="72"/>
      <c r="AI1435" s="72"/>
      <c r="AJ1435" s="72"/>
      <c r="AK1435" s="72"/>
      <c r="AL1435" s="72"/>
      <c r="AM1435" s="72"/>
      <c r="AN1435" s="72"/>
      <c r="AO1435" s="72"/>
      <c r="AP1435" s="72"/>
      <c r="AQ1435" s="72"/>
      <c r="AR1435" s="72"/>
      <c r="AS1435" s="72"/>
      <c r="AT1435" s="72"/>
      <c r="AU1435" s="72"/>
      <c r="AV1435" s="72"/>
      <c r="AW1435" s="72"/>
      <c r="AX1435" s="2"/>
      <c r="AY1435" s="359"/>
      <c r="AZ1435" s="359"/>
      <c r="BA1435" s="43"/>
      <c r="BB1435" s="128"/>
      <c r="BC1435" s="128"/>
      <c r="BD1435" s="43"/>
      <c r="BE1435" s="44"/>
      <c r="BF1435" s="44"/>
      <c r="BG1435" s="43"/>
      <c r="BH1435" s="2"/>
      <c r="BI1435" s="2"/>
      <c r="BJ1435" s="2"/>
      <c r="BK1435" s="2"/>
      <c r="BL1435" s="2"/>
      <c r="BM1435" s="2"/>
      <c r="BN1435" s="2"/>
      <c r="BO1435" s="2"/>
      <c r="BP1435" s="2"/>
      <c r="BQ1435" s="2"/>
      <c r="BR1435" s="2"/>
      <c r="BS1435" s="72"/>
      <c r="BT1435" s="72"/>
      <c r="BU1435" s="72"/>
      <c r="BV1435" s="72"/>
      <c r="BW1435" s="72"/>
      <c r="BX1435" s="72"/>
      <c r="BY1435" s="72"/>
      <c r="BZ1435" s="72"/>
      <c r="CA1435" s="72"/>
      <c r="CB1435" s="72"/>
      <c r="CC1435" s="72"/>
      <c r="CD1435" s="72"/>
      <c r="CE1435" s="72"/>
      <c r="CF1435" s="72"/>
      <c r="CG1435" s="72"/>
      <c r="CH1435" s="72"/>
      <c r="CI1435" s="72"/>
      <c r="CJ1435" s="72"/>
      <c r="CK1435" s="383"/>
      <c r="CL1435" s="383"/>
      <c r="CM1435" s="383"/>
      <c r="CN1435" s="383"/>
      <c r="CO1435" s="383"/>
      <c r="CP1435" s="383"/>
      <c r="CQ1435" s="383"/>
      <c r="CR1435" s="383"/>
      <c r="CS1435" s="383"/>
      <c r="CT1435" s="383"/>
      <c r="CU1435" s="383"/>
      <c r="CV1435" s="383"/>
      <c r="CW1435" s="383"/>
      <c r="CX1435" s="383"/>
      <c r="CY1435" s="383"/>
      <c r="CZ1435" s="383"/>
      <c r="DA1435" s="383"/>
      <c r="DB1435" s="383"/>
      <c r="DC1435" s="383"/>
      <c r="DD1435" s="383"/>
      <c r="DE1435" s="383"/>
      <c r="DF1435" s="383"/>
      <c r="DG1435" s="383"/>
      <c r="DH1435" s="383"/>
      <c r="DI1435" s="383"/>
      <c r="DJ1435" s="383"/>
      <c r="DK1435" s="383"/>
      <c r="DL1435" s="383"/>
      <c r="DM1435" s="383"/>
      <c r="DN1435" s="383"/>
      <c r="DO1435" s="383"/>
      <c r="DP1435" s="383"/>
      <c r="DQ1435" s="383"/>
      <c r="DR1435" s="383"/>
      <c r="DS1435" s="383"/>
      <c r="DT1435" s="383"/>
      <c r="DU1435" s="383"/>
      <c r="DV1435" s="383"/>
      <c r="DW1435" s="383"/>
      <c r="DX1435" s="383"/>
      <c r="DY1435" s="383"/>
      <c r="DZ1435" s="383"/>
      <c r="EA1435" s="383"/>
      <c r="EB1435" s="383"/>
      <c r="EC1435" s="383"/>
      <c r="ED1435" s="383"/>
      <c r="EE1435" s="383"/>
      <c r="EF1435" s="383"/>
      <c r="EG1435" s="383"/>
      <c r="EH1435" s="383"/>
      <c r="EI1435" s="383"/>
      <c r="EJ1435" s="383"/>
      <c r="EK1435" s="383"/>
      <c r="EL1435" s="383"/>
    </row>
    <row r="1436" spans="1:142" s="384" customFormat="1" ht="25.15" customHeight="1">
      <c r="A1436" s="440"/>
      <c r="B1436" s="369">
        <f>B1435+1</f>
        <v>2055</v>
      </c>
      <c r="C1436" s="397">
        <f t="shared" si="467"/>
        <v>56614</v>
      </c>
      <c r="D1436" s="107">
        <f t="shared" si="460"/>
        <v>5.6023194098651485</v>
      </c>
      <c r="E1436" s="107">
        <f t="shared" si="461"/>
        <v>2.862426420796198</v>
      </c>
      <c r="F1436" s="107">
        <f t="shared" si="462"/>
        <v>2.5666621137251733</v>
      </c>
      <c r="G1436" s="107">
        <f t="shared" si="463"/>
        <v>2.6076631360063338</v>
      </c>
      <c r="H1436" s="107">
        <f t="shared" si="464"/>
        <v>3.0262206491307166</v>
      </c>
      <c r="I1436" s="107">
        <f t="shared" si="465"/>
        <v>4.1208856724172493</v>
      </c>
      <c r="J1436" s="15"/>
      <c r="K1436" s="385">
        <f t="shared" si="466"/>
        <v>2.3510232796619639</v>
      </c>
      <c r="L1436" s="15"/>
      <c r="M1436" s="128">
        <f>M1435+1</f>
        <v>2055</v>
      </c>
      <c r="N1436" s="303">
        <f t="shared" si="468"/>
        <v>8.4860871305027388</v>
      </c>
      <c r="O1436" s="303">
        <f t="shared" si="469"/>
        <v>4.7262769826577689</v>
      </c>
      <c r="P1436" s="303">
        <f t="shared" si="470"/>
        <v>3.5945941164349375</v>
      </c>
      <c r="Q1436" s="303">
        <f t="shared" si="471"/>
        <v>3.0201058263074989</v>
      </c>
      <c r="R1436" s="303">
        <f t="shared" si="472"/>
        <v>2.7047470152848971</v>
      </c>
      <c r="S1436" s="303">
        <f t="shared" si="473"/>
        <v>2.5839674707445401</v>
      </c>
      <c r="T1436" s="303">
        <f t="shared" si="474"/>
        <v>2.549356756705806</v>
      </c>
      <c r="U1436" s="303">
        <f t="shared" si="475"/>
        <v>2.5722453692977929</v>
      </c>
      <c r="V1436" s="303">
        <f t="shared" si="476"/>
        <v>2.6430809027148747</v>
      </c>
      <c r="W1436" s="303">
        <f t="shared" si="477"/>
        <v>2.7883833505712317</v>
      </c>
      <c r="X1436" s="303">
        <f t="shared" si="478"/>
        <v>3.2640579476902012</v>
      </c>
      <c r="Y1436" s="303">
        <f t="shared" si="479"/>
        <v>3.6924718100537257</v>
      </c>
      <c r="Z1436" s="303">
        <f t="shared" si="480"/>
        <v>4.1208856724172502</v>
      </c>
      <c r="AA1436" s="303">
        <f t="shared" si="481"/>
        <v>4.5492995347807739</v>
      </c>
      <c r="AB1436" s="72"/>
      <c r="AC1436" s="72"/>
      <c r="AD1436" s="72"/>
      <c r="AE1436" s="72"/>
      <c r="AF1436" s="72"/>
      <c r="AG1436" s="72"/>
      <c r="AH1436" s="72"/>
      <c r="AI1436" s="72"/>
      <c r="AJ1436" s="72"/>
      <c r="AK1436" s="72"/>
      <c r="AL1436" s="72"/>
      <c r="AM1436" s="72"/>
      <c r="AN1436" s="72"/>
      <c r="AO1436" s="72"/>
      <c r="AP1436" s="72"/>
      <c r="AQ1436" s="72"/>
      <c r="AR1436" s="72"/>
      <c r="AS1436" s="72"/>
      <c r="AT1436" s="72"/>
      <c r="AU1436" s="72"/>
      <c r="AV1436" s="72"/>
      <c r="AW1436" s="72"/>
      <c r="AX1436" s="2"/>
      <c r="AY1436" s="359"/>
      <c r="AZ1436" s="359"/>
      <c r="BA1436" s="43"/>
      <c r="BB1436" s="128"/>
      <c r="BC1436" s="128"/>
      <c r="BD1436" s="43"/>
      <c r="BE1436" s="44"/>
      <c r="BF1436" s="44"/>
      <c r="BG1436" s="43"/>
      <c r="BH1436" s="2"/>
      <c r="BI1436" s="2"/>
      <c r="BJ1436" s="2"/>
      <c r="BK1436" s="2"/>
      <c r="BL1436" s="2"/>
      <c r="BM1436" s="2"/>
      <c r="BN1436" s="2"/>
      <c r="BO1436" s="2"/>
      <c r="BP1436" s="2"/>
      <c r="BQ1436" s="2"/>
      <c r="BR1436" s="2"/>
      <c r="BS1436" s="72"/>
      <c r="BT1436" s="72"/>
      <c r="BU1436" s="72"/>
      <c r="BV1436" s="72"/>
      <c r="BW1436" s="72"/>
      <c r="BX1436" s="72"/>
      <c r="BY1436" s="72"/>
      <c r="BZ1436" s="72"/>
      <c r="CA1436" s="72"/>
      <c r="CB1436" s="72"/>
      <c r="CC1436" s="72"/>
      <c r="CD1436" s="72"/>
      <c r="CE1436" s="72"/>
      <c r="CF1436" s="72"/>
      <c r="CG1436" s="72"/>
      <c r="CH1436" s="72"/>
      <c r="CI1436" s="72"/>
      <c r="CJ1436" s="72"/>
      <c r="CK1436" s="383"/>
      <c r="CL1436" s="383"/>
      <c r="CM1436" s="383"/>
      <c r="CN1436" s="383"/>
      <c r="CO1436" s="383"/>
      <c r="CP1436" s="383"/>
      <c r="CQ1436" s="383"/>
      <c r="CR1436" s="383"/>
      <c r="CS1436" s="383"/>
      <c r="CT1436" s="383"/>
      <c r="CU1436" s="383"/>
      <c r="CV1436" s="383"/>
      <c r="CW1436" s="383"/>
      <c r="CX1436" s="383"/>
      <c r="CY1436" s="383"/>
      <c r="CZ1436" s="383"/>
      <c r="DA1436" s="383"/>
      <c r="DB1436" s="383"/>
      <c r="DC1436" s="383"/>
      <c r="DD1436" s="383"/>
      <c r="DE1436" s="383"/>
      <c r="DF1436" s="383"/>
      <c r="DG1436" s="383"/>
      <c r="DH1436" s="383"/>
      <c r="DI1436" s="383"/>
      <c r="DJ1436" s="383"/>
      <c r="DK1436" s="383"/>
      <c r="DL1436" s="383"/>
      <c r="DM1436" s="383"/>
      <c r="DN1436" s="383"/>
      <c r="DO1436" s="383"/>
      <c r="DP1436" s="383"/>
      <c r="DQ1436" s="383"/>
      <c r="DR1436" s="383"/>
      <c r="DS1436" s="383"/>
      <c r="DT1436" s="383"/>
      <c r="DU1436" s="383"/>
      <c r="DV1436" s="383"/>
      <c r="DW1436" s="383"/>
      <c r="DX1436" s="383"/>
      <c r="DY1436" s="383"/>
      <c r="DZ1436" s="383"/>
      <c r="EA1436" s="383"/>
      <c r="EB1436" s="383"/>
      <c r="EC1436" s="383"/>
      <c r="ED1436" s="383"/>
      <c r="EE1436" s="383"/>
      <c r="EF1436" s="383"/>
      <c r="EG1436" s="383"/>
      <c r="EH1436" s="383"/>
      <c r="EI1436" s="383"/>
      <c r="EJ1436" s="383"/>
      <c r="EK1436" s="383"/>
      <c r="EL1436" s="383"/>
    </row>
    <row r="1437" spans="1:142" s="384" customFormat="1" ht="25.15" customHeight="1">
      <c r="A1437" s="440"/>
      <c r="B1437" s="369">
        <f t="shared" ref="B1437:B1440" si="490">B1436+1</f>
        <v>2056</v>
      </c>
      <c r="C1437" s="397">
        <f t="shared" si="467"/>
        <v>56979</v>
      </c>
      <c r="D1437" s="107">
        <f t="shared" si="460"/>
        <v>5.6023194098651485</v>
      </c>
      <c r="E1437" s="107">
        <f t="shared" si="461"/>
        <v>2.862426420796198</v>
      </c>
      <c r="F1437" s="107">
        <f t="shared" si="462"/>
        <v>2.5666621137251733</v>
      </c>
      <c r="G1437" s="107">
        <f t="shared" si="463"/>
        <v>2.6076631360063338</v>
      </c>
      <c r="H1437" s="107">
        <f t="shared" si="464"/>
        <v>3.0262206491307166</v>
      </c>
      <c r="I1437" s="107">
        <f t="shared" si="465"/>
        <v>4.1208856724172493</v>
      </c>
      <c r="J1437" s="15"/>
      <c r="K1437" s="385">
        <f t="shared" si="466"/>
        <v>2.3510232796619639</v>
      </c>
      <c r="L1437" s="15"/>
      <c r="M1437" s="128">
        <f t="shared" ref="M1437:M1440" si="491">M1436+1</f>
        <v>2056</v>
      </c>
      <c r="N1437" s="303">
        <f t="shared" si="468"/>
        <v>8.4860871305027388</v>
      </c>
      <c r="O1437" s="303">
        <f t="shared" si="469"/>
        <v>4.7262769826577689</v>
      </c>
      <c r="P1437" s="303">
        <f t="shared" si="470"/>
        <v>3.5945941164349375</v>
      </c>
      <c r="Q1437" s="303">
        <f t="shared" si="471"/>
        <v>3.0201058263074989</v>
      </c>
      <c r="R1437" s="303">
        <f t="shared" si="472"/>
        <v>2.7047470152848971</v>
      </c>
      <c r="S1437" s="303">
        <f t="shared" si="473"/>
        <v>2.5839674707445401</v>
      </c>
      <c r="T1437" s="303">
        <f t="shared" si="474"/>
        <v>2.549356756705806</v>
      </c>
      <c r="U1437" s="303">
        <f t="shared" si="475"/>
        <v>2.5722453692977929</v>
      </c>
      <c r="V1437" s="303">
        <f t="shared" si="476"/>
        <v>2.6430809027148747</v>
      </c>
      <c r="W1437" s="303">
        <f t="shared" si="477"/>
        <v>2.7883833505712317</v>
      </c>
      <c r="X1437" s="303">
        <f t="shared" si="478"/>
        <v>3.2640579476902012</v>
      </c>
      <c r="Y1437" s="303">
        <f t="shared" si="479"/>
        <v>3.6924718100537257</v>
      </c>
      <c r="Z1437" s="303">
        <f t="shared" si="480"/>
        <v>4.1208856724172502</v>
      </c>
      <c r="AA1437" s="303">
        <f t="shared" si="481"/>
        <v>4.5492995347807739</v>
      </c>
      <c r="AB1437" s="72"/>
      <c r="AC1437" s="72"/>
      <c r="AD1437" s="72"/>
      <c r="AE1437" s="72"/>
      <c r="AF1437" s="72"/>
      <c r="AG1437" s="72"/>
      <c r="AH1437" s="72"/>
      <c r="AI1437" s="72"/>
      <c r="AJ1437" s="72"/>
      <c r="AK1437" s="72"/>
      <c r="AL1437" s="72"/>
      <c r="AM1437" s="72"/>
      <c r="AN1437" s="72"/>
      <c r="AO1437" s="72"/>
      <c r="AP1437" s="72"/>
      <c r="AQ1437" s="72"/>
      <c r="AR1437" s="72"/>
      <c r="AS1437" s="72"/>
      <c r="AT1437" s="72"/>
      <c r="AU1437" s="72"/>
      <c r="AV1437" s="72"/>
      <c r="AW1437" s="72"/>
      <c r="AX1437" s="2"/>
      <c r="AY1437" s="359"/>
      <c r="AZ1437" s="359"/>
      <c r="BA1437" s="43"/>
      <c r="BB1437" s="128"/>
      <c r="BC1437" s="128"/>
      <c r="BD1437" s="43"/>
      <c r="BE1437" s="44"/>
      <c r="BF1437" s="44"/>
      <c r="BG1437" s="43"/>
      <c r="BH1437" s="2"/>
      <c r="BI1437" s="2"/>
      <c r="BJ1437" s="2"/>
      <c r="BK1437" s="2"/>
      <c r="BL1437" s="2"/>
      <c r="BM1437" s="2"/>
      <c r="BN1437" s="2"/>
      <c r="BO1437" s="2"/>
      <c r="BP1437" s="2"/>
      <c r="BQ1437" s="2"/>
      <c r="BR1437" s="2"/>
      <c r="BS1437" s="72"/>
      <c r="BT1437" s="72"/>
      <c r="BU1437" s="72"/>
      <c r="BV1437" s="72"/>
      <c r="BW1437" s="72"/>
      <c r="BX1437" s="72"/>
      <c r="BY1437" s="72"/>
      <c r="BZ1437" s="72"/>
      <c r="CA1437" s="72"/>
      <c r="CB1437" s="72"/>
      <c r="CC1437" s="72"/>
      <c r="CD1437" s="72"/>
      <c r="CE1437" s="72"/>
      <c r="CF1437" s="72"/>
      <c r="CG1437" s="72"/>
      <c r="CH1437" s="72"/>
      <c r="CI1437" s="72"/>
      <c r="CJ1437" s="72"/>
      <c r="CK1437" s="383"/>
      <c r="CL1437" s="383"/>
      <c r="CM1437" s="383"/>
      <c r="CN1437" s="383"/>
      <c r="CO1437" s="383"/>
      <c r="CP1437" s="383"/>
      <c r="CQ1437" s="383"/>
      <c r="CR1437" s="383"/>
      <c r="CS1437" s="383"/>
      <c r="CT1437" s="383"/>
      <c r="CU1437" s="383"/>
      <c r="CV1437" s="383"/>
      <c r="CW1437" s="383"/>
      <c r="CX1437" s="383"/>
      <c r="CY1437" s="383"/>
      <c r="CZ1437" s="383"/>
      <c r="DA1437" s="383"/>
      <c r="DB1437" s="383"/>
      <c r="DC1437" s="383"/>
      <c r="DD1437" s="383"/>
      <c r="DE1437" s="383"/>
      <c r="DF1437" s="383"/>
      <c r="DG1437" s="383"/>
      <c r="DH1437" s="383"/>
      <c r="DI1437" s="383"/>
      <c r="DJ1437" s="383"/>
      <c r="DK1437" s="383"/>
      <c r="DL1437" s="383"/>
      <c r="DM1437" s="383"/>
      <c r="DN1437" s="383"/>
      <c r="DO1437" s="383"/>
      <c r="DP1437" s="383"/>
      <c r="DQ1437" s="383"/>
      <c r="DR1437" s="383"/>
      <c r="DS1437" s="383"/>
      <c r="DT1437" s="383"/>
      <c r="DU1437" s="383"/>
      <c r="DV1437" s="383"/>
      <c r="DW1437" s="383"/>
      <c r="DX1437" s="383"/>
      <c r="DY1437" s="383"/>
      <c r="DZ1437" s="383"/>
      <c r="EA1437" s="383"/>
      <c r="EB1437" s="383"/>
      <c r="EC1437" s="383"/>
      <c r="ED1437" s="383"/>
      <c r="EE1437" s="383"/>
      <c r="EF1437" s="383"/>
      <c r="EG1437" s="383"/>
      <c r="EH1437" s="383"/>
      <c r="EI1437" s="383"/>
      <c r="EJ1437" s="383"/>
      <c r="EK1437" s="383"/>
      <c r="EL1437" s="383"/>
    </row>
    <row r="1438" spans="1:142" s="384" customFormat="1" ht="25.15" customHeight="1">
      <c r="A1438" s="440"/>
      <c r="B1438" s="369">
        <f t="shared" si="490"/>
        <v>2057</v>
      </c>
      <c r="C1438" s="397">
        <f t="shared" si="467"/>
        <v>57345</v>
      </c>
      <c r="D1438" s="107">
        <f t="shared" si="460"/>
        <v>5.6023194098651485</v>
      </c>
      <c r="E1438" s="107">
        <f t="shared" si="461"/>
        <v>2.862426420796198</v>
      </c>
      <c r="F1438" s="107">
        <f t="shared" si="462"/>
        <v>2.5666621137251733</v>
      </c>
      <c r="G1438" s="107">
        <f t="shared" si="463"/>
        <v>2.6076631360063338</v>
      </c>
      <c r="H1438" s="107">
        <f t="shared" si="464"/>
        <v>3.0262206491307166</v>
      </c>
      <c r="I1438" s="107">
        <f t="shared" si="465"/>
        <v>4.1208856724172493</v>
      </c>
      <c r="J1438" s="15"/>
      <c r="K1438" s="385">
        <f t="shared" si="466"/>
        <v>2.3510232796619639</v>
      </c>
      <c r="L1438" s="15"/>
      <c r="M1438" s="128">
        <f t="shared" si="491"/>
        <v>2057</v>
      </c>
      <c r="N1438" s="303">
        <f t="shared" si="468"/>
        <v>8.4860871305027388</v>
      </c>
      <c r="O1438" s="303">
        <f t="shared" si="469"/>
        <v>4.7262769826577689</v>
      </c>
      <c r="P1438" s="303">
        <f t="shared" si="470"/>
        <v>3.5945941164349375</v>
      </c>
      <c r="Q1438" s="303">
        <f t="shared" si="471"/>
        <v>3.0201058263074989</v>
      </c>
      <c r="R1438" s="303">
        <f t="shared" si="472"/>
        <v>2.7047470152848971</v>
      </c>
      <c r="S1438" s="303">
        <f t="shared" si="473"/>
        <v>2.5839674707445401</v>
      </c>
      <c r="T1438" s="303">
        <f t="shared" si="474"/>
        <v>2.549356756705806</v>
      </c>
      <c r="U1438" s="303">
        <f t="shared" si="475"/>
        <v>2.5722453692977929</v>
      </c>
      <c r="V1438" s="303">
        <f t="shared" si="476"/>
        <v>2.6430809027148747</v>
      </c>
      <c r="W1438" s="303">
        <f t="shared" si="477"/>
        <v>2.7883833505712317</v>
      </c>
      <c r="X1438" s="303">
        <f t="shared" si="478"/>
        <v>3.2640579476902012</v>
      </c>
      <c r="Y1438" s="303">
        <f t="shared" si="479"/>
        <v>3.6924718100537257</v>
      </c>
      <c r="Z1438" s="303">
        <f t="shared" si="480"/>
        <v>4.1208856724172502</v>
      </c>
      <c r="AA1438" s="303">
        <f t="shared" si="481"/>
        <v>4.5492995347807739</v>
      </c>
      <c r="AB1438" s="72"/>
      <c r="AC1438" s="72"/>
      <c r="AD1438" s="72"/>
      <c r="AE1438" s="72"/>
      <c r="AF1438" s="72"/>
      <c r="AG1438" s="72"/>
      <c r="AH1438" s="72"/>
      <c r="AI1438" s="72"/>
      <c r="AJ1438" s="72"/>
      <c r="AK1438" s="72"/>
      <c r="AL1438" s="72"/>
      <c r="AM1438" s="72"/>
      <c r="AN1438" s="72"/>
      <c r="AO1438" s="72"/>
      <c r="AP1438" s="72"/>
      <c r="AQ1438" s="72"/>
      <c r="AR1438" s="72"/>
      <c r="AS1438" s="72"/>
      <c r="AT1438" s="72"/>
      <c r="AU1438" s="72"/>
      <c r="AV1438" s="72"/>
      <c r="AW1438" s="72"/>
      <c r="AX1438" s="2"/>
      <c r="AY1438" s="359"/>
      <c r="AZ1438" s="359"/>
      <c r="BA1438" s="43"/>
      <c r="BB1438" s="128"/>
      <c r="BC1438" s="128"/>
      <c r="BD1438" s="43"/>
      <c r="BE1438" s="44"/>
      <c r="BF1438" s="44"/>
      <c r="BG1438" s="43"/>
      <c r="BH1438" s="2"/>
      <c r="BI1438" s="2"/>
      <c r="BJ1438" s="2"/>
      <c r="BK1438" s="2"/>
      <c r="BL1438" s="2"/>
      <c r="BM1438" s="2"/>
      <c r="BN1438" s="2"/>
      <c r="BO1438" s="2"/>
      <c r="BP1438" s="2"/>
      <c r="BQ1438" s="2"/>
      <c r="BR1438" s="2"/>
      <c r="BS1438" s="72"/>
      <c r="BT1438" s="72"/>
      <c r="BU1438" s="72"/>
      <c r="BV1438" s="72"/>
      <c r="BW1438" s="72"/>
      <c r="BX1438" s="72"/>
      <c r="BY1438" s="72"/>
      <c r="BZ1438" s="72"/>
      <c r="CA1438" s="72"/>
      <c r="CB1438" s="72"/>
      <c r="CC1438" s="72"/>
      <c r="CD1438" s="72"/>
      <c r="CE1438" s="72"/>
      <c r="CF1438" s="72"/>
      <c r="CG1438" s="72"/>
      <c r="CH1438" s="72"/>
      <c r="CI1438" s="72"/>
      <c r="CJ1438" s="72"/>
      <c r="CK1438" s="383"/>
      <c r="CL1438" s="383"/>
      <c r="CM1438" s="383"/>
      <c r="CN1438" s="383"/>
      <c r="CO1438" s="383"/>
      <c r="CP1438" s="383"/>
      <c r="CQ1438" s="383"/>
      <c r="CR1438" s="383"/>
      <c r="CS1438" s="383"/>
      <c r="CT1438" s="383"/>
      <c r="CU1438" s="383"/>
      <c r="CV1438" s="383"/>
      <c r="CW1438" s="383"/>
      <c r="CX1438" s="383"/>
      <c r="CY1438" s="383"/>
      <c r="CZ1438" s="383"/>
      <c r="DA1438" s="383"/>
      <c r="DB1438" s="383"/>
      <c r="DC1438" s="383"/>
      <c r="DD1438" s="383"/>
      <c r="DE1438" s="383"/>
      <c r="DF1438" s="383"/>
      <c r="DG1438" s="383"/>
      <c r="DH1438" s="383"/>
      <c r="DI1438" s="383"/>
      <c r="DJ1438" s="383"/>
      <c r="DK1438" s="383"/>
      <c r="DL1438" s="383"/>
      <c r="DM1438" s="383"/>
      <c r="DN1438" s="383"/>
      <c r="DO1438" s="383"/>
      <c r="DP1438" s="383"/>
      <c r="DQ1438" s="383"/>
      <c r="DR1438" s="383"/>
      <c r="DS1438" s="383"/>
      <c r="DT1438" s="383"/>
      <c r="DU1438" s="383"/>
      <c r="DV1438" s="383"/>
      <c r="DW1438" s="383"/>
      <c r="DX1438" s="383"/>
      <c r="DY1438" s="383"/>
      <c r="DZ1438" s="383"/>
      <c r="EA1438" s="383"/>
      <c r="EB1438" s="383"/>
      <c r="EC1438" s="383"/>
      <c r="ED1438" s="383"/>
      <c r="EE1438" s="383"/>
      <c r="EF1438" s="383"/>
      <c r="EG1438" s="383"/>
      <c r="EH1438" s="383"/>
      <c r="EI1438" s="383"/>
      <c r="EJ1438" s="383"/>
      <c r="EK1438" s="383"/>
      <c r="EL1438" s="383"/>
    </row>
    <row r="1439" spans="1:142" s="384" customFormat="1" ht="25.15" customHeight="1">
      <c r="A1439" s="440"/>
      <c r="B1439" s="369">
        <f t="shared" si="490"/>
        <v>2058</v>
      </c>
      <c r="C1439" s="397">
        <f t="shared" si="467"/>
        <v>57710</v>
      </c>
      <c r="D1439" s="107">
        <f t="shared" si="460"/>
        <v>5.6023194098651485</v>
      </c>
      <c r="E1439" s="107">
        <f t="shared" si="461"/>
        <v>2.862426420796198</v>
      </c>
      <c r="F1439" s="107">
        <f t="shared" si="462"/>
        <v>2.5666621137251733</v>
      </c>
      <c r="G1439" s="107">
        <f t="shared" si="463"/>
        <v>2.6076631360063338</v>
      </c>
      <c r="H1439" s="107">
        <f t="shared" si="464"/>
        <v>3.0262206491307166</v>
      </c>
      <c r="I1439" s="107">
        <f t="shared" si="465"/>
        <v>4.1208856724172493</v>
      </c>
      <c r="J1439" s="15"/>
      <c r="K1439" s="385">
        <f t="shared" si="466"/>
        <v>2.3510232796619639</v>
      </c>
      <c r="L1439" s="15"/>
      <c r="M1439" s="128">
        <f t="shared" si="491"/>
        <v>2058</v>
      </c>
      <c r="N1439" s="303">
        <f t="shared" si="468"/>
        <v>8.4860871305027388</v>
      </c>
      <c r="O1439" s="303">
        <f t="shared" si="469"/>
        <v>4.7262769826577689</v>
      </c>
      <c r="P1439" s="303">
        <f t="shared" si="470"/>
        <v>3.5945941164349375</v>
      </c>
      <c r="Q1439" s="303">
        <f t="shared" si="471"/>
        <v>3.0201058263074989</v>
      </c>
      <c r="R1439" s="303">
        <f t="shared" si="472"/>
        <v>2.7047470152848971</v>
      </c>
      <c r="S1439" s="303">
        <f t="shared" si="473"/>
        <v>2.5839674707445401</v>
      </c>
      <c r="T1439" s="303">
        <f t="shared" si="474"/>
        <v>2.549356756705806</v>
      </c>
      <c r="U1439" s="303">
        <f t="shared" si="475"/>
        <v>2.5722453692977929</v>
      </c>
      <c r="V1439" s="303">
        <f t="shared" si="476"/>
        <v>2.6430809027148747</v>
      </c>
      <c r="W1439" s="303">
        <f t="shared" si="477"/>
        <v>2.7883833505712317</v>
      </c>
      <c r="X1439" s="303">
        <f t="shared" si="478"/>
        <v>3.2640579476902012</v>
      </c>
      <c r="Y1439" s="303">
        <f t="shared" si="479"/>
        <v>3.6924718100537257</v>
      </c>
      <c r="Z1439" s="303">
        <f t="shared" si="480"/>
        <v>4.1208856724172502</v>
      </c>
      <c r="AA1439" s="303">
        <f t="shared" si="481"/>
        <v>4.5492995347807739</v>
      </c>
      <c r="AB1439" s="72"/>
      <c r="AC1439" s="72"/>
      <c r="AD1439" s="72"/>
      <c r="AE1439" s="72"/>
      <c r="AF1439" s="72"/>
      <c r="AG1439" s="72"/>
      <c r="AH1439" s="72"/>
      <c r="AI1439" s="72"/>
      <c r="AJ1439" s="72"/>
      <c r="AK1439" s="72"/>
      <c r="AL1439" s="72"/>
      <c r="AM1439" s="72"/>
      <c r="AN1439" s="72"/>
      <c r="AO1439" s="72"/>
      <c r="AP1439" s="72"/>
      <c r="AQ1439" s="72"/>
      <c r="AR1439" s="72"/>
      <c r="AS1439" s="72"/>
      <c r="AT1439" s="72"/>
      <c r="AU1439" s="72"/>
      <c r="AV1439" s="72"/>
      <c r="AW1439" s="72"/>
      <c r="AX1439" s="2"/>
      <c r="AY1439" s="359"/>
      <c r="AZ1439" s="359"/>
      <c r="BA1439" s="43"/>
      <c r="BB1439" s="128"/>
      <c r="BC1439" s="128"/>
      <c r="BD1439" s="43"/>
      <c r="BE1439" s="44"/>
      <c r="BF1439" s="44"/>
      <c r="BG1439" s="43"/>
      <c r="BH1439" s="2"/>
      <c r="BI1439" s="2"/>
      <c r="BJ1439" s="2"/>
      <c r="BK1439" s="2"/>
      <c r="BL1439" s="2"/>
      <c r="BM1439" s="2"/>
      <c r="BN1439" s="2"/>
      <c r="BO1439" s="2"/>
      <c r="BP1439" s="2"/>
      <c r="BQ1439" s="2"/>
      <c r="BR1439" s="2"/>
      <c r="BS1439" s="72"/>
      <c r="BT1439" s="72"/>
      <c r="BU1439" s="72"/>
      <c r="BV1439" s="72"/>
      <c r="BW1439" s="72"/>
      <c r="BX1439" s="72"/>
      <c r="BY1439" s="72"/>
      <c r="BZ1439" s="72"/>
      <c r="CA1439" s="72"/>
      <c r="CB1439" s="72"/>
      <c r="CC1439" s="72"/>
      <c r="CD1439" s="72"/>
      <c r="CE1439" s="72"/>
      <c r="CF1439" s="72"/>
      <c r="CG1439" s="72"/>
      <c r="CH1439" s="72"/>
      <c r="CI1439" s="72"/>
      <c r="CJ1439" s="72"/>
      <c r="CK1439" s="383"/>
      <c r="CL1439" s="383"/>
      <c r="CM1439" s="383"/>
      <c r="CN1439" s="383"/>
      <c r="CO1439" s="383"/>
      <c r="CP1439" s="383"/>
      <c r="CQ1439" s="383"/>
      <c r="CR1439" s="383"/>
      <c r="CS1439" s="383"/>
      <c r="CT1439" s="383"/>
      <c r="CU1439" s="383"/>
      <c r="CV1439" s="383"/>
      <c r="CW1439" s="383"/>
      <c r="CX1439" s="383"/>
      <c r="CY1439" s="383"/>
      <c r="CZ1439" s="383"/>
      <c r="DA1439" s="383"/>
      <c r="DB1439" s="383"/>
      <c r="DC1439" s="383"/>
      <c r="DD1439" s="383"/>
      <c r="DE1439" s="383"/>
      <c r="DF1439" s="383"/>
      <c r="DG1439" s="383"/>
      <c r="DH1439" s="383"/>
      <c r="DI1439" s="383"/>
      <c r="DJ1439" s="383"/>
      <c r="DK1439" s="383"/>
      <c r="DL1439" s="383"/>
      <c r="DM1439" s="383"/>
      <c r="DN1439" s="383"/>
      <c r="DO1439" s="383"/>
      <c r="DP1439" s="383"/>
      <c r="DQ1439" s="383"/>
      <c r="DR1439" s="383"/>
      <c r="DS1439" s="383"/>
      <c r="DT1439" s="383"/>
      <c r="DU1439" s="383"/>
      <c r="DV1439" s="383"/>
      <c r="DW1439" s="383"/>
      <c r="DX1439" s="383"/>
      <c r="DY1439" s="383"/>
      <c r="DZ1439" s="383"/>
      <c r="EA1439" s="383"/>
      <c r="EB1439" s="383"/>
      <c r="EC1439" s="383"/>
      <c r="ED1439" s="383"/>
      <c r="EE1439" s="383"/>
      <c r="EF1439" s="383"/>
      <c r="EG1439" s="383"/>
      <c r="EH1439" s="383"/>
      <c r="EI1439" s="383"/>
      <c r="EJ1439" s="383"/>
      <c r="EK1439" s="383"/>
      <c r="EL1439" s="383"/>
    </row>
    <row r="1440" spans="1:142" s="384" customFormat="1" ht="25.15" customHeight="1">
      <c r="A1440" s="440"/>
      <c r="B1440" s="369">
        <f t="shared" si="490"/>
        <v>2059</v>
      </c>
      <c r="C1440" s="397">
        <f t="shared" si="467"/>
        <v>58075</v>
      </c>
      <c r="D1440" s="107">
        <f t="shared" si="460"/>
        <v>5.6023194098651485</v>
      </c>
      <c r="E1440" s="107">
        <f t="shared" si="461"/>
        <v>2.862426420796198</v>
      </c>
      <c r="F1440" s="107">
        <f t="shared" si="462"/>
        <v>2.5666621137251733</v>
      </c>
      <c r="G1440" s="107">
        <f t="shared" si="463"/>
        <v>2.6076631360063338</v>
      </c>
      <c r="H1440" s="107">
        <f t="shared" si="464"/>
        <v>3.0262206491307166</v>
      </c>
      <c r="I1440" s="107">
        <f t="shared" si="465"/>
        <v>4.1208856724172493</v>
      </c>
      <c r="J1440" s="15"/>
      <c r="K1440" s="385">
        <f t="shared" si="466"/>
        <v>2.3510232796619639</v>
      </c>
      <c r="L1440" s="15"/>
      <c r="M1440" s="128">
        <f t="shared" si="491"/>
        <v>2059</v>
      </c>
      <c r="N1440" s="303">
        <f t="shared" si="468"/>
        <v>8.4860871305027388</v>
      </c>
      <c r="O1440" s="303">
        <f t="shared" si="469"/>
        <v>4.7262769826577689</v>
      </c>
      <c r="P1440" s="303">
        <f t="shared" si="470"/>
        <v>3.5945941164349375</v>
      </c>
      <c r="Q1440" s="303">
        <f t="shared" si="471"/>
        <v>3.0201058263074989</v>
      </c>
      <c r="R1440" s="303">
        <f t="shared" si="472"/>
        <v>2.7047470152848971</v>
      </c>
      <c r="S1440" s="303">
        <f t="shared" si="473"/>
        <v>2.5839674707445401</v>
      </c>
      <c r="T1440" s="303">
        <f t="shared" si="474"/>
        <v>2.549356756705806</v>
      </c>
      <c r="U1440" s="303">
        <f t="shared" si="475"/>
        <v>2.5722453692977929</v>
      </c>
      <c r="V1440" s="303">
        <f t="shared" si="476"/>
        <v>2.6430809027148747</v>
      </c>
      <c r="W1440" s="303">
        <f t="shared" si="477"/>
        <v>2.7883833505712317</v>
      </c>
      <c r="X1440" s="303">
        <f t="shared" si="478"/>
        <v>3.2640579476902012</v>
      </c>
      <c r="Y1440" s="303">
        <f t="shared" si="479"/>
        <v>3.6924718100537257</v>
      </c>
      <c r="Z1440" s="303">
        <f t="shared" si="480"/>
        <v>4.1208856724172502</v>
      </c>
      <c r="AA1440" s="303">
        <f t="shared" si="481"/>
        <v>4.5492995347807739</v>
      </c>
      <c r="AB1440" s="72"/>
      <c r="AC1440" s="72"/>
      <c r="AD1440" s="72"/>
      <c r="AE1440" s="72"/>
      <c r="AF1440" s="72"/>
      <c r="AG1440" s="72"/>
      <c r="AH1440" s="72"/>
      <c r="AI1440" s="72"/>
      <c r="AJ1440" s="72"/>
      <c r="AK1440" s="72"/>
      <c r="AL1440" s="72"/>
      <c r="AM1440" s="72"/>
      <c r="AN1440" s="72"/>
      <c r="AO1440" s="72"/>
      <c r="AP1440" s="72"/>
      <c r="AQ1440" s="72"/>
      <c r="AR1440" s="72"/>
      <c r="AS1440" s="72"/>
      <c r="AT1440" s="72"/>
      <c r="AU1440" s="72"/>
      <c r="AV1440" s="72"/>
      <c r="AW1440" s="72"/>
      <c r="AX1440" s="2"/>
      <c r="AY1440" s="359"/>
      <c r="AZ1440" s="359"/>
      <c r="BA1440" s="43"/>
      <c r="BB1440" s="128"/>
      <c r="BC1440" s="128"/>
      <c r="BD1440" s="43"/>
      <c r="BE1440" s="44"/>
      <c r="BF1440" s="44"/>
      <c r="BG1440" s="43"/>
      <c r="BH1440" s="2"/>
      <c r="BI1440" s="2"/>
      <c r="BJ1440" s="2"/>
      <c r="BK1440" s="2"/>
      <c r="BL1440" s="2"/>
      <c r="BM1440" s="2"/>
      <c r="BN1440" s="2"/>
      <c r="BO1440" s="2"/>
      <c r="BP1440" s="2"/>
      <c r="BQ1440" s="2"/>
      <c r="BR1440" s="2"/>
      <c r="BS1440" s="72"/>
      <c r="BT1440" s="72"/>
      <c r="BU1440" s="72"/>
      <c r="BV1440" s="72"/>
      <c r="BW1440" s="72"/>
      <c r="BX1440" s="72"/>
      <c r="BY1440" s="72"/>
      <c r="BZ1440" s="72"/>
      <c r="CA1440" s="72"/>
      <c r="CB1440" s="72"/>
      <c r="CC1440" s="72"/>
      <c r="CD1440" s="72"/>
      <c r="CE1440" s="72"/>
      <c r="CF1440" s="72"/>
      <c r="CG1440" s="72"/>
      <c r="CH1440" s="72"/>
      <c r="CI1440" s="72"/>
      <c r="CJ1440" s="72"/>
      <c r="CK1440" s="383"/>
      <c r="CL1440" s="383"/>
      <c r="CM1440" s="383"/>
      <c r="CN1440" s="383"/>
      <c r="CO1440" s="383"/>
      <c r="CP1440" s="383"/>
      <c r="CQ1440" s="383"/>
      <c r="CR1440" s="383"/>
      <c r="CS1440" s="383"/>
      <c r="CT1440" s="383"/>
      <c r="CU1440" s="383"/>
      <c r="CV1440" s="383"/>
      <c r="CW1440" s="383"/>
      <c r="CX1440" s="383"/>
      <c r="CY1440" s="383"/>
      <c r="CZ1440" s="383"/>
      <c r="DA1440" s="383"/>
      <c r="DB1440" s="383"/>
      <c r="DC1440" s="383"/>
      <c r="DD1440" s="383"/>
      <c r="DE1440" s="383"/>
      <c r="DF1440" s="383"/>
      <c r="DG1440" s="383"/>
      <c r="DH1440" s="383"/>
      <c r="DI1440" s="383"/>
      <c r="DJ1440" s="383"/>
      <c r="DK1440" s="383"/>
      <c r="DL1440" s="383"/>
      <c r="DM1440" s="383"/>
      <c r="DN1440" s="383"/>
      <c r="DO1440" s="383"/>
      <c r="DP1440" s="383"/>
      <c r="DQ1440" s="383"/>
      <c r="DR1440" s="383"/>
      <c r="DS1440" s="383"/>
      <c r="DT1440" s="383"/>
      <c r="DU1440" s="383"/>
      <c r="DV1440" s="383"/>
      <c r="DW1440" s="383"/>
      <c r="DX1440" s="383"/>
      <c r="DY1440" s="383"/>
      <c r="DZ1440" s="383"/>
      <c r="EA1440" s="383"/>
      <c r="EB1440" s="383"/>
      <c r="EC1440" s="383"/>
      <c r="ED1440" s="383"/>
      <c r="EE1440" s="383"/>
      <c r="EF1440" s="383"/>
      <c r="EG1440" s="383"/>
      <c r="EH1440" s="383"/>
      <c r="EI1440" s="383"/>
      <c r="EJ1440" s="383"/>
      <c r="EK1440" s="383"/>
      <c r="EL1440" s="383"/>
    </row>
    <row r="1441" spans="1:142" s="384" customFormat="1" ht="25.15" customHeight="1">
      <c r="A1441" s="440"/>
      <c r="B1441" s="369">
        <f>B1440+1</f>
        <v>2060</v>
      </c>
      <c r="C1441" s="397">
        <f t="shared" si="467"/>
        <v>58440</v>
      </c>
      <c r="D1441" s="107">
        <f t="shared" si="460"/>
        <v>5.6023194098651485</v>
      </c>
      <c r="E1441" s="107">
        <f t="shared" si="461"/>
        <v>2.862426420796198</v>
      </c>
      <c r="F1441" s="107">
        <f t="shared" si="462"/>
        <v>2.5666621137251733</v>
      </c>
      <c r="G1441" s="107">
        <f t="shared" si="463"/>
        <v>2.6076631360063338</v>
      </c>
      <c r="H1441" s="107">
        <f t="shared" si="464"/>
        <v>3.0262206491307166</v>
      </c>
      <c r="I1441" s="107">
        <f t="shared" si="465"/>
        <v>4.1208856724172493</v>
      </c>
      <c r="J1441" s="15"/>
      <c r="K1441" s="385">
        <f t="shared" si="466"/>
        <v>2.3510232796619639</v>
      </c>
      <c r="L1441" s="15"/>
      <c r="M1441" s="128">
        <f>M1440+1</f>
        <v>2060</v>
      </c>
      <c r="N1441" s="303">
        <f t="shared" si="468"/>
        <v>8.4860871305027388</v>
      </c>
      <c r="O1441" s="303">
        <f t="shared" si="469"/>
        <v>4.7262769826577689</v>
      </c>
      <c r="P1441" s="303">
        <f t="shared" si="470"/>
        <v>3.5945941164349375</v>
      </c>
      <c r="Q1441" s="303">
        <f t="shared" si="471"/>
        <v>3.0201058263074989</v>
      </c>
      <c r="R1441" s="303">
        <f t="shared" si="472"/>
        <v>2.7047470152848971</v>
      </c>
      <c r="S1441" s="303">
        <f t="shared" si="473"/>
        <v>2.5839674707445401</v>
      </c>
      <c r="T1441" s="303">
        <f t="shared" si="474"/>
        <v>2.549356756705806</v>
      </c>
      <c r="U1441" s="303">
        <f t="shared" si="475"/>
        <v>2.5722453692977929</v>
      </c>
      <c r="V1441" s="303">
        <f t="shared" si="476"/>
        <v>2.6430809027148747</v>
      </c>
      <c r="W1441" s="303">
        <f t="shared" si="477"/>
        <v>2.7883833505712317</v>
      </c>
      <c r="X1441" s="303">
        <f t="shared" si="478"/>
        <v>3.2640579476902012</v>
      </c>
      <c r="Y1441" s="303">
        <f t="shared" si="479"/>
        <v>3.6924718100537257</v>
      </c>
      <c r="Z1441" s="303">
        <f t="shared" si="480"/>
        <v>4.1208856724172502</v>
      </c>
      <c r="AA1441" s="303">
        <f t="shared" si="481"/>
        <v>4.5492995347807739</v>
      </c>
      <c r="AB1441" s="72"/>
      <c r="AC1441" s="72"/>
      <c r="AD1441" s="72"/>
      <c r="AE1441" s="72"/>
      <c r="AF1441" s="72"/>
      <c r="AG1441" s="72"/>
      <c r="AH1441" s="72"/>
      <c r="AI1441" s="72"/>
      <c r="AJ1441" s="72"/>
      <c r="AK1441" s="72"/>
      <c r="AL1441" s="72"/>
      <c r="AM1441" s="72"/>
      <c r="AN1441" s="72"/>
      <c r="AO1441" s="72"/>
      <c r="AP1441" s="72"/>
      <c r="AQ1441" s="72"/>
      <c r="AR1441" s="72"/>
      <c r="AS1441" s="72"/>
      <c r="AT1441" s="72"/>
      <c r="AU1441" s="72"/>
      <c r="AV1441" s="72"/>
      <c r="AW1441" s="72"/>
      <c r="AX1441" s="2"/>
      <c r="AY1441" s="359"/>
      <c r="AZ1441" s="359"/>
      <c r="BA1441" s="43"/>
      <c r="BB1441" s="128"/>
      <c r="BC1441" s="128"/>
      <c r="BD1441" s="43"/>
      <c r="BE1441" s="44"/>
      <c r="BF1441" s="44"/>
      <c r="BG1441" s="43"/>
      <c r="BH1441" s="2"/>
      <c r="BI1441" s="2"/>
      <c r="BJ1441" s="2"/>
      <c r="BK1441" s="2"/>
      <c r="BL1441" s="2"/>
      <c r="BM1441" s="2"/>
      <c r="BN1441" s="2"/>
      <c r="BO1441" s="2"/>
      <c r="BP1441" s="2"/>
      <c r="BQ1441" s="2"/>
      <c r="BR1441" s="2"/>
      <c r="BS1441" s="72"/>
      <c r="BT1441" s="72"/>
      <c r="BU1441" s="72"/>
      <c r="BV1441" s="72"/>
      <c r="BW1441" s="72"/>
      <c r="BX1441" s="72"/>
      <c r="BY1441" s="72"/>
      <c r="BZ1441" s="72"/>
      <c r="CA1441" s="72"/>
      <c r="CB1441" s="72"/>
      <c r="CC1441" s="72"/>
      <c r="CD1441" s="72"/>
      <c r="CE1441" s="72"/>
      <c r="CF1441" s="72"/>
      <c r="CG1441" s="72"/>
      <c r="CH1441" s="72"/>
      <c r="CI1441" s="72"/>
      <c r="CJ1441" s="72"/>
      <c r="CK1441" s="383"/>
      <c r="CL1441" s="383"/>
      <c r="CM1441" s="383"/>
      <c r="CN1441" s="383"/>
      <c r="CO1441" s="383"/>
      <c r="CP1441" s="383"/>
      <c r="CQ1441" s="383"/>
      <c r="CR1441" s="383"/>
      <c r="CS1441" s="383"/>
      <c r="CT1441" s="383"/>
      <c r="CU1441" s="383"/>
      <c r="CV1441" s="383"/>
      <c r="CW1441" s="383"/>
      <c r="CX1441" s="383"/>
      <c r="CY1441" s="383"/>
      <c r="CZ1441" s="383"/>
      <c r="DA1441" s="383"/>
      <c r="DB1441" s="383"/>
      <c r="DC1441" s="383"/>
      <c r="DD1441" s="383"/>
      <c r="DE1441" s="383"/>
      <c r="DF1441" s="383"/>
      <c r="DG1441" s="383"/>
      <c r="DH1441" s="383"/>
      <c r="DI1441" s="383"/>
      <c r="DJ1441" s="383"/>
      <c r="DK1441" s="383"/>
      <c r="DL1441" s="383"/>
      <c r="DM1441" s="383"/>
      <c r="DN1441" s="383"/>
      <c r="DO1441" s="383"/>
      <c r="DP1441" s="383"/>
      <c r="DQ1441" s="383"/>
      <c r="DR1441" s="383"/>
      <c r="DS1441" s="383"/>
      <c r="DT1441" s="383"/>
      <c r="DU1441" s="383"/>
      <c r="DV1441" s="383"/>
      <c r="DW1441" s="383"/>
      <c r="DX1441" s="383"/>
      <c r="DY1441" s="383"/>
      <c r="DZ1441" s="383"/>
      <c r="EA1441" s="383"/>
      <c r="EB1441" s="383"/>
      <c r="EC1441" s="383"/>
      <c r="ED1441" s="383"/>
      <c r="EE1441" s="383"/>
      <c r="EF1441" s="383"/>
      <c r="EG1441" s="383"/>
      <c r="EH1441" s="383"/>
      <c r="EI1441" s="383"/>
      <c r="EJ1441" s="383"/>
      <c r="EK1441" s="383"/>
      <c r="EL1441" s="383"/>
    </row>
    <row r="1442" spans="1:142" s="384" customFormat="1" ht="25.15" customHeight="1">
      <c r="A1442" s="440"/>
      <c r="B1442" s="369">
        <f t="shared" ref="B1442" si="492">B1441+1</f>
        <v>2061</v>
      </c>
      <c r="C1442" s="397">
        <f t="shared" si="467"/>
        <v>58806</v>
      </c>
      <c r="D1442" s="107">
        <f t="shared" si="460"/>
        <v>5.6023194098651485</v>
      </c>
      <c r="E1442" s="107">
        <f t="shared" si="461"/>
        <v>2.862426420796198</v>
      </c>
      <c r="F1442" s="107">
        <f t="shared" si="462"/>
        <v>2.5666621137251733</v>
      </c>
      <c r="G1442" s="107">
        <f t="shared" si="463"/>
        <v>2.6076631360063338</v>
      </c>
      <c r="H1442" s="107">
        <f t="shared" si="464"/>
        <v>3.0262206491307166</v>
      </c>
      <c r="I1442" s="107">
        <f t="shared" si="465"/>
        <v>4.1208856724172493</v>
      </c>
      <c r="J1442" s="15"/>
      <c r="K1442" s="385">
        <f t="shared" si="466"/>
        <v>2.3510232796619639</v>
      </c>
      <c r="L1442" s="15"/>
      <c r="M1442" s="128">
        <f t="shared" ref="M1442" si="493">M1441+1</f>
        <v>2061</v>
      </c>
      <c r="N1442" s="303">
        <f t="shared" si="468"/>
        <v>8.4860871305027388</v>
      </c>
      <c r="O1442" s="303">
        <f t="shared" si="469"/>
        <v>4.7262769826577689</v>
      </c>
      <c r="P1442" s="303">
        <f t="shared" si="470"/>
        <v>3.5945941164349375</v>
      </c>
      <c r="Q1442" s="303">
        <f t="shared" si="471"/>
        <v>3.0201058263074989</v>
      </c>
      <c r="R1442" s="303">
        <f t="shared" si="472"/>
        <v>2.7047470152848971</v>
      </c>
      <c r="S1442" s="303">
        <f t="shared" si="473"/>
        <v>2.5839674707445401</v>
      </c>
      <c r="T1442" s="303">
        <f t="shared" si="474"/>
        <v>2.549356756705806</v>
      </c>
      <c r="U1442" s="303">
        <f t="shared" si="475"/>
        <v>2.5722453692977929</v>
      </c>
      <c r="V1442" s="303">
        <f t="shared" si="476"/>
        <v>2.6430809027148747</v>
      </c>
      <c r="W1442" s="303">
        <f t="shared" si="477"/>
        <v>2.7883833505712317</v>
      </c>
      <c r="X1442" s="303">
        <f t="shared" si="478"/>
        <v>3.2640579476902012</v>
      </c>
      <c r="Y1442" s="303">
        <f t="shared" si="479"/>
        <v>3.6924718100537257</v>
      </c>
      <c r="Z1442" s="303">
        <f t="shared" si="480"/>
        <v>4.1208856724172502</v>
      </c>
      <c r="AA1442" s="303">
        <f t="shared" si="481"/>
        <v>4.5492995347807739</v>
      </c>
      <c r="AB1442" s="72"/>
      <c r="AC1442" s="72"/>
      <c r="AD1442" s="72"/>
      <c r="AE1442" s="72"/>
      <c r="AF1442" s="72"/>
      <c r="AG1442" s="72"/>
      <c r="AH1442" s="72"/>
      <c r="AI1442" s="72"/>
      <c r="AJ1442" s="72"/>
      <c r="AK1442" s="72"/>
      <c r="AL1442" s="72"/>
      <c r="AM1442" s="72"/>
      <c r="AN1442" s="72"/>
      <c r="AO1442" s="72"/>
      <c r="AP1442" s="72"/>
      <c r="AQ1442" s="72"/>
      <c r="AR1442" s="72"/>
      <c r="AS1442" s="72"/>
      <c r="AT1442" s="72"/>
      <c r="AU1442" s="72"/>
      <c r="AV1442" s="72"/>
      <c r="AW1442" s="72"/>
      <c r="AX1442" s="2"/>
      <c r="AY1442" s="359"/>
      <c r="AZ1442" s="359"/>
      <c r="BA1442" s="43"/>
      <c r="BB1442" s="128"/>
      <c r="BC1442" s="128"/>
      <c r="BD1442" s="43"/>
      <c r="BE1442" s="44"/>
      <c r="BF1442" s="44"/>
      <c r="BG1442" s="43"/>
      <c r="BH1442" s="2"/>
      <c r="BI1442" s="2"/>
      <c r="BJ1442" s="2"/>
      <c r="BK1442" s="2"/>
      <c r="BL1442" s="2"/>
      <c r="BM1442" s="2"/>
      <c r="BN1442" s="2"/>
      <c r="BO1442" s="2"/>
      <c r="BP1442" s="2"/>
      <c r="BQ1442" s="2"/>
      <c r="BR1442" s="2"/>
      <c r="BS1442" s="72"/>
      <c r="BT1442" s="72"/>
      <c r="BU1442" s="72"/>
      <c r="BV1442" s="72"/>
      <c r="BW1442" s="72"/>
      <c r="BX1442" s="72"/>
      <c r="BY1442" s="72"/>
      <c r="BZ1442" s="72"/>
      <c r="CA1442" s="72"/>
      <c r="CB1442" s="72"/>
      <c r="CC1442" s="72"/>
      <c r="CD1442" s="72"/>
      <c r="CE1442" s="72"/>
      <c r="CF1442" s="72"/>
      <c r="CG1442" s="72"/>
      <c r="CH1442" s="72"/>
      <c r="CI1442" s="72"/>
      <c r="CJ1442" s="72"/>
      <c r="CK1442" s="383"/>
      <c r="CL1442" s="383"/>
      <c r="CM1442" s="383"/>
      <c r="CN1442" s="383"/>
      <c r="CO1442" s="383"/>
      <c r="CP1442" s="383"/>
      <c r="CQ1442" s="383"/>
      <c r="CR1442" s="383"/>
      <c r="CS1442" s="383"/>
      <c r="CT1442" s="383"/>
      <c r="CU1442" s="383"/>
      <c r="CV1442" s="383"/>
      <c r="CW1442" s="383"/>
      <c r="CX1442" s="383"/>
      <c r="CY1442" s="383"/>
      <c r="CZ1442" s="383"/>
      <c r="DA1442" s="383"/>
      <c r="DB1442" s="383"/>
      <c r="DC1442" s="383"/>
      <c r="DD1442" s="383"/>
      <c r="DE1442" s="383"/>
      <c r="DF1442" s="383"/>
      <c r="DG1442" s="383"/>
      <c r="DH1442" s="383"/>
      <c r="DI1442" s="383"/>
      <c r="DJ1442" s="383"/>
      <c r="DK1442" s="383"/>
      <c r="DL1442" s="383"/>
      <c r="DM1442" s="383"/>
      <c r="DN1442" s="383"/>
      <c r="DO1442" s="383"/>
      <c r="DP1442" s="383"/>
      <c r="DQ1442" s="383"/>
      <c r="DR1442" s="383"/>
      <c r="DS1442" s="383"/>
      <c r="DT1442" s="383"/>
      <c r="DU1442" s="383"/>
      <c r="DV1442" s="383"/>
      <c r="DW1442" s="383"/>
      <c r="DX1442" s="383"/>
      <c r="DY1442" s="383"/>
      <c r="DZ1442" s="383"/>
      <c r="EA1442" s="383"/>
      <c r="EB1442" s="383"/>
      <c r="EC1442" s="383"/>
      <c r="ED1442" s="383"/>
      <c r="EE1442" s="383"/>
      <c r="EF1442" s="383"/>
      <c r="EG1442" s="383"/>
      <c r="EH1442" s="383"/>
      <c r="EI1442" s="383"/>
      <c r="EJ1442" s="383"/>
      <c r="EK1442" s="383"/>
      <c r="EL1442" s="383"/>
    </row>
    <row r="1443" spans="1:142" ht="25.15" customHeight="1">
      <c r="A1443" s="440"/>
      <c r="B1443" s="209"/>
      <c r="C1443" s="72"/>
      <c r="D1443" s="72"/>
      <c r="E1443" s="72"/>
      <c r="F1443" s="72"/>
      <c r="G1443" s="72"/>
      <c r="H1443" s="72"/>
      <c r="I1443" s="72"/>
      <c r="J1443" s="15"/>
      <c r="K1443" s="15"/>
      <c r="L1443" s="15"/>
      <c r="M1443" s="15"/>
      <c r="N1443" s="72"/>
      <c r="O1443" s="72"/>
      <c r="P1443" s="72"/>
      <c r="Q1443" s="72"/>
      <c r="R1443" s="72"/>
      <c r="S1443" s="72"/>
      <c r="T1443" s="72"/>
      <c r="U1443" s="72"/>
      <c r="V1443" s="72"/>
      <c r="W1443" s="72"/>
      <c r="X1443" s="72"/>
      <c r="Y1443" s="72"/>
      <c r="Z1443" s="72"/>
      <c r="AA1443" s="72"/>
      <c r="AB1443" s="72"/>
      <c r="AC1443" s="72"/>
      <c r="AD1443" s="72"/>
      <c r="AE1443" s="72"/>
      <c r="AF1443" s="72"/>
      <c r="AG1443" s="72"/>
      <c r="AH1443" s="72"/>
      <c r="AI1443" s="72"/>
      <c r="AJ1443" s="72"/>
      <c r="AK1443" s="72"/>
      <c r="AL1443" s="72"/>
      <c r="AM1443" s="72"/>
      <c r="AN1443" s="72"/>
      <c r="AO1443" s="72"/>
      <c r="AP1443" s="72"/>
      <c r="AQ1443" s="72"/>
      <c r="AR1443" s="72"/>
      <c r="AS1443" s="72"/>
      <c r="AT1443" s="72"/>
      <c r="AU1443" s="72"/>
      <c r="AV1443" s="2"/>
      <c r="AW1443" s="359"/>
      <c r="AX1443" s="359"/>
      <c r="AY1443" s="43"/>
      <c r="AZ1443" s="128"/>
      <c r="BA1443" s="128"/>
      <c r="BB1443" s="43"/>
      <c r="BC1443" s="44"/>
      <c r="BD1443" s="44"/>
      <c r="BE1443" s="43"/>
      <c r="BF1443" s="2"/>
      <c r="BG1443" s="2"/>
      <c r="BH1443" s="2"/>
      <c r="BI1443" s="2"/>
      <c r="BJ1443" s="2"/>
      <c r="BK1443" s="2"/>
      <c r="BL1443" s="2"/>
      <c r="BM1443" s="2"/>
      <c r="BN1443" s="2"/>
      <c r="BO1443" s="2"/>
      <c r="BP1443" s="2"/>
      <c r="BQ1443" s="72"/>
      <c r="BR1443" s="72"/>
      <c r="BS1443" s="72"/>
      <c r="BT1443" s="72"/>
      <c r="BU1443" s="72"/>
      <c r="BV1443" s="72"/>
      <c r="BW1443" s="72"/>
      <c r="BX1443" s="72"/>
      <c r="BY1443" s="72"/>
      <c r="BZ1443" s="72"/>
      <c r="CA1443" s="72"/>
      <c r="CB1443" s="72"/>
      <c r="CC1443" s="72"/>
      <c r="CD1443" s="72"/>
      <c r="CE1443" s="72"/>
      <c r="CF1443" s="72"/>
      <c r="CG1443" s="72"/>
      <c r="CH1443" s="72"/>
    </row>
    <row r="1444" spans="1:142" ht="25.15" customHeight="1">
      <c r="A1444" s="440"/>
      <c r="B1444" s="209" t="s">
        <v>405</v>
      </c>
      <c r="C1444" s="72"/>
      <c r="D1444" s="72"/>
      <c r="E1444" s="72"/>
      <c r="F1444" s="72"/>
      <c r="G1444" s="72"/>
      <c r="H1444" s="72"/>
      <c r="I1444" s="72"/>
      <c r="J1444" s="15"/>
      <c r="K1444" s="15"/>
      <c r="L1444" s="15"/>
      <c r="M1444" s="15"/>
      <c r="N1444" s="15"/>
      <c r="O1444" s="15"/>
      <c r="P1444" s="72"/>
      <c r="Q1444" s="72"/>
      <c r="R1444" s="72"/>
      <c r="S1444" s="72"/>
      <c r="T1444" s="72"/>
      <c r="U1444" s="72"/>
      <c r="V1444" s="72"/>
      <c r="W1444" s="72"/>
      <c r="X1444" s="72"/>
      <c r="Y1444" s="72"/>
      <c r="Z1444" s="72"/>
      <c r="AA1444" s="72"/>
      <c r="AB1444" s="72"/>
      <c r="AC1444" s="72"/>
      <c r="AD1444" s="72"/>
      <c r="AE1444" s="72"/>
      <c r="AF1444" s="72"/>
      <c r="AG1444" s="72"/>
      <c r="AH1444" s="72"/>
      <c r="AI1444" s="72"/>
      <c r="AJ1444" s="72"/>
      <c r="AK1444" s="72"/>
      <c r="AL1444" s="72"/>
      <c r="AM1444" s="72"/>
      <c r="AN1444" s="72"/>
      <c r="AO1444" s="72"/>
      <c r="AP1444" s="72"/>
      <c r="AQ1444" s="72"/>
      <c r="AR1444" s="72"/>
      <c r="AS1444" s="72"/>
      <c r="AT1444" s="72"/>
      <c r="AU1444" s="72"/>
      <c r="AV1444" s="72"/>
      <c r="AW1444" s="72"/>
      <c r="AX1444" s="2"/>
      <c r="AY1444" s="497" t="s">
        <v>343</v>
      </c>
      <c r="AZ1444" s="497"/>
      <c r="BA1444" s="43"/>
      <c r="BB1444" s="552" t="s">
        <v>344</v>
      </c>
      <c r="BC1444" s="552"/>
      <c r="BD1444" s="43"/>
      <c r="BE1444" s="553" t="s">
        <v>345</v>
      </c>
      <c r="BF1444" s="553"/>
      <c r="BG1444" s="43"/>
      <c r="BH1444" s="2"/>
      <c r="BI1444" s="2"/>
      <c r="BJ1444" s="2"/>
      <c r="BK1444" s="2"/>
      <c r="BL1444" s="2"/>
      <c r="BM1444" s="2"/>
      <c r="BN1444" s="2"/>
      <c r="BO1444" s="2"/>
      <c r="BP1444" s="2"/>
      <c r="BQ1444" s="2"/>
      <c r="BR1444" s="2"/>
      <c r="BS1444" s="72"/>
      <c r="BT1444" s="72"/>
      <c r="BU1444" s="72"/>
      <c r="BV1444" s="72"/>
      <c r="BW1444" s="72"/>
      <c r="BX1444" s="72"/>
      <c r="BY1444" s="72"/>
      <c r="BZ1444" s="72"/>
      <c r="CA1444" s="72"/>
      <c r="CB1444" s="72"/>
      <c r="CC1444" s="72"/>
      <c r="CD1444" s="72"/>
      <c r="CE1444" s="72"/>
      <c r="CF1444" s="72"/>
      <c r="CG1444" s="72"/>
      <c r="CH1444" s="72"/>
      <c r="CI1444" s="72"/>
      <c r="CJ1444" s="72"/>
      <c r="EK1444" s="71"/>
      <c r="EL1444" s="71"/>
    </row>
    <row r="1445" spans="1:142" ht="25.15" customHeight="1">
      <c r="A1445" s="440"/>
      <c r="B1445" s="436" t="s">
        <v>483</v>
      </c>
      <c r="C1445" s="436"/>
      <c r="D1445" s="436"/>
      <c r="E1445" s="436"/>
      <c r="F1445" s="436"/>
      <c r="G1445" s="436"/>
      <c r="H1445" s="436"/>
      <c r="I1445" s="436"/>
      <c r="J1445" s="370"/>
      <c r="K1445" s="370"/>
      <c r="L1445" s="370"/>
      <c r="M1445" s="72"/>
      <c r="N1445" s="435" t="s">
        <v>399</v>
      </c>
      <c r="O1445" s="435"/>
      <c r="P1445" s="435"/>
      <c r="Q1445" s="435"/>
      <c r="R1445" s="435"/>
      <c r="S1445" s="435"/>
      <c r="T1445" s="435"/>
      <c r="U1445" s="435"/>
      <c r="V1445" s="435"/>
      <c r="W1445" s="435"/>
      <c r="X1445" s="435"/>
      <c r="Y1445" s="435"/>
      <c r="Z1445" s="435"/>
      <c r="AA1445" s="435"/>
      <c r="AB1445" s="72"/>
      <c r="AC1445" s="72"/>
      <c r="AD1445" s="72"/>
      <c r="AE1445" s="72"/>
      <c r="AF1445" s="72"/>
      <c r="AG1445" s="72"/>
      <c r="AH1445" s="72"/>
      <c r="AI1445" s="72"/>
      <c r="AJ1445" s="72"/>
      <c r="AK1445" s="72"/>
      <c r="AL1445" s="72"/>
      <c r="AM1445" s="72"/>
      <c r="AN1445" s="72"/>
      <c r="AO1445" s="72"/>
      <c r="AP1445" s="72"/>
      <c r="AQ1445" s="72"/>
      <c r="AR1445" s="72"/>
      <c r="AS1445" s="72"/>
      <c r="AT1445" s="72"/>
      <c r="AU1445" s="72"/>
      <c r="AV1445" s="72"/>
      <c r="AW1445" s="72"/>
      <c r="AX1445" s="2"/>
      <c r="AY1445" s="359"/>
      <c r="AZ1445" s="359"/>
      <c r="BA1445" s="43"/>
      <c r="BB1445" s="128"/>
      <c r="BC1445" s="128"/>
      <c r="BD1445" s="43"/>
      <c r="BE1445" s="44"/>
      <c r="BF1445" s="44"/>
      <c r="BG1445" s="43"/>
      <c r="BH1445" s="2"/>
      <c r="BI1445" s="2"/>
      <c r="BJ1445" s="2"/>
      <c r="BK1445" s="2"/>
      <c r="BL1445" s="2"/>
      <c r="BM1445" s="2"/>
      <c r="BN1445" s="2"/>
      <c r="BO1445" s="2"/>
      <c r="BP1445" s="2"/>
      <c r="BQ1445" s="2"/>
      <c r="BR1445" s="2"/>
      <c r="BS1445" s="72"/>
      <c r="BT1445" s="72"/>
      <c r="BU1445" s="72"/>
      <c r="BV1445" s="72"/>
      <c r="BW1445" s="72"/>
      <c r="BX1445" s="72"/>
      <c r="BY1445" s="72"/>
      <c r="BZ1445" s="72"/>
      <c r="CA1445" s="72"/>
      <c r="CB1445" s="72"/>
      <c r="CC1445" s="72"/>
      <c r="CD1445" s="72"/>
      <c r="CE1445" s="72"/>
      <c r="CF1445" s="72"/>
      <c r="CG1445" s="72"/>
      <c r="CH1445" s="72"/>
      <c r="CI1445" s="72"/>
      <c r="CJ1445" s="72"/>
      <c r="EK1445" s="71"/>
      <c r="EL1445" s="71"/>
    </row>
    <row r="1446" spans="1:142" ht="25.15" customHeight="1">
      <c r="A1446" s="440"/>
      <c r="B1446" s="436" t="s">
        <v>300</v>
      </c>
      <c r="C1446" s="437" t="s">
        <v>207</v>
      </c>
      <c r="D1446" s="436" t="s">
        <v>8</v>
      </c>
      <c r="E1446" s="436"/>
      <c r="F1446" s="436"/>
      <c r="G1446" s="436"/>
      <c r="H1446" s="436"/>
      <c r="I1446" s="436"/>
      <c r="M1446" s="551" t="s">
        <v>300</v>
      </c>
      <c r="N1446" s="435" t="s">
        <v>8</v>
      </c>
      <c r="O1446" s="435"/>
      <c r="P1446" s="435"/>
      <c r="Q1446" s="435"/>
      <c r="R1446" s="435"/>
      <c r="S1446" s="435"/>
      <c r="T1446" s="435"/>
      <c r="U1446" s="435"/>
      <c r="V1446" s="435"/>
      <c r="W1446" s="435"/>
      <c r="X1446" s="435"/>
      <c r="Y1446" s="435"/>
      <c r="Z1446" s="435"/>
      <c r="AA1446" s="435"/>
      <c r="AB1446" s="72"/>
      <c r="AC1446" s="72"/>
      <c r="AD1446" s="72"/>
      <c r="AE1446" s="72"/>
      <c r="AF1446" s="72"/>
      <c r="AG1446" s="72"/>
      <c r="AH1446" s="72"/>
      <c r="AI1446" s="72"/>
      <c r="AJ1446" s="72"/>
      <c r="AK1446" s="72"/>
      <c r="AL1446" s="72"/>
      <c r="AM1446" s="72"/>
      <c r="AN1446" s="72"/>
      <c r="AO1446" s="72"/>
      <c r="AP1446" s="72"/>
      <c r="AQ1446" s="72"/>
      <c r="AR1446" s="72"/>
      <c r="AS1446" s="72"/>
      <c r="AT1446" s="72"/>
      <c r="AU1446" s="72"/>
      <c r="AV1446" s="72"/>
      <c r="AW1446" s="72"/>
      <c r="AX1446" s="2"/>
      <c r="AY1446" s="359"/>
      <c r="AZ1446" s="359"/>
      <c r="BA1446" s="43"/>
      <c r="BB1446" s="128"/>
      <c r="BC1446" s="128"/>
      <c r="BD1446" s="43"/>
      <c r="BE1446" s="44"/>
      <c r="BF1446" s="44"/>
      <c r="BG1446" s="43"/>
      <c r="BH1446" s="2"/>
      <c r="BI1446" s="2"/>
      <c r="BJ1446" s="2"/>
      <c r="BK1446" s="2"/>
      <c r="BL1446" s="2"/>
      <c r="BM1446" s="2"/>
      <c r="BN1446" s="2"/>
      <c r="BO1446" s="2"/>
      <c r="BP1446" s="2"/>
      <c r="BQ1446" s="2"/>
      <c r="BR1446" s="2"/>
      <c r="BS1446" s="72"/>
      <c r="BT1446" s="72"/>
      <c r="BU1446" s="72"/>
      <c r="BV1446" s="72"/>
      <c r="BW1446" s="72"/>
      <c r="BX1446" s="72"/>
      <c r="BY1446" s="72"/>
      <c r="BZ1446" s="72"/>
      <c r="CA1446" s="72"/>
      <c r="CB1446" s="72"/>
      <c r="CC1446" s="72"/>
      <c r="CD1446" s="72"/>
      <c r="CE1446" s="72"/>
      <c r="CF1446" s="72"/>
      <c r="CG1446" s="72"/>
      <c r="CH1446" s="72"/>
      <c r="CI1446" s="72"/>
      <c r="CJ1446" s="72"/>
      <c r="EK1446" s="71"/>
      <c r="EL1446" s="71"/>
    </row>
    <row r="1447" spans="1:142" ht="25.15" customHeight="1">
      <c r="A1447" s="440"/>
      <c r="B1447" s="436"/>
      <c r="C1447" s="437">
        <v>43830</v>
      </c>
      <c r="D1447" s="368" t="s">
        <v>9</v>
      </c>
      <c r="E1447" s="368" t="s">
        <v>10</v>
      </c>
      <c r="F1447" s="368" t="s">
        <v>1</v>
      </c>
      <c r="G1447" s="368" t="s">
        <v>2</v>
      </c>
      <c r="H1447" s="368" t="s">
        <v>3</v>
      </c>
      <c r="I1447" s="368" t="s">
        <v>39</v>
      </c>
      <c r="M1447" s="435"/>
      <c r="N1447" s="361" t="s">
        <v>25</v>
      </c>
      <c r="O1447" s="361" t="s">
        <v>26</v>
      </c>
      <c r="P1447" s="361" t="s">
        <v>27</v>
      </c>
      <c r="Q1447" s="361" t="s">
        <v>28</v>
      </c>
      <c r="R1447" s="361" t="s">
        <v>29</v>
      </c>
      <c r="S1447" s="361" t="s">
        <v>30</v>
      </c>
      <c r="T1447" s="361" t="s">
        <v>31</v>
      </c>
      <c r="U1447" s="361" t="s">
        <v>32</v>
      </c>
      <c r="V1447" s="361" t="s">
        <v>33</v>
      </c>
      <c r="W1447" s="361" t="s">
        <v>34</v>
      </c>
      <c r="X1447" s="361" t="s">
        <v>35</v>
      </c>
      <c r="Y1447" s="361" t="s">
        <v>36</v>
      </c>
      <c r="Z1447" s="361" t="s">
        <v>37</v>
      </c>
      <c r="AA1447" s="361" t="s">
        <v>38</v>
      </c>
      <c r="AB1447" s="72"/>
      <c r="AC1447" s="72"/>
      <c r="AD1447" s="72"/>
      <c r="AE1447" s="72"/>
      <c r="AF1447" s="72"/>
      <c r="AG1447" s="72"/>
      <c r="AH1447" s="72"/>
      <c r="AI1447" s="72"/>
      <c r="AJ1447" s="72"/>
      <c r="AK1447" s="72"/>
      <c r="AL1447" s="72"/>
      <c r="AM1447" s="72"/>
      <c r="AN1447" s="72"/>
      <c r="AO1447" s="72"/>
      <c r="AP1447" s="72"/>
      <c r="AQ1447" s="72"/>
      <c r="AR1447" s="72"/>
      <c r="AS1447" s="72"/>
      <c r="AT1447" s="72"/>
      <c r="AU1447" s="72"/>
      <c r="AV1447" s="72"/>
      <c r="AW1447" s="72"/>
      <c r="AX1447" s="2"/>
      <c r="AY1447" s="359"/>
      <c r="AZ1447" s="359"/>
      <c r="BA1447" s="43"/>
      <c r="BB1447" s="128"/>
      <c r="BC1447" s="128"/>
      <c r="BD1447" s="43"/>
      <c r="BE1447" s="44"/>
      <c r="BF1447" s="44"/>
      <c r="BG1447" s="43"/>
      <c r="BH1447" s="2"/>
      <c r="BI1447" s="2"/>
      <c r="BJ1447" s="2"/>
      <c r="BK1447" s="2"/>
      <c r="BL1447" s="2"/>
      <c r="BM1447" s="2"/>
      <c r="BN1447" s="2"/>
      <c r="BO1447" s="2"/>
      <c r="BP1447" s="2"/>
      <c r="BQ1447" s="2"/>
      <c r="BR1447" s="2"/>
      <c r="BS1447" s="72"/>
      <c r="BT1447" s="72"/>
      <c r="BU1447" s="72"/>
      <c r="BV1447" s="72"/>
      <c r="BW1447" s="72"/>
      <c r="BX1447" s="72"/>
      <c r="BY1447" s="72"/>
      <c r="BZ1447" s="72"/>
      <c r="CA1447" s="72"/>
      <c r="CB1447" s="72"/>
      <c r="CC1447" s="72"/>
      <c r="CD1447" s="72"/>
      <c r="CE1447" s="72"/>
      <c r="CF1447" s="72"/>
      <c r="CG1447" s="72"/>
      <c r="CH1447" s="72"/>
      <c r="CI1447" s="72"/>
      <c r="CJ1447" s="72"/>
      <c r="EK1447" s="71"/>
      <c r="EL1447" s="71"/>
    </row>
    <row r="1448" spans="1:142" ht="25.15" customHeight="1">
      <c r="A1448" s="440"/>
      <c r="B1448" s="369">
        <v>2020</v>
      </c>
      <c r="C1448" s="397">
        <v>43830</v>
      </c>
      <c r="D1448" s="107">
        <f t="shared" ref="D1448:D1489" si="494">AVERAGE(N1448:P1448)</f>
        <v>0.17880965888332701</v>
      </c>
      <c r="E1448" s="107">
        <f t="shared" ref="E1448:E1489" si="495">AVERAGE(Q1448:R1448)</f>
        <v>9.197532859787827E-2</v>
      </c>
      <c r="F1448" s="107">
        <f t="shared" ref="F1448:F1489" si="496">AVERAGE(S1448:T1448)</f>
        <v>7.2007999448788634E-2</v>
      </c>
      <c r="G1448" s="107">
        <f t="shared" ref="G1448:G1489" si="497">AVERAGE(U1448:V1448)</f>
        <v>6.5895576045282678E-2</v>
      </c>
      <c r="H1448" s="107">
        <f t="shared" ref="H1448:H1489" si="498">AVERAGE(W1448:X1448)</f>
        <v>6.9362890908230029E-2</v>
      </c>
      <c r="I1448" s="107">
        <f t="shared" ref="I1448:I1489" si="499">AVERAGE(Y1448:AA1448)</f>
        <v>8.3700839217724352E-2</v>
      </c>
      <c r="M1448" s="128">
        <v>2020</v>
      </c>
      <c r="N1448" s="303">
        <f>AVERAGE(N1260,N1354)</f>
        <v>0.25334056223182</v>
      </c>
      <c r="O1448" s="303">
        <f t="shared" ref="O1448:AA1448" si="500">AVERAGE(O1260,O1354)</f>
        <v>0.16061181620683976</v>
      </c>
      <c r="P1448" s="303">
        <f t="shared" si="500"/>
        <v>0.12247659821132134</v>
      </c>
      <c r="Q1448" s="303">
        <f t="shared" si="500"/>
        <v>9.9550744900406635E-2</v>
      </c>
      <c r="R1448" s="303">
        <f t="shared" si="500"/>
        <v>8.4399912295349919E-2</v>
      </c>
      <c r="S1448" s="303">
        <f t="shared" si="500"/>
        <v>7.494182965641262E-2</v>
      </c>
      <c r="T1448" s="303">
        <f t="shared" si="500"/>
        <v>6.9074169241164662E-2</v>
      </c>
      <c r="U1448" s="303">
        <f t="shared" si="500"/>
        <v>6.6121237801919641E-2</v>
      </c>
      <c r="V1448" s="303">
        <f t="shared" si="500"/>
        <v>6.5669914288645714E-2</v>
      </c>
      <c r="W1448" s="303">
        <f t="shared" si="500"/>
        <v>6.7449962877571643E-2</v>
      </c>
      <c r="X1448" s="303">
        <f t="shared" si="500"/>
        <v>7.127581893888843E-2</v>
      </c>
      <c r="Y1448" s="303">
        <f t="shared" si="500"/>
        <v>7.637185463229354E-2</v>
      </c>
      <c r="Z1448" s="303">
        <f t="shared" si="500"/>
        <v>8.3170608598039764E-2</v>
      </c>
      <c r="AA1448" s="303">
        <f t="shared" si="500"/>
        <v>9.1560054422839751E-2</v>
      </c>
      <c r="AB1448" s="72"/>
      <c r="AC1448" s="72"/>
      <c r="AD1448" s="72"/>
      <c r="AE1448" s="72"/>
      <c r="AF1448" s="72"/>
      <c r="AG1448" s="72"/>
      <c r="AH1448" s="72"/>
      <c r="AI1448" s="72"/>
      <c r="AJ1448" s="72"/>
      <c r="AK1448" s="72"/>
      <c r="AL1448" s="72"/>
      <c r="AM1448" s="72"/>
      <c r="AN1448" s="72"/>
      <c r="AO1448" s="72"/>
      <c r="AP1448" s="72"/>
      <c r="AQ1448" s="72"/>
      <c r="AR1448" s="72"/>
      <c r="AS1448" s="72"/>
      <c r="AT1448" s="72"/>
      <c r="AU1448" s="72"/>
      <c r="AV1448" s="72"/>
      <c r="AW1448" s="72"/>
      <c r="AX1448" s="2"/>
      <c r="AY1448" s="359"/>
      <c r="AZ1448" s="359"/>
      <c r="BA1448" s="43"/>
      <c r="BB1448" s="128"/>
      <c r="BC1448" s="128"/>
      <c r="BD1448" s="43"/>
      <c r="BE1448" s="44"/>
      <c r="BF1448" s="44"/>
      <c r="BG1448" s="43"/>
      <c r="BH1448" s="2"/>
      <c r="BI1448" s="2"/>
      <c r="BJ1448" s="2"/>
      <c r="BK1448" s="2"/>
      <c r="BL1448" s="2"/>
      <c r="BM1448" s="2"/>
      <c r="BN1448" s="2"/>
      <c r="BO1448" s="2"/>
      <c r="BP1448" s="2"/>
      <c r="BQ1448" s="2"/>
      <c r="BR1448" s="2"/>
      <c r="BS1448" s="72"/>
      <c r="BT1448" s="72"/>
      <c r="BU1448" s="72"/>
      <c r="BV1448" s="72"/>
      <c r="BW1448" s="72"/>
      <c r="BX1448" s="72"/>
      <c r="BY1448" s="72"/>
      <c r="BZ1448" s="72"/>
      <c r="CA1448" s="72"/>
      <c r="CB1448" s="72"/>
      <c r="CC1448" s="72"/>
      <c r="CD1448" s="72"/>
      <c r="CE1448" s="72"/>
      <c r="CF1448" s="72"/>
      <c r="CG1448" s="72"/>
      <c r="CH1448" s="72"/>
      <c r="CI1448" s="72"/>
      <c r="CJ1448" s="72"/>
      <c r="EK1448" s="71"/>
      <c r="EL1448" s="71"/>
    </row>
    <row r="1449" spans="1:142" ht="25.15" customHeight="1">
      <c r="A1449" s="440"/>
      <c r="B1449" s="369">
        <f>B1448+1</f>
        <v>2021</v>
      </c>
      <c r="C1449" s="397">
        <f t="shared" ref="C1449:C1489" si="501">DATE(YEAR(C1448+1),12,31)</f>
        <v>44196</v>
      </c>
      <c r="D1449" s="107">
        <f t="shared" si="494"/>
        <v>0.18401529482409809</v>
      </c>
      <c r="E1449" s="107">
        <f t="shared" si="495"/>
        <v>9.4869813423774929E-2</v>
      </c>
      <c r="F1449" s="107">
        <f t="shared" si="496"/>
        <v>7.4376985630376119E-2</v>
      </c>
      <c r="G1449" s="107">
        <f t="shared" si="497"/>
        <v>6.8109802261772198E-2</v>
      </c>
      <c r="H1449" s="107">
        <f t="shared" si="498"/>
        <v>7.1677328007003493E-2</v>
      </c>
      <c r="I1449" s="107">
        <f t="shared" si="499"/>
        <v>8.6398871481806652E-2</v>
      </c>
      <c r="J1449" s="15"/>
      <c r="K1449" s="15"/>
      <c r="L1449" s="15"/>
      <c r="M1449" s="128">
        <f>M1448+1</f>
        <v>2021</v>
      </c>
      <c r="N1449" s="303">
        <f t="shared" ref="N1449:AA1449" si="502">AVERAGE(N1261,N1355)</f>
        <v>0.26052988572796498</v>
      </c>
      <c r="O1449" s="303">
        <f t="shared" si="502"/>
        <v>0.16533310495161335</v>
      </c>
      <c r="P1449" s="303">
        <f t="shared" si="502"/>
        <v>0.12618289379271597</v>
      </c>
      <c r="Q1449" s="303">
        <f t="shared" si="502"/>
        <v>0.10264685426553417</v>
      </c>
      <c r="R1449" s="303">
        <f t="shared" si="502"/>
        <v>8.7092772582015671E-2</v>
      </c>
      <c r="S1449" s="303">
        <f t="shared" si="502"/>
        <v>7.7386920080108612E-2</v>
      </c>
      <c r="T1449" s="303">
        <f t="shared" si="502"/>
        <v>7.136705118064364E-2</v>
      </c>
      <c r="U1449" s="303">
        <f t="shared" si="502"/>
        <v>6.8339488628945788E-2</v>
      </c>
      <c r="V1449" s="303">
        <f t="shared" si="502"/>
        <v>6.7880115894598608E-2</v>
      </c>
      <c r="W1449" s="303">
        <f t="shared" si="502"/>
        <v>6.9711504654927162E-2</v>
      </c>
      <c r="X1449" s="303">
        <f t="shared" si="502"/>
        <v>7.3643151359079825E-2</v>
      </c>
      <c r="Y1449" s="303">
        <f t="shared" si="502"/>
        <v>7.887482129455875E-2</v>
      </c>
      <c r="Z1449" s="303">
        <f t="shared" si="502"/>
        <v>8.5854528435806376E-2</v>
      </c>
      <c r="AA1449" s="303">
        <f t="shared" si="502"/>
        <v>9.4467264715054844E-2</v>
      </c>
      <c r="AB1449" s="72"/>
      <c r="AC1449" s="72"/>
      <c r="AD1449" s="72"/>
      <c r="AE1449" s="72"/>
      <c r="AF1449" s="72"/>
      <c r="AG1449" s="72"/>
      <c r="AH1449" s="72"/>
      <c r="AI1449" s="72"/>
      <c r="AJ1449" s="72"/>
      <c r="AK1449" s="72"/>
      <c r="AL1449" s="72"/>
      <c r="AM1449" s="72"/>
      <c r="AN1449" s="72"/>
      <c r="AO1449" s="72"/>
      <c r="AP1449" s="72"/>
      <c r="AQ1449" s="72"/>
      <c r="AR1449" s="72"/>
      <c r="AS1449" s="72"/>
      <c r="AT1449" s="72"/>
      <c r="AU1449" s="72"/>
      <c r="AV1449" s="72"/>
      <c r="AW1449" s="72"/>
      <c r="AX1449" s="2"/>
      <c r="AY1449" s="359"/>
      <c r="AZ1449" s="359"/>
      <c r="BA1449" s="43"/>
      <c r="BB1449" s="128"/>
      <c r="BC1449" s="128"/>
      <c r="BD1449" s="43"/>
      <c r="BE1449" s="44"/>
      <c r="BF1449" s="44"/>
      <c r="BG1449" s="43"/>
      <c r="BH1449" s="2"/>
      <c r="BI1449" s="2"/>
      <c r="BJ1449" s="2"/>
      <c r="BK1449" s="2"/>
      <c r="BL1449" s="2"/>
      <c r="BM1449" s="2"/>
      <c r="BN1449" s="2"/>
      <c r="BO1449" s="2"/>
      <c r="BP1449" s="2"/>
      <c r="BQ1449" s="2"/>
      <c r="BR1449" s="2"/>
      <c r="BS1449" s="72"/>
      <c r="BT1449" s="72"/>
      <c r="BU1449" s="72"/>
      <c r="BV1449" s="72"/>
      <c r="BW1449" s="72"/>
      <c r="BX1449" s="72"/>
      <c r="BY1449" s="72"/>
      <c r="BZ1449" s="72"/>
      <c r="CA1449" s="72"/>
      <c r="CB1449" s="72"/>
      <c r="CC1449" s="72"/>
      <c r="CD1449" s="72"/>
      <c r="CE1449" s="72"/>
      <c r="CF1449" s="72"/>
      <c r="CG1449" s="72"/>
      <c r="CH1449" s="72"/>
      <c r="CI1449" s="72"/>
      <c r="CJ1449" s="72"/>
      <c r="EK1449" s="71"/>
      <c r="EL1449" s="71"/>
    </row>
    <row r="1450" spans="1:142" ht="25.15" customHeight="1">
      <c r="A1450" s="440"/>
      <c r="B1450" s="369">
        <f t="shared" ref="B1450:B1459" si="503">B1449+1</f>
        <v>2022</v>
      </c>
      <c r="C1450" s="397">
        <f t="shared" si="501"/>
        <v>44561</v>
      </c>
      <c r="D1450" s="107">
        <f t="shared" si="494"/>
        <v>0.23337410787990912</v>
      </c>
      <c r="E1450" s="107">
        <f t="shared" si="495"/>
        <v>0.12058980371665795</v>
      </c>
      <c r="F1450" s="107">
        <f t="shared" si="496"/>
        <v>9.4670364979246843E-2</v>
      </c>
      <c r="G1450" s="107">
        <f t="shared" si="497"/>
        <v>8.6751302804943753E-2</v>
      </c>
      <c r="H1450" s="107">
        <f t="shared" si="498"/>
        <v>9.1274832297971842E-2</v>
      </c>
      <c r="I1450" s="107">
        <f t="shared" si="499"/>
        <v>0.10990260610446051</v>
      </c>
      <c r="J1450" s="15"/>
      <c r="K1450" s="15"/>
      <c r="L1450" s="15"/>
      <c r="M1450" s="128">
        <f t="shared" ref="M1450:M1459" si="504">M1449+1</f>
        <v>2022</v>
      </c>
      <c r="N1450" s="303">
        <f t="shared" ref="N1450:AA1450" si="505">AVERAGE(N1262,N1356)</f>
        <v>0.33017817195440258</v>
      </c>
      <c r="O1450" s="303">
        <f t="shared" si="505"/>
        <v>0.20973793752202163</v>
      </c>
      <c r="P1450" s="303">
        <f t="shared" si="505"/>
        <v>0.16020621416330313</v>
      </c>
      <c r="Q1450" s="303">
        <f t="shared" si="505"/>
        <v>0.1304290925511431</v>
      </c>
      <c r="R1450" s="303">
        <f t="shared" si="505"/>
        <v>0.11075051488217282</v>
      </c>
      <c r="S1450" s="303">
        <f t="shared" si="505"/>
        <v>9.8475948064109836E-2</v>
      </c>
      <c r="T1450" s="303">
        <f t="shared" si="505"/>
        <v>9.086478189438385E-2</v>
      </c>
      <c r="U1450" s="303">
        <f t="shared" si="505"/>
        <v>8.7039395822256532E-2</v>
      </c>
      <c r="V1450" s="303">
        <f t="shared" si="505"/>
        <v>8.6463209787630974E-2</v>
      </c>
      <c r="W1450" s="303">
        <f t="shared" si="505"/>
        <v>8.8785229440187144E-2</v>
      </c>
      <c r="X1450" s="303">
        <f t="shared" si="505"/>
        <v>9.376443515575654E-2</v>
      </c>
      <c r="Y1450" s="303">
        <f t="shared" si="505"/>
        <v>0.10038339378401351</v>
      </c>
      <c r="Z1450" s="303">
        <f t="shared" si="505"/>
        <v>0.10921391890792669</v>
      </c>
      <c r="AA1450" s="303">
        <f t="shared" si="505"/>
        <v>0.12011050562144131</v>
      </c>
      <c r="AB1450" s="72"/>
      <c r="AC1450" s="72"/>
      <c r="AD1450" s="72"/>
      <c r="AE1450" s="72"/>
      <c r="AF1450" s="72"/>
      <c r="AG1450" s="72"/>
      <c r="AH1450" s="72"/>
      <c r="AI1450" s="72"/>
      <c r="AJ1450" s="72"/>
      <c r="AK1450" s="72"/>
      <c r="AL1450" s="72"/>
      <c r="AM1450" s="72"/>
      <c r="AN1450" s="72"/>
      <c r="AO1450" s="72"/>
      <c r="AP1450" s="72"/>
      <c r="AQ1450" s="72"/>
      <c r="AR1450" s="72"/>
      <c r="AS1450" s="72"/>
      <c r="AT1450" s="72"/>
      <c r="AU1450" s="72"/>
      <c r="AV1450" s="72"/>
      <c r="AW1450" s="72"/>
      <c r="AX1450" s="2"/>
      <c r="AY1450" s="359"/>
      <c r="AZ1450" s="359"/>
      <c r="BA1450" s="43"/>
      <c r="BB1450" s="128"/>
      <c r="BC1450" s="128"/>
      <c r="BD1450" s="43"/>
      <c r="BE1450" s="44"/>
      <c r="BF1450" s="44"/>
      <c r="BG1450" s="43"/>
      <c r="BH1450" s="2"/>
      <c r="BI1450" s="2"/>
      <c r="BJ1450" s="2"/>
      <c r="BK1450" s="2"/>
      <c r="BL1450" s="2"/>
      <c r="BM1450" s="2"/>
      <c r="BN1450" s="2"/>
      <c r="BO1450" s="2"/>
      <c r="BP1450" s="2"/>
      <c r="BQ1450" s="2"/>
      <c r="BR1450" s="2"/>
      <c r="BS1450" s="72"/>
      <c r="BT1450" s="72"/>
      <c r="BU1450" s="72"/>
      <c r="BV1450" s="72"/>
      <c r="BW1450" s="72"/>
      <c r="BX1450" s="72"/>
      <c r="BY1450" s="72"/>
      <c r="BZ1450" s="72"/>
      <c r="CA1450" s="72"/>
      <c r="CB1450" s="72"/>
      <c r="CC1450" s="72"/>
      <c r="CD1450" s="72"/>
      <c r="CE1450" s="72"/>
      <c r="CF1450" s="72"/>
      <c r="CG1450" s="72"/>
      <c r="CH1450" s="72"/>
      <c r="CI1450" s="72"/>
      <c r="CJ1450" s="72"/>
      <c r="EK1450" s="71"/>
      <c r="EL1450" s="71"/>
    </row>
    <row r="1451" spans="1:142" ht="25.15" customHeight="1">
      <c r="A1451" s="440"/>
      <c r="B1451" s="369">
        <f t="shared" si="503"/>
        <v>2023</v>
      </c>
      <c r="C1451" s="397">
        <f t="shared" si="501"/>
        <v>44926</v>
      </c>
      <c r="D1451" s="107">
        <f t="shared" si="494"/>
        <v>0.31224652626605537</v>
      </c>
      <c r="E1451" s="107">
        <f t="shared" si="495"/>
        <v>0.16170723202738421</v>
      </c>
      <c r="F1451" s="107">
        <f t="shared" si="496"/>
        <v>0.12712113784625054</v>
      </c>
      <c r="G1451" s="107">
        <f t="shared" si="497"/>
        <v>0.11656444344283132</v>
      </c>
      <c r="H1451" s="107">
        <f t="shared" si="498"/>
        <v>0.12261554727868447</v>
      </c>
      <c r="I1451" s="107">
        <f t="shared" si="499"/>
        <v>0.14748236799831563</v>
      </c>
      <c r="J1451" s="15"/>
      <c r="K1451" s="15"/>
      <c r="L1451" s="15"/>
      <c r="M1451" s="128">
        <f t="shared" si="504"/>
        <v>2023</v>
      </c>
      <c r="N1451" s="303">
        <f t="shared" ref="N1451:AA1451" si="506">AVERAGE(N1263,N1357)</f>
        <v>0.44145613210017687</v>
      </c>
      <c r="O1451" s="303">
        <f t="shared" si="506"/>
        <v>0.28069805477811627</v>
      </c>
      <c r="P1451" s="303">
        <f t="shared" si="506"/>
        <v>0.21458539191987303</v>
      </c>
      <c r="Q1451" s="303">
        <f t="shared" si="506"/>
        <v>0.17484026155611943</v>
      </c>
      <c r="R1451" s="303">
        <f t="shared" si="506"/>
        <v>0.148574202498649</v>
      </c>
      <c r="S1451" s="303">
        <f t="shared" si="506"/>
        <v>0.132197328602224</v>
      </c>
      <c r="T1451" s="303">
        <f t="shared" si="506"/>
        <v>0.12204494709027706</v>
      </c>
      <c r="U1451" s="303">
        <f t="shared" si="506"/>
        <v>0.11694565047576755</v>
      </c>
      <c r="V1451" s="303">
        <f t="shared" si="506"/>
        <v>0.11618323640989509</v>
      </c>
      <c r="W1451" s="303">
        <f t="shared" si="506"/>
        <v>0.11928921380100513</v>
      </c>
      <c r="X1451" s="303">
        <f t="shared" si="506"/>
        <v>0.12594188075636381</v>
      </c>
      <c r="Y1451" s="303">
        <f t="shared" si="506"/>
        <v>0.1347765618574725</v>
      </c>
      <c r="Z1451" s="303">
        <f t="shared" si="506"/>
        <v>0.14656314005000692</v>
      </c>
      <c r="AA1451" s="303">
        <f t="shared" si="506"/>
        <v>0.16110740208746743</v>
      </c>
      <c r="AB1451" s="72"/>
      <c r="AC1451" s="72"/>
      <c r="AD1451" s="72"/>
      <c r="AE1451" s="72"/>
      <c r="AF1451" s="72"/>
      <c r="AG1451" s="72"/>
      <c r="AH1451" s="72"/>
      <c r="AI1451" s="72"/>
      <c r="AJ1451" s="72"/>
      <c r="AK1451" s="72"/>
      <c r="AL1451" s="72"/>
      <c r="AM1451" s="72"/>
      <c r="AN1451" s="72"/>
      <c r="AO1451" s="72"/>
      <c r="AP1451" s="72"/>
      <c r="AQ1451" s="72"/>
      <c r="AR1451" s="72"/>
      <c r="AS1451" s="72"/>
      <c r="AT1451" s="72"/>
      <c r="AU1451" s="72"/>
      <c r="AV1451" s="72"/>
      <c r="AW1451" s="72"/>
      <c r="AX1451" s="2"/>
      <c r="AY1451" s="359"/>
      <c r="AZ1451" s="359"/>
      <c r="BA1451" s="43"/>
      <c r="BB1451" s="128"/>
      <c r="BC1451" s="128"/>
      <c r="BD1451" s="43"/>
      <c r="BE1451" s="44"/>
      <c r="BF1451" s="44"/>
      <c r="BG1451" s="43"/>
      <c r="BH1451" s="2"/>
      <c r="BI1451" s="2"/>
      <c r="BJ1451" s="2"/>
      <c r="BK1451" s="2"/>
      <c r="BL1451" s="2"/>
      <c r="BM1451" s="2"/>
      <c r="BN1451" s="2"/>
      <c r="BO1451" s="2"/>
      <c r="BP1451" s="2"/>
      <c r="BQ1451" s="2"/>
      <c r="BR1451" s="2"/>
      <c r="BS1451" s="72"/>
      <c r="BT1451" s="72"/>
      <c r="BU1451" s="72"/>
      <c r="BV1451" s="72"/>
      <c r="BW1451" s="72"/>
      <c r="BX1451" s="72"/>
      <c r="BY1451" s="72"/>
      <c r="BZ1451" s="72"/>
      <c r="CA1451" s="72"/>
      <c r="CB1451" s="72"/>
      <c r="CC1451" s="72"/>
      <c r="CD1451" s="72"/>
      <c r="CE1451" s="72"/>
      <c r="CF1451" s="72"/>
      <c r="CG1451" s="72"/>
      <c r="CH1451" s="72"/>
      <c r="CI1451" s="72"/>
      <c r="CJ1451" s="72"/>
      <c r="EK1451" s="71"/>
      <c r="EL1451" s="71"/>
    </row>
    <row r="1452" spans="1:142" ht="25.15" customHeight="1">
      <c r="A1452" s="440"/>
      <c r="B1452" s="369">
        <f t="shared" si="503"/>
        <v>2024</v>
      </c>
      <c r="C1452" s="397">
        <f t="shared" si="501"/>
        <v>45291</v>
      </c>
      <c r="D1452" s="107">
        <f t="shared" si="494"/>
        <v>0.35704340220099146</v>
      </c>
      <c r="E1452" s="107">
        <f t="shared" si="495"/>
        <v>0.18531771668446573</v>
      </c>
      <c r="F1452" s="107">
        <f t="shared" si="496"/>
        <v>0.14587544047769996</v>
      </c>
      <c r="G1452" s="107">
        <f t="shared" si="497"/>
        <v>0.1338481631698652</v>
      </c>
      <c r="H1452" s="107">
        <f t="shared" si="498"/>
        <v>0.14076600947233209</v>
      </c>
      <c r="I1452" s="107">
        <f t="shared" si="499"/>
        <v>0.16913628510511394</v>
      </c>
      <c r="J1452" s="15"/>
      <c r="K1452" s="15"/>
      <c r="L1452" s="15"/>
      <c r="M1452" s="128">
        <f t="shared" si="504"/>
        <v>2024</v>
      </c>
      <c r="N1452" s="303">
        <f t="shared" ref="N1452:AA1452" si="507">AVERAGE(N1264,N1358)</f>
        <v>0.50443753108541323</v>
      </c>
      <c r="O1452" s="303">
        <f t="shared" si="507"/>
        <v>0.32105490550540117</v>
      </c>
      <c r="P1452" s="303">
        <f t="shared" si="507"/>
        <v>0.24563777001215994</v>
      </c>
      <c r="Q1452" s="303">
        <f t="shared" si="507"/>
        <v>0.20029904438456253</v>
      </c>
      <c r="R1452" s="303">
        <f t="shared" si="507"/>
        <v>0.17033638898436892</v>
      </c>
      <c r="S1452" s="303">
        <f t="shared" si="507"/>
        <v>0.15166225451431087</v>
      </c>
      <c r="T1452" s="303">
        <f t="shared" si="507"/>
        <v>0.14008862644108905</v>
      </c>
      <c r="U1452" s="303">
        <f t="shared" si="507"/>
        <v>0.13427923734862054</v>
      </c>
      <c r="V1452" s="303">
        <f t="shared" si="507"/>
        <v>0.13341708899110985</v>
      </c>
      <c r="W1452" s="303">
        <f t="shared" si="507"/>
        <v>0.13696775642469344</v>
      </c>
      <c r="X1452" s="303">
        <f t="shared" si="507"/>
        <v>0.1445642625199707</v>
      </c>
      <c r="Y1452" s="303">
        <f t="shared" si="507"/>
        <v>0.15464230676802232</v>
      </c>
      <c r="Z1452" s="303">
        <f t="shared" si="507"/>
        <v>0.16808768812339175</v>
      </c>
      <c r="AA1452" s="303">
        <f t="shared" si="507"/>
        <v>0.18467886042392775</v>
      </c>
      <c r="AB1452" s="72"/>
      <c r="AC1452" s="72"/>
      <c r="AD1452" s="72"/>
      <c r="AE1452" s="72"/>
      <c r="AF1452" s="72"/>
      <c r="AG1452" s="72"/>
      <c r="AH1452" s="72"/>
      <c r="AI1452" s="72"/>
      <c r="AJ1452" s="72"/>
      <c r="AK1452" s="72"/>
      <c r="AL1452" s="72"/>
      <c r="AM1452" s="72"/>
      <c r="AN1452" s="72"/>
      <c r="AO1452" s="72"/>
      <c r="AP1452" s="72"/>
      <c r="AQ1452" s="72"/>
      <c r="AR1452" s="72"/>
      <c r="AS1452" s="72"/>
      <c r="AT1452" s="72"/>
      <c r="AU1452" s="72"/>
      <c r="AV1452" s="72"/>
      <c r="AW1452" s="72"/>
      <c r="AX1452" s="2"/>
      <c r="AY1452" s="359"/>
      <c r="AZ1452" s="359"/>
      <c r="BA1452" s="43"/>
      <c r="BB1452" s="128"/>
      <c r="BC1452" s="128"/>
      <c r="BD1452" s="43"/>
      <c r="BE1452" s="44"/>
      <c r="BF1452" s="44"/>
      <c r="BG1452" s="43"/>
      <c r="BH1452" s="2"/>
      <c r="BI1452" s="2"/>
      <c r="BJ1452" s="2"/>
      <c r="BK1452" s="2"/>
      <c r="BL1452" s="2"/>
      <c r="BM1452" s="2"/>
      <c r="BN1452" s="2"/>
      <c r="BO1452" s="2"/>
      <c r="BP1452" s="2"/>
      <c r="BQ1452" s="2"/>
      <c r="BR1452" s="2"/>
      <c r="BS1452" s="72"/>
      <c r="BT1452" s="72"/>
      <c r="BU1452" s="72"/>
      <c r="BV1452" s="72"/>
      <c r="BW1452" s="72"/>
      <c r="BX1452" s="72"/>
      <c r="BY1452" s="72"/>
      <c r="BZ1452" s="72"/>
      <c r="CA1452" s="72"/>
      <c r="CB1452" s="72"/>
      <c r="CC1452" s="72"/>
      <c r="CD1452" s="72"/>
      <c r="CE1452" s="72"/>
      <c r="CF1452" s="72"/>
      <c r="CG1452" s="72"/>
      <c r="CH1452" s="72"/>
      <c r="CI1452" s="72"/>
      <c r="CJ1452" s="72"/>
      <c r="EK1452" s="71"/>
      <c r="EL1452" s="71"/>
    </row>
    <row r="1453" spans="1:142" ht="25.15" customHeight="1">
      <c r="A1453" s="440"/>
      <c r="B1453" s="369">
        <f t="shared" si="503"/>
        <v>2025</v>
      </c>
      <c r="C1453" s="397">
        <f t="shared" si="501"/>
        <v>45657</v>
      </c>
      <c r="D1453" s="107">
        <f t="shared" si="494"/>
        <v>0.40136468322611235</v>
      </c>
      <c r="E1453" s="107">
        <f t="shared" si="495"/>
        <v>0.20878026542978934</v>
      </c>
      <c r="F1453" s="107">
        <f t="shared" si="496"/>
        <v>0.16455980256756136</v>
      </c>
      <c r="G1453" s="107">
        <f t="shared" si="497"/>
        <v>0.15108854156726736</v>
      </c>
      <c r="H1453" s="107">
        <f t="shared" si="498"/>
        <v>0.15886358154748806</v>
      </c>
      <c r="I1453" s="107">
        <f t="shared" si="499"/>
        <v>0.19068409323165217</v>
      </c>
      <c r="J1453" s="15"/>
      <c r="K1453" s="15"/>
      <c r="L1453" s="15"/>
      <c r="M1453" s="128">
        <f t="shared" si="504"/>
        <v>2025</v>
      </c>
      <c r="N1453" s="303">
        <f t="shared" ref="N1453:AA1453" si="508">AVERAGE(N1265,N1359)</f>
        <v>0.56666210167823361</v>
      </c>
      <c r="O1453" s="303">
        <f t="shared" si="508"/>
        <v>0.36100482871373557</v>
      </c>
      <c r="P1453" s="303">
        <f t="shared" si="508"/>
        <v>0.27642711928636776</v>
      </c>
      <c r="Q1453" s="303">
        <f t="shared" si="508"/>
        <v>0.22558130637052515</v>
      </c>
      <c r="R1453" s="303">
        <f t="shared" si="508"/>
        <v>0.19197922448905355</v>
      </c>
      <c r="S1453" s="303">
        <f t="shared" si="508"/>
        <v>0.17104528574846811</v>
      </c>
      <c r="T1453" s="303">
        <f t="shared" si="508"/>
        <v>0.15807431938665462</v>
      </c>
      <c r="U1453" s="303">
        <f t="shared" si="508"/>
        <v>0.15156774770644166</v>
      </c>
      <c r="V1453" s="303">
        <f t="shared" si="508"/>
        <v>0.15060933542809307</v>
      </c>
      <c r="W1453" s="303">
        <f t="shared" si="508"/>
        <v>0.15459974345821559</v>
      </c>
      <c r="X1453" s="303">
        <f t="shared" si="508"/>
        <v>0.16312741963676053</v>
      </c>
      <c r="Y1453" s="303">
        <f t="shared" si="508"/>
        <v>0.17442959774831518</v>
      </c>
      <c r="Z1453" s="303">
        <f t="shared" si="508"/>
        <v>0.18950812797857697</v>
      </c>
      <c r="AA1453" s="303">
        <f t="shared" si="508"/>
        <v>0.20811455396806433</v>
      </c>
      <c r="AB1453" s="72"/>
      <c r="AC1453" s="72"/>
      <c r="AD1453" s="72"/>
      <c r="AE1453" s="72"/>
      <c r="AF1453" s="72"/>
      <c r="AG1453" s="72"/>
      <c r="AH1453" s="72"/>
      <c r="AI1453" s="72"/>
      <c r="AJ1453" s="72"/>
      <c r="AK1453" s="72"/>
      <c r="AL1453" s="72"/>
      <c r="AM1453" s="72"/>
      <c r="AN1453" s="72"/>
      <c r="AO1453" s="72"/>
      <c r="AP1453" s="72"/>
      <c r="AQ1453" s="72"/>
      <c r="AR1453" s="72"/>
      <c r="AS1453" s="72"/>
      <c r="AT1453" s="72"/>
      <c r="AU1453" s="72"/>
      <c r="AV1453" s="72"/>
      <c r="AW1453" s="72"/>
      <c r="AX1453" s="2"/>
      <c r="AY1453" s="359"/>
      <c r="AZ1453" s="359"/>
      <c r="BA1453" s="43"/>
      <c r="BB1453" s="128"/>
      <c r="BC1453" s="128"/>
      <c r="BD1453" s="43"/>
      <c r="BE1453" s="44"/>
      <c r="BF1453" s="44"/>
      <c r="BG1453" s="43"/>
      <c r="BH1453" s="2"/>
      <c r="BI1453" s="2"/>
      <c r="BJ1453" s="2"/>
      <c r="BK1453" s="2"/>
      <c r="BL1453" s="2"/>
      <c r="BM1453" s="2"/>
      <c r="BN1453" s="2"/>
      <c r="BO1453" s="2"/>
      <c r="BP1453" s="2"/>
      <c r="BQ1453" s="2"/>
      <c r="BR1453" s="2"/>
      <c r="BS1453" s="72"/>
      <c r="BT1453" s="72"/>
      <c r="BU1453" s="72"/>
      <c r="BV1453" s="72"/>
      <c r="BW1453" s="72"/>
      <c r="BX1453" s="72"/>
      <c r="BY1453" s="72"/>
      <c r="BZ1453" s="72"/>
      <c r="CA1453" s="72"/>
      <c r="CB1453" s="72"/>
      <c r="CC1453" s="72"/>
      <c r="CD1453" s="72"/>
      <c r="CE1453" s="72"/>
      <c r="CF1453" s="72"/>
      <c r="CG1453" s="72"/>
      <c r="CH1453" s="72"/>
      <c r="CI1453" s="72"/>
      <c r="CJ1453" s="72"/>
      <c r="EK1453" s="71"/>
      <c r="EL1453" s="71"/>
    </row>
    <row r="1454" spans="1:142" ht="25.15" customHeight="1">
      <c r="A1454" s="440"/>
      <c r="B1454" s="369">
        <f t="shared" si="503"/>
        <v>2026</v>
      </c>
      <c r="C1454" s="397">
        <f t="shared" si="501"/>
        <v>46022</v>
      </c>
      <c r="D1454" s="107">
        <f t="shared" si="494"/>
        <v>0.4451170990866144</v>
      </c>
      <c r="E1454" s="107">
        <f t="shared" si="495"/>
        <v>0.23200160800855155</v>
      </c>
      <c r="F1454" s="107">
        <f t="shared" si="496"/>
        <v>0.18307971209728371</v>
      </c>
      <c r="G1454" s="107">
        <f t="shared" si="497"/>
        <v>0.16818941093149034</v>
      </c>
      <c r="H1454" s="107">
        <f t="shared" si="498"/>
        <v>0.17681044011560842</v>
      </c>
      <c r="I1454" s="107">
        <f t="shared" si="499"/>
        <v>0.21202755506813711</v>
      </c>
      <c r="J1454" s="15"/>
      <c r="K1454" s="15"/>
      <c r="L1454" s="15"/>
      <c r="M1454" s="128">
        <f t="shared" si="504"/>
        <v>2026</v>
      </c>
      <c r="N1454" s="303">
        <f t="shared" ref="N1454:AA1454" si="509">AVERAGE(N1266,N1360)</f>
        <v>0.62803657362383469</v>
      </c>
      <c r="O1454" s="303">
        <f t="shared" si="509"/>
        <v>0.40045455414831582</v>
      </c>
      <c r="P1454" s="303">
        <f t="shared" si="509"/>
        <v>0.30686016948769268</v>
      </c>
      <c r="Q1454" s="303">
        <f t="shared" si="509"/>
        <v>0.25059377725920373</v>
      </c>
      <c r="R1454" s="303">
        <f t="shared" si="509"/>
        <v>0.21340943875789936</v>
      </c>
      <c r="S1454" s="303">
        <f t="shared" si="509"/>
        <v>0.19025232420739385</v>
      </c>
      <c r="T1454" s="303">
        <f t="shared" si="509"/>
        <v>0.17590709998717358</v>
      </c>
      <c r="U1454" s="303">
        <f t="shared" si="509"/>
        <v>0.1687154277669326</v>
      </c>
      <c r="V1454" s="303">
        <f t="shared" si="509"/>
        <v>0.16766339409604808</v>
      </c>
      <c r="W1454" s="303">
        <f t="shared" si="509"/>
        <v>0.17208776543427673</v>
      </c>
      <c r="X1454" s="303">
        <f t="shared" si="509"/>
        <v>0.18153311479694015</v>
      </c>
      <c r="Y1454" s="303">
        <f t="shared" si="509"/>
        <v>0.19404019748855805</v>
      </c>
      <c r="Z1454" s="303">
        <f t="shared" si="509"/>
        <v>0.21072622230576948</v>
      </c>
      <c r="AA1454" s="303">
        <f t="shared" si="509"/>
        <v>0.23131624541008383</v>
      </c>
      <c r="AB1454" s="72"/>
      <c r="AC1454" s="72"/>
      <c r="AD1454" s="72"/>
      <c r="AE1454" s="72"/>
      <c r="AF1454" s="72"/>
      <c r="AG1454" s="72"/>
      <c r="AH1454" s="72"/>
      <c r="AI1454" s="72"/>
      <c r="AJ1454" s="72"/>
      <c r="AK1454" s="72"/>
      <c r="AL1454" s="72"/>
      <c r="AM1454" s="72"/>
      <c r="AN1454" s="72"/>
      <c r="AO1454" s="72"/>
      <c r="AP1454" s="72"/>
      <c r="AQ1454" s="72"/>
      <c r="AR1454" s="72"/>
      <c r="AS1454" s="72"/>
      <c r="AT1454" s="72"/>
      <c r="AU1454" s="72"/>
      <c r="AV1454" s="72"/>
      <c r="AW1454" s="72"/>
      <c r="AX1454" s="2"/>
      <c r="AY1454" s="359"/>
      <c r="AZ1454" s="359"/>
      <c r="BA1454" s="43"/>
      <c r="BB1454" s="128"/>
      <c r="BC1454" s="128"/>
      <c r="BD1454" s="43"/>
      <c r="BE1454" s="44"/>
      <c r="BF1454" s="44"/>
      <c r="BG1454" s="43"/>
      <c r="BH1454" s="2"/>
      <c r="BI1454" s="2"/>
      <c r="BJ1454" s="2"/>
      <c r="BK1454" s="2"/>
      <c r="BL1454" s="2"/>
      <c r="BM1454" s="2"/>
      <c r="BN1454" s="2"/>
      <c r="BO1454" s="2"/>
      <c r="BP1454" s="2"/>
      <c r="BQ1454" s="2"/>
      <c r="BR1454" s="2"/>
      <c r="BS1454" s="72"/>
      <c r="BT1454" s="72"/>
      <c r="BU1454" s="72"/>
      <c r="BV1454" s="72"/>
      <c r="BW1454" s="72"/>
      <c r="BX1454" s="72"/>
      <c r="BY1454" s="72"/>
      <c r="BZ1454" s="72"/>
      <c r="CA1454" s="72"/>
      <c r="CB1454" s="72"/>
      <c r="CC1454" s="72"/>
      <c r="CD1454" s="72"/>
      <c r="CE1454" s="72"/>
      <c r="CF1454" s="72"/>
      <c r="CG1454" s="72"/>
      <c r="CH1454" s="72"/>
      <c r="CI1454" s="72"/>
      <c r="CJ1454" s="72"/>
      <c r="EK1454" s="71"/>
      <c r="EL1454" s="71"/>
    </row>
    <row r="1455" spans="1:142" ht="25.15" customHeight="1">
      <c r="A1455" s="440"/>
      <c r="B1455" s="369">
        <f t="shared" si="503"/>
        <v>2027</v>
      </c>
      <c r="C1455" s="397">
        <f t="shared" si="501"/>
        <v>46387</v>
      </c>
      <c r="D1455" s="107">
        <f t="shared" si="494"/>
        <v>0.48833654612044536</v>
      </c>
      <c r="E1455" s="107">
        <f t="shared" si="495"/>
        <v>0.25501764075869993</v>
      </c>
      <c r="F1455" s="107">
        <f t="shared" si="496"/>
        <v>0.20147154331463948</v>
      </c>
      <c r="G1455" s="107">
        <f t="shared" si="497"/>
        <v>0.18518778272340622</v>
      </c>
      <c r="H1455" s="107">
        <f t="shared" si="498"/>
        <v>0.19464423385066493</v>
      </c>
      <c r="I1455" s="107">
        <f t="shared" si="499"/>
        <v>0.23320447859181548</v>
      </c>
      <c r="J1455" s="15"/>
      <c r="K1455" s="15"/>
      <c r="L1455" s="15"/>
      <c r="M1455" s="128">
        <f t="shared" si="504"/>
        <v>2027</v>
      </c>
      <c r="N1455" s="303">
        <f t="shared" ref="N1455:AA1455" si="510">AVERAGE(N1267,N1361)</f>
        <v>0.68859684326016402</v>
      </c>
      <c r="O1455" s="303">
        <f t="shared" si="510"/>
        <v>0.43943997814708968</v>
      </c>
      <c r="P1455" s="303">
        <f t="shared" si="510"/>
        <v>0.33697281695408254</v>
      </c>
      <c r="Q1455" s="303">
        <f t="shared" si="510"/>
        <v>0.27537235338854588</v>
      </c>
      <c r="R1455" s="303">
        <f t="shared" si="510"/>
        <v>0.23466292812885395</v>
      </c>
      <c r="S1455" s="303">
        <f t="shared" si="510"/>
        <v>0.2093195848355856</v>
      </c>
      <c r="T1455" s="303">
        <f t="shared" si="510"/>
        <v>0.19362350179369336</v>
      </c>
      <c r="U1455" s="303">
        <f t="shared" si="510"/>
        <v>0.18575912968769046</v>
      </c>
      <c r="V1455" s="303">
        <f t="shared" si="510"/>
        <v>0.18461643575912198</v>
      </c>
      <c r="W1455" s="303">
        <f t="shared" si="510"/>
        <v>0.1894693117235737</v>
      </c>
      <c r="X1455" s="303">
        <f t="shared" si="510"/>
        <v>0.19981915597775612</v>
      </c>
      <c r="Y1455" s="303">
        <f t="shared" si="510"/>
        <v>0.2135119139659975</v>
      </c>
      <c r="Z1455" s="303">
        <f t="shared" si="510"/>
        <v>0.23177977908221589</v>
      </c>
      <c r="AA1455" s="303">
        <f t="shared" si="510"/>
        <v>0.25432174272723301</v>
      </c>
      <c r="AB1455" s="72"/>
      <c r="AC1455" s="72"/>
      <c r="AD1455" s="72"/>
      <c r="AE1455" s="72"/>
      <c r="AF1455" s="72"/>
      <c r="AG1455" s="72"/>
      <c r="AH1455" s="72"/>
      <c r="AI1455" s="72"/>
      <c r="AJ1455" s="72"/>
      <c r="AK1455" s="72"/>
      <c r="AL1455" s="72"/>
      <c r="AM1455" s="72"/>
      <c r="AN1455" s="72"/>
      <c r="AO1455" s="72"/>
      <c r="AP1455" s="72"/>
      <c r="AQ1455" s="72"/>
      <c r="AR1455" s="72"/>
      <c r="AS1455" s="72"/>
      <c r="AT1455" s="72"/>
      <c r="AU1455" s="72"/>
      <c r="AV1455" s="72"/>
      <c r="AW1455" s="72"/>
      <c r="AX1455" s="2"/>
      <c r="AY1455" s="359"/>
      <c r="AZ1455" s="359"/>
      <c r="BA1455" s="43"/>
      <c r="BB1455" s="128"/>
      <c r="BC1455" s="128"/>
      <c r="BD1455" s="43"/>
      <c r="BE1455" s="44"/>
      <c r="BF1455" s="44"/>
      <c r="BG1455" s="43"/>
      <c r="BH1455" s="2"/>
      <c r="BI1455" s="2"/>
      <c r="BJ1455" s="2"/>
      <c r="BK1455" s="2"/>
      <c r="BL1455" s="2"/>
      <c r="BM1455" s="2"/>
      <c r="BN1455" s="2"/>
      <c r="BO1455" s="2"/>
      <c r="BP1455" s="2"/>
      <c r="BQ1455" s="2"/>
      <c r="BR1455" s="2"/>
      <c r="BS1455" s="72"/>
      <c r="BT1455" s="72"/>
      <c r="BU1455" s="72"/>
      <c r="BV1455" s="72"/>
      <c r="BW1455" s="72"/>
      <c r="BX1455" s="72"/>
      <c r="BY1455" s="72"/>
      <c r="BZ1455" s="72"/>
      <c r="CA1455" s="72"/>
      <c r="CB1455" s="72"/>
      <c r="CC1455" s="72"/>
      <c r="CD1455" s="72"/>
      <c r="CE1455" s="72"/>
      <c r="CF1455" s="72"/>
      <c r="CG1455" s="72"/>
      <c r="CH1455" s="72"/>
      <c r="CI1455" s="72"/>
      <c r="CJ1455" s="72"/>
      <c r="EK1455" s="71"/>
      <c r="EL1455" s="71"/>
    </row>
    <row r="1456" spans="1:142" ht="25.15" customHeight="1">
      <c r="A1456" s="440"/>
      <c r="B1456" s="369">
        <f t="shared" si="503"/>
        <v>2028</v>
      </c>
      <c r="C1456" s="397">
        <f t="shared" si="501"/>
        <v>46752</v>
      </c>
      <c r="D1456" s="107">
        <f t="shared" si="494"/>
        <v>0.53100938663847341</v>
      </c>
      <c r="E1456" s="107">
        <f t="shared" si="495"/>
        <v>0.27781472599110257</v>
      </c>
      <c r="F1456" s="107">
        <f t="shared" si="496"/>
        <v>0.21972147696362959</v>
      </c>
      <c r="G1456" s="107">
        <f t="shared" si="497"/>
        <v>0.20206959559785975</v>
      </c>
      <c r="H1456" s="107">
        <f t="shared" si="498"/>
        <v>0.21235065931834618</v>
      </c>
      <c r="I1456" s="107">
        <f t="shared" si="499"/>
        <v>0.25420049984608678</v>
      </c>
      <c r="J1456" s="15"/>
      <c r="K1456" s="15"/>
      <c r="L1456" s="15"/>
      <c r="M1456" s="128">
        <f t="shared" si="504"/>
        <v>2028</v>
      </c>
      <c r="N1456" s="303">
        <f t="shared" ref="N1456:AA1456" si="511">AVERAGE(N1268,N1362)</f>
        <v>0.74832927289808981</v>
      </c>
      <c r="O1456" s="303">
        <f t="shared" si="511"/>
        <v>0.47794746302092506</v>
      </c>
      <c r="P1456" s="303">
        <f t="shared" si="511"/>
        <v>0.36675142399640542</v>
      </c>
      <c r="Q1456" s="303">
        <f t="shared" si="511"/>
        <v>0.29990339706941971</v>
      </c>
      <c r="R1456" s="303">
        <f t="shared" si="511"/>
        <v>0.25572605491278544</v>
      </c>
      <c r="S1456" s="303">
        <f t="shared" si="511"/>
        <v>0.22823330889933335</v>
      </c>
      <c r="T1456" s="303">
        <f t="shared" si="511"/>
        <v>0.21120964502792583</v>
      </c>
      <c r="U1456" s="303">
        <f t="shared" si="511"/>
        <v>0.20268485264584907</v>
      </c>
      <c r="V1456" s="303">
        <f t="shared" si="511"/>
        <v>0.20145433854987044</v>
      </c>
      <c r="W1456" s="303">
        <f t="shared" si="511"/>
        <v>0.20673013941408416</v>
      </c>
      <c r="X1456" s="303">
        <f t="shared" si="511"/>
        <v>0.21797117922260817</v>
      </c>
      <c r="Y1456" s="303">
        <f t="shared" si="511"/>
        <v>0.23283038322403316</v>
      </c>
      <c r="Z1456" s="303">
        <f t="shared" si="511"/>
        <v>0.25265443435131574</v>
      </c>
      <c r="AA1456" s="303">
        <f t="shared" si="511"/>
        <v>0.2771166819629115</v>
      </c>
      <c r="AB1456" s="72"/>
      <c r="AC1456" s="72"/>
      <c r="AD1456" s="72"/>
      <c r="AE1456" s="72"/>
      <c r="AF1456" s="72"/>
      <c r="AG1456" s="72"/>
      <c r="AH1456" s="72"/>
      <c r="AI1456" s="72"/>
      <c r="AJ1456" s="72"/>
      <c r="AK1456" s="72"/>
      <c r="AL1456" s="72"/>
      <c r="AM1456" s="72"/>
      <c r="AN1456" s="72"/>
      <c r="AO1456" s="72"/>
      <c r="AP1456" s="72"/>
      <c r="AQ1456" s="72"/>
      <c r="AR1456" s="72"/>
      <c r="AS1456" s="72"/>
      <c r="AT1456" s="72"/>
      <c r="AU1456" s="72"/>
      <c r="AV1456" s="72"/>
      <c r="AW1456" s="72"/>
      <c r="AX1456" s="2"/>
      <c r="AY1456" s="359"/>
      <c r="AZ1456" s="359"/>
      <c r="BA1456" s="43"/>
      <c r="BB1456" s="128"/>
      <c r="BC1456" s="128"/>
      <c r="BD1456" s="43"/>
      <c r="BE1456" s="44"/>
      <c r="BF1456" s="44"/>
      <c r="BG1456" s="43"/>
      <c r="BH1456" s="2"/>
      <c r="BI1456" s="2"/>
      <c r="BJ1456" s="2"/>
      <c r="BK1456" s="2"/>
      <c r="BL1456" s="2"/>
      <c r="BM1456" s="2"/>
      <c r="BN1456" s="2"/>
      <c r="BO1456" s="2"/>
      <c r="BP1456" s="2"/>
      <c r="BQ1456" s="2"/>
      <c r="BR1456" s="2"/>
      <c r="BS1456" s="72"/>
      <c r="BT1456" s="72"/>
      <c r="BU1456" s="72"/>
      <c r="BV1456" s="72"/>
      <c r="BW1456" s="72"/>
      <c r="BX1456" s="72"/>
      <c r="BY1456" s="72"/>
      <c r="BZ1456" s="72"/>
      <c r="CA1456" s="72"/>
      <c r="CB1456" s="72"/>
      <c r="CC1456" s="72"/>
      <c r="CD1456" s="72"/>
      <c r="CE1456" s="72"/>
      <c r="CF1456" s="72"/>
      <c r="CG1456" s="72"/>
      <c r="CH1456" s="72"/>
      <c r="CI1456" s="72"/>
      <c r="CJ1456" s="72"/>
      <c r="EK1456" s="71"/>
      <c r="EL1456" s="71"/>
    </row>
    <row r="1457" spans="1:142" ht="25.15" customHeight="1">
      <c r="A1457" s="440"/>
      <c r="B1457" s="369">
        <f t="shared" si="503"/>
        <v>2029</v>
      </c>
      <c r="C1457" s="397">
        <f t="shared" si="501"/>
        <v>47118</v>
      </c>
      <c r="D1457" s="107">
        <f t="shared" si="494"/>
        <v>0.57312198295156636</v>
      </c>
      <c r="E1457" s="107">
        <f t="shared" si="495"/>
        <v>0.30037922601662748</v>
      </c>
      <c r="F1457" s="107">
        <f t="shared" si="496"/>
        <v>0.23781569378825484</v>
      </c>
      <c r="G1457" s="107">
        <f t="shared" si="497"/>
        <v>0.21882078820969553</v>
      </c>
      <c r="H1457" s="107">
        <f t="shared" si="498"/>
        <v>0.22991541308434052</v>
      </c>
      <c r="I1457" s="107">
        <f t="shared" si="499"/>
        <v>0.2750012548743504</v>
      </c>
      <c r="J1457" s="15"/>
      <c r="K1457" s="15"/>
      <c r="L1457" s="15"/>
      <c r="M1457" s="128">
        <f t="shared" si="504"/>
        <v>2029</v>
      </c>
      <c r="N1457" s="303">
        <f t="shared" ref="N1457:AA1457" si="512">AVERAGE(N1269,N1363)</f>
        <v>0.80722022484847966</v>
      </c>
      <c r="O1457" s="303">
        <f t="shared" si="512"/>
        <v>0.51596337108069024</v>
      </c>
      <c r="P1457" s="303">
        <f t="shared" si="512"/>
        <v>0.39618235292552917</v>
      </c>
      <c r="Q1457" s="303">
        <f t="shared" si="512"/>
        <v>0.32417327061269324</v>
      </c>
      <c r="R1457" s="303">
        <f t="shared" si="512"/>
        <v>0.27658518142056177</v>
      </c>
      <c r="S1457" s="303">
        <f t="shared" si="512"/>
        <v>0.24697973766492692</v>
      </c>
      <c r="T1457" s="303">
        <f t="shared" si="512"/>
        <v>0.22865164991158277</v>
      </c>
      <c r="U1457" s="303">
        <f t="shared" si="512"/>
        <v>0.21947859581854215</v>
      </c>
      <c r="V1457" s="303">
        <f t="shared" si="512"/>
        <v>0.21816298060084893</v>
      </c>
      <c r="W1457" s="303">
        <f t="shared" si="512"/>
        <v>0.22385600559378552</v>
      </c>
      <c r="X1457" s="303">
        <f t="shared" si="512"/>
        <v>0.23597482057489552</v>
      </c>
      <c r="Y1457" s="303">
        <f t="shared" si="512"/>
        <v>0.25198124130606431</v>
      </c>
      <c r="Z1457" s="303">
        <f t="shared" si="512"/>
        <v>0.2733358241564684</v>
      </c>
      <c r="AA1457" s="303">
        <f t="shared" si="512"/>
        <v>0.29968669916051849</v>
      </c>
      <c r="AB1457" s="72"/>
      <c r="AC1457" s="72"/>
      <c r="AD1457" s="72"/>
      <c r="AE1457" s="72"/>
      <c r="AF1457" s="72"/>
      <c r="AG1457" s="72"/>
      <c r="AH1457" s="72"/>
      <c r="AI1457" s="72"/>
      <c r="AJ1457" s="72"/>
      <c r="AK1457" s="72"/>
      <c r="AL1457" s="72"/>
      <c r="AM1457" s="72"/>
      <c r="AN1457" s="72"/>
      <c r="AO1457" s="72"/>
      <c r="AP1457" s="72"/>
      <c r="AQ1457" s="72"/>
      <c r="AR1457" s="72"/>
      <c r="AS1457" s="72"/>
      <c r="AT1457" s="72"/>
      <c r="AU1457" s="72"/>
      <c r="AV1457" s="72"/>
      <c r="AW1457" s="72"/>
      <c r="AX1457" s="2"/>
      <c r="AY1457" s="359"/>
      <c r="AZ1457" s="359"/>
      <c r="BA1457" s="43"/>
      <c r="BB1457" s="128"/>
      <c r="BC1457" s="128"/>
      <c r="BD1457" s="43"/>
      <c r="BE1457" s="44"/>
      <c r="BF1457" s="44"/>
      <c r="BG1457" s="43"/>
      <c r="BH1457" s="2"/>
      <c r="BI1457" s="2"/>
      <c r="BJ1457" s="2"/>
      <c r="BK1457" s="2"/>
      <c r="BL1457" s="2"/>
      <c r="BM1457" s="2"/>
      <c r="BN1457" s="2"/>
      <c r="BO1457" s="2"/>
      <c r="BP1457" s="2"/>
      <c r="BQ1457" s="2"/>
      <c r="BR1457" s="2"/>
      <c r="BS1457" s="72"/>
      <c r="BT1457" s="72"/>
      <c r="BU1457" s="72"/>
      <c r="BV1457" s="72"/>
      <c r="BW1457" s="72"/>
      <c r="BX1457" s="72"/>
      <c r="BY1457" s="72"/>
      <c r="BZ1457" s="72"/>
      <c r="CA1457" s="72"/>
      <c r="CB1457" s="72"/>
      <c r="CC1457" s="72"/>
      <c r="CD1457" s="72"/>
      <c r="CE1457" s="72"/>
      <c r="CF1457" s="72"/>
      <c r="CG1457" s="72"/>
      <c r="CH1457" s="72"/>
      <c r="CI1457" s="72"/>
      <c r="CJ1457" s="72"/>
      <c r="EK1457" s="71"/>
      <c r="EL1457" s="71"/>
    </row>
    <row r="1458" spans="1:142" ht="25.15" customHeight="1">
      <c r="A1458" s="440"/>
      <c r="B1458" s="369">
        <f t="shared" si="503"/>
        <v>2030</v>
      </c>
      <c r="C1458" s="397">
        <f t="shared" si="501"/>
        <v>47483</v>
      </c>
      <c r="D1458" s="107">
        <f t="shared" si="494"/>
        <v>0.61466069737059226</v>
      </c>
      <c r="E1458" s="107">
        <f t="shared" si="495"/>
        <v>0.32269750314614271</v>
      </c>
      <c r="F1458" s="107">
        <f t="shared" si="496"/>
        <v>0.25574037453251613</v>
      </c>
      <c r="G1458" s="107">
        <f t="shared" si="497"/>
        <v>0.2354272992137583</v>
      </c>
      <c r="H1458" s="107">
        <f t="shared" si="498"/>
        <v>0.24732419171433651</v>
      </c>
      <c r="I1458" s="107">
        <f t="shared" si="499"/>
        <v>0.29559237972000574</v>
      </c>
      <c r="J1458" s="15"/>
      <c r="K1458" s="15"/>
      <c r="L1458" s="15"/>
      <c r="M1458" s="128">
        <f t="shared" si="504"/>
        <v>2030</v>
      </c>
      <c r="N1458" s="303">
        <f t="shared" ref="N1458:AA1458" si="513">AVERAGE(N1270,N1364)</f>
        <v>0.86525606142220191</v>
      </c>
      <c r="O1458" s="303">
        <f t="shared" si="513"/>
        <v>0.5534740646372529</v>
      </c>
      <c r="P1458" s="303">
        <f t="shared" si="513"/>
        <v>0.42525196605232196</v>
      </c>
      <c r="Q1458" s="303">
        <f t="shared" si="513"/>
        <v>0.34816833632923438</v>
      </c>
      <c r="R1458" s="303">
        <f t="shared" si="513"/>
        <v>0.29722666996305103</v>
      </c>
      <c r="S1458" s="303">
        <f t="shared" si="513"/>
        <v>0.2655451123986563</v>
      </c>
      <c r="T1458" s="303">
        <f t="shared" si="513"/>
        <v>0.24593563666637594</v>
      </c>
      <c r="U1458" s="303">
        <f t="shared" si="513"/>
        <v>0.23612635838290333</v>
      </c>
      <c r="V1458" s="303">
        <f t="shared" si="513"/>
        <v>0.23472824004461326</v>
      </c>
      <c r="W1458" s="303">
        <f t="shared" si="513"/>
        <v>0.24083266735065534</v>
      </c>
      <c r="X1458" s="303">
        <f t="shared" si="513"/>
        <v>0.25381571607801767</v>
      </c>
      <c r="Y1458" s="303">
        <f t="shared" si="513"/>
        <v>0.27095012425549042</v>
      </c>
      <c r="Z1458" s="303">
        <f t="shared" si="513"/>
        <v>0.29380958454107331</v>
      </c>
      <c r="AA1458" s="303">
        <f t="shared" si="513"/>
        <v>0.32201743036345354</v>
      </c>
      <c r="AB1458" s="72"/>
      <c r="AC1458" s="72"/>
      <c r="AD1458" s="72"/>
      <c r="AE1458" s="72"/>
      <c r="AF1458" s="72"/>
      <c r="AG1458" s="72"/>
      <c r="AH1458" s="72"/>
      <c r="AI1458" s="72"/>
      <c r="AJ1458" s="72"/>
      <c r="AK1458" s="72"/>
      <c r="AL1458" s="72"/>
      <c r="AM1458" s="72"/>
      <c r="AN1458" s="72"/>
      <c r="AO1458" s="72"/>
      <c r="AP1458" s="72"/>
      <c r="AQ1458" s="72"/>
      <c r="AR1458" s="72"/>
      <c r="AS1458" s="72"/>
      <c r="AT1458" s="72"/>
      <c r="AU1458" s="72"/>
      <c r="AV1458" s="72"/>
      <c r="AW1458" s="72"/>
      <c r="AX1458" s="2"/>
      <c r="AY1458" s="359"/>
      <c r="AZ1458" s="359"/>
      <c r="BA1458" s="43"/>
      <c r="BB1458" s="128"/>
      <c r="BC1458" s="128"/>
      <c r="BD1458" s="43"/>
      <c r="BE1458" s="44"/>
      <c r="BF1458" s="44"/>
      <c r="BG1458" s="43"/>
      <c r="BH1458" s="2"/>
      <c r="BI1458" s="2"/>
      <c r="BJ1458" s="2"/>
      <c r="BK1458" s="2"/>
      <c r="BL1458" s="2"/>
      <c r="BM1458" s="2"/>
      <c r="BN1458" s="2"/>
      <c r="BO1458" s="2"/>
      <c r="BP1458" s="2"/>
      <c r="BQ1458" s="2"/>
      <c r="BR1458" s="2"/>
      <c r="BS1458" s="72"/>
      <c r="BT1458" s="72"/>
      <c r="BU1458" s="72"/>
      <c r="BV1458" s="72"/>
      <c r="BW1458" s="72"/>
      <c r="BX1458" s="72"/>
      <c r="BY1458" s="72"/>
      <c r="BZ1458" s="72"/>
      <c r="CA1458" s="72"/>
      <c r="CB1458" s="72"/>
      <c r="CC1458" s="72"/>
      <c r="CD1458" s="72"/>
      <c r="CE1458" s="72"/>
      <c r="CF1458" s="72"/>
      <c r="CG1458" s="72"/>
      <c r="CH1458" s="72"/>
      <c r="CI1458" s="72"/>
      <c r="CJ1458" s="72"/>
      <c r="EK1458" s="71"/>
      <c r="EL1458" s="71"/>
    </row>
    <row r="1459" spans="1:142" ht="25.15" customHeight="1">
      <c r="A1459" s="440"/>
      <c r="B1459" s="369">
        <f t="shared" si="503"/>
        <v>2031</v>
      </c>
      <c r="C1459" s="397">
        <f t="shared" si="501"/>
        <v>47848</v>
      </c>
      <c r="D1459" s="107">
        <f t="shared" si="494"/>
        <v>0.6524215044349374</v>
      </c>
      <c r="E1459" s="107">
        <f t="shared" si="495"/>
        <v>0.34345432789671204</v>
      </c>
      <c r="F1459" s="107">
        <f t="shared" si="496"/>
        <v>0.27262373849427624</v>
      </c>
      <c r="G1459" s="107">
        <f t="shared" si="497"/>
        <v>0.25116247034873251</v>
      </c>
      <c r="H1459" s="107">
        <f t="shared" si="498"/>
        <v>0.26378708361013353</v>
      </c>
      <c r="I1459" s="107">
        <f t="shared" si="499"/>
        <v>0.31487512943861679</v>
      </c>
      <c r="J1459" s="15"/>
      <c r="K1459" s="15"/>
      <c r="L1459" s="15"/>
      <c r="M1459" s="128">
        <f t="shared" si="504"/>
        <v>2031</v>
      </c>
      <c r="N1459" s="303">
        <f t="shared" ref="N1459:AA1459" si="514">AVERAGE(N1271,N1365)</f>
        <v>0.91761158187008385</v>
      </c>
      <c r="O1459" s="303">
        <f t="shared" si="514"/>
        <v>0.58767135259570225</v>
      </c>
      <c r="P1459" s="303">
        <f t="shared" si="514"/>
        <v>0.45198157883902601</v>
      </c>
      <c r="Q1459" s="303">
        <f t="shared" si="514"/>
        <v>0.37040858640713958</v>
      </c>
      <c r="R1459" s="303">
        <f t="shared" si="514"/>
        <v>0.3165000693862845</v>
      </c>
      <c r="S1459" s="303">
        <f t="shared" si="514"/>
        <v>0.28299079486656242</v>
      </c>
      <c r="T1459" s="303">
        <f t="shared" si="514"/>
        <v>0.26225668212198999</v>
      </c>
      <c r="U1459" s="303">
        <f t="shared" si="514"/>
        <v>0.25189353186574925</v>
      </c>
      <c r="V1459" s="303">
        <f t="shared" si="514"/>
        <v>0.25043140883171577</v>
      </c>
      <c r="W1459" s="303">
        <f t="shared" si="514"/>
        <v>0.25690878087936886</v>
      </c>
      <c r="X1459" s="303">
        <f t="shared" si="514"/>
        <v>0.27066538634089821</v>
      </c>
      <c r="Y1459" s="303">
        <f t="shared" si="514"/>
        <v>0.28879770514330677</v>
      </c>
      <c r="Z1459" s="303">
        <f t="shared" si="514"/>
        <v>0.31298850398829625</v>
      </c>
      <c r="AA1459" s="303">
        <f t="shared" si="514"/>
        <v>0.34283917918424722</v>
      </c>
      <c r="AB1459" s="72"/>
      <c r="AC1459" s="72"/>
      <c r="AD1459" s="72"/>
      <c r="AE1459" s="72"/>
      <c r="AF1459" s="72"/>
      <c r="AG1459" s="72"/>
      <c r="AH1459" s="72"/>
      <c r="AI1459" s="72"/>
      <c r="AJ1459" s="72"/>
      <c r="AK1459" s="72"/>
      <c r="AL1459" s="72"/>
      <c r="AM1459" s="72"/>
      <c r="AN1459" s="72"/>
      <c r="AO1459" s="72"/>
      <c r="AP1459" s="72"/>
      <c r="AQ1459" s="72"/>
      <c r="AR1459" s="72"/>
      <c r="AS1459" s="72"/>
      <c r="AT1459" s="72"/>
      <c r="AU1459" s="72"/>
      <c r="AV1459" s="72"/>
      <c r="AW1459" s="72"/>
      <c r="AX1459" s="2"/>
      <c r="AY1459" s="359"/>
      <c r="AZ1459" s="359"/>
      <c r="BA1459" s="43"/>
      <c r="BB1459" s="128"/>
      <c r="BC1459" s="128"/>
      <c r="BD1459" s="43"/>
      <c r="BE1459" s="44"/>
      <c r="BF1459" s="44"/>
      <c r="BG1459" s="43"/>
      <c r="BH1459" s="2"/>
      <c r="BI1459" s="2"/>
      <c r="BJ1459" s="2"/>
      <c r="BK1459" s="2"/>
      <c r="BL1459" s="2"/>
      <c r="BM1459" s="2"/>
      <c r="BN1459" s="2"/>
      <c r="BO1459" s="2"/>
      <c r="BP1459" s="2"/>
      <c r="BQ1459" s="2"/>
      <c r="BR1459" s="2"/>
      <c r="BS1459" s="72"/>
      <c r="BT1459" s="72"/>
      <c r="BU1459" s="72"/>
      <c r="BV1459" s="72"/>
      <c r="BW1459" s="72"/>
      <c r="BX1459" s="72"/>
      <c r="BY1459" s="72"/>
      <c r="BZ1459" s="72"/>
      <c r="CA1459" s="72"/>
      <c r="CB1459" s="72"/>
      <c r="CC1459" s="72"/>
      <c r="CD1459" s="72"/>
      <c r="CE1459" s="72"/>
      <c r="CF1459" s="72"/>
      <c r="CG1459" s="72"/>
      <c r="CH1459" s="72"/>
      <c r="CI1459" s="72"/>
      <c r="CJ1459" s="72"/>
      <c r="EK1459" s="71"/>
      <c r="EL1459" s="71"/>
    </row>
    <row r="1460" spans="1:142" ht="25.15" customHeight="1">
      <c r="A1460" s="440"/>
      <c r="B1460" s="369">
        <f>B1459+1</f>
        <v>2032</v>
      </c>
      <c r="C1460" s="397">
        <f t="shared" si="501"/>
        <v>48213</v>
      </c>
      <c r="D1460" s="107">
        <f t="shared" si="494"/>
        <v>0.71734896843487073</v>
      </c>
      <c r="E1460" s="107">
        <f t="shared" si="495"/>
        <v>0.37855690341212772</v>
      </c>
      <c r="F1460" s="107">
        <f t="shared" si="496"/>
        <v>0.30091491447165208</v>
      </c>
      <c r="G1460" s="107">
        <f t="shared" si="497"/>
        <v>0.27741656089632916</v>
      </c>
      <c r="H1460" s="107">
        <f t="shared" si="498"/>
        <v>0.29129443051522119</v>
      </c>
      <c r="I1460" s="107">
        <f t="shared" si="499"/>
        <v>0.34732270053101505</v>
      </c>
      <c r="J1460" s="15"/>
      <c r="K1460" s="15"/>
      <c r="L1460" s="15"/>
      <c r="M1460" s="128">
        <f>M1459+1</f>
        <v>2032</v>
      </c>
      <c r="N1460" s="303">
        <f t="shared" ref="N1460:AA1460" si="515">AVERAGE(N1272,N1366)</f>
        <v>1.0081380903229649</v>
      </c>
      <c r="O1460" s="303">
        <f t="shared" si="515"/>
        <v>0.64634842430607842</v>
      </c>
      <c r="P1460" s="303">
        <f t="shared" si="515"/>
        <v>0.49756039067556856</v>
      </c>
      <c r="Q1460" s="303">
        <f t="shared" si="515"/>
        <v>0.4081130815285911</v>
      </c>
      <c r="R1460" s="303">
        <f t="shared" si="515"/>
        <v>0.34900072529566434</v>
      </c>
      <c r="S1460" s="303">
        <f t="shared" si="515"/>
        <v>0.31227406474451946</v>
      </c>
      <c r="T1460" s="303">
        <f t="shared" si="515"/>
        <v>0.2895557641987847</v>
      </c>
      <c r="U1460" s="303">
        <f t="shared" si="515"/>
        <v>0.27820954478174087</v>
      </c>
      <c r="V1460" s="303">
        <f t="shared" si="515"/>
        <v>0.27662357701091744</v>
      </c>
      <c r="W1460" s="303">
        <f t="shared" si="515"/>
        <v>0.28374351115530827</v>
      </c>
      <c r="X1460" s="303">
        <f t="shared" si="515"/>
        <v>0.29884534987513411</v>
      </c>
      <c r="Y1460" s="303">
        <f t="shared" si="515"/>
        <v>0.31872799825075748</v>
      </c>
      <c r="Z1460" s="303">
        <f t="shared" si="515"/>
        <v>0.34525395737389375</v>
      </c>
      <c r="AA1460" s="303">
        <f t="shared" si="515"/>
        <v>0.37798614596839386</v>
      </c>
      <c r="AB1460" s="72"/>
      <c r="AC1460" s="72"/>
      <c r="AD1460" s="72"/>
      <c r="AE1460" s="72"/>
      <c r="AF1460" s="72"/>
      <c r="AG1460" s="72"/>
      <c r="AH1460" s="72"/>
      <c r="AI1460" s="72"/>
      <c r="AJ1460" s="72"/>
      <c r="AK1460" s="72"/>
      <c r="AL1460" s="72"/>
      <c r="AM1460" s="72"/>
      <c r="AN1460" s="72"/>
      <c r="AO1460" s="72"/>
      <c r="AP1460" s="72"/>
      <c r="AQ1460" s="72"/>
      <c r="AR1460" s="72"/>
      <c r="AS1460" s="72"/>
      <c r="AT1460" s="72"/>
      <c r="AU1460" s="72"/>
      <c r="AV1460" s="72"/>
      <c r="AW1460" s="72"/>
      <c r="AX1460" s="2"/>
      <c r="AY1460" s="359"/>
      <c r="AZ1460" s="359"/>
      <c r="BA1460" s="43"/>
      <c r="BB1460" s="128"/>
      <c r="BC1460" s="128"/>
      <c r="BD1460" s="43"/>
      <c r="BE1460" s="44"/>
      <c r="BF1460" s="44"/>
      <c r="BG1460" s="43"/>
      <c r="BH1460" s="2"/>
      <c r="BI1460" s="2"/>
      <c r="BJ1460" s="2"/>
      <c r="BK1460" s="2"/>
      <c r="BL1460" s="2"/>
      <c r="BM1460" s="2"/>
      <c r="BN1460" s="2"/>
      <c r="BO1460" s="2"/>
      <c r="BP1460" s="2"/>
      <c r="BQ1460" s="2"/>
      <c r="BR1460" s="2"/>
      <c r="BS1460" s="72"/>
      <c r="BT1460" s="72"/>
      <c r="BU1460" s="72"/>
      <c r="BV1460" s="72"/>
      <c r="BW1460" s="72"/>
      <c r="BX1460" s="72"/>
      <c r="BY1460" s="72"/>
      <c r="BZ1460" s="72"/>
      <c r="CA1460" s="72"/>
      <c r="CB1460" s="72"/>
      <c r="CC1460" s="72"/>
      <c r="CD1460" s="72"/>
      <c r="CE1460" s="72"/>
      <c r="CF1460" s="72"/>
      <c r="CG1460" s="72"/>
      <c r="CH1460" s="72"/>
      <c r="CI1460" s="72"/>
      <c r="CJ1460" s="72"/>
      <c r="EK1460" s="71"/>
      <c r="EL1460" s="71"/>
    </row>
    <row r="1461" spans="1:142" ht="25.15" customHeight="1">
      <c r="A1461" s="440"/>
      <c r="B1461" s="369">
        <f t="shared" ref="B1461:B1468" si="516">B1460+1</f>
        <v>2033</v>
      </c>
      <c r="C1461" s="397">
        <f t="shared" si="501"/>
        <v>48579</v>
      </c>
      <c r="D1461" s="107">
        <f t="shared" si="494"/>
        <v>0.7803448624220729</v>
      </c>
      <c r="E1461" s="107">
        <f t="shared" si="495"/>
        <v>0.41269067285767141</v>
      </c>
      <c r="F1461" s="107">
        <f t="shared" si="496"/>
        <v>0.3284593478869533</v>
      </c>
      <c r="G1461" s="107">
        <f t="shared" si="497"/>
        <v>0.30299258413303476</v>
      </c>
      <c r="H1461" s="107">
        <f t="shared" si="498"/>
        <v>0.31808617130269767</v>
      </c>
      <c r="I1461" s="107">
        <f t="shared" si="499"/>
        <v>0.37889592157981333</v>
      </c>
      <c r="J1461" s="15"/>
      <c r="K1461" s="15"/>
      <c r="L1461" s="15"/>
      <c r="M1461" s="128">
        <f t="shared" ref="M1461:M1468" si="517">M1460+1</f>
        <v>2033</v>
      </c>
      <c r="N1461" s="303">
        <f t="shared" ref="N1461:AA1461" si="518">AVERAGE(N1273,N1367)</f>
        <v>1.0959066774094888</v>
      </c>
      <c r="O1461" s="303">
        <f t="shared" si="518"/>
        <v>0.70329569213365317</v>
      </c>
      <c r="P1461" s="303">
        <f t="shared" si="518"/>
        <v>0.54183221772307666</v>
      </c>
      <c r="Q1461" s="303">
        <f t="shared" si="518"/>
        <v>0.44476477917211532</v>
      </c>
      <c r="R1461" s="303">
        <f t="shared" si="518"/>
        <v>0.38061656654322751</v>
      </c>
      <c r="S1461" s="303">
        <f t="shared" si="518"/>
        <v>0.34077783746811274</v>
      </c>
      <c r="T1461" s="303">
        <f t="shared" si="518"/>
        <v>0.31614085830579386</v>
      </c>
      <c r="U1461" s="303">
        <f t="shared" si="518"/>
        <v>0.30384476224753731</v>
      </c>
      <c r="V1461" s="303">
        <f t="shared" si="518"/>
        <v>0.3021404060185322</v>
      </c>
      <c r="W1461" s="303">
        <f t="shared" si="518"/>
        <v>0.30988361850059015</v>
      </c>
      <c r="X1461" s="303">
        <f t="shared" si="518"/>
        <v>0.32628872410480525</v>
      </c>
      <c r="Y1461" s="303">
        <f t="shared" si="518"/>
        <v>0.34786520044418789</v>
      </c>
      <c r="Z1461" s="303">
        <f t="shared" si="518"/>
        <v>0.37665093957647955</v>
      </c>
      <c r="AA1461" s="303">
        <f t="shared" si="518"/>
        <v>0.41217162471877244</v>
      </c>
      <c r="AB1461" s="72"/>
      <c r="AC1461" s="72"/>
      <c r="AD1461" s="72"/>
      <c r="AE1461" s="72"/>
      <c r="AF1461" s="72"/>
      <c r="AG1461" s="72"/>
      <c r="AH1461" s="72"/>
      <c r="AI1461" s="72"/>
      <c r="AJ1461" s="72"/>
      <c r="AK1461" s="72"/>
      <c r="AL1461" s="72"/>
      <c r="AM1461" s="72"/>
      <c r="AN1461" s="72"/>
      <c r="AO1461" s="72"/>
      <c r="AP1461" s="72"/>
      <c r="AQ1461" s="72"/>
      <c r="AR1461" s="72"/>
      <c r="AS1461" s="72"/>
      <c r="AT1461" s="72"/>
      <c r="AU1461" s="72"/>
      <c r="AV1461" s="72"/>
      <c r="AW1461" s="72"/>
      <c r="AX1461" s="2"/>
      <c r="AY1461" s="359"/>
      <c r="AZ1461" s="359"/>
      <c r="BA1461" s="43"/>
      <c r="BB1461" s="128"/>
      <c r="BC1461" s="128"/>
      <c r="BD1461" s="43"/>
      <c r="BE1461" s="44"/>
      <c r="BF1461" s="44"/>
      <c r="BG1461" s="43"/>
      <c r="BH1461" s="2"/>
      <c r="BI1461" s="2"/>
      <c r="BJ1461" s="2"/>
      <c r="BK1461" s="2"/>
      <c r="BL1461" s="2"/>
      <c r="BM1461" s="2"/>
      <c r="BN1461" s="2"/>
      <c r="BO1461" s="2"/>
      <c r="BP1461" s="2"/>
      <c r="BQ1461" s="2"/>
      <c r="BR1461" s="2"/>
      <c r="BS1461" s="72"/>
      <c r="BT1461" s="72"/>
      <c r="BU1461" s="72"/>
      <c r="BV1461" s="72"/>
      <c r="BW1461" s="72"/>
      <c r="BX1461" s="72"/>
      <c r="BY1461" s="72"/>
      <c r="BZ1461" s="72"/>
      <c r="CA1461" s="72"/>
      <c r="CB1461" s="72"/>
      <c r="CC1461" s="72"/>
      <c r="CD1461" s="72"/>
      <c r="CE1461" s="72"/>
      <c r="CF1461" s="72"/>
      <c r="CG1461" s="72"/>
      <c r="CH1461" s="72"/>
      <c r="CI1461" s="72"/>
      <c r="CJ1461" s="72"/>
      <c r="EK1461" s="71"/>
      <c r="EL1461" s="71"/>
    </row>
    <row r="1462" spans="1:142" ht="25.15" customHeight="1">
      <c r="A1462" s="440"/>
      <c r="B1462" s="369">
        <f t="shared" si="516"/>
        <v>2034</v>
      </c>
      <c r="C1462" s="397">
        <f t="shared" si="501"/>
        <v>48944</v>
      </c>
      <c r="D1462" s="107">
        <f t="shared" si="494"/>
        <v>0.84132927563310256</v>
      </c>
      <c r="E1462" s="107">
        <f t="shared" si="495"/>
        <v>0.4457757254699013</v>
      </c>
      <c r="F1462" s="107">
        <f t="shared" si="496"/>
        <v>0.35517606407604163</v>
      </c>
      <c r="G1462" s="107">
        <f t="shared" si="497"/>
        <v>0.32780814686044879</v>
      </c>
      <c r="H1462" s="107">
        <f t="shared" si="498"/>
        <v>0.34407849423990011</v>
      </c>
      <c r="I1462" s="107">
        <f t="shared" si="499"/>
        <v>0.40951062621878309</v>
      </c>
      <c r="J1462" s="15"/>
      <c r="K1462" s="15"/>
      <c r="L1462" s="15"/>
      <c r="M1462" s="128">
        <f t="shared" si="517"/>
        <v>2034</v>
      </c>
      <c r="N1462" s="303">
        <f t="shared" ref="N1462:AA1462" si="519">AVERAGE(N1274,N1368)</f>
        <v>1.1808374323662132</v>
      </c>
      <c r="O1462" s="303">
        <f t="shared" si="519"/>
        <v>0.75843324531498535</v>
      </c>
      <c r="P1462" s="303">
        <f t="shared" si="519"/>
        <v>0.58471714921810902</v>
      </c>
      <c r="Q1462" s="303">
        <f t="shared" si="519"/>
        <v>0.48028376857427035</v>
      </c>
      <c r="R1462" s="303">
        <f t="shared" si="519"/>
        <v>0.41126768236553224</v>
      </c>
      <c r="S1462" s="303">
        <f t="shared" si="519"/>
        <v>0.36842149300676941</v>
      </c>
      <c r="T1462" s="303">
        <f t="shared" si="519"/>
        <v>0.34193063514531385</v>
      </c>
      <c r="U1462" s="303">
        <f t="shared" si="519"/>
        <v>0.32871714569830351</v>
      </c>
      <c r="V1462" s="303">
        <f t="shared" si="519"/>
        <v>0.32689914802259401</v>
      </c>
      <c r="W1462" s="303">
        <f t="shared" si="519"/>
        <v>0.3352456458161171</v>
      </c>
      <c r="X1462" s="303">
        <f t="shared" si="519"/>
        <v>0.35291134266368318</v>
      </c>
      <c r="Y1462" s="303">
        <f t="shared" si="519"/>
        <v>0.37612514535736935</v>
      </c>
      <c r="Z1462" s="303">
        <f t="shared" si="519"/>
        <v>0.40709528422982522</v>
      </c>
      <c r="AA1462" s="303">
        <f t="shared" si="519"/>
        <v>0.44531144906915471</v>
      </c>
      <c r="AB1462" s="72"/>
      <c r="AC1462" s="72"/>
      <c r="AD1462" s="72"/>
      <c r="AE1462" s="72"/>
      <c r="AF1462" s="72"/>
      <c r="AG1462" s="72"/>
      <c r="AH1462" s="72"/>
      <c r="AI1462" s="72"/>
      <c r="AJ1462" s="72"/>
      <c r="AK1462" s="72"/>
      <c r="AL1462" s="72"/>
      <c r="AM1462" s="72"/>
      <c r="AN1462" s="72"/>
      <c r="AO1462" s="72"/>
      <c r="AP1462" s="72"/>
      <c r="AQ1462" s="72"/>
      <c r="AR1462" s="72"/>
      <c r="AS1462" s="72"/>
      <c r="AT1462" s="72"/>
      <c r="AU1462" s="72"/>
      <c r="AV1462" s="72"/>
      <c r="AW1462" s="72"/>
      <c r="AX1462" s="2"/>
      <c r="AY1462" s="359"/>
      <c r="AZ1462" s="359"/>
      <c r="BA1462" s="43"/>
      <c r="BB1462" s="128"/>
      <c r="BC1462" s="128"/>
      <c r="BD1462" s="43"/>
      <c r="BE1462" s="44"/>
      <c r="BF1462" s="44"/>
      <c r="BG1462" s="43"/>
      <c r="BH1462" s="2"/>
      <c r="BI1462" s="2"/>
      <c r="BJ1462" s="2"/>
      <c r="BK1462" s="2"/>
      <c r="BL1462" s="2"/>
      <c r="BM1462" s="2"/>
      <c r="BN1462" s="2"/>
      <c r="BO1462" s="2"/>
      <c r="BP1462" s="2"/>
      <c r="BQ1462" s="2"/>
      <c r="BR1462" s="2"/>
      <c r="BS1462" s="72"/>
      <c r="BT1462" s="72"/>
      <c r="BU1462" s="72"/>
      <c r="BV1462" s="72"/>
      <c r="BW1462" s="72"/>
      <c r="BX1462" s="72"/>
      <c r="BY1462" s="72"/>
      <c r="BZ1462" s="72"/>
      <c r="CA1462" s="72"/>
      <c r="CB1462" s="72"/>
      <c r="CC1462" s="72"/>
      <c r="CD1462" s="72"/>
      <c r="CE1462" s="72"/>
      <c r="CF1462" s="72"/>
      <c r="CG1462" s="72"/>
      <c r="CH1462" s="72"/>
      <c r="CI1462" s="72"/>
      <c r="CJ1462" s="72"/>
      <c r="EK1462" s="71"/>
      <c r="EL1462" s="71"/>
    </row>
    <row r="1463" spans="1:142" ht="25.15" customHeight="1">
      <c r="A1463" s="440"/>
      <c r="B1463" s="369">
        <f t="shared" si="516"/>
        <v>2035</v>
      </c>
      <c r="C1463" s="397">
        <f t="shared" si="501"/>
        <v>49309</v>
      </c>
      <c r="D1463" s="107">
        <f t="shared" si="494"/>
        <v>0.90022229730451819</v>
      </c>
      <c r="E1463" s="107">
        <f t="shared" si="495"/>
        <v>0.47773215048537587</v>
      </c>
      <c r="F1463" s="107">
        <f t="shared" si="496"/>
        <v>0.38098408837477882</v>
      </c>
      <c r="G1463" s="107">
        <f t="shared" si="497"/>
        <v>0.35178085588017061</v>
      </c>
      <c r="H1463" s="107">
        <f t="shared" si="498"/>
        <v>0.36918758759416581</v>
      </c>
      <c r="I1463" s="107">
        <f t="shared" si="499"/>
        <v>0.43908264808169623</v>
      </c>
      <c r="J1463" s="15"/>
      <c r="K1463" s="15"/>
      <c r="L1463" s="15"/>
      <c r="M1463" s="128">
        <f t="shared" si="517"/>
        <v>2035</v>
      </c>
      <c r="N1463" s="303">
        <f t="shared" ref="N1463:AA1463" si="520">AVERAGE(N1275,N1369)</f>
        <v>1.2628504444296971</v>
      </c>
      <c r="O1463" s="303">
        <f t="shared" si="520"/>
        <v>0.81168117308663323</v>
      </c>
      <c r="P1463" s="303">
        <f t="shared" si="520"/>
        <v>0.62613527439722394</v>
      </c>
      <c r="Q1463" s="303">
        <f t="shared" si="520"/>
        <v>0.51459013897161476</v>
      </c>
      <c r="R1463" s="303">
        <f t="shared" si="520"/>
        <v>0.44087416199913704</v>
      </c>
      <c r="S1463" s="303">
        <f t="shared" si="520"/>
        <v>0.39512441132991699</v>
      </c>
      <c r="T1463" s="303">
        <f t="shared" si="520"/>
        <v>0.36684376541964059</v>
      </c>
      <c r="U1463" s="303">
        <f t="shared" si="520"/>
        <v>0.35274465656920451</v>
      </c>
      <c r="V1463" s="303">
        <f t="shared" si="520"/>
        <v>0.35081705519113671</v>
      </c>
      <c r="W1463" s="303">
        <f t="shared" si="520"/>
        <v>0.35974613600279204</v>
      </c>
      <c r="X1463" s="303">
        <f t="shared" si="520"/>
        <v>0.37862903918553958</v>
      </c>
      <c r="Y1463" s="303">
        <f t="shared" si="520"/>
        <v>0.40342366662407364</v>
      </c>
      <c r="Z1463" s="303">
        <f t="shared" si="520"/>
        <v>0.43650282496770265</v>
      </c>
      <c r="AA1463" s="303">
        <f t="shared" si="520"/>
        <v>0.47732145265331227</v>
      </c>
      <c r="AB1463" s="72"/>
      <c r="AC1463" s="72"/>
      <c r="AD1463" s="72"/>
      <c r="AE1463" s="72"/>
      <c r="AF1463" s="72"/>
      <c r="AG1463" s="72"/>
      <c r="AH1463" s="72"/>
      <c r="AI1463" s="72"/>
      <c r="AJ1463" s="72"/>
      <c r="AK1463" s="72"/>
      <c r="AL1463" s="72"/>
      <c r="AM1463" s="72"/>
      <c r="AN1463" s="72"/>
      <c r="AO1463" s="72"/>
      <c r="AP1463" s="72"/>
      <c r="AQ1463" s="72"/>
      <c r="AR1463" s="72"/>
      <c r="AS1463" s="72"/>
      <c r="AT1463" s="72"/>
      <c r="AU1463" s="72"/>
      <c r="AV1463" s="72"/>
      <c r="AW1463" s="72"/>
      <c r="AX1463" s="2"/>
      <c r="AY1463" s="359"/>
      <c r="AZ1463" s="359"/>
      <c r="BA1463" s="43"/>
      <c r="BB1463" s="128"/>
      <c r="BC1463" s="128"/>
      <c r="BD1463" s="43"/>
      <c r="BE1463" s="44"/>
      <c r="BF1463" s="44"/>
      <c r="BG1463" s="43"/>
      <c r="BH1463" s="2"/>
      <c r="BI1463" s="2"/>
      <c r="BJ1463" s="2"/>
      <c r="BK1463" s="2"/>
      <c r="BL1463" s="2"/>
      <c r="BM1463" s="2"/>
      <c r="BN1463" s="2"/>
      <c r="BO1463" s="2"/>
      <c r="BP1463" s="2"/>
      <c r="BQ1463" s="2"/>
      <c r="BR1463" s="2"/>
      <c r="BS1463" s="72"/>
      <c r="BT1463" s="72"/>
      <c r="BU1463" s="72"/>
      <c r="BV1463" s="72"/>
      <c r="BW1463" s="72"/>
      <c r="BX1463" s="72"/>
      <c r="BY1463" s="72"/>
      <c r="BZ1463" s="72"/>
      <c r="CA1463" s="72"/>
      <c r="CB1463" s="72"/>
      <c r="CC1463" s="72"/>
      <c r="CD1463" s="72"/>
      <c r="CE1463" s="72"/>
      <c r="CF1463" s="72"/>
      <c r="CG1463" s="72"/>
      <c r="CH1463" s="72"/>
      <c r="CI1463" s="72"/>
      <c r="CJ1463" s="72"/>
      <c r="EK1463" s="71"/>
      <c r="EL1463" s="71"/>
    </row>
    <row r="1464" spans="1:142" ht="25.15" customHeight="1">
      <c r="A1464" s="440"/>
      <c r="B1464" s="369">
        <f t="shared" si="516"/>
        <v>2036</v>
      </c>
      <c r="C1464" s="397">
        <f t="shared" si="501"/>
        <v>49674</v>
      </c>
      <c r="D1464" s="107">
        <f t="shared" si="494"/>
        <v>0.95795741837315873</v>
      </c>
      <c r="E1464" s="107">
        <f t="shared" si="495"/>
        <v>0.50949343884093445</v>
      </c>
      <c r="F1464" s="107">
        <f t="shared" si="496"/>
        <v>0.40682933985377856</v>
      </c>
      <c r="G1464" s="107">
        <f t="shared" si="497"/>
        <v>0.37587320110784661</v>
      </c>
      <c r="H1464" s="107">
        <f t="shared" si="498"/>
        <v>0.39439251212617366</v>
      </c>
      <c r="I1464" s="107">
        <f t="shared" si="499"/>
        <v>0.46859519064048955</v>
      </c>
      <c r="J1464" s="15"/>
      <c r="K1464" s="15"/>
      <c r="L1464" s="15"/>
      <c r="M1464" s="128">
        <f t="shared" si="517"/>
        <v>2036</v>
      </c>
      <c r="N1464" s="303">
        <f t="shared" ref="N1464:AA1464" si="521">AVERAGE(N1276,N1370)</f>
        <v>1.3428792045367797</v>
      </c>
      <c r="O1464" s="303">
        <f t="shared" si="521"/>
        <v>0.86397296638543575</v>
      </c>
      <c r="P1464" s="303">
        <f t="shared" si="521"/>
        <v>0.66702008419726067</v>
      </c>
      <c r="Q1464" s="303">
        <f t="shared" si="521"/>
        <v>0.54861738130098769</v>
      </c>
      <c r="R1464" s="303">
        <f t="shared" si="521"/>
        <v>0.47036949638088127</v>
      </c>
      <c r="S1464" s="303">
        <f t="shared" si="521"/>
        <v>0.42182836879691099</v>
      </c>
      <c r="T1464" s="303">
        <f t="shared" si="521"/>
        <v>0.39183031091064607</v>
      </c>
      <c r="U1464" s="303">
        <f t="shared" si="521"/>
        <v>0.37688564206462855</v>
      </c>
      <c r="V1464" s="303">
        <f t="shared" si="521"/>
        <v>0.37486076015106473</v>
      </c>
      <c r="W1464" s="303">
        <f t="shared" si="521"/>
        <v>0.38436000711003571</v>
      </c>
      <c r="X1464" s="303">
        <f t="shared" si="521"/>
        <v>0.4044250171423116</v>
      </c>
      <c r="Y1464" s="303">
        <f t="shared" si="521"/>
        <v>0.43074396771623785</v>
      </c>
      <c r="Z1464" s="303">
        <f t="shared" si="521"/>
        <v>0.46585676526204872</v>
      </c>
      <c r="AA1464" s="303">
        <f t="shared" si="521"/>
        <v>0.50918483894318223</v>
      </c>
      <c r="AB1464" s="72"/>
      <c r="AC1464" s="72"/>
      <c r="AD1464" s="72"/>
      <c r="AE1464" s="72"/>
      <c r="AF1464" s="72"/>
      <c r="AG1464" s="72"/>
      <c r="AH1464" s="72"/>
      <c r="AI1464" s="72"/>
      <c r="AJ1464" s="72"/>
      <c r="AK1464" s="72"/>
      <c r="AL1464" s="72"/>
      <c r="AM1464" s="72"/>
      <c r="AN1464" s="72"/>
      <c r="AO1464" s="72"/>
      <c r="AP1464" s="72"/>
      <c r="AQ1464" s="72"/>
      <c r="AR1464" s="72"/>
      <c r="AS1464" s="72"/>
      <c r="AT1464" s="72"/>
      <c r="AU1464" s="72"/>
      <c r="AV1464" s="72"/>
      <c r="AW1464" s="72"/>
      <c r="AX1464" s="2"/>
      <c r="AY1464" s="359"/>
      <c r="AZ1464" s="359"/>
      <c r="BA1464" s="43"/>
      <c r="BB1464" s="128"/>
      <c r="BC1464" s="128"/>
      <c r="BD1464" s="43"/>
      <c r="BE1464" s="44"/>
      <c r="BF1464" s="44"/>
      <c r="BG1464" s="43"/>
      <c r="BH1464" s="2"/>
      <c r="BI1464" s="2"/>
      <c r="BJ1464" s="2"/>
      <c r="BK1464" s="2"/>
      <c r="BL1464" s="2"/>
      <c r="BM1464" s="2"/>
      <c r="BN1464" s="2"/>
      <c r="BO1464" s="2"/>
      <c r="BP1464" s="2"/>
      <c r="BQ1464" s="2"/>
      <c r="BR1464" s="2"/>
      <c r="BS1464" s="72"/>
      <c r="BT1464" s="72"/>
      <c r="BU1464" s="72"/>
      <c r="BV1464" s="72"/>
      <c r="BW1464" s="72"/>
      <c r="BX1464" s="72"/>
      <c r="BY1464" s="72"/>
      <c r="BZ1464" s="72"/>
      <c r="CA1464" s="72"/>
      <c r="CB1464" s="72"/>
      <c r="CC1464" s="72"/>
      <c r="CD1464" s="72"/>
      <c r="CE1464" s="72"/>
      <c r="CF1464" s="72"/>
      <c r="CG1464" s="72"/>
      <c r="CH1464" s="72"/>
      <c r="CI1464" s="72"/>
      <c r="CJ1464" s="72"/>
      <c r="EK1464" s="71"/>
      <c r="EL1464" s="71"/>
    </row>
    <row r="1465" spans="1:142" ht="25.15" customHeight="1">
      <c r="A1465" s="440"/>
      <c r="B1465" s="369">
        <f t="shared" si="516"/>
        <v>2037</v>
      </c>
      <c r="C1465" s="397">
        <f t="shared" si="501"/>
        <v>50040</v>
      </c>
      <c r="D1465" s="107">
        <f t="shared" si="494"/>
        <v>1.0113401207077326</v>
      </c>
      <c r="E1465" s="107">
        <f t="shared" si="495"/>
        <v>0.53899778783184593</v>
      </c>
      <c r="F1465" s="107">
        <f t="shared" si="496"/>
        <v>0.43089900411706211</v>
      </c>
      <c r="G1465" s="107">
        <f t="shared" si="497"/>
        <v>0.39833679978390052</v>
      </c>
      <c r="H1465" s="107">
        <f t="shared" si="498"/>
        <v>0.41788435326475437</v>
      </c>
      <c r="I1465" s="107">
        <f t="shared" si="499"/>
        <v>0.49604848157507647</v>
      </c>
      <c r="J1465" s="15"/>
      <c r="K1465" s="15"/>
      <c r="L1465" s="15"/>
      <c r="M1465" s="128">
        <f t="shared" si="517"/>
        <v>2037</v>
      </c>
      <c r="N1465" s="303">
        <f t="shared" ref="N1465:AA1465" si="522">AVERAGE(N1277,N1371)</f>
        <v>1.4167569718914599</v>
      </c>
      <c r="O1465" s="303">
        <f t="shared" si="522"/>
        <v>0.91235148988782289</v>
      </c>
      <c r="P1465" s="303">
        <f t="shared" si="522"/>
        <v>0.7049119003439146</v>
      </c>
      <c r="Q1465" s="303">
        <f t="shared" si="522"/>
        <v>0.58020487490305106</v>
      </c>
      <c r="R1465" s="303">
        <f t="shared" si="522"/>
        <v>0.49779070076064086</v>
      </c>
      <c r="S1465" s="303">
        <f t="shared" si="522"/>
        <v>0.44668610605027403</v>
      </c>
      <c r="T1465" s="303">
        <f t="shared" si="522"/>
        <v>0.41511190218385019</v>
      </c>
      <c r="U1465" s="303">
        <f t="shared" si="522"/>
        <v>0.39939260132295906</v>
      </c>
      <c r="V1465" s="303">
        <f t="shared" si="522"/>
        <v>0.39728099824484198</v>
      </c>
      <c r="W1465" s="303">
        <f t="shared" si="522"/>
        <v>0.40730712342238795</v>
      </c>
      <c r="X1465" s="303">
        <f t="shared" si="522"/>
        <v>0.42846158310712074</v>
      </c>
      <c r="Y1465" s="303">
        <f t="shared" si="522"/>
        <v>0.45618187967564428</v>
      </c>
      <c r="Z1465" s="303">
        <f t="shared" si="522"/>
        <v>0.49316424941665765</v>
      </c>
      <c r="AA1465" s="303">
        <f t="shared" si="522"/>
        <v>0.53879931563292749</v>
      </c>
      <c r="AB1465" s="72"/>
      <c r="AC1465" s="72"/>
      <c r="AD1465" s="72"/>
      <c r="AE1465" s="72"/>
      <c r="AF1465" s="72"/>
      <c r="AG1465" s="72"/>
      <c r="AH1465" s="72"/>
      <c r="AI1465" s="72"/>
      <c r="AJ1465" s="72"/>
      <c r="AK1465" s="72"/>
      <c r="AL1465" s="72"/>
      <c r="AM1465" s="72"/>
      <c r="AN1465" s="72"/>
      <c r="AO1465" s="72"/>
      <c r="AP1465" s="72"/>
      <c r="AQ1465" s="72"/>
      <c r="AR1465" s="72"/>
      <c r="AS1465" s="72"/>
      <c r="AT1465" s="72"/>
      <c r="AU1465" s="72"/>
      <c r="AV1465" s="72"/>
      <c r="AW1465" s="72"/>
      <c r="AX1465" s="2"/>
      <c r="AY1465" s="359"/>
      <c r="AZ1465" s="359"/>
      <c r="BA1465" s="43"/>
      <c r="BB1465" s="128"/>
      <c r="BC1465" s="128"/>
      <c r="BD1465" s="43"/>
      <c r="BE1465" s="44"/>
      <c r="BF1465" s="44"/>
      <c r="BG1465" s="43"/>
      <c r="BH1465" s="2"/>
      <c r="BI1465" s="2"/>
      <c r="BJ1465" s="2"/>
      <c r="BK1465" s="2"/>
      <c r="BL1465" s="2"/>
      <c r="BM1465" s="2"/>
      <c r="BN1465" s="2"/>
      <c r="BO1465" s="2"/>
      <c r="BP1465" s="2"/>
      <c r="BQ1465" s="2"/>
      <c r="BR1465" s="2"/>
      <c r="BS1465" s="72"/>
      <c r="BT1465" s="72"/>
      <c r="BU1465" s="72"/>
      <c r="BV1465" s="72"/>
      <c r="BW1465" s="72"/>
      <c r="BX1465" s="72"/>
      <c r="BY1465" s="72"/>
      <c r="BZ1465" s="72"/>
      <c r="CA1465" s="72"/>
      <c r="CB1465" s="72"/>
      <c r="CC1465" s="72"/>
      <c r="CD1465" s="72"/>
      <c r="CE1465" s="72"/>
      <c r="CF1465" s="72"/>
      <c r="CG1465" s="72"/>
      <c r="CH1465" s="72"/>
      <c r="CI1465" s="72"/>
      <c r="CJ1465" s="72"/>
      <c r="EK1465" s="71"/>
      <c r="EL1465" s="71"/>
    </row>
    <row r="1466" spans="1:142" ht="25.15" customHeight="1">
      <c r="A1466" s="440"/>
      <c r="B1466" s="369">
        <f t="shared" si="516"/>
        <v>2038</v>
      </c>
      <c r="C1466" s="397">
        <f t="shared" si="501"/>
        <v>50405</v>
      </c>
      <c r="D1466" s="107">
        <f t="shared" si="494"/>
        <v>1.0628147500517449</v>
      </c>
      <c r="E1466" s="107">
        <f t="shared" si="495"/>
        <v>0.56752244334852431</v>
      </c>
      <c r="F1466" s="107">
        <f t="shared" si="496"/>
        <v>0.4542025019699224</v>
      </c>
      <c r="G1466" s="107">
        <f t="shared" si="497"/>
        <v>0.42009964714060782</v>
      </c>
      <c r="H1466" s="107">
        <f t="shared" si="498"/>
        <v>0.44063843747637232</v>
      </c>
      <c r="I1466" s="107">
        <f t="shared" si="499"/>
        <v>0.52261073921449874</v>
      </c>
      <c r="J1466" s="15"/>
      <c r="K1466" s="15"/>
      <c r="L1466" s="15"/>
      <c r="M1466" s="128">
        <f t="shared" si="517"/>
        <v>2038</v>
      </c>
      <c r="N1466" s="303">
        <f t="shared" ref="N1466:AA1466" si="523">AVERAGE(N1278,N1372)</f>
        <v>1.4879298274502957</v>
      </c>
      <c r="O1466" s="303">
        <f t="shared" si="523"/>
        <v>0.95901650059636667</v>
      </c>
      <c r="P1466" s="303">
        <f t="shared" si="523"/>
        <v>0.74149792210857202</v>
      </c>
      <c r="Q1466" s="303">
        <f t="shared" si="523"/>
        <v>0.61073168331597061</v>
      </c>
      <c r="R1466" s="303">
        <f t="shared" si="523"/>
        <v>0.52431320338107801</v>
      </c>
      <c r="S1466" s="303">
        <f t="shared" si="523"/>
        <v>0.47074629397593337</v>
      </c>
      <c r="T1466" s="303">
        <f t="shared" si="523"/>
        <v>0.43765870996391143</v>
      </c>
      <c r="U1466" s="303">
        <f t="shared" si="523"/>
        <v>0.42119638042432656</v>
      </c>
      <c r="V1466" s="303">
        <f t="shared" si="523"/>
        <v>0.41900291385688909</v>
      </c>
      <c r="W1466" s="303">
        <f t="shared" si="523"/>
        <v>0.42953691846333819</v>
      </c>
      <c r="X1466" s="303">
        <f t="shared" si="523"/>
        <v>0.45173995648940646</v>
      </c>
      <c r="Y1466" s="303">
        <f t="shared" si="523"/>
        <v>0.48080711535769494</v>
      </c>
      <c r="Z1466" s="303">
        <f t="shared" si="523"/>
        <v>0.51958636917738366</v>
      </c>
      <c r="AA1466" s="303">
        <f t="shared" si="523"/>
        <v>0.56743873310841764</v>
      </c>
      <c r="AB1466" s="72"/>
      <c r="AC1466" s="72"/>
      <c r="AD1466" s="72"/>
      <c r="AE1466" s="72"/>
      <c r="AF1466" s="72"/>
      <c r="AG1466" s="72"/>
      <c r="AH1466" s="72"/>
      <c r="AI1466" s="72"/>
      <c r="AJ1466" s="72"/>
      <c r="AK1466" s="72"/>
      <c r="AL1466" s="72"/>
      <c r="AM1466" s="72"/>
      <c r="AN1466" s="72"/>
      <c r="AO1466" s="72"/>
      <c r="AP1466" s="72"/>
      <c r="AQ1466" s="72"/>
      <c r="AR1466" s="72"/>
      <c r="AS1466" s="72"/>
      <c r="AT1466" s="72"/>
      <c r="AU1466" s="72"/>
      <c r="AV1466" s="72"/>
      <c r="AW1466" s="72"/>
      <c r="AX1466" s="2"/>
      <c r="AY1466" s="359"/>
      <c r="AZ1466" s="359"/>
      <c r="BA1466" s="43"/>
      <c r="BB1466" s="128"/>
      <c r="BC1466" s="128"/>
      <c r="BD1466" s="43"/>
      <c r="BE1466" s="44"/>
      <c r="BF1466" s="44"/>
      <c r="BG1466" s="43"/>
      <c r="BH1466" s="2"/>
      <c r="BI1466" s="2"/>
      <c r="BJ1466" s="2"/>
      <c r="BK1466" s="2"/>
      <c r="BL1466" s="2"/>
      <c r="BM1466" s="2"/>
      <c r="BN1466" s="2"/>
      <c r="BO1466" s="2"/>
      <c r="BP1466" s="2"/>
      <c r="BQ1466" s="2"/>
      <c r="BR1466" s="2"/>
      <c r="BS1466" s="72"/>
      <c r="BT1466" s="72"/>
      <c r="BU1466" s="72"/>
      <c r="BV1466" s="72"/>
      <c r="BW1466" s="72"/>
      <c r="BX1466" s="72"/>
      <c r="BY1466" s="72"/>
      <c r="BZ1466" s="72"/>
      <c r="CA1466" s="72"/>
      <c r="CB1466" s="72"/>
      <c r="CC1466" s="72"/>
      <c r="CD1466" s="72"/>
      <c r="CE1466" s="72"/>
      <c r="CF1466" s="72"/>
      <c r="CG1466" s="72"/>
      <c r="CH1466" s="72"/>
      <c r="CI1466" s="72"/>
      <c r="CJ1466" s="72"/>
      <c r="EK1466" s="71"/>
      <c r="EL1466" s="71"/>
    </row>
    <row r="1467" spans="1:142" ht="25.15" customHeight="1">
      <c r="A1467" s="440"/>
      <c r="B1467" s="369">
        <f t="shared" si="516"/>
        <v>2039</v>
      </c>
      <c r="C1467" s="397">
        <f t="shared" si="501"/>
        <v>50770</v>
      </c>
      <c r="D1467" s="107">
        <f t="shared" si="494"/>
        <v>1.1123388502224463</v>
      </c>
      <c r="E1467" s="107">
        <f t="shared" si="495"/>
        <v>0.5950249492082198</v>
      </c>
      <c r="F1467" s="107">
        <f t="shared" si="496"/>
        <v>0.47669681198457287</v>
      </c>
      <c r="G1467" s="107">
        <f t="shared" si="497"/>
        <v>0.44111796809013304</v>
      </c>
      <c r="H1467" s="107">
        <f t="shared" si="498"/>
        <v>0.46261023601314322</v>
      </c>
      <c r="I1467" s="107">
        <f t="shared" si="499"/>
        <v>0.54823724639585991</v>
      </c>
      <c r="J1467" s="15"/>
      <c r="K1467" s="15"/>
      <c r="L1467" s="15"/>
      <c r="M1467" s="128">
        <f t="shared" si="517"/>
        <v>2039</v>
      </c>
      <c r="N1467" s="303">
        <f t="shared" ref="N1467:AA1467" si="524">AVERAGE(N1279,N1373)</f>
        <v>1.556355315030538</v>
      </c>
      <c r="O1467" s="303">
        <f t="shared" si="524"/>
        <v>1.0039255423283175</v>
      </c>
      <c r="P1467" s="303">
        <f t="shared" si="524"/>
        <v>0.7767356933084828</v>
      </c>
      <c r="Q1467" s="303">
        <f t="shared" si="524"/>
        <v>0.64015535035699689</v>
      </c>
      <c r="R1467" s="303">
        <f t="shared" si="524"/>
        <v>0.5498945480594426</v>
      </c>
      <c r="S1467" s="303">
        <f t="shared" si="524"/>
        <v>0.49396609956111448</v>
      </c>
      <c r="T1467" s="303">
        <f t="shared" si="524"/>
        <v>0.45942752440803125</v>
      </c>
      <c r="U1467" s="303">
        <f t="shared" si="524"/>
        <v>0.4422533926959078</v>
      </c>
      <c r="V1467" s="303">
        <f t="shared" si="524"/>
        <v>0.43998254348435828</v>
      </c>
      <c r="W1467" s="303">
        <f t="shared" si="524"/>
        <v>0.45100505190001422</v>
      </c>
      <c r="X1467" s="303">
        <f t="shared" si="524"/>
        <v>0.47421542012627216</v>
      </c>
      <c r="Y1467" s="303">
        <f t="shared" si="524"/>
        <v>0.50457495759949322</v>
      </c>
      <c r="Z1467" s="303">
        <f t="shared" si="524"/>
        <v>0.54507840738133018</v>
      </c>
      <c r="AA1467" s="303">
        <f t="shared" si="524"/>
        <v>0.59505837420675611</v>
      </c>
      <c r="AB1467" s="72"/>
      <c r="AC1467" s="72"/>
      <c r="AD1467" s="72"/>
      <c r="AE1467" s="72"/>
      <c r="AF1467" s="72"/>
      <c r="AG1467" s="72"/>
      <c r="AH1467" s="72"/>
      <c r="AI1467" s="72"/>
      <c r="AJ1467" s="72"/>
      <c r="AK1467" s="72"/>
      <c r="AL1467" s="72"/>
      <c r="AM1467" s="72"/>
      <c r="AN1467" s="72"/>
      <c r="AO1467" s="72"/>
      <c r="AP1467" s="72"/>
      <c r="AQ1467" s="72"/>
      <c r="AR1467" s="72"/>
      <c r="AS1467" s="72"/>
      <c r="AT1467" s="72"/>
      <c r="AU1467" s="72"/>
      <c r="AV1467" s="72"/>
      <c r="AW1467" s="72"/>
      <c r="AX1467" s="2"/>
      <c r="AY1467" s="359"/>
      <c r="AZ1467" s="359"/>
      <c r="BA1467" s="43"/>
      <c r="BB1467" s="128"/>
      <c r="BC1467" s="128"/>
      <c r="BD1467" s="43"/>
      <c r="BE1467" s="44"/>
      <c r="BF1467" s="44"/>
      <c r="BG1467" s="43"/>
      <c r="BH1467" s="2"/>
      <c r="BI1467" s="2"/>
      <c r="BJ1467" s="2"/>
      <c r="BK1467" s="2"/>
      <c r="BL1467" s="2"/>
      <c r="BM1467" s="2"/>
      <c r="BN1467" s="2"/>
      <c r="BO1467" s="2"/>
      <c r="BP1467" s="2"/>
      <c r="BQ1467" s="2"/>
      <c r="BR1467" s="2"/>
      <c r="BS1467" s="72"/>
      <c r="BT1467" s="72"/>
      <c r="BU1467" s="72"/>
      <c r="BV1467" s="72"/>
      <c r="BW1467" s="72"/>
      <c r="BX1467" s="72"/>
      <c r="BY1467" s="72"/>
      <c r="BZ1467" s="72"/>
      <c r="CA1467" s="72"/>
      <c r="CB1467" s="72"/>
      <c r="CC1467" s="72"/>
      <c r="CD1467" s="72"/>
      <c r="CE1467" s="72"/>
      <c r="CF1467" s="72"/>
      <c r="CG1467" s="72"/>
      <c r="CH1467" s="72"/>
      <c r="CI1467" s="72"/>
      <c r="CJ1467" s="72"/>
      <c r="EK1467" s="71"/>
      <c r="EL1467" s="71"/>
    </row>
    <row r="1468" spans="1:142" ht="25.15" customHeight="1">
      <c r="A1468" s="440"/>
      <c r="B1468" s="369">
        <f t="shared" si="516"/>
        <v>2040</v>
      </c>
      <c r="C1468" s="397">
        <f t="shared" si="501"/>
        <v>51135</v>
      </c>
      <c r="D1468" s="107">
        <f t="shared" si="494"/>
        <v>1.1598699650370861</v>
      </c>
      <c r="E1468" s="107">
        <f t="shared" si="495"/>
        <v>0.62146284922818196</v>
      </c>
      <c r="F1468" s="107">
        <f t="shared" si="496"/>
        <v>0.49833891273322695</v>
      </c>
      <c r="G1468" s="107">
        <f t="shared" si="497"/>
        <v>0.46134798754464096</v>
      </c>
      <c r="H1468" s="107">
        <f t="shared" si="498"/>
        <v>0.48375522012718297</v>
      </c>
      <c r="I1468" s="107">
        <f t="shared" si="499"/>
        <v>0.57288328595626359</v>
      </c>
      <c r="J1468" s="15"/>
      <c r="K1468" s="15"/>
      <c r="L1468" s="15"/>
      <c r="M1468" s="128">
        <f t="shared" si="517"/>
        <v>2040</v>
      </c>
      <c r="N1468" s="303">
        <f t="shared" ref="N1468:AA1468" si="525">AVERAGE(N1280,N1374)</f>
        <v>1.6219909784494364</v>
      </c>
      <c r="O1468" s="303">
        <f t="shared" si="525"/>
        <v>1.0470361589009249</v>
      </c>
      <c r="P1468" s="303">
        <f t="shared" si="525"/>
        <v>0.81058275776089705</v>
      </c>
      <c r="Q1468" s="303">
        <f t="shared" si="525"/>
        <v>0.66843341984337945</v>
      </c>
      <c r="R1468" s="303">
        <f t="shared" si="525"/>
        <v>0.57449227861298446</v>
      </c>
      <c r="S1468" s="303">
        <f t="shared" si="525"/>
        <v>0.51630268979304317</v>
      </c>
      <c r="T1468" s="303">
        <f t="shared" si="525"/>
        <v>0.48037513567341067</v>
      </c>
      <c r="U1468" s="303">
        <f t="shared" si="525"/>
        <v>0.46252005146487962</v>
      </c>
      <c r="V1468" s="303">
        <f t="shared" si="525"/>
        <v>0.46017592362440229</v>
      </c>
      <c r="W1468" s="303">
        <f t="shared" si="525"/>
        <v>0.47166718339954428</v>
      </c>
      <c r="X1468" s="303">
        <f t="shared" si="525"/>
        <v>0.49584325685482167</v>
      </c>
      <c r="Y1468" s="303">
        <f t="shared" si="525"/>
        <v>0.52744068923814313</v>
      </c>
      <c r="Z1468" s="303">
        <f t="shared" si="525"/>
        <v>0.56959564686560094</v>
      </c>
      <c r="AA1468" s="303">
        <f t="shared" si="525"/>
        <v>0.62161352176504658</v>
      </c>
      <c r="AB1468" s="72"/>
      <c r="AC1468" s="72"/>
      <c r="AD1468" s="72"/>
      <c r="AE1468" s="72"/>
      <c r="AF1468" s="72"/>
      <c r="AG1468" s="72"/>
      <c r="AH1468" s="72"/>
      <c r="AI1468" s="72"/>
      <c r="AJ1468" s="72"/>
      <c r="AK1468" s="72"/>
      <c r="AL1468" s="72"/>
      <c r="AM1468" s="72"/>
      <c r="AN1468" s="72"/>
      <c r="AO1468" s="72"/>
      <c r="AP1468" s="72"/>
      <c r="AQ1468" s="72"/>
      <c r="AR1468" s="72"/>
      <c r="AS1468" s="72"/>
      <c r="AT1468" s="72"/>
      <c r="AU1468" s="72"/>
      <c r="AV1468" s="72"/>
      <c r="AW1468" s="72"/>
      <c r="AX1468" s="2"/>
      <c r="AY1468" s="359"/>
      <c r="AZ1468" s="359"/>
      <c r="BA1468" s="43"/>
      <c r="BB1468" s="128"/>
      <c r="BC1468" s="128"/>
      <c r="BD1468" s="43"/>
      <c r="BE1468" s="44"/>
      <c r="BF1468" s="44"/>
      <c r="BG1468" s="43"/>
      <c r="BH1468" s="2"/>
      <c r="BI1468" s="2"/>
      <c r="BJ1468" s="2"/>
      <c r="BK1468" s="2"/>
      <c r="BL1468" s="2"/>
      <c r="BM1468" s="2"/>
      <c r="BN1468" s="2"/>
      <c r="BO1468" s="2"/>
      <c r="BP1468" s="2"/>
      <c r="BQ1468" s="2"/>
      <c r="BR1468" s="2"/>
      <c r="BS1468" s="72"/>
      <c r="BT1468" s="72"/>
      <c r="BU1468" s="72"/>
      <c r="BV1468" s="72"/>
      <c r="BW1468" s="72"/>
      <c r="BX1468" s="72"/>
      <c r="BY1468" s="72"/>
      <c r="BZ1468" s="72"/>
      <c r="CA1468" s="72"/>
      <c r="CB1468" s="72"/>
      <c r="CC1468" s="72"/>
      <c r="CD1468" s="72"/>
      <c r="CE1468" s="72"/>
      <c r="CF1468" s="72"/>
      <c r="CG1468" s="72"/>
      <c r="CH1468" s="72"/>
      <c r="CI1468" s="72"/>
      <c r="CJ1468" s="72"/>
      <c r="EK1468" s="71"/>
      <c r="EL1468" s="71"/>
    </row>
    <row r="1469" spans="1:142" ht="25.15" customHeight="1">
      <c r="A1469" s="440"/>
      <c r="B1469" s="369">
        <f>B1468+1</f>
        <v>2041</v>
      </c>
      <c r="C1469" s="397">
        <f t="shared" si="501"/>
        <v>51501</v>
      </c>
      <c r="D1469" s="107">
        <f t="shared" si="494"/>
        <v>1.2077275004337262</v>
      </c>
      <c r="E1469" s="107">
        <f t="shared" si="495"/>
        <v>0.64915554934647268</v>
      </c>
      <c r="F1469" s="107">
        <f t="shared" si="496"/>
        <v>0.52147908981880176</v>
      </c>
      <c r="G1469" s="107">
        <f t="shared" si="497"/>
        <v>0.48318116399352312</v>
      </c>
      <c r="H1469" s="107">
        <f t="shared" si="498"/>
        <v>0.5065060211943575</v>
      </c>
      <c r="I1469" s="107">
        <f t="shared" si="499"/>
        <v>0.59899178249319451</v>
      </c>
      <c r="J1469" s="15"/>
      <c r="K1469" s="15"/>
      <c r="L1469" s="15"/>
      <c r="M1469" s="128">
        <f>M1468+1</f>
        <v>2041</v>
      </c>
      <c r="N1469" s="303">
        <f t="shared" ref="N1469:AA1469" si="526">AVERAGE(N1281,N1375)</f>
        <v>1.6871562236450524</v>
      </c>
      <c r="O1469" s="303">
        <f t="shared" si="526"/>
        <v>1.0906677562522504</v>
      </c>
      <c r="P1469" s="303">
        <f t="shared" si="526"/>
        <v>0.84535852140387613</v>
      </c>
      <c r="Q1469" s="303">
        <f t="shared" si="526"/>
        <v>0.69788529771317986</v>
      </c>
      <c r="R1469" s="303">
        <f t="shared" si="526"/>
        <v>0.60042580097976539</v>
      </c>
      <c r="S1469" s="303">
        <f t="shared" si="526"/>
        <v>0.54009605705301778</v>
      </c>
      <c r="T1469" s="303">
        <f t="shared" si="526"/>
        <v>0.50286212258458574</v>
      </c>
      <c r="U1469" s="303">
        <f t="shared" si="526"/>
        <v>0.48437752199901507</v>
      </c>
      <c r="V1469" s="303">
        <f t="shared" si="526"/>
        <v>0.48198480598803117</v>
      </c>
      <c r="W1469" s="303">
        <f t="shared" si="526"/>
        <v>0.49394565111617567</v>
      </c>
      <c r="X1469" s="303">
        <f t="shared" si="526"/>
        <v>0.5190663912725394</v>
      </c>
      <c r="Y1469" s="303">
        <f t="shared" si="526"/>
        <v>0.55184723487112919</v>
      </c>
      <c r="Z1469" s="303">
        <f t="shared" si="526"/>
        <v>0.59558101222768056</v>
      </c>
      <c r="AA1469" s="303">
        <f t="shared" si="526"/>
        <v>0.64954710038077379</v>
      </c>
      <c r="AB1469" s="72"/>
      <c r="AC1469" s="72"/>
      <c r="AD1469" s="72"/>
      <c r="AE1469" s="72"/>
      <c r="AF1469" s="72"/>
      <c r="AG1469" s="72"/>
      <c r="AH1469" s="72"/>
      <c r="AI1469" s="72"/>
      <c r="AJ1469" s="72"/>
      <c r="AK1469" s="72"/>
      <c r="AL1469" s="72"/>
      <c r="AM1469" s="72"/>
      <c r="AN1469" s="72"/>
      <c r="AO1469" s="72"/>
      <c r="AP1469" s="72"/>
      <c r="AQ1469" s="72"/>
      <c r="AR1469" s="72"/>
      <c r="AS1469" s="72"/>
      <c r="AT1469" s="72"/>
      <c r="AU1469" s="72"/>
      <c r="AV1469" s="72"/>
      <c r="AW1469" s="72"/>
      <c r="AX1469" s="2"/>
      <c r="AY1469" s="359"/>
      <c r="AZ1469" s="359"/>
      <c r="BA1469" s="43"/>
      <c r="BB1469" s="128"/>
      <c r="BC1469" s="128"/>
      <c r="BD1469" s="43"/>
      <c r="BE1469" s="44"/>
      <c r="BF1469" s="44"/>
      <c r="BG1469" s="43"/>
      <c r="BH1469" s="2"/>
      <c r="BI1469" s="2"/>
      <c r="BJ1469" s="2"/>
      <c r="BK1469" s="2"/>
      <c r="BL1469" s="2"/>
      <c r="BM1469" s="2"/>
      <c r="BN1469" s="2"/>
      <c r="BO1469" s="2"/>
      <c r="BP1469" s="2"/>
      <c r="BQ1469" s="2"/>
      <c r="BR1469" s="2"/>
      <c r="BS1469" s="72"/>
      <c r="BT1469" s="72"/>
      <c r="BU1469" s="72"/>
      <c r="BV1469" s="72"/>
      <c r="BW1469" s="72"/>
      <c r="BX1469" s="72"/>
      <c r="BY1469" s="72"/>
      <c r="BZ1469" s="72"/>
      <c r="CA1469" s="72"/>
      <c r="CB1469" s="72"/>
      <c r="CC1469" s="72"/>
      <c r="CD1469" s="72"/>
      <c r="CE1469" s="72"/>
      <c r="CF1469" s="72"/>
      <c r="CG1469" s="72"/>
      <c r="CH1469" s="72"/>
      <c r="CI1469" s="72"/>
      <c r="CJ1469" s="72"/>
      <c r="EK1469" s="71"/>
      <c r="EL1469" s="71"/>
    </row>
    <row r="1470" spans="1:142" ht="25.15" customHeight="1">
      <c r="A1470" s="440"/>
      <c r="B1470" s="369">
        <f t="shared" ref="B1470:B1478" si="527">B1469+1</f>
        <v>2042</v>
      </c>
      <c r="C1470" s="397">
        <f t="shared" si="501"/>
        <v>51866</v>
      </c>
      <c r="D1470" s="107">
        <f t="shared" si="494"/>
        <v>1.2540394035215592</v>
      </c>
      <c r="E1470" s="107">
        <f t="shared" si="495"/>
        <v>0.67623099667228448</v>
      </c>
      <c r="F1470" s="107">
        <f t="shared" si="496"/>
        <v>0.54422036656939943</v>
      </c>
      <c r="G1470" s="107">
        <f t="shared" si="497"/>
        <v>0.50468728905676075</v>
      </c>
      <c r="H1470" s="107">
        <f t="shared" si="498"/>
        <v>0.52889919912652739</v>
      </c>
      <c r="I1470" s="107">
        <f t="shared" si="499"/>
        <v>0.62459098799148294</v>
      </c>
      <c r="J1470" s="15"/>
      <c r="K1470" s="15"/>
      <c r="L1470" s="15"/>
      <c r="M1470" s="128">
        <f t="shared" ref="M1470:M1478" si="528">M1469+1</f>
        <v>2042</v>
      </c>
      <c r="N1470" s="303">
        <f t="shared" ref="N1470:AA1470" si="529">AVERAGE(N1282,N1376)</f>
        <v>1.7499789977265778</v>
      </c>
      <c r="O1470" s="303">
        <f t="shared" si="529"/>
        <v>1.1329482814914871</v>
      </c>
      <c r="P1470" s="303">
        <f t="shared" si="529"/>
        <v>0.87919093134661264</v>
      </c>
      <c r="Q1470" s="303">
        <f t="shared" si="529"/>
        <v>0.72663893107559085</v>
      </c>
      <c r="R1470" s="303">
        <f t="shared" si="529"/>
        <v>0.6258230622689781</v>
      </c>
      <c r="S1470" s="303">
        <f t="shared" si="529"/>
        <v>0.56345753259617071</v>
      </c>
      <c r="T1470" s="303">
        <f t="shared" si="529"/>
        <v>0.52498320054262815</v>
      </c>
      <c r="U1470" s="303">
        <f t="shared" si="529"/>
        <v>0.50590390384532546</v>
      </c>
      <c r="V1470" s="303">
        <f t="shared" si="529"/>
        <v>0.50347067426819603</v>
      </c>
      <c r="W1470" s="303">
        <f t="shared" si="529"/>
        <v>0.51588532288879896</v>
      </c>
      <c r="X1470" s="303">
        <f t="shared" si="529"/>
        <v>0.54191307536425581</v>
      </c>
      <c r="Y1470" s="303">
        <f t="shared" si="529"/>
        <v>0.57582284648328153</v>
      </c>
      <c r="Z1470" s="303">
        <f t="shared" si="529"/>
        <v>0.62106275545239931</v>
      </c>
      <c r="AA1470" s="303">
        <f t="shared" si="529"/>
        <v>0.67688736203876809</v>
      </c>
      <c r="AB1470" s="72"/>
      <c r="AC1470" s="72"/>
      <c r="AD1470" s="72"/>
      <c r="AE1470" s="72"/>
      <c r="AF1470" s="72"/>
      <c r="AG1470" s="72"/>
      <c r="AH1470" s="72"/>
      <c r="AI1470" s="72"/>
      <c r="AJ1470" s="72"/>
      <c r="AK1470" s="72"/>
      <c r="AL1470" s="72"/>
      <c r="AM1470" s="72"/>
      <c r="AN1470" s="72"/>
      <c r="AO1470" s="72"/>
      <c r="AP1470" s="72"/>
      <c r="AQ1470" s="72"/>
      <c r="AR1470" s="72"/>
      <c r="AS1470" s="72"/>
      <c r="AT1470" s="72"/>
      <c r="AU1470" s="72"/>
      <c r="AV1470" s="72"/>
      <c r="AW1470" s="72"/>
      <c r="AX1470" s="2"/>
      <c r="AY1470" s="359"/>
      <c r="AZ1470" s="359"/>
      <c r="BA1470" s="43"/>
      <c r="BB1470" s="128"/>
      <c r="BC1470" s="128"/>
      <c r="BD1470" s="43"/>
      <c r="BE1470" s="44"/>
      <c r="BF1470" s="44"/>
      <c r="BG1470" s="43"/>
      <c r="BH1470" s="2"/>
      <c r="BI1470" s="2"/>
      <c r="BJ1470" s="2"/>
      <c r="BK1470" s="2"/>
      <c r="BL1470" s="2"/>
      <c r="BM1470" s="2"/>
      <c r="BN1470" s="2"/>
      <c r="BO1470" s="2"/>
      <c r="BP1470" s="2"/>
      <c r="BQ1470" s="2"/>
      <c r="BR1470" s="2"/>
      <c r="BS1470" s="72"/>
      <c r="BT1470" s="72"/>
      <c r="BU1470" s="72"/>
      <c r="BV1470" s="72"/>
      <c r="BW1470" s="72"/>
      <c r="BX1470" s="72"/>
      <c r="BY1470" s="72"/>
      <c r="BZ1470" s="72"/>
      <c r="CA1470" s="72"/>
      <c r="CB1470" s="72"/>
      <c r="CC1470" s="72"/>
      <c r="CD1470" s="72"/>
      <c r="CE1470" s="72"/>
      <c r="CF1470" s="72"/>
      <c r="CG1470" s="72"/>
      <c r="CH1470" s="72"/>
      <c r="CI1470" s="72"/>
      <c r="CJ1470" s="72"/>
      <c r="EK1470" s="71"/>
      <c r="EL1470" s="71"/>
    </row>
    <row r="1471" spans="1:142" ht="25.15" customHeight="1">
      <c r="A1471" s="440"/>
      <c r="B1471" s="369">
        <f t="shared" si="527"/>
        <v>2043</v>
      </c>
      <c r="C1471" s="397">
        <f t="shared" si="501"/>
        <v>52231</v>
      </c>
      <c r="D1471" s="107">
        <f t="shared" si="494"/>
        <v>1.2988056743005851</v>
      </c>
      <c r="E1471" s="107">
        <f t="shared" si="495"/>
        <v>0.70268919120561724</v>
      </c>
      <c r="F1471" s="107">
        <f t="shared" si="496"/>
        <v>0.56656274298502007</v>
      </c>
      <c r="G1471" s="107">
        <f t="shared" si="497"/>
        <v>0.52586636273435383</v>
      </c>
      <c r="H1471" s="107">
        <f t="shared" si="498"/>
        <v>0.55093475392369262</v>
      </c>
      <c r="I1471" s="107">
        <f t="shared" si="499"/>
        <v>0.64968090245112897</v>
      </c>
      <c r="J1471" s="15"/>
      <c r="K1471" s="15"/>
      <c r="L1471" s="15"/>
      <c r="M1471" s="128">
        <f t="shared" si="528"/>
        <v>2043</v>
      </c>
      <c r="N1471" s="303">
        <f t="shared" ref="N1471:AA1471" si="530">AVERAGE(N1283,N1377)</f>
        <v>1.810459300694014</v>
      </c>
      <c r="O1471" s="303">
        <f t="shared" si="530"/>
        <v>1.1738777346186344</v>
      </c>
      <c r="P1471" s="303">
        <f t="shared" si="530"/>
        <v>0.9120799875891068</v>
      </c>
      <c r="Q1471" s="303">
        <f t="shared" si="530"/>
        <v>0.7546943199306122</v>
      </c>
      <c r="R1471" s="303">
        <f t="shared" si="530"/>
        <v>0.65068406248062227</v>
      </c>
      <c r="S1471" s="303">
        <f t="shared" si="530"/>
        <v>0.58638711642250207</v>
      </c>
      <c r="T1471" s="303">
        <f t="shared" si="530"/>
        <v>0.54673836954753807</v>
      </c>
      <c r="U1471" s="303">
        <f t="shared" si="530"/>
        <v>0.52709919700381114</v>
      </c>
      <c r="V1471" s="303">
        <f t="shared" si="530"/>
        <v>0.52463352846489664</v>
      </c>
      <c r="W1471" s="303">
        <f t="shared" si="530"/>
        <v>0.53748619871741443</v>
      </c>
      <c r="X1471" s="303">
        <f t="shared" si="530"/>
        <v>0.56438330912997081</v>
      </c>
      <c r="Y1471" s="303">
        <f t="shared" si="530"/>
        <v>0.59936752407460037</v>
      </c>
      <c r="Z1471" s="303">
        <f t="shared" si="530"/>
        <v>0.64604087653975717</v>
      </c>
      <c r="AA1471" s="303">
        <f t="shared" si="530"/>
        <v>0.70363430673902927</v>
      </c>
      <c r="AB1471" s="72"/>
      <c r="AC1471" s="72"/>
      <c r="AD1471" s="72"/>
      <c r="AE1471" s="72"/>
      <c r="AF1471" s="72"/>
      <c r="AG1471" s="72"/>
      <c r="AH1471" s="72"/>
      <c r="AI1471" s="72"/>
      <c r="AJ1471" s="72"/>
      <c r="AK1471" s="72"/>
      <c r="AL1471" s="72"/>
      <c r="AM1471" s="72"/>
      <c r="AN1471" s="72"/>
      <c r="AO1471" s="72"/>
      <c r="AP1471" s="72"/>
      <c r="AQ1471" s="72"/>
      <c r="AR1471" s="72"/>
      <c r="AS1471" s="72"/>
      <c r="AT1471" s="72"/>
      <c r="AU1471" s="72"/>
      <c r="AV1471" s="72"/>
      <c r="AW1471" s="72"/>
      <c r="AX1471" s="2"/>
      <c r="AY1471" s="359"/>
      <c r="AZ1471" s="359"/>
      <c r="BA1471" s="43"/>
      <c r="BB1471" s="128"/>
      <c r="BC1471" s="128"/>
      <c r="BD1471" s="43"/>
      <c r="BE1471" s="44"/>
      <c r="BF1471" s="44"/>
      <c r="BG1471" s="43"/>
      <c r="BH1471" s="2"/>
      <c r="BI1471" s="2"/>
      <c r="BJ1471" s="2"/>
      <c r="BK1471" s="2"/>
      <c r="BL1471" s="2"/>
      <c r="BM1471" s="2"/>
      <c r="BN1471" s="2"/>
      <c r="BO1471" s="2"/>
      <c r="BP1471" s="2"/>
      <c r="BQ1471" s="2"/>
      <c r="BR1471" s="2"/>
      <c r="BS1471" s="72"/>
      <c r="BT1471" s="72"/>
      <c r="BU1471" s="72"/>
      <c r="BV1471" s="72"/>
      <c r="BW1471" s="72"/>
      <c r="BX1471" s="72"/>
      <c r="BY1471" s="72"/>
      <c r="BZ1471" s="72"/>
      <c r="CA1471" s="72"/>
      <c r="CB1471" s="72"/>
      <c r="CC1471" s="72"/>
      <c r="CD1471" s="72"/>
      <c r="CE1471" s="72"/>
      <c r="CF1471" s="72"/>
      <c r="CG1471" s="72"/>
      <c r="CH1471" s="72"/>
      <c r="CI1471" s="72"/>
      <c r="CJ1471" s="72"/>
      <c r="EK1471" s="71"/>
      <c r="EL1471" s="71"/>
    </row>
    <row r="1472" spans="1:142" ht="25.15" customHeight="1">
      <c r="A1472" s="440"/>
      <c r="B1472" s="369">
        <f t="shared" si="527"/>
        <v>2044</v>
      </c>
      <c r="C1472" s="397">
        <f t="shared" si="501"/>
        <v>52596</v>
      </c>
      <c r="D1472" s="107">
        <f t="shared" si="494"/>
        <v>1.3420263127708039</v>
      </c>
      <c r="E1472" s="107">
        <f t="shared" si="495"/>
        <v>0.72853013294647107</v>
      </c>
      <c r="F1472" s="107">
        <f t="shared" si="496"/>
        <v>0.58850621906566358</v>
      </c>
      <c r="G1472" s="107">
        <f t="shared" si="497"/>
        <v>0.54671838502630266</v>
      </c>
      <c r="H1472" s="107">
        <f t="shared" si="498"/>
        <v>0.5726126855858531</v>
      </c>
      <c r="I1472" s="107">
        <f t="shared" si="499"/>
        <v>0.67426152587213239</v>
      </c>
      <c r="J1472" s="15"/>
      <c r="K1472" s="15"/>
      <c r="L1472" s="15"/>
      <c r="M1472" s="128">
        <f t="shared" si="528"/>
        <v>2044</v>
      </c>
      <c r="N1472" s="303">
        <f t="shared" ref="N1472:AA1472" si="531">AVERAGE(N1284,N1378)</f>
        <v>1.8685971325473605</v>
      </c>
      <c r="O1472" s="303">
        <f t="shared" si="531"/>
        <v>1.2134561156336927</v>
      </c>
      <c r="P1472" s="303">
        <f t="shared" si="531"/>
        <v>0.9440256901313584</v>
      </c>
      <c r="Q1472" s="303">
        <f t="shared" si="531"/>
        <v>0.78205146427824412</v>
      </c>
      <c r="R1472" s="303">
        <f t="shared" si="531"/>
        <v>0.67500880161469801</v>
      </c>
      <c r="S1472" s="303">
        <f t="shared" si="531"/>
        <v>0.60888480853201188</v>
      </c>
      <c r="T1472" s="303">
        <f t="shared" si="531"/>
        <v>0.5681276295993154</v>
      </c>
      <c r="U1472" s="303">
        <f t="shared" si="531"/>
        <v>0.54796340147447187</v>
      </c>
      <c r="V1472" s="303">
        <f t="shared" si="531"/>
        <v>0.54547336857813344</v>
      </c>
      <c r="W1472" s="303">
        <f t="shared" si="531"/>
        <v>0.5587482786020217</v>
      </c>
      <c r="X1472" s="303">
        <f t="shared" si="531"/>
        <v>0.5864770925696845</v>
      </c>
      <c r="Y1472" s="303">
        <f t="shared" si="531"/>
        <v>0.62248126764508549</v>
      </c>
      <c r="Z1472" s="303">
        <f t="shared" si="531"/>
        <v>0.67051537548975415</v>
      </c>
      <c r="AA1472" s="303">
        <f t="shared" si="531"/>
        <v>0.72978793448155743</v>
      </c>
      <c r="AB1472" s="72"/>
      <c r="AC1472" s="72"/>
      <c r="AD1472" s="72"/>
      <c r="AE1472" s="72"/>
      <c r="AF1472" s="72"/>
      <c r="AG1472" s="72"/>
      <c r="AH1472" s="72"/>
      <c r="AI1472" s="72"/>
      <c r="AJ1472" s="72"/>
      <c r="AK1472" s="72"/>
      <c r="AL1472" s="72"/>
      <c r="AM1472" s="72"/>
      <c r="AN1472" s="72"/>
      <c r="AO1472" s="72"/>
      <c r="AP1472" s="72"/>
      <c r="AQ1472" s="72"/>
      <c r="AR1472" s="72"/>
      <c r="AS1472" s="72"/>
      <c r="AT1472" s="72"/>
      <c r="AU1472" s="72"/>
      <c r="AV1472" s="72"/>
      <c r="AW1472" s="72"/>
      <c r="AX1472" s="2"/>
      <c r="AY1472" s="359"/>
      <c r="AZ1472" s="359"/>
      <c r="BA1472" s="43"/>
      <c r="BB1472" s="128"/>
      <c r="BC1472" s="128"/>
      <c r="BD1472" s="43"/>
      <c r="BE1472" s="44"/>
      <c r="BF1472" s="44"/>
      <c r="BG1472" s="43"/>
      <c r="BH1472" s="2"/>
      <c r="BI1472" s="2"/>
      <c r="BJ1472" s="2"/>
      <c r="BK1472" s="2"/>
      <c r="BL1472" s="2"/>
      <c r="BM1472" s="2"/>
      <c r="BN1472" s="2"/>
      <c r="BO1472" s="2"/>
      <c r="BP1472" s="2"/>
      <c r="BQ1472" s="2"/>
      <c r="BR1472" s="2"/>
      <c r="BS1472" s="72"/>
      <c r="BT1472" s="72"/>
      <c r="BU1472" s="72"/>
      <c r="BV1472" s="72"/>
      <c r="BW1472" s="72"/>
      <c r="BX1472" s="72"/>
      <c r="BY1472" s="72"/>
      <c r="BZ1472" s="72"/>
      <c r="CA1472" s="72"/>
      <c r="CB1472" s="72"/>
      <c r="CC1472" s="72"/>
      <c r="CD1472" s="72"/>
      <c r="CE1472" s="72"/>
      <c r="CF1472" s="72"/>
      <c r="CG1472" s="72"/>
      <c r="CH1472" s="72"/>
      <c r="CI1472" s="72"/>
      <c r="CJ1472" s="72"/>
      <c r="EK1472" s="71"/>
      <c r="EL1472" s="71"/>
    </row>
    <row r="1473" spans="1:142" ht="25.15" customHeight="1">
      <c r="A1473" s="440"/>
      <c r="B1473" s="369">
        <f t="shared" si="527"/>
        <v>2045</v>
      </c>
      <c r="C1473" s="397">
        <f t="shared" si="501"/>
        <v>52962</v>
      </c>
      <c r="D1473" s="107">
        <f t="shared" si="494"/>
        <v>1.3837013189322154</v>
      </c>
      <c r="E1473" s="107">
        <f t="shared" si="495"/>
        <v>0.75375382189484597</v>
      </c>
      <c r="F1473" s="107">
        <f t="shared" si="496"/>
        <v>0.61005079481132996</v>
      </c>
      <c r="G1473" s="107">
        <f t="shared" si="497"/>
        <v>0.56724335593260689</v>
      </c>
      <c r="H1473" s="107">
        <f t="shared" si="498"/>
        <v>0.59393299411300904</v>
      </c>
      <c r="I1473" s="107">
        <f t="shared" si="499"/>
        <v>0.69833285825449332</v>
      </c>
      <c r="J1473" s="15"/>
      <c r="K1473" s="15"/>
      <c r="L1473" s="15"/>
      <c r="M1473" s="128">
        <f t="shared" si="528"/>
        <v>2045</v>
      </c>
      <c r="N1473" s="303">
        <f t="shared" ref="N1473:AA1473" si="532">AVERAGE(N1285,N1379)</f>
        <v>1.924392493286617</v>
      </c>
      <c r="O1473" s="303">
        <f t="shared" si="532"/>
        <v>1.2516834245366617</v>
      </c>
      <c r="P1473" s="303">
        <f t="shared" si="532"/>
        <v>0.97502803897336732</v>
      </c>
      <c r="Q1473" s="303">
        <f t="shared" si="532"/>
        <v>0.80871036411848674</v>
      </c>
      <c r="R1473" s="303">
        <f t="shared" si="532"/>
        <v>0.6987972796712052</v>
      </c>
      <c r="S1473" s="303">
        <f t="shared" si="532"/>
        <v>0.6309506089246999</v>
      </c>
      <c r="T1473" s="303">
        <f t="shared" si="532"/>
        <v>0.58915098069796001</v>
      </c>
      <c r="U1473" s="303">
        <f t="shared" si="532"/>
        <v>0.56849651725730754</v>
      </c>
      <c r="V1473" s="303">
        <f t="shared" si="532"/>
        <v>0.56599019460790612</v>
      </c>
      <c r="W1473" s="303">
        <f t="shared" si="532"/>
        <v>0.5796715625426212</v>
      </c>
      <c r="X1473" s="303">
        <f t="shared" si="532"/>
        <v>0.60819442568339688</v>
      </c>
      <c r="Y1473" s="303">
        <f t="shared" si="532"/>
        <v>0.6451640771947369</v>
      </c>
      <c r="Z1473" s="303">
        <f t="shared" si="532"/>
        <v>0.69448625230239036</v>
      </c>
      <c r="AA1473" s="303">
        <f t="shared" si="532"/>
        <v>0.75534824526635269</v>
      </c>
      <c r="AB1473" s="72"/>
      <c r="AC1473" s="72"/>
      <c r="AD1473" s="72"/>
      <c r="AE1473" s="72"/>
      <c r="AF1473" s="72"/>
      <c r="AG1473" s="72"/>
      <c r="AH1473" s="72"/>
      <c r="AI1473" s="72"/>
      <c r="AJ1473" s="72"/>
      <c r="AK1473" s="72"/>
      <c r="AL1473" s="72"/>
      <c r="AM1473" s="72"/>
      <c r="AN1473" s="72"/>
      <c r="AO1473" s="72"/>
      <c r="AP1473" s="72"/>
      <c r="AQ1473" s="72"/>
      <c r="AR1473" s="72"/>
      <c r="AS1473" s="72"/>
      <c r="AT1473" s="72"/>
      <c r="AU1473" s="72"/>
      <c r="AV1473" s="72"/>
      <c r="AW1473" s="72"/>
      <c r="AX1473" s="2"/>
      <c r="AY1473" s="359"/>
      <c r="AZ1473" s="359"/>
      <c r="BA1473" s="43"/>
      <c r="BB1473" s="128"/>
      <c r="BC1473" s="128"/>
      <c r="BD1473" s="43"/>
      <c r="BE1473" s="44"/>
      <c r="BF1473" s="44"/>
      <c r="BG1473" s="43"/>
      <c r="BH1473" s="2"/>
      <c r="BI1473" s="2"/>
      <c r="BJ1473" s="2"/>
      <c r="BK1473" s="2"/>
      <c r="BL1473" s="2"/>
      <c r="BM1473" s="2"/>
      <c r="BN1473" s="2"/>
      <c r="BO1473" s="2"/>
      <c r="BP1473" s="2"/>
      <c r="BQ1473" s="2"/>
      <c r="BR1473" s="2"/>
      <c r="BS1473" s="72"/>
      <c r="BT1473" s="72"/>
      <c r="BU1473" s="72"/>
      <c r="BV1473" s="72"/>
      <c r="BW1473" s="72"/>
      <c r="BX1473" s="72"/>
      <c r="BY1473" s="72"/>
      <c r="BZ1473" s="72"/>
      <c r="CA1473" s="72"/>
      <c r="CB1473" s="72"/>
      <c r="CC1473" s="72"/>
      <c r="CD1473" s="72"/>
      <c r="CE1473" s="72"/>
      <c r="CF1473" s="72"/>
      <c r="CG1473" s="72"/>
      <c r="CH1473" s="72"/>
      <c r="CI1473" s="72"/>
      <c r="CJ1473" s="72"/>
      <c r="EK1473" s="71"/>
      <c r="EL1473" s="71"/>
    </row>
    <row r="1474" spans="1:142" ht="25.15" customHeight="1">
      <c r="A1474" s="440"/>
      <c r="B1474" s="369">
        <f t="shared" si="527"/>
        <v>2046</v>
      </c>
      <c r="C1474" s="397">
        <f t="shared" si="501"/>
        <v>53327</v>
      </c>
      <c r="D1474" s="107">
        <f t="shared" si="494"/>
        <v>1.4238306927848201</v>
      </c>
      <c r="E1474" s="107">
        <f t="shared" si="495"/>
        <v>0.77836025805074205</v>
      </c>
      <c r="F1474" s="107">
        <f t="shared" si="496"/>
        <v>0.63119647022201919</v>
      </c>
      <c r="G1474" s="107">
        <f t="shared" si="497"/>
        <v>0.58744127545326663</v>
      </c>
      <c r="H1474" s="107">
        <f t="shared" si="498"/>
        <v>0.61489567950516011</v>
      </c>
      <c r="I1474" s="107">
        <f t="shared" si="499"/>
        <v>0.72189489959821174</v>
      </c>
      <c r="J1474" s="15"/>
      <c r="K1474" s="15"/>
      <c r="L1474" s="15"/>
      <c r="M1474" s="128">
        <f t="shared" si="528"/>
        <v>2046</v>
      </c>
      <c r="N1474" s="303">
        <f t="shared" ref="N1474:AA1474" si="533">AVERAGE(N1286,N1380)</f>
        <v>1.9778453829117837</v>
      </c>
      <c r="O1474" s="303">
        <f t="shared" si="533"/>
        <v>1.2885596613275418</v>
      </c>
      <c r="P1474" s="303">
        <f t="shared" si="533"/>
        <v>1.0050870341151341</v>
      </c>
      <c r="Q1474" s="303">
        <f t="shared" si="533"/>
        <v>0.8346710194513397</v>
      </c>
      <c r="R1474" s="303">
        <f t="shared" si="533"/>
        <v>0.72204949665014428</v>
      </c>
      <c r="S1474" s="303">
        <f t="shared" si="533"/>
        <v>0.65258451760056646</v>
      </c>
      <c r="T1474" s="303">
        <f t="shared" si="533"/>
        <v>0.60980842284347203</v>
      </c>
      <c r="U1474" s="303">
        <f t="shared" si="533"/>
        <v>0.5886985443523185</v>
      </c>
      <c r="V1474" s="303">
        <f t="shared" si="533"/>
        <v>0.58618400655421476</v>
      </c>
      <c r="W1474" s="303">
        <f t="shared" si="533"/>
        <v>0.6002560505392126</v>
      </c>
      <c r="X1474" s="303">
        <f t="shared" si="533"/>
        <v>0.62953530847110772</v>
      </c>
      <c r="Y1474" s="303">
        <f t="shared" si="533"/>
        <v>0.66741595272355481</v>
      </c>
      <c r="Z1474" s="303">
        <f t="shared" si="533"/>
        <v>0.71795350697766547</v>
      </c>
      <c r="AA1474" s="303">
        <f t="shared" si="533"/>
        <v>0.78031523909341483</v>
      </c>
      <c r="AB1474" s="72"/>
      <c r="AC1474" s="72"/>
      <c r="AD1474" s="72"/>
      <c r="AE1474" s="72"/>
      <c r="AF1474" s="72"/>
      <c r="AG1474" s="72"/>
      <c r="AH1474" s="72"/>
      <c r="AI1474" s="72"/>
      <c r="AJ1474" s="72"/>
      <c r="AK1474" s="72"/>
      <c r="AL1474" s="72"/>
      <c r="AM1474" s="72"/>
      <c r="AN1474" s="72"/>
      <c r="AO1474" s="72"/>
      <c r="AP1474" s="72"/>
      <c r="AQ1474" s="72"/>
      <c r="AR1474" s="72"/>
      <c r="AS1474" s="72"/>
      <c r="AT1474" s="72"/>
      <c r="AU1474" s="72"/>
      <c r="AV1474" s="72"/>
      <c r="AW1474" s="72"/>
      <c r="AX1474" s="2"/>
      <c r="AY1474" s="359"/>
      <c r="AZ1474" s="359"/>
      <c r="BA1474" s="43"/>
      <c r="BB1474" s="128"/>
      <c r="BC1474" s="128"/>
      <c r="BD1474" s="43"/>
      <c r="BE1474" s="44"/>
      <c r="BF1474" s="44"/>
      <c r="BG1474" s="43"/>
      <c r="BH1474" s="2"/>
      <c r="BI1474" s="2"/>
      <c r="BJ1474" s="2"/>
      <c r="BK1474" s="2"/>
      <c r="BL1474" s="2"/>
      <c r="BM1474" s="2"/>
      <c r="BN1474" s="2"/>
      <c r="BO1474" s="2"/>
      <c r="BP1474" s="2"/>
      <c r="BQ1474" s="2"/>
      <c r="BR1474" s="2"/>
      <c r="BS1474" s="72"/>
      <c r="BT1474" s="72"/>
      <c r="BU1474" s="72"/>
      <c r="BV1474" s="72"/>
      <c r="BW1474" s="72"/>
      <c r="BX1474" s="72"/>
      <c r="BY1474" s="72"/>
      <c r="BZ1474" s="72"/>
      <c r="CA1474" s="72"/>
      <c r="CB1474" s="72"/>
      <c r="CC1474" s="72"/>
      <c r="CD1474" s="72"/>
      <c r="CE1474" s="72"/>
      <c r="CF1474" s="72"/>
      <c r="CG1474" s="72"/>
      <c r="CH1474" s="72"/>
      <c r="CI1474" s="72"/>
      <c r="CJ1474" s="72"/>
      <c r="EK1474" s="71"/>
      <c r="EL1474" s="71"/>
    </row>
    <row r="1475" spans="1:142" ht="25.15" customHeight="1">
      <c r="A1475" s="440"/>
      <c r="B1475" s="369">
        <f t="shared" si="527"/>
        <v>2047</v>
      </c>
      <c r="C1475" s="397">
        <f t="shared" si="501"/>
        <v>53692</v>
      </c>
      <c r="D1475" s="107">
        <f t="shared" si="494"/>
        <v>1.4645431307395758</v>
      </c>
      <c r="E1475" s="107">
        <f t="shared" si="495"/>
        <v>0.80351734453121015</v>
      </c>
      <c r="F1475" s="107">
        <f t="shared" si="496"/>
        <v>0.65289221654270624</v>
      </c>
      <c r="G1475" s="107">
        <f t="shared" si="497"/>
        <v>0.60819614961970581</v>
      </c>
      <c r="H1475" s="107">
        <f t="shared" si="498"/>
        <v>0.63642577923212063</v>
      </c>
      <c r="I1475" s="107">
        <f t="shared" si="499"/>
        <v>0.74603199873866366</v>
      </c>
      <c r="J1475" s="15"/>
      <c r="K1475" s="15"/>
      <c r="L1475" s="15"/>
      <c r="M1475" s="128">
        <f t="shared" si="528"/>
        <v>2047</v>
      </c>
      <c r="N1475" s="303">
        <f t="shared" ref="N1475:AA1475" si="534">AVERAGE(N1287,N1381)</f>
        <v>2.0319091577568091</v>
      </c>
      <c r="O1475" s="303">
        <f t="shared" si="534"/>
        <v>1.3260121692756286</v>
      </c>
      <c r="P1475" s="303">
        <f t="shared" si="534"/>
        <v>1.0357080651862893</v>
      </c>
      <c r="Q1475" s="303">
        <f t="shared" si="534"/>
        <v>0.86118515288273745</v>
      </c>
      <c r="R1475" s="303">
        <f t="shared" si="534"/>
        <v>0.74584953617968286</v>
      </c>
      <c r="S1475" s="303">
        <f t="shared" si="534"/>
        <v>0.67476730098546212</v>
      </c>
      <c r="T1475" s="303">
        <f t="shared" si="534"/>
        <v>0.63101713209995025</v>
      </c>
      <c r="U1475" s="303">
        <f t="shared" si="534"/>
        <v>0.60945531897895044</v>
      </c>
      <c r="V1475" s="303">
        <f t="shared" si="534"/>
        <v>0.60693698026046117</v>
      </c>
      <c r="W1475" s="303">
        <f t="shared" si="534"/>
        <v>0.62140494745728636</v>
      </c>
      <c r="X1475" s="303">
        <f t="shared" si="534"/>
        <v>0.651446611006955</v>
      </c>
      <c r="Y1475" s="303">
        <f t="shared" si="534"/>
        <v>0.69024015026389951</v>
      </c>
      <c r="Z1475" s="303">
        <f t="shared" si="534"/>
        <v>0.74199562152360832</v>
      </c>
      <c r="AA1475" s="303">
        <f t="shared" si="534"/>
        <v>0.80586022442848315</v>
      </c>
      <c r="AB1475" s="72"/>
      <c r="AC1475" s="72"/>
      <c r="AD1475" s="72"/>
      <c r="AE1475" s="72"/>
      <c r="AF1475" s="72"/>
      <c r="AG1475" s="72"/>
      <c r="AH1475" s="72"/>
      <c r="AI1475" s="72"/>
      <c r="AJ1475" s="72"/>
      <c r="AK1475" s="72"/>
      <c r="AL1475" s="72"/>
      <c r="AM1475" s="72"/>
      <c r="AN1475" s="72"/>
      <c r="AO1475" s="72"/>
      <c r="AP1475" s="72"/>
      <c r="AQ1475" s="72"/>
      <c r="AR1475" s="72"/>
      <c r="AS1475" s="72"/>
      <c r="AT1475" s="72"/>
      <c r="AU1475" s="72"/>
      <c r="AV1475" s="72"/>
      <c r="AW1475" s="72"/>
      <c r="AX1475" s="2"/>
      <c r="AY1475" s="359"/>
      <c r="AZ1475" s="359"/>
      <c r="BA1475" s="43"/>
      <c r="BB1475" s="128"/>
      <c r="BC1475" s="128"/>
      <c r="BD1475" s="43"/>
      <c r="BE1475" s="44"/>
      <c r="BF1475" s="44"/>
      <c r="BG1475" s="43"/>
      <c r="BH1475" s="2"/>
      <c r="BI1475" s="2"/>
      <c r="BJ1475" s="2"/>
      <c r="BK1475" s="2"/>
      <c r="BL1475" s="2"/>
      <c r="BM1475" s="2"/>
      <c r="BN1475" s="2"/>
      <c r="BO1475" s="2"/>
      <c r="BP1475" s="2"/>
      <c r="BQ1475" s="2"/>
      <c r="BR1475" s="2"/>
      <c r="BS1475" s="72"/>
      <c r="BT1475" s="72"/>
      <c r="BU1475" s="72"/>
      <c r="BV1475" s="72"/>
      <c r="BW1475" s="72"/>
      <c r="BX1475" s="72"/>
      <c r="BY1475" s="72"/>
      <c r="BZ1475" s="72"/>
      <c r="CA1475" s="72"/>
      <c r="CB1475" s="72"/>
      <c r="CC1475" s="72"/>
      <c r="CD1475" s="72"/>
      <c r="CE1475" s="72"/>
      <c r="CF1475" s="72"/>
      <c r="CG1475" s="72"/>
      <c r="CH1475" s="72"/>
      <c r="CI1475" s="72"/>
      <c r="CJ1475" s="72"/>
      <c r="EK1475" s="71"/>
      <c r="EL1475" s="71"/>
    </row>
    <row r="1476" spans="1:142" ht="25.15" customHeight="1">
      <c r="A1476" s="440"/>
      <c r="B1476" s="369">
        <f t="shared" si="527"/>
        <v>2048</v>
      </c>
      <c r="C1476" s="397">
        <f t="shared" si="501"/>
        <v>54057</v>
      </c>
      <c r="D1476" s="107">
        <f t="shared" si="494"/>
        <v>1.5036526907444578</v>
      </c>
      <c r="E1476" s="107">
        <f t="shared" si="495"/>
        <v>0.82803431700466334</v>
      </c>
      <c r="F1476" s="107">
        <f t="shared" si="496"/>
        <v>0.6741742884419355</v>
      </c>
      <c r="G1476" s="107">
        <f t="shared" si="497"/>
        <v>0.62861185938621755</v>
      </c>
      <c r="H1476" s="107">
        <f t="shared" si="498"/>
        <v>0.65758501052278029</v>
      </c>
      <c r="I1476" s="107">
        <f t="shared" si="499"/>
        <v>0.7696409442094122</v>
      </c>
      <c r="J1476" s="15"/>
      <c r="K1476" s="15"/>
      <c r="L1476" s="15"/>
      <c r="M1476" s="128">
        <f t="shared" si="528"/>
        <v>2048</v>
      </c>
      <c r="N1476" s="303">
        <f t="shared" ref="N1476:AA1476" si="535">AVERAGE(N1288,N1382)</f>
        <v>2.0835437032983348</v>
      </c>
      <c r="O1476" s="303">
        <f t="shared" si="535"/>
        <v>1.3620635654037714</v>
      </c>
      <c r="P1476" s="303">
        <f t="shared" si="535"/>
        <v>1.0653508035312675</v>
      </c>
      <c r="Q1476" s="303">
        <f t="shared" si="535"/>
        <v>0.8869751808990648</v>
      </c>
      <c r="R1476" s="303">
        <f t="shared" si="535"/>
        <v>0.76909345311026178</v>
      </c>
      <c r="S1476" s="303">
        <f t="shared" si="535"/>
        <v>0.69650219666402435</v>
      </c>
      <c r="T1476" s="303">
        <f t="shared" si="535"/>
        <v>0.65184638021984664</v>
      </c>
      <c r="U1476" s="303">
        <f t="shared" si="535"/>
        <v>0.62986874237376411</v>
      </c>
      <c r="V1476" s="303">
        <f t="shared" si="535"/>
        <v>0.62735497639867088</v>
      </c>
      <c r="W1476" s="303">
        <f t="shared" si="535"/>
        <v>0.64220250043342597</v>
      </c>
      <c r="X1476" s="303">
        <f t="shared" si="535"/>
        <v>0.67296752061213461</v>
      </c>
      <c r="Y1476" s="303">
        <f t="shared" si="535"/>
        <v>0.71261745326412029</v>
      </c>
      <c r="Z1476" s="303">
        <f t="shared" si="535"/>
        <v>0.76551546126043646</v>
      </c>
      <c r="AA1476" s="303">
        <f t="shared" si="535"/>
        <v>0.83078991810367997</v>
      </c>
      <c r="AB1476" s="72"/>
      <c r="AC1476" s="72"/>
      <c r="AD1476" s="72"/>
      <c r="AE1476" s="72"/>
      <c r="AF1476" s="72"/>
      <c r="AG1476" s="72"/>
      <c r="AH1476" s="72"/>
      <c r="AI1476" s="72"/>
      <c r="AJ1476" s="72"/>
      <c r="AK1476" s="72"/>
      <c r="AL1476" s="72"/>
      <c r="AM1476" s="72"/>
      <c r="AN1476" s="72"/>
      <c r="AO1476" s="72"/>
      <c r="AP1476" s="72"/>
      <c r="AQ1476" s="72"/>
      <c r="AR1476" s="72"/>
      <c r="AS1476" s="72"/>
      <c r="AT1476" s="72"/>
      <c r="AU1476" s="72"/>
      <c r="AV1476" s="72"/>
      <c r="AW1476" s="72"/>
      <c r="AX1476" s="2"/>
      <c r="AY1476" s="359"/>
      <c r="AZ1476" s="359"/>
      <c r="BA1476" s="43"/>
      <c r="BB1476" s="128"/>
      <c r="BC1476" s="128"/>
      <c r="BD1476" s="43"/>
      <c r="BE1476" s="44"/>
      <c r="BF1476" s="44"/>
      <c r="BG1476" s="43"/>
      <c r="BH1476" s="2"/>
      <c r="BI1476" s="2"/>
      <c r="BJ1476" s="2"/>
      <c r="BK1476" s="2"/>
      <c r="BL1476" s="2"/>
      <c r="BM1476" s="2"/>
      <c r="BN1476" s="2"/>
      <c r="BO1476" s="2"/>
      <c r="BP1476" s="2"/>
      <c r="BQ1476" s="2"/>
      <c r="BR1476" s="2"/>
      <c r="BS1476" s="72"/>
      <c r="BT1476" s="72"/>
      <c r="BU1476" s="72"/>
      <c r="BV1476" s="72"/>
      <c r="BW1476" s="72"/>
      <c r="BX1476" s="72"/>
      <c r="BY1476" s="72"/>
      <c r="BZ1476" s="72"/>
      <c r="CA1476" s="72"/>
      <c r="CB1476" s="72"/>
      <c r="CC1476" s="72"/>
      <c r="CD1476" s="72"/>
      <c r="CE1476" s="72"/>
      <c r="CF1476" s="72"/>
      <c r="CG1476" s="72"/>
      <c r="CH1476" s="72"/>
      <c r="CI1476" s="72"/>
      <c r="CJ1476" s="72"/>
      <c r="EK1476" s="71"/>
      <c r="EL1476" s="71"/>
    </row>
    <row r="1477" spans="1:142" ht="25.15" customHeight="1">
      <c r="A1477" s="440"/>
      <c r="B1477" s="369">
        <f t="shared" si="527"/>
        <v>2049</v>
      </c>
      <c r="C1477" s="397">
        <f t="shared" si="501"/>
        <v>54423</v>
      </c>
      <c r="D1477" s="107">
        <f t="shared" si="494"/>
        <v>1.5411593727994652</v>
      </c>
      <c r="E1477" s="107">
        <f t="shared" si="495"/>
        <v>0.85191117547110107</v>
      </c>
      <c r="F1477" s="107">
        <f t="shared" si="496"/>
        <v>0.69504268591970697</v>
      </c>
      <c r="G1477" s="107">
        <f t="shared" si="497"/>
        <v>0.64868840475280154</v>
      </c>
      <c r="H1477" s="107">
        <f t="shared" si="498"/>
        <v>0.67837337337713854</v>
      </c>
      <c r="I1477" s="107">
        <f t="shared" si="499"/>
        <v>0.79272173601045726</v>
      </c>
      <c r="J1477" s="15"/>
      <c r="K1477" s="15"/>
      <c r="L1477" s="15"/>
      <c r="M1477" s="128">
        <f t="shared" si="528"/>
        <v>2049</v>
      </c>
      <c r="N1477" s="303">
        <f t="shared" ref="N1477:AA1477" si="536">AVERAGE(N1289,N1383)</f>
        <v>2.1327490195363588</v>
      </c>
      <c r="O1477" s="303">
        <f t="shared" si="536"/>
        <v>1.3967138497119693</v>
      </c>
      <c r="P1477" s="303">
        <f t="shared" si="536"/>
        <v>1.0940152491500679</v>
      </c>
      <c r="Q1477" s="303">
        <f t="shared" si="536"/>
        <v>0.9120411035003213</v>
      </c>
      <c r="R1477" s="303">
        <f t="shared" si="536"/>
        <v>0.79178124744188072</v>
      </c>
      <c r="S1477" s="303">
        <f t="shared" si="536"/>
        <v>0.71778920463625306</v>
      </c>
      <c r="T1477" s="303">
        <f t="shared" si="536"/>
        <v>0.67229616720316088</v>
      </c>
      <c r="U1477" s="303">
        <f t="shared" si="536"/>
        <v>0.64993881453675928</v>
      </c>
      <c r="V1477" s="303">
        <f t="shared" si="536"/>
        <v>0.6474379949688438</v>
      </c>
      <c r="W1477" s="303">
        <f t="shared" si="536"/>
        <v>0.66264870946763121</v>
      </c>
      <c r="X1477" s="303">
        <f t="shared" si="536"/>
        <v>0.69409803728664587</v>
      </c>
      <c r="Y1477" s="303">
        <f t="shared" si="536"/>
        <v>0.73454786172421715</v>
      </c>
      <c r="Z1477" s="303">
        <f t="shared" si="536"/>
        <v>0.78851302618814922</v>
      </c>
      <c r="AA1477" s="303">
        <f t="shared" si="536"/>
        <v>0.85510432011900539</v>
      </c>
      <c r="AB1477" s="72"/>
      <c r="AC1477" s="72"/>
      <c r="AD1477" s="72"/>
      <c r="AE1477" s="72"/>
      <c r="AF1477" s="72"/>
      <c r="AG1477" s="72"/>
      <c r="AH1477" s="72"/>
      <c r="AI1477" s="72"/>
      <c r="AJ1477" s="72"/>
      <c r="AK1477" s="72"/>
      <c r="AL1477" s="72"/>
      <c r="AM1477" s="72"/>
      <c r="AN1477" s="72"/>
      <c r="AO1477" s="72"/>
      <c r="AP1477" s="72"/>
      <c r="AQ1477" s="72"/>
      <c r="AR1477" s="72"/>
      <c r="AS1477" s="72"/>
      <c r="AT1477" s="72"/>
      <c r="AU1477" s="72"/>
      <c r="AV1477" s="72"/>
      <c r="AW1477" s="72"/>
      <c r="AX1477" s="2"/>
      <c r="AY1477" s="359"/>
      <c r="AZ1477" s="359"/>
      <c r="BA1477" s="43"/>
      <c r="BB1477" s="128"/>
      <c r="BC1477" s="128"/>
      <c r="BD1477" s="43"/>
      <c r="BE1477" s="44"/>
      <c r="BF1477" s="44"/>
      <c r="BG1477" s="43"/>
      <c r="BH1477" s="2"/>
      <c r="BI1477" s="2"/>
      <c r="BJ1477" s="2"/>
      <c r="BK1477" s="2"/>
      <c r="BL1477" s="2"/>
      <c r="BM1477" s="2"/>
      <c r="BN1477" s="2"/>
      <c r="BO1477" s="2"/>
      <c r="BP1477" s="2"/>
      <c r="BQ1477" s="2"/>
      <c r="BR1477" s="2"/>
      <c r="BS1477" s="72"/>
      <c r="BT1477" s="72"/>
      <c r="BU1477" s="72"/>
      <c r="BV1477" s="72"/>
      <c r="BW1477" s="72"/>
      <c r="BX1477" s="72"/>
      <c r="BY1477" s="72"/>
      <c r="BZ1477" s="72"/>
      <c r="CA1477" s="72"/>
      <c r="CB1477" s="72"/>
      <c r="CC1477" s="72"/>
      <c r="CD1477" s="72"/>
      <c r="CE1477" s="72"/>
      <c r="CF1477" s="72"/>
      <c r="CG1477" s="72"/>
      <c r="CH1477" s="72"/>
      <c r="CI1477" s="72"/>
      <c r="CJ1477" s="72"/>
      <c r="EK1477" s="71"/>
      <c r="EL1477" s="71"/>
    </row>
    <row r="1478" spans="1:142" ht="25.15" customHeight="1">
      <c r="A1478" s="440"/>
      <c r="B1478" s="369">
        <f t="shared" si="527"/>
        <v>2050</v>
      </c>
      <c r="C1478" s="397">
        <f t="shared" si="501"/>
        <v>54788</v>
      </c>
      <c r="D1478" s="107">
        <f t="shared" si="494"/>
        <v>1.5770631769046017</v>
      </c>
      <c r="E1478" s="107">
        <f t="shared" si="495"/>
        <v>0.87514791993052499</v>
      </c>
      <c r="F1478" s="107">
        <f t="shared" si="496"/>
        <v>0.71549740897602176</v>
      </c>
      <c r="G1478" s="107">
        <f t="shared" si="497"/>
        <v>0.66842578571945876</v>
      </c>
      <c r="H1478" s="107">
        <f t="shared" si="498"/>
        <v>0.69879086779519661</v>
      </c>
      <c r="I1478" s="107">
        <f t="shared" si="499"/>
        <v>0.81527437414180026</v>
      </c>
      <c r="J1478" s="15"/>
      <c r="K1478" s="15"/>
      <c r="L1478" s="15"/>
      <c r="M1478" s="128">
        <f t="shared" si="528"/>
        <v>2050</v>
      </c>
      <c r="N1478" s="303">
        <f t="shared" ref="N1478:AA1478" si="537">AVERAGE(N1290,N1384)</f>
        <v>2.1795251064708863</v>
      </c>
      <c r="O1478" s="303">
        <f t="shared" si="537"/>
        <v>1.4299630222002255</v>
      </c>
      <c r="P1478" s="303">
        <f t="shared" si="537"/>
        <v>1.1217014020426932</v>
      </c>
      <c r="Q1478" s="303">
        <f t="shared" si="537"/>
        <v>0.93638292068650886</v>
      </c>
      <c r="R1478" s="303">
        <f t="shared" si="537"/>
        <v>0.81391291917454101</v>
      </c>
      <c r="S1478" s="303">
        <f t="shared" si="537"/>
        <v>0.73862832490214902</v>
      </c>
      <c r="T1478" s="303">
        <f t="shared" si="537"/>
        <v>0.6923664930498945</v>
      </c>
      <c r="U1478" s="303">
        <f t="shared" si="537"/>
        <v>0.66966553546793683</v>
      </c>
      <c r="V1478" s="303">
        <f t="shared" si="537"/>
        <v>0.6671860359709807</v>
      </c>
      <c r="W1478" s="303">
        <f t="shared" si="537"/>
        <v>0.68274357455990331</v>
      </c>
      <c r="X1478" s="303">
        <f t="shared" si="537"/>
        <v>0.71483816103049003</v>
      </c>
      <c r="Y1478" s="303">
        <f t="shared" si="537"/>
        <v>0.75603137564419143</v>
      </c>
      <c r="Z1478" s="303">
        <f t="shared" si="537"/>
        <v>0.81098831630674828</v>
      </c>
      <c r="AA1478" s="303">
        <f t="shared" si="537"/>
        <v>0.87880343047446097</v>
      </c>
      <c r="AB1478" s="72"/>
      <c r="AC1478" s="72"/>
      <c r="AD1478" s="72"/>
      <c r="AE1478" s="72"/>
      <c r="AF1478" s="72"/>
      <c r="AG1478" s="72"/>
      <c r="AH1478" s="72"/>
      <c r="AI1478" s="72"/>
      <c r="AJ1478" s="72"/>
      <c r="AK1478" s="72"/>
      <c r="AL1478" s="72"/>
      <c r="AM1478" s="72"/>
      <c r="AN1478" s="72"/>
      <c r="AO1478" s="72"/>
      <c r="AP1478" s="72"/>
      <c r="AQ1478" s="72"/>
      <c r="AR1478" s="72"/>
      <c r="AS1478" s="72"/>
      <c r="AT1478" s="72"/>
      <c r="AU1478" s="72"/>
      <c r="AV1478" s="72"/>
      <c r="AW1478" s="72"/>
      <c r="AX1478" s="2"/>
      <c r="AY1478" s="359"/>
      <c r="AZ1478" s="359"/>
      <c r="BA1478" s="43"/>
      <c r="BB1478" s="128"/>
      <c r="BC1478" s="128"/>
      <c r="BD1478" s="43"/>
      <c r="BE1478" s="44"/>
      <c r="BF1478" s="44"/>
      <c r="BG1478" s="43"/>
      <c r="BH1478" s="2"/>
      <c r="BI1478" s="2"/>
      <c r="BJ1478" s="2"/>
      <c r="BK1478" s="2"/>
      <c r="BL1478" s="2"/>
      <c r="BM1478" s="2"/>
      <c r="BN1478" s="2"/>
      <c r="BO1478" s="2"/>
      <c r="BP1478" s="2"/>
      <c r="BQ1478" s="2"/>
      <c r="BR1478" s="2"/>
      <c r="BS1478" s="72"/>
      <c r="BT1478" s="72"/>
      <c r="BU1478" s="72"/>
      <c r="BV1478" s="72"/>
      <c r="BW1478" s="72"/>
      <c r="BX1478" s="72"/>
      <c r="BY1478" s="72"/>
      <c r="BZ1478" s="72"/>
      <c r="CA1478" s="72"/>
      <c r="CB1478" s="72"/>
      <c r="CC1478" s="72"/>
      <c r="CD1478" s="72"/>
      <c r="CE1478" s="72"/>
      <c r="CF1478" s="72"/>
      <c r="CG1478" s="72"/>
      <c r="CH1478" s="72"/>
      <c r="CI1478" s="72"/>
      <c r="CJ1478" s="72"/>
      <c r="EK1478" s="71"/>
      <c r="EL1478" s="71"/>
    </row>
    <row r="1479" spans="1:142" ht="25.15" customHeight="1">
      <c r="A1479" s="440"/>
      <c r="B1479" s="369">
        <f>B1478+1</f>
        <v>2051</v>
      </c>
      <c r="C1479" s="397">
        <f t="shared" si="501"/>
        <v>55153</v>
      </c>
      <c r="D1479" s="107">
        <f t="shared" si="494"/>
        <v>1.6342623594866339</v>
      </c>
      <c r="E1479" s="107">
        <f t="shared" si="495"/>
        <v>0.90688903619743522</v>
      </c>
      <c r="F1479" s="107">
        <f t="shared" si="496"/>
        <v>0.74144809220313124</v>
      </c>
      <c r="G1479" s="107">
        <f t="shared" si="497"/>
        <v>0.69266920799943921</v>
      </c>
      <c r="H1479" s="107">
        <f t="shared" si="498"/>
        <v>0.72413561429554063</v>
      </c>
      <c r="I1479" s="107">
        <f t="shared" si="499"/>
        <v>0.84484391102777234</v>
      </c>
      <c r="J1479" s="15"/>
      <c r="K1479" s="15"/>
      <c r="L1479" s="15"/>
      <c r="M1479" s="128">
        <f>M1478+1</f>
        <v>2051</v>
      </c>
      <c r="N1479" s="303">
        <f t="shared" ref="N1479:AA1479" si="538">AVERAGE(N1291,N1385)</f>
        <v>2.2585752398662038</v>
      </c>
      <c r="O1479" s="303">
        <f t="shared" si="538"/>
        <v>1.4818269660105963</v>
      </c>
      <c r="P1479" s="303">
        <f t="shared" si="538"/>
        <v>1.1623848725831016</v>
      </c>
      <c r="Q1479" s="303">
        <f t="shared" si="538"/>
        <v>0.97034499553006104</v>
      </c>
      <c r="R1479" s="303">
        <f t="shared" si="538"/>
        <v>0.84343307686480939</v>
      </c>
      <c r="S1479" s="303">
        <f t="shared" si="538"/>
        <v>0.76541795326647566</v>
      </c>
      <c r="T1479" s="303">
        <f t="shared" si="538"/>
        <v>0.71747823113978693</v>
      </c>
      <c r="U1479" s="303">
        <f t="shared" si="538"/>
        <v>0.69395392276470147</v>
      </c>
      <c r="V1479" s="303">
        <f t="shared" si="538"/>
        <v>0.69138449323417694</v>
      </c>
      <c r="W1479" s="303">
        <f t="shared" si="538"/>
        <v>0.70750629488072891</v>
      </c>
      <c r="X1479" s="303">
        <f t="shared" si="538"/>
        <v>0.74076493371035235</v>
      </c>
      <c r="Y1479" s="303">
        <f t="shared" si="538"/>
        <v>0.78345220274009475</v>
      </c>
      <c r="Z1479" s="303">
        <f t="shared" si="538"/>
        <v>0.84040240031787383</v>
      </c>
      <c r="AA1479" s="303">
        <f t="shared" si="538"/>
        <v>0.91067713002534822</v>
      </c>
      <c r="AB1479" s="72"/>
      <c r="AC1479" s="72"/>
      <c r="AD1479" s="72"/>
      <c r="AE1479" s="72"/>
      <c r="AF1479" s="72"/>
      <c r="AG1479" s="72"/>
      <c r="AH1479" s="72"/>
      <c r="AI1479" s="72"/>
      <c r="AJ1479" s="72"/>
      <c r="AK1479" s="72"/>
      <c r="AL1479" s="72"/>
      <c r="AM1479" s="72"/>
      <c r="AN1479" s="72"/>
      <c r="AO1479" s="72"/>
      <c r="AP1479" s="72"/>
      <c r="AQ1479" s="72"/>
      <c r="AR1479" s="72"/>
      <c r="AS1479" s="72"/>
      <c r="AT1479" s="72"/>
      <c r="AU1479" s="72"/>
      <c r="AV1479" s="72"/>
      <c r="AW1479" s="72"/>
      <c r="AX1479" s="2"/>
      <c r="AY1479" s="359"/>
      <c r="AZ1479" s="359"/>
      <c r="BA1479" s="43"/>
      <c r="BB1479" s="128"/>
      <c r="BC1479" s="128"/>
      <c r="BD1479" s="43"/>
      <c r="BE1479" s="44"/>
      <c r="BF1479" s="44"/>
      <c r="BG1479" s="43"/>
      <c r="BH1479" s="2"/>
      <c r="BI1479" s="2"/>
      <c r="BJ1479" s="2"/>
      <c r="BK1479" s="2"/>
      <c r="BL1479" s="2"/>
      <c r="BM1479" s="2"/>
      <c r="BN1479" s="2"/>
      <c r="BO1479" s="2"/>
      <c r="BP1479" s="2"/>
      <c r="BQ1479" s="2"/>
      <c r="BR1479" s="2"/>
      <c r="BS1479" s="72"/>
      <c r="BT1479" s="72"/>
      <c r="BU1479" s="72"/>
      <c r="BV1479" s="72"/>
      <c r="BW1479" s="72"/>
      <c r="BX1479" s="72"/>
      <c r="BY1479" s="72"/>
      <c r="BZ1479" s="72"/>
      <c r="CA1479" s="72"/>
      <c r="CB1479" s="72"/>
      <c r="CC1479" s="72"/>
      <c r="CD1479" s="72"/>
      <c r="CE1479" s="72"/>
      <c r="CF1479" s="72"/>
      <c r="CG1479" s="72"/>
      <c r="CH1479" s="72"/>
      <c r="CI1479" s="72"/>
      <c r="CJ1479" s="72"/>
      <c r="EK1479" s="71"/>
      <c r="EL1479" s="71"/>
    </row>
    <row r="1480" spans="1:142" ht="25.15" customHeight="1">
      <c r="A1480" s="440"/>
      <c r="B1480" s="369">
        <f t="shared" ref="B1480:B1482" si="539">B1479+1</f>
        <v>2052</v>
      </c>
      <c r="C1480" s="397">
        <f t="shared" si="501"/>
        <v>55518</v>
      </c>
      <c r="D1480" s="107">
        <f t="shared" si="494"/>
        <v>1.6342623594866339</v>
      </c>
      <c r="E1480" s="107">
        <f t="shared" si="495"/>
        <v>0.90688903619743522</v>
      </c>
      <c r="F1480" s="107">
        <f t="shared" si="496"/>
        <v>0.74144809220313124</v>
      </c>
      <c r="G1480" s="107">
        <f t="shared" si="497"/>
        <v>0.69266920799943921</v>
      </c>
      <c r="H1480" s="107">
        <f t="shared" si="498"/>
        <v>0.72413561429554063</v>
      </c>
      <c r="I1480" s="107">
        <f t="shared" si="499"/>
        <v>0.84484391102777234</v>
      </c>
      <c r="J1480" s="15"/>
      <c r="K1480" s="15"/>
      <c r="L1480" s="15"/>
      <c r="M1480" s="128">
        <f t="shared" ref="M1480:M1482" si="540">M1479+1</f>
        <v>2052</v>
      </c>
      <c r="N1480" s="303">
        <f t="shared" ref="N1480:AA1480" si="541">AVERAGE(N1292,N1386)</f>
        <v>2.2585752398662038</v>
      </c>
      <c r="O1480" s="303">
        <f t="shared" si="541"/>
        <v>1.4818269660105963</v>
      </c>
      <c r="P1480" s="303">
        <f t="shared" si="541"/>
        <v>1.1623848725831016</v>
      </c>
      <c r="Q1480" s="303">
        <f t="shared" si="541"/>
        <v>0.97034499553006104</v>
      </c>
      <c r="R1480" s="303">
        <f t="shared" si="541"/>
        <v>0.84343307686480939</v>
      </c>
      <c r="S1480" s="303">
        <f t="shared" si="541"/>
        <v>0.76541795326647566</v>
      </c>
      <c r="T1480" s="303">
        <f t="shared" si="541"/>
        <v>0.71747823113978693</v>
      </c>
      <c r="U1480" s="303">
        <f t="shared" si="541"/>
        <v>0.69395392276470147</v>
      </c>
      <c r="V1480" s="303">
        <f t="shared" si="541"/>
        <v>0.69138449323417694</v>
      </c>
      <c r="W1480" s="303">
        <f t="shared" si="541"/>
        <v>0.70750629488072891</v>
      </c>
      <c r="X1480" s="303">
        <f t="shared" si="541"/>
        <v>0.74076493371035235</v>
      </c>
      <c r="Y1480" s="303">
        <f t="shared" si="541"/>
        <v>0.78345220274009475</v>
      </c>
      <c r="Z1480" s="303">
        <f t="shared" si="541"/>
        <v>0.84040240031787383</v>
      </c>
      <c r="AA1480" s="303">
        <f t="shared" si="541"/>
        <v>0.91067713002534822</v>
      </c>
      <c r="AB1480" s="72"/>
      <c r="AC1480" s="72"/>
      <c r="AD1480" s="72"/>
      <c r="AE1480" s="72"/>
      <c r="AF1480" s="72"/>
      <c r="AG1480" s="72"/>
      <c r="AH1480" s="72"/>
      <c r="AI1480" s="72"/>
      <c r="AJ1480" s="72"/>
      <c r="AK1480" s="72"/>
      <c r="AL1480" s="72"/>
      <c r="AM1480" s="72"/>
      <c r="AN1480" s="72"/>
      <c r="AO1480" s="72"/>
      <c r="AP1480" s="72"/>
      <c r="AQ1480" s="72"/>
      <c r="AR1480" s="72"/>
      <c r="AS1480" s="72"/>
      <c r="AT1480" s="72"/>
      <c r="AU1480" s="72"/>
      <c r="AV1480" s="72"/>
      <c r="AW1480" s="72"/>
      <c r="AX1480" s="2"/>
      <c r="AY1480" s="359"/>
      <c r="AZ1480" s="359"/>
      <c r="BA1480" s="43"/>
      <c r="BB1480" s="128"/>
      <c r="BC1480" s="128"/>
      <c r="BD1480" s="43"/>
      <c r="BE1480" s="44"/>
      <c r="BF1480" s="44"/>
      <c r="BG1480" s="43"/>
      <c r="BH1480" s="2"/>
      <c r="BI1480" s="2"/>
      <c r="BJ1480" s="2"/>
      <c r="BK1480" s="2"/>
      <c r="BL1480" s="2"/>
      <c r="BM1480" s="2"/>
      <c r="BN1480" s="2"/>
      <c r="BO1480" s="2"/>
      <c r="BP1480" s="2"/>
      <c r="BQ1480" s="2"/>
      <c r="BR1480" s="2"/>
      <c r="BS1480" s="72"/>
      <c r="BT1480" s="72"/>
      <c r="BU1480" s="72"/>
      <c r="BV1480" s="72"/>
      <c r="BW1480" s="72"/>
      <c r="BX1480" s="72"/>
      <c r="BY1480" s="72"/>
      <c r="BZ1480" s="72"/>
      <c r="CA1480" s="72"/>
      <c r="CB1480" s="72"/>
      <c r="CC1480" s="72"/>
      <c r="CD1480" s="72"/>
      <c r="CE1480" s="72"/>
      <c r="CF1480" s="72"/>
      <c r="CG1480" s="72"/>
      <c r="CH1480" s="72"/>
      <c r="CI1480" s="72"/>
      <c r="CJ1480" s="72"/>
      <c r="EK1480" s="71"/>
      <c r="EL1480" s="71"/>
    </row>
    <row r="1481" spans="1:142" ht="25.15" customHeight="1">
      <c r="A1481" s="440"/>
      <c r="B1481" s="369">
        <f t="shared" si="539"/>
        <v>2053</v>
      </c>
      <c r="C1481" s="397">
        <f t="shared" si="501"/>
        <v>55884</v>
      </c>
      <c r="D1481" s="107">
        <f t="shared" si="494"/>
        <v>1.6342623594866339</v>
      </c>
      <c r="E1481" s="107">
        <f t="shared" si="495"/>
        <v>0.90688903619743522</v>
      </c>
      <c r="F1481" s="107">
        <f t="shared" si="496"/>
        <v>0.74144809220313124</v>
      </c>
      <c r="G1481" s="107">
        <f t="shared" si="497"/>
        <v>0.69266920799943921</v>
      </c>
      <c r="H1481" s="107">
        <f t="shared" si="498"/>
        <v>0.72413561429554063</v>
      </c>
      <c r="I1481" s="107">
        <f t="shared" si="499"/>
        <v>0.84484391102777234</v>
      </c>
      <c r="J1481" s="15"/>
      <c r="K1481" s="15"/>
      <c r="L1481" s="15"/>
      <c r="M1481" s="128">
        <f t="shared" si="540"/>
        <v>2053</v>
      </c>
      <c r="N1481" s="303">
        <f t="shared" ref="N1481:AA1481" si="542">AVERAGE(N1293,N1387)</f>
        <v>2.2585752398662038</v>
      </c>
      <c r="O1481" s="303">
        <f t="shared" si="542"/>
        <v>1.4818269660105963</v>
      </c>
      <c r="P1481" s="303">
        <f t="shared" si="542"/>
        <v>1.1623848725831016</v>
      </c>
      <c r="Q1481" s="303">
        <f t="shared" si="542"/>
        <v>0.97034499553006104</v>
      </c>
      <c r="R1481" s="303">
        <f t="shared" si="542"/>
        <v>0.84343307686480939</v>
      </c>
      <c r="S1481" s="303">
        <f t="shared" si="542"/>
        <v>0.76541795326647566</v>
      </c>
      <c r="T1481" s="303">
        <f t="shared" si="542"/>
        <v>0.71747823113978693</v>
      </c>
      <c r="U1481" s="303">
        <f t="shared" si="542"/>
        <v>0.69395392276470147</v>
      </c>
      <c r="V1481" s="303">
        <f t="shared" si="542"/>
        <v>0.69138449323417694</v>
      </c>
      <c r="W1481" s="303">
        <f t="shared" si="542"/>
        <v>0.70750629488072891</v>
      </c>
      <c r="X1481" s="303">
        <f t="shared" si="542"/>
        <v>0.74076493371035235</v>
      </c>
      <c r="Y1481" s="303">
        <f t="shared" si="542"/>
        <v>0.78345220274009475</v>
      </c>
      <c r="Z1481" s="303">
        <f t="shared" si="542"/>
        <v>0.84040240031787383</v>
      </c>
      <c r="AA1481" s="303">
        <f t="shared" si="542"/>
        <v>0.91067713002534822</v>
      </c>
      <c r="AB1481" s="72"/>
      <c r="AC1481" s="72"/>
      <c r="AD1481" s="72"/>
      <c r="AE1481" s="72"/>
      <c r="AF1481" s="72"/>
      <c r="AG1481" s="72"/>
      <c r="AH1481" s="72"/>
      <c r="AI1481" s="72"/>
      <c r="AJ1481" s="72"/>
      <c r="AK1481" s="72"/>
      <c r="AL1481" s="72"/>
      <c r="AM1481" s="72"/>
      <c r="AN1481" s="72"/>
      <c r="AO1481" s="72"/>
      <c r="AP1481" s="72"/>
      <c r="AQ1481" s="72"/>
      <c r="AR1481" s="72"/>
      <c r="AS1481" s="72"/>
      <c r="AT1481" s="72"/>
      <c r="AU1481" s="72"/>
      <c r="AV1481" s="72"/>
      <c r="AW1481" s="72"/>
      <c r="AX1481" s="2"/>
      <c r="AY1481" s="359"/>
      <c r="AZ1481" s="359"/>
      <c r="BA1481" s="43"/>
      <c r="BB1481" s="128"/>
      <c r="BC1481" s="128"/>
      <c r="BD1481" s="43"/>
      <c r="BE1481" s="44"/>
      <c r="BF1481" s="44"/>
      <c r="BG1481" s="43"/>
      <c r="BH1481" s="2"/>
      <c r="BI1481" s="2"/>
      <c r="BJ1481" s="2"/>
      <c r="BK1481" s="2"/>
      <c r="BL1481" s="2"/>
      <c r="BM1481" s="2"/>
      <c r="BN1481" s="2"/>
      <c r="BO1481" s="2"/>
      <c r="BP1481" s="2"/>
      <c r="BQ1481" s="2"/>
      <c r="BR1481" s="2"/>
      <c r="BS1481" s="72"/>
      <c r="BT1481" s="72"/>
      <c r="BU1481" s="72"/>
      <c r="BV1481" s="72"/>
      <c r="BW1481" s="72"/>
      <c r="BX1481" s="72"/>
      <c r="BY1481" s="72"/>
      <c r="BZ1481" s="72"/>
      <c r="CA1481" s="72"/>
      <c r="CB1481" s="72"/>
      <c r="CC1481" s="72"/>
      <c r="CD1481" s="72"/>
      <c r="CE1481" s="72"/>
      <c r="CF1481" s="72"/>
      <c r="CG1481" s="72"/>
      <c r="CH1481" s="72"/>
      <c r="CI1481" s="72"/>
      <c r="CJ1481" s="72"/>
      <c r="EK1481" s="71"/>
      <c r="EL1481" s="71"/>
    </row>
    <row r="1482" spans="1:142" ht="25.15" customHeight="1">
      <c r="A1482" s="440"/>
      <c r="B1482" s="369">
        <f t="shared" si="539"/>
        <v>2054</v>
      </c>
      <c r="C1482" s="397">
        <f t="shared" si="501"/>
        <v>56249</v>
      </c>
      <c r="D1482" s="107">
        <f t="shared" si="494"/>
        <v>1.6342623594866339</v>
      </c>
      <c r="E1482" s="107">
        <f t="shared" si="495"/>
        <v>0.90688903619743522</v>
      </c>
      <c r="F1482" s="107">
        <f t="shared" si="496"/>
        <v>0.74144809220313124</v>
      </c>
      <c r="G1482" s="107">
        <f t="shared" si="497"/>
        <v>0.69266920799943921</v>
      </c>
      <c r="H1482" s="107">
        <f t="shared" si="498"/>
        <v>0.72413561429554063</v>
      </c>
      <c r="I1482" s="107">
        <f t="shared" si="499"/>
        <v>0.84484391102777234</v>
      </c>
      <c r="J1482" s="15"/>
      <c r="K1482" s="15"/>
      <c r="L1482" s="15"/>
      <c r="M1482" s="128">
        <f t="shared" si="540"/>
        <v>2054</v>
      </c>
      <c r="N1482" s="303">
        <f t="shared" ref="N1482:AA1482" si="543">AVERAGE(N1294,N1388)</f>
        <v>2.2585752398662038</v>
      </c>
      <c r="O1482" s="303">
        <f t="shared" si="543"/>
        <v>1.4818269660105963</v>
      </c>
      <c r="P1482" s="303">
        <f t="shared" si="543"/>
        <v>1.1623848725831016</v>
      </c>
      <c r="Q1482" s="303">
        <f t="shared" si="543"/>
        <v>0.97034499553006104</v>
      </c>
      <c r="R1482" s="303">
        <f t="shared" si="543"/>
        <v>0.84343307686480939</v>
      </c>
      <c r="S1482" s="303">
        <f t="shared" si="543"/>
        <v>0.76541795326647566</v>
      </c>
      <c r="T1482" s="303">
        <f t="shared" si="543"/>
        <v>0.71747823113978693</v>
      </c>
      <c r="U1482" s="303">
        <f t="shared" si="543"/>
        <v>0.69395392276470147</v>
      </c>
      <c r="V1482" s="303">
        <f t="shared" si="543"/>
        <v>0.69138449323417694</v>
      </c>
      <c r="W1482" s="303">
        <f t="shared" si="543"/>
        <v>0.70750629488072891</v>
      </c>
      <c r="X1482" s="303">
        <f t="shared" si="543"/>
        <v>0.74076493371035235</v>
      </c>
      <c r="Y1482" s="303">
        <f t="shared" si="543"/>
        <v>0.78345220274009475</v>
      </c>
      <c r="Z1482" s="303">
        <f t="shared" si="543"/>
        <v>0.84040240031787383</v>
      </c>
      <c r="AA1482" s="303">
        <f t="shared" si="543"/>
        <v>0.91067713002534822</v>
      </c>
      <c r="AB1482" s="72"/>
      <c r="AC1482" s="72"/>
      <c r="AD1482" s="72"/>
      <c r="AE1482" s="72"/>
      <c r="AF1482" s="72"/>
      <c r="AG1482" s="72"/>
      <c r="AH1482" s="72"/>
      <c r="AI1482" s="72"/>
      <c r="AJ1482" s="72"/>
      <c r="AK1482" s="72"/>
      <c r="AL1482" s="72"/>
      <c r="AM1482" s="72"/>
      <c r="AN1482" s="72"/>
      <c r="AO1482" s="72"/>
      <c r="AP1482" s="72"/>
      <c r="AQ1482" s="72"/>
      <c r="AR1482" s="72"/>
      <c r="AS1482" s="72"/>
      <c r="AT1482" s="72"/>
      <c r="AU1482" s="72"/>
      <c r="AV1482" s="72"/>
      <c r="AW1482" s="72"/>
      <c r="AX1482" s="2"/>
      <c r="AY1482" s="359"/>
      <c r="AZ1482" s="359"/>
      <c r="BA1482" s="43"/>
      <c r="BB1482" s="128"/>
      <c r="BC1482" s="128"/>
      <c r="BD1482" s="43"/>
      <c r="BE1482" s="44"/>
      <c r="BF1482" s="44"/>
      <c r="BG1482" s="43"/>
      <c r="BH1482" s="2"/>
      <c r="BI1482" s="2"/>
      <c r="BJ1482" s="2"/>
      <c r="BK1482" s="2"/>
      <c r="BL1482" s="2"/>
      <c r="BM1482" s="2"/>
      <c r="BN1482" s="2"/>
      <c r="BO1482" s="2"/>
      <c r="BP1482" s="2"/>
      <c r="BQ1482" s="2"/>
      <c r="BR1482" s="2"/>
      <c r="BS1482" s="72"/>
      <c r="BT1482" s="72"/>
      <c r="BU1482" s="72"/>
      <c r="BV1482" s="72"/>
      <c r="BW1482" s="72"/>
      <c r="BX1482" s="72"/>
      <c r="BY1482" s="72"/>
      <c r="BZ1482" s="72"/>
      <c r="CA1482" s="72"/>
      <c r="CB1482" s="72"/>
      <c r="CC1482" s="72"/>
      <c r="CD1482" s="72"/>
      <c r="CE1482" s="72"/>
      <c r="CF1482" s="72"/>
      <c r="CG1482" s="72"/>
      <c r="CH1482" s="72"/>
      <c r="CI1482" s="72"/>
      <c r="CJ1482" s="72"/>
      <c r="EK1482" s="71"/>
      <c r="EL1482" s="71"/>
    </row>
    <row r="1483" spans="1:142" ht="25.15" customHeight="1">
      <c r="A1483" s="440"/>
      <c r="B1483" s="369">
        <f>B1482+1</f>
        <v>2055</v>
      </c>
      <c r="C1483" s="397">
        <f t="shared" si="501"/>
        <v>56614</v>
      </c>
      <c r="D1483" s="107">
        <f t="shared" si="494"/>
        <v>1.6342623594866339</v>
      </c>
      <c r="E1483" s="107">
        <f t="shared" si="495"/>
        <v>0.90688903619743522</v>
      </c>
      <c r="F1483" s="107">
        <f t="shared" si="496"/>
        <v>0.74144809220313124</v>
      </c>
      <c r="G1483" s="107">
        <f t="shared" si="497"/>
        <v>0.69266920799943921</v>
      </c>
      <c r="H1483" s="107">
        <f t="shared" si="498"/>
        <v>0.72413561429554063</v>
      </c>
      <c r="I1483" s="107">
        <f t="shared" si="499"/>
        <v>0.84484391102777234</v>
      </c>
      <c r="J1483" s="15"/>
      <c r="K1483" s="15"/>
      <c r="L1483" s="15"/>
      <c r="M1483" s="128">
        <f>M1482+1</f>
        <v>2055</v>
      </c>
      <c r="N1483" s="303">
        <f t="shared" ref="N1483:AA1483" si="544">AVERAGE(N1295,N1389)</f>
        <v>2.2585752398662038</v>
      </c>
      <c r="O1483" s="303">
        <f t="shared" si="544"/>
        <v>1.4818269660105963</v>
      </c>
      <c r="P1483" s="303">
        <f t="shared" si="544"/>
        <v>1.1623848725831016</v>
      </c>
      <c r="Q1483" s="303">
        <f t="shared" si="544"/>
        <v>0.97034499553006104</v>
      </c>
      <c r="R1483" s="303">
        <f t="shared" si="544"/>
        <v>0.84343307686480939</v>
      </c>
      <c r="S1483" s="303">
        <f t="shared" si="544"/>
        <v>0.76541795326647566</v>
      </c>
      <c r="T1483" s="303">
        <f t="shared" si="544"/>
        <v>0.71747823113978693</v>
      </c>
      <c r="U1483" s="303">
        <f t="shared" si="544"/>
        <v>0.69395392276470147</v>
      </c>
      <c r="V1483" s="303">
        <f t="shared" si="544"/>
        <v>0.69138449323417694</v>
      </c>
      <c r="W1483" s="303">
        <f t="shared" si="544"/>
        <v>0.70750629488072891</v>
      </c>
      <c r="X1483" s="303">
        <f t="shared" si="544"/>
        <v>0.74076493371035235</v>
      </c>
      <c r="Y1483" s="303">
        <f t="shared" si="544"/>
        <v>0.78345220274009475</v>
      </c>
      <c r="Z1483" s="303">
        <f t="shared" si="544"/>
        <v>0.84040240031787383</v>
      </c>
      <c r="AA1483" s="303">
        <f t="shared" si="544"/>
        <v>0.91067713002534822</v>
      </c>
      <c r="AB1483" s="72"/>
      <c r="AC1483" s="72"/>
      <c r="AD1483" s="72"/>
      <c r="AE1483" s="72"/>
      <c r="AF1483" s="72"/>
      <c r="AG1483" s="72"/>
      <c r="AH1483" s="72"/>
      <c r="AI1483" s="72"/>
      <c r="AJ1483" s="72"/>
      <c r="AK1483" s="72"/>
      <c r="AL1483" s="72"/>
      <c r="AM1483" s="72"/>
      <c r="AN1483" s="72"/>
      <c r="AO1483" s="72"/>
      <c r="AP1483" s="72"/>
      <c r="AQ1483" s="72"/>
      <c r="AR1483" s="72"/>
      <c r="AS1483" s="72"/>
      <c r="AT1483" s="72"/>
      <c r="AU1483" s="72"/>
      <c r="AV1483" s="72"/>
      <c r="AW1483" s="72"/>
      <c r="AX1483" s="2"/>
      <c r="AY1483" s="359"/>
      <c r="AZ1483" s="359"/>
      <c r="BA1483" s="43"/>
      <c r="BB1483" s="128"/>
      <c r="BC1483" s="128"/>
      <c r="BD1483" s="43"/>
      <c r="BE1483" s="44"/>
      <c r="BF1483" s="44"/>
      <c r="BG1483" s="43"/>
      <c r="BH1483" s="2"/>
      <c r="BI1483" s="2"/>
      <c r="BJ1483" s="2"/>
      <c r="BK1483" s="2"/>
      <c r="BL1483" s="2"/>
      <c r="BM1483" s="2"/>
      <c r="BN1483" s="2"/>
      <c r="BO1483" s="2"/>
      <c r="BP1483" s="2"/>
      <c r="BQ1483" s="2"/>
      <c r="BR1483" s="2"/>
      <c r="BS1483" s="72"/>
      <c r="BT1483" s="72"/>
      <c r="BU1483" s="72"/>
      <c r="BV1483" s="72"/>
      <c r="BW1483" s="72"/>
      <c r="BX1483" s="72"/>
      <c r="BY1483" s="72"/>
      <c r="BZ1483" s="72"/>
      <c r="CA1483" s="72"/>
      <c r="CB1483" s="72"/>
      <c r="CC1483" s="72"/>
      <c r="CD1483" s="72"/>
      <c r="CE1483" s="72"/>
      <c r="CF1483" s="72"/>
      <c r="CG1483" s="72"/>
      <c r="CH1483" s="72"/>
      <c r="CI1483" s="72"/>
      <c r="CJ1483" s="72"/>
      <c r="EK1483" s="71"/>
      <c r="EL1483" s="71"/>
    </row>
    <row r="1484" spans="1:142" ht="25.15" customHeight="1">
      <c r="A1484" s="440"/>
      <c r="B1484" s="369">
        <f t="shared" ref="B1484:B1487" si="545">B1483+1</f>
        <v>2056</v>
      </c>
      <c r="C1484" s="397">
        <f t="shared" si="501"/>
        <v>56979</v>
      </c>
      <c r="D1484" s="107">
        <f t="shared" si="494"/>
        <v>1.6342623594866339</v>
      </c>
      <c r="E1484" s="107">
        <f t="shared" si="495"/>
        <v>0.90688903619743522</v>
      </c>
      <c r="F1484" s="107">
        <f t="shared" si="496"/>
        <v>0.74144809220313124</v>
      </c>
      <c r="G1484" s="107">
        <f t="shared" si="497"/>
        <v>0.69266920799943921</v>
      </c>
      <c r="H1484" s="107">
        <f t="shared" si="498"/>
        <v>0.72413561429554063</v>
      </c>
      <c r="I1484" s="107">
        <f t="shared" si="499"/>
        <v>0.84484391102777234</v>
      </c>
      <c r="J1484" s="15"/>
      <c r="K1484" s="15"/>
      <c r="L1484" s="15"/>
      <c r="M1484" s="128">
        <f t="shared" ref="M1484:M1487" si="546">M1483+1</f>
        <v>2056</v>
      </c>
      <c r="N1484" s="303">
        <f t="shared" ref="N1484:AA1484" si="547">AVERAGE(N1296,N1390)</f>
        <v>2.2585752398662038</v>
      </c>
      <c r="O1484" s="303">
        <f t="shared" si="547"/>
        <v>1.4818269660105963</v>
      </c>
      <c r="P1484" s="303">
        <f t="shared" si="547"/>
        <v>1.1623848725831016</v>
      </c>
      <c r="Q1484" s="303">
        <f t="shared" si="547"/>
        <v>0.97034499553006104</v>
      </c>
      <c r="R1484" s="303">
        <f t="shared" si="547"/>
        <v>0.84343307686480939</v>
      </c>
      <c r="S1484" s="303">
        <f t="shared" si="547"/>
        <v>0.76541795326647566</v>
      </c>
      <c r="T1484" s="303">
        <f t="shared" si="547"/>
        <v>0.71747823113978693</v>
      </c>
      <c r="U1484" s="303">
        <f t="shared" si="547"/>
        <v>0.69395392276470147</v>
      </c>
      <c r="V1484" s="303">
        <f t="shared" si="547"/>
        <v>0.69138449323417694</v>
      </c>
      <c r="W1484" s="303">
        <f t="shared" si="547"/>
        <v>0.70750629488072891</v>
      </c>
      <c r="X1484" s="303">
        <f t="shared" si="547"/>
        <v>0.74076493371035235</v>
      </c>
      <c r="Y1484" s="303">
        <f t="shared" si="547"/>
        <v>0.78345220274009475</v>
      </c>
      <c r="Z1484" s="303">
        <f t="shared" si="547"/>
        <v>0.84040240031787383</v>
      </c>
      <c r="AA1484" s="303">
        <f t="shared" si="547"/>
        <v>0.91067713002534822</v>
      </c>
      <c r="AB1484" s="72"/>
      <c r="AC1484" s="72"/>
      <c r="AD1484" s="72"/>
      <c r="AE1484" s="72"/>
      <c r="AF1484" s="72"/>
      <c r="AG1484" s="72"/>
      <c r="AH1484" s="72"/>
      <c r="AI1484" s="72"/>
      <c r="AJ1484" s="72"/>
      <c r="AK1484" s="72"/>
      <c r="AL1484" s="72"/>
      <c r="AM1484" s="72"/>
      <c r="AN1484" s="72"/>
      <c r="AO1484" s="72"/>
      <c r="AP1484" s="72"/>
      <c r="AQ1484" s="72"/>
      <c r="AR1484" s="72"/>
      <c r="AS1484" s="72"/>
      <c r="AT1484" s="72"/>
      <c r="AU1484" s="72"/>
      <c r="AV1484" s="72"/>
      <c r="AW1484" s="72"/>
      <c r="AX1484" s="2"/>
      <c r="AY1484" s="359"/>
      <c r="AZ1484" s="359"/>
      <c r="BA1484" s="43"/>
      <c r="BB1484" s="128"/>
      <c r="BC1484" s="128"/>
      <c r="BD1484" s="43"/>
      <c r="BE1484" s="44"/>
      <c r="BF1484" s="44"/>
      <c r="BG1484" s="43"/>
      <c r="BH1484" s="2"/>
      <c r="BI1484" s="2"/>
      <c r="BJ1484" s="2"/>
      <c r="BK1484" s="2"/>
      <c r="BL1484" s="2"/>
      <c r="BM1484" s="2"/>
      <c r="BN1484" s="2"/>
      <c r="BO1484" s="2"/>
      <c r="BP1484" s="2"/>
      <c r="BQ1484" s="2"/>
      <c r="BR1484" s="2"/>
      <c r="BS1484" s="72"/>
      <c r="BT1484" s="72"/>
      <c r="BU1484" s="72"/>
      <c r="BV1484" s="72"/>
      <c r="BW1484" s="72"/>
      <c r="BX1484" s="72"/>
      <c r="BY1484" s="72"/>
      <c r="BZ1484" s="72"/>
      <c r="CA1484" s="72"/>
      <c r="CB1484" s="72"/>
      <c r="CC1484" s="72"/>
      <c r="CD1484" s="72"/>
      <c r="CE1484" s="72"/>
      <c r="CF1484" s="72"/>
      <c r="CG1484" s="72"/>
      <c r="CH1484" s="72"/>
      <c r="CI1484" s="72"/>
      <c r="CJ1484" s="72"/>
      <c r="EK1484" s="71"/>
      <c r="EL1484" s="71"/>
    </row>
    <row r="1485" spans="1:142" ht="25.15" customHeight="1">
      <c r="A1485" s="440"/>
      <c r="B1485" s="369">
        <f t="shared" si="545"/>
        <v>2057</v>
      </c>
      <c r="C1485" s="397">
        <f t="shared" si="501"/>
        <v>57345</v>
      </c>
      <c r="D1485" s="107">
        <f t="shared" si="494"/>
        <v>1.6342623594866339</v>
      </c>
      <c r="E1485" s="107">
        <f t="shared" si="495"/>
        <v>0.90688903619743522</v>
      </c>
      <c r="F1485" s="107">
        <f t="shared" si="496"/>
        <v>0.74144809220313124</v>
      </c>
      <c r="G1485" s="107">
        <f t="shared" si="497"/>
        <v>0.69266920799943921</v>
      </c>
      <c r="H1485" s="107">
        <f t="shared" si="498"/>
        <v>0.72413561429554063</v>
      </c>
      <c r="I1485" s="107">
        <f t="shared" si="499"/>
        <v>0.84484391102777234</v>
      </c>
      <c r="J1485" s="15"/>
      <c r="K1485" s="15"/>
      <c r="L1485" s="15"/>
      <c r="M1485" s="128">
        <f t="shared" si="546"/>
        <v>2057</v>
      </c>
      <c r="N1485" s="303">
        <f t="shared" ref="N1485:AA1485" si="548">AVERAGE(N1297,N1391)</f>
        <v>2.2585752398662038</v>
      </c>
      <c r="O1485" s="303">
        <f t="shared" si="548"/>
        <v>1.4818269660105963</v>
      </c>
      <c r="P1485" s="303">
        <f t="shared" si="548"/>
        <v>1.1623848725831016</v>
      </c>
      <c r="Q1485" s="303">
        <f t="shared" si="548"/>
        <v>0.97034499553006104</v>
      </c>
      <c r="R1485" s="303">
        <f t="shared" si="548"/>
        <v>0.84343307686480939</v>
      </c>
      <c r="S1485" s="303">
        <f t="shared" si="548"/>
        <v>0.76541795326647566</v>
      </c>
      <c r="T1485" s="303">
        <f t="shared" si="548"/>
        <v>0.71747823113978693</v>
      </c>
      <c r="U1485" s="303">
        <f t="shared" si="548"/>
        <v>0.69395392276470147</v>
      </c>
      <c r="V1485" s="303">
        <f t="shared" si="548"/>
        <v>0.69138449323417694</v>
      </c>
      <c r="W1485" s="303">
        <f t="shared" si="548"/>
        <v>0.70750629488072891</v>
      </c>
      <c r="X1485" s="303">
        <f t="shared" si="548"/>
        <v>0.74076493371035235</v>
      </c>
      <c r="Y1485" s="303">
        <f t="shared" si="548"/>
        <v>0.78345220274009475</v>
      </c>
      <c r="Z1485" s="303">
        <f t="shared" si="548"/>
        <v>0.84040240031787383</v>
      </c>
      <c r="AA1485" s="303">
        <f t="shared" si="548"/>
        <v>0.91067713002534822</v>
      </c>
      <c r="AB1485" s="72"/>
      <c r="AC1485" s="72"/>
      <c r="AD1485" s="72"/>
      <c r="AE1485" s="72"/>
      <c r="AF1485" s="72"/>
      <c r="AG1485" s="72"/>
      <c r="AH1485" s="72"/>
      <c r="AI1485" s="72"/>
      <c r="AJ1485" s="72"/>
      <c r="AK1485" s="72"/>
      <c r="AL1485" s="72"/>
      <c r="AM1485" s="72"/>
      <c r="AN1485" s="72"/>
      <c r="AO1485" s="72"/>
      <c r="AP1485" s="72"/>
      <c r="AQ1485" s="72"/>
      <c r="AR1485" s="72"/>
      <c r="AS1485" s="72"/>
      <c r="AT1485" s="72"/>
      <c r="AU1485" s="72"/>
      <c r="AV1485" s="72"/>
      <c r="AW1485" s="72"/>
      <c r="AX1485" s="2"/>
      <c r="AY1485" s="359"/>
      <c r="AZ1485" s="359"/>
      <c r="BA1485" s="43"/>
      <c r="BB1485" s="128"/>
      <c r="BC1485" s="128"/>
      <c r="BD1485" s="43"/>
      <c r="BE1485" s="44"/>
      <c r="BF1485" s="44"/>
      <c r="BG1485" s="43"/>
      <c r="BH1485" s="2"/>
      <c r="BI1485" s="2"/>
      <c r="BJ1485" s="2"/>
      <c r="BK1485" s="2"/>
      <c r="BL1485" s="2"/>
      <c r="BM1485" s="2"/>
      <c r="BN1485" s="2"/>
      <c r="BO1485" s="2"/>
      <c r="BP1485" s="2"/>
      <c r="BQ1485" s="2"/>
      <c r="BR1485" s="2"/>
      <c r="BS1485" s="72"/>
      <c r="BT1485" s="72"/>
      <c r="BU1485" s="72"/>
      <c r="BV1485" s="72"/>
      <c r="BW1485" s="72"/>
      <c r="BX1485" s="72"/>
      <c r="BY1485" s="72"/>
      <c r="BZ1485" s="72"/>
      <c r="CA1485" s="72"/>
      <c r="CB1485" s="72"/>
      <c r="CC1485" s="72"/>
      <c r="CD1485" s="72"/>
      <c r="CE1485" s="72"/>
      <c r="CF1485" s="72"/>
      <c r="CG1485" s="72"/>
      <c r="CH1485" s="72"/>
      <c r="CI1485" s="72"/>
      <c r="CJ1485" s="72"/>
      <c r="EK1485" s="71"/>
      <c r="EL1485" s="71"/>
    </row>
    <row r="1486" spans="1:142" ht="25.15" customHeight="1">
      <c r="A1486" s="440"/>
      <c r="B1486" s="369">
        <f t="shared" si="545"/>
        <v>2058</v>
      </c>
      <c r="C1486" s="397">
        <f t="shared" si="501"/>
        <v>57710</v>
      </c>
      <c r="D1486" s="107">
        <f t="shared" si="494"/>
        <v>1.6342623594866339</v>
      </c>
      <c r="E1486" s="107">
        <f t="shared" si="495"/>
        <v>0.90688903619743522</v>
      </c>
      <c r="F1486" s="107">
        <f t="shared" si="496"/>
        <v>0.74144809220313124</v>
      </c>
      <c r="G1486" s="107">
        <f t="shared" si="497"/>
        <v>0.69266920799943921</v>
      </c>
      <c r="H1486" s="107">
        <f t="shared" si="498"/>
        <v>0.72413561429554063</v>
      </c>
      <c r="I1486" s="107">
        <f t="shared" si="499"/>
        <v>0.84484391102777234</v>
      </c>
      <c r="J1486" s="15"/>
      <c r="K1486" s="15"/>
      <c r="L1486" s="15"/>
      <c r="M1486" s="128">
        <f t="shared" si="546"/>
        <v>2058</v>
      </c>
      <c r="N1486" s="303">
        <f t="shared" ref="N1486:AA1486" si="549">AVERAGE(N1298,N1392)</f>
        <v>2.2585752398662038</v>
      </c>
      <c r="O1486" s="303">
        <f t="shared" si="549"/>
        <v>1.4818269660105963</v>
      </c>
      <c r="P1486" s="303">
        <f t="shared" si="549"/>
        <v>1.1623848725831016</v>
      </c>
      <c r="Q1486" s="303">
        <f t="shared" si="549"/>
        <v>0.97034499553006104</v>
      </c>
      <c r="R1486" s="303">
        <f t="shared" si="549"/>
        <v>0.84343307686480939</v>
      </c>
      <c r="S1486" s="303">
        <f t="shared" si="549"/>
        <v>0.76541795326647566</v>
      </c>
      <c r="T1486" s="303">
        <f t="shared" si="549"/>
        <v>0.71747823113978693</v>
      </c>
      <c r="U1486" s="303">
        <f t="shared" si="549"/>
        <v>0.69395392276470147</v>
      </c>
      <c r="V1486" s="303">
        <f t="shared" si="549"/>
        <v>0.69138449323417694</v>
      </c>
      <c r="W1486" s="303">
        <f t="shared" si="549"/>
        <v>0.70750629488072891</v>
      </c>
      <c r="X1486" s="303">
        <f t="shared" si="549"/>
        <v>0.74076493371035235</v>
      </c>
      <c r="Y1486" s="303">
        <f t="shared" si="549"/>
        <v>0.78345220274009475</v>
      </c>
      <c r="Z1486" s="303">
        <f t="shared" si="549"/>
        <v>0.84040240031787383</v>
      </c>
      <c r="AA1486" s="303">
        <f t="shared" si="549"/>
        <v>0.91067713002534822</v>
      </c>
      <c r="AB1486" s="72"/>
      <c r="AC1486" s="72"/>
      <c r="AD1486" s="72"/>
      <c r="AE1486" s="72"/>
      <c r="AF1486" s="72"/>
      <c r="AG1486" s="72"/>
      <c r="AH1486" s="72"/>
      <c r="AI1486" s="72"/>
      <c r="AJ1486" s="72"/>
      <c r="AK1486" s="72"/>
      <c r="AL1486" s="72"/>
      <c r="AM1486" s="72"/>
      <c r="AN1486" s="72"/>
      <c r="AO1486" s="72"/>
      <c r="AP1486" s="72"/>
      <c r="AQ1486" s="72"/>
      <c r="AR1486" s="72"/>
      <c r="AS1486" s="72"/>
      <c r="AT1486" s="72"/>
      <c r="AU1486" s="72"/>
      <c r="AV1486" s="72"/>
      <c r="AW1486" s="72"/>
      <c r="AX1486" s="2"/>
      <c r="AY1486" s="359"/>
      <c r="AZ1486" s="359"/>
      <c r="BA1486" s="43"/>
      <c r="BB1486" s="128"/>
      <c r="BC1486" s="128"/>
      <c r="BD1486" s="43"/>
      <c r="BE1486" s="44"/>
      <c r="BF1486" s="44"/>
      <c r="BG1486" s="43"/>
      <c r="BH1486" s="2"/>
      <c r="BI1486" s="2"/>
      <c r="BJ1486" s="2"/>
      <c r="BK1486" s="2"/>
      <c r="BL1486" s="2"/>
      <c r="BM1486" s="2"/>
      <c r="BN1486" s="2"/>
      <c r="BO1486" s="2"/>
      <c r="BP1486" s="2"/>
      <c r="BQ1486" s="2"/>
      <c r="BR1486" s="2"/>
      <c r="BS1486" s="72"/>
      <c r="BT1486" s="72"/>
      <c r="BU1486" s="72"/>
      <c r="BV1486" s="72"/>
      <c r="BW1486" s="72"/>
      <c r="BX1486" s="72"/>
      <c r="BY1486" s="72"/>
      <c r="BZ1486" s="72"/>
      <c r="CA1486" s="72"/>
      <c r="CB1486" s="72"/>
      <c r="CC1486" s="72"/>
      <c r="CD1486" s="72"/>
      <c r="CE1486" s="72"/>
      <c r="CF1486" s="72"/>
      <c r="CG1486" s="72"/>
      <c r="CH1486" s="72"/>
      <c r="CI1486" s="72"/>
      <c r="CJ1486" s="72"/>
      <c r="EK1486" s="71"/>
      <c r="EL1486" s="71"/>
    </row>
    <row r="1487" spans="1:142" ht="25.15" customHeight="1">
      <c r="A1487" s="440"/>
      <c r="B1487" s="369">
        <f t="shared" si="545"/>
        <v>2059</v>
      </c>
      <c r="C1487" s="397">
        <f t="shared" si="501"/>
        <v>58075</v>
      </c>
      <c r="D1487" s="107">
        <f t="shared" si="494"/>
        <v>1.6342623594866339</v>
      </c>
      <c r="E1487" s="107">
        <f t="shared" si="495"/>
        <v>0.90688903619743522</v>
      </c>
      <c r="F1487" s="107">
        <f t="shared" si="496"/>
        <v>0.74144809220313124</v>
      </c>
      <c r="G1487" s="107">
        <f t="shared" si="497"/>
        <v>0.69266920799943921</v>
      </c>
      <c r="H1487" s="107">
        <f t="shared" si="498"/>
        <v>0.72413561429554063</v>
      </c>
      <c r="I1487" s="107">
        <f t="shared" si="499"/>
        <v>0.84484391102777234</v>
      </c>
      <c r="J1487" s="15"/>
      <c r="K1487" s="15"/>
      <c r="L1487" s="15"/>
      <c r="M1487" s="128">
        <f t="shared" si="546"/>
        <v>2059</v>
      </c>
      <c r="N1487" s="303">
        <f t="shared" ref="N1487:AA1487" si="550">AVERAGE(N1299,N1393)</f>
        <v>2.2585752398662038</v>
      </c>
      <c r="O1487" s="303">
        <f t="shared" si="550"/>
        <v>1.4818269660105963</v>
      </c>
      <c r="P1487" s="303">
        <f t="shared" si="550"/>
        <v>1.1623848725831016</v>
      </c>
      <c r="Q1487" s="303">
        <f t="shared" si="550"/>
        <v>0.97034499553006104</v>
      </c>
      <c r="R1487" s="303">
        <f t="shared" si="550"/>
        <v>0.84343307686480939</v>
      </c>
      <c r="S1487" s="303">
        <f t="shared" si="550"/>
        <v>0.76541795326647566</v>
      </c>
      <c r="T1487" s="303">
        <f t="shared" si="550"/>
        <v>0.71747823113978693</v>
      </c>
      <c r="U1487" s="303">
        <f t="shared" si="550"/>
        <v>0.69395392276470147</v>
      </c>
      <c r="V1487" s="303">
        <f t="shared" si="550"/>
        <v>0.69138449323417694</v>
      </c>
      <c r="W1487" s="303">
        <f t="shared" si="550"/>
        <v>0.70750629488072891</v>
      </c>
      <c r="X1487" s="303">
        <f t="shared" si="550"/>
        <v>0.74076493371035235</v>
      </c>
      <c r="Y1487" s="303">
        <f t="shared" si="550"/>
        <v>0.78345220274009475</v>
      </c>
      <c r="Z1487" s="303">
        <f t="shared" si="550"/>
        <v>0.84040240031787383</v>
      </c>
      <c r="AA1487" s="303">
        <f t="shared" si="550"/>
        <v>0.91067713002534822</v>
      </c>
      <c r="AB1487" s="72"/>
      <c r="AC1487" s="72"/>
      <c r="AD1487" s="72"/>
      <c r="AE1487" s="72"/>
      <c r="AF1487" s="72"/>
      <c r="AG1487" s="72"/>
      <c r="AH1487" s="72"/>
      <c r="AI1487" s="72"/>
      <c r="AJ1487" s="72"/>
      <c r="AK1487" s="72"/>
      <c r="AL1487" s="72"/>
      <c r="AM1487" s="72"/>
      <c r="AN1487" s="72"/>
      <c r="AO1487" s="72"/>
      <c r="AP1487" s="72"/>
      <c r="AQ1487" s="72"/>
      <c r="AR1487" s="72"/>
      <c r="AS1487" s="72"/>
      <c r="AT1487" s="72"/>
      <c r="AU1487" s="72"/>
      <c r="AV1487" s="72"/>
      <c r="AW1487" s="72"/>
      <c r="AX1487" s="2"/>
      <c r="AY1487" s="359"/>
      <c r="AZ1487" s="359"/>
      <c r="BA1487" s="43"/>
      <c r="BB1487" s="128"/>
      <c r="BC1487" s="128"/>
      <c r="BD1487" s="43"/>
      <c r="BE1487" s="44"/>
      <c r="BF1487" s="44"/>
      <c r="BG1487" s="43"/>
      <c r="BH1487" s="2"/>
      <c r="BI1487" s="2"/>
      <c r="BJ1487" s="2"/>
      <c r="BK1487" s="2"/>
      <c r="BL1487" s="2"/>
      <c r="BM1487" s="2"/>
      <c r="BN1487" s="2"/>
      <c r="BO1487" s="2"/>
      <c r="BP1487" s="2"/>
      <c r="BQ1487" s="2"/>
      <c r="BR1487" s="2"/>
      <c r="BS1487" s="72"/>
      <c r="BT1487" s="72"/>
      <c r="BU1487" s="72"/>
      <c r="BV1487" s="72"/>
      <c r="BW1487" s="72"/>
      <c r="BX1487" s="72"/>
      <c r="BY1487" s="72"/>
      <c r="BZ1487" s="72"/>
      <c r="CA1487" s="72"/>
      <c r="CB1487" s="72"/>
      <c r="CC1487" s="72"/>
      <c r="CD1487" s="72"/>
      <c r="CE1487" s="72"/>
      <c r="CF1487" s="72"/>
      <c r="CG1487" s="72"/>
      <c r="CH1487" s="72"/>
      <c r="CI1487" s="72"/>
      <c r="CJ1487" s="72"/>
      <c r="EK1487" s="71"/>
      <c r="EL1487" s="71"/>
    </row>
    <row r="1488" spans="1:142" ht="25.15" customHeight="1">
      <c r="A1488" s="440"/>
      <c r="B1488" s="369">
        <f>B1487+1</f>
        <v>2060</v>
      </c>
      <c r="C1488" s="397">
        <f t="shared" si="501"/>
        <v>58440</v>
      </c>
      <c r="D1488" s="107">
        <f t="shared" si="494"/>
        <v>1.6342623594866339</v>
      </c>
      <c r="E1488" s="107">
        <f t="shared" si="495"/>
        <v>0.90688903619743522</v>
      </c>
      <c r="F1488" s="107">
        <f t="shared" si="496"/>
        <v>0.74144809220313124</v>
      </c>
      <c r="G1488" s="107">
        <f t="shared" si="497"/>
        <v>0.69266920799943921</v>
      </c>
      <c r="H1488" s="107">
        <f t="shared" si="498"/>
        <v>0.72413561429554063</v>
      </c>
      <c r="I1488" s="107">
        <f t="shared" si="499"/>
        <v>0.84484391102777234</v>
      </c>
      <c r="J1488" s="15"/>
      <c r="K1488" s="15"/>
      <c r="L1488" s="15"/>
      <c r="M1488" s="128">
        <f>M1487+1</f>
        <v>2060</v>
      </c>
      <c r="N1488" s="303">
        <f t="shared" ref="N1488:AA1488" si="551">AVERAGE(N1300,N1394)</f>
        <v>2.2585752398662038</v>
      </c>
      <c r="O1488" s="303">
        <f t="shared" si="551"/>
        <v>1.4818269660105963</v>
      </c>
      <c r="P1488" s="303">
        <f t="shared" si="551"/>
        <v>1.1623848725831016</v>
      </c>
      <c r="Q1488" s="303">
        <f t="shared" si="551"/>
        <v>0.97034499553006104</v>
      </c>
      <c r="R1488" s="303">
        <f t="shared" si="551"/>
        <v>0.84343307686480939</v>
      </c>
      <c r="S1488" s="303">
        <f t="shared" si="551"/>
        <v>0.76541795326647566</v>
      </c>
      <c r="T1488" s="303">
        <f t="shared" si="551"/>
        <v>0.71747823113978693</v>
      </c>
      <c r="U1488" s="303">
        <f t="shared" si="551"/>
        <v>0.69395392276470147</v>
      </c>
      <c r="V1488" s="303">
        <f t="shared" si="551"/>
        <v>0.69138449323417694</v>
      </c>
      <c r="W1488" s="303">
        <f t="shared" si="551"/>
        <v>0.70750629488072891</v>
      </c>
      <c r="X1488" s="303">
        <f t="shared" si="551"/>
        <v>0.74076493371035235</v>
      </c>
      <c r="Y1488" s="303">
        <f t="shared" si="551"/>
        <v>0.78345220274009475</v>
      </c>
      <c r="Z1488" s="303">
        <f t="shared" si="551"/>
        <v>0.84040240031787383</v>
      </c>
      <c r="AA1488" s="303">
        <f t="shared" si="551"/>
        <v>0.91067713002534822</v>
      </c>
      <c r="AB1488" s="72"/>
      <c r="AC1488" s="72"/>
      <c r="AD1488" s="72"/>
      <c r="AE1488" s="72"/>
      <c r="AF1488" s="72"/>
      <c r="AG1488" s="72"/>
      <c r="AH1488" s="72"/>
      <c r="AI1488" s="72"/>
      <c r="AJ1488" s="72"/>
      <c r="AK1488" s="72"/>
      <c r="AL1488" s="72"/>
      <c r="AM1488" s="72"/>
      <c r="AN1488" s="72"/>
      <c r="AO1488" s="72"/>
      <c r="AP1488" s="72"/>
      <c r="AQ1488" s="72"/>
      <c r="AR1488" s="72"/>
      <c r="AS1488" s="72"/>
      <c r="AT1488" s="72"/>
      <c r="AU1488" s="72"/>
      <c r="AV1488" s="72"/>
      <c r="AW1488" s="72"/>
      <c r="AX1488" s="2"/>
      <c r="AY1488" s="359"/>
      <c r="AZ1488" s="359"/>
      <c r="BA1488" s="43"/>
      <c r="BB1488" s="128"/>
      <c r="BC1488" s="128"/>
      <c r="BD1488" s="43"/>
      <c r="BE1488" s="44"/>
      <c r="BF1488" s="44"/>
      <c r="BG1488" s="43"/>
      <c r="BH1488" s="2"/>
      <c r="BI1488" s="2"/>
      <c r="BJ1488" s="2"/>
      <c r="BK1488" s="2"/>
      <c r="BL1488" s="2"/>
      <c r="BM1488" s="2"/>
      <c r="BN1488" s="2"/>
      <c r="BO1488" s="2"/>
      <c r="BP1488" s="2"/>
      <c r="BQ1488" s="2"/>
      <c r="BR1488" s="2"/>
      <c r="BS1488" s="72"/>
      <c r="BT1488" s="72"/>
      <c r="BU1488" s="72"/>
      <c r="BV1488" s="72"/>
      <c r="BW1488" s="72"/>
      <c r="BX1488" s="72"/>
      <c r="BY1488" s="72"/>
      <c r="BZ1488" s="72"/>
      <c r="CA1488" s="72"/>
      <c r="CB1488" s="72"/>
      <c r="CC1488" s="72"/>
      <c r="CD1488" s="72"/>
      <c r="CE1488" s="72"/>
      <c r="CF1488" s="72"/>
      <c r="CG1488" s="72"/>
      <c r="CH1488" s="72"/>
      <c r="CI1488" s="72"/>
      <c r="CJ1488" s="72"/>
      <c r="EK1488" s="71"/>
      <c r="EL1488" s="71"/>
    </row>
    <row r="1489" spans="1:142" ht="25.15" customHeight="1">
      <c r="A1489" s="440"/>
      <c r="B1489" s="369">
        <f t="shared" ref="B1489" si="552">B1488+1</f>
        <v>2061</v>
      </c>
      <c r="C1489" s="397">
        <f t="shared" si="501"/>
        <v>58806</v>
      </c>
      <c r="D1489" s="107">
        <f t="shared" si="494"/>
        <v>1.6342623594866339</v>
      </c>
      <c r="E1489" s="107">
        <f t="shared" si="495"/>
        <v>0.90688903619743522</v>
      </c>
      <c r="F1489" s="107">
        <f t="shared" si="496"/>
        <v>0.74144809220313124</v>
      </c>
      <c r="G1489" s="107">
        <f t="shared" si="497"/>
        <v>0.69266920799943921</v>
      </c>
      <c r="H1489" s="107">
        <f t="shared" si="498"/>
        <v>0.72413561429554063</v>
      </c>
      <c r="I1489" s="107">
        <f t="shared" si="499"/>
        <v>0.84484391102777234</v>
      </c>
      <c r="J1489" s="15"/>
      <c r="K1489" s="15"/>
      <c r="L1489" s="15"/>
      <c r="M1489" s="128">
        <f t="shared" ref="M1489" si="553">M1488+1</f>
        <v>2061</v>
      </c>
      <c r="N1489" s="303">
        <f t="shared" ref="N1489:AA1489" si="554">AVERAGE(N1301,N1395)</f>
        <v>2.2585752398662038</v>
      </c>
      <c r="O1489" s="303">
        <f t="shared" si="554"/>
        <v>1.4818269660105963</v>
      </c>
      <c r="P1489" s="303">
        <f t="shared" si="554"/>
        <v>1.1623848725831016</v>
      </c>
      <c r="Q1489" s="303">
        <f t="shared" si="554"/>
        <v>0.97034499553006104</v>
      </c>
      <c r="R1489" s="303">
        <f t="shared" si="554"/>
        <v>0.84343307686480939</v>
      </c>
      <c r="S1489" s="303">
        <f t="shared" si="554"/>
        <v>0.76541795326647566</v>
      </c>
      <c r="T1489" s="303">
        <f t="shared" si="554"/>
        <v>0.71747823113978693</v>
      </c>
      <c r="U1489" s="303">
        <f t="shared" si="554"/>
        <v>0.69395392276470147</v>
      </c>
      <c r="V1489" s="303">
        <f t="shared" si="554"/>
        <v>0.69138449323417694</v>
      </c>
      <c r="W1489" s="303">
        <f t="shared" si="554"/>
        <v>0.70750629488072891</v>
      </c>
      <c r="X1489" s="303">
        <f t="shared" si="554"/>
        <v>0.74076493371035235</v>
      </c>
      <c r="Y1489" s="303">
        <f t="shared" si="554"/>
        <v>0.78345220274009475</v>
      </c>
      <c r="Z1489" s="303">
        <f t="shared" si="554"/>
        <v>0.84040240031787383</v>
      </c>
      <c r="AA1489" s="303">
        <f t="shared" si="554"/>
        <v>0.91067713002534822</v>
      </c>
      <c r="AB1489" s="72"/>
      <c r="AC1489" s="72"/>
      <c r="AD1489" s="72"/>
      <c r="AE1489" s="72"/>
      <c r="AF1489" s="72"/>
      <c r="AG1489" s="72"/>
      <c r="AH1489" s="72"/>
      <c r="AI1489" s="72"/>
      <c r="AJ1489" s="72"/>
      <c r="AK1489" s="72"/>
      <c r="AL1489" s="72"/>
      <c r="AM1489" s="72"/>
      <c r="AN1489" s="72"/>
      <c r="AO1489" s="72"/>
      <c r="AP1489" s="72"/>
      <c r="AQ1489" s="72"/>
      <c r="AR1489" s="72"/>
      <c r="AS1489" s="72"/>
      <c r="AT1489" s="72"/>
      <c r="AU1489" s="72"/>
      <c r="AV1489" s="72"/>
      <c r="AW1489" s="72"/>
      <c r="AX1489" s="2"/>
      <c r="AY1489" s="359"/>
      <c r="AZ1489" s="359"/>
      <c r="BA1489" s="43"/>
      <c r="BB1489" s="128"/>
      <c r="BC1489" s="128"/>
      <c r="BD1489" s="43"/>
      <c r="BE1489" s="44"/>
      <c r="BF1489" s="44"/>
      <c r="BG1489" s="43"/>
      <c r="BH1489" s="2"/>
      <c r="BI1489" s="2"/>
      <c r="BJ1489" s="2"/>
      <c r="BK1489" s="2"/>
      <c r="BL1489" s="2"/>
      <c r="BM1489" s="2"/>
      <c r="BN1489" s="2"/>
      <c r="BO1489" s="2"/>
      <c r="BP1489" s="2"/>
      <c r="BQ1489" s="2"/>
      <c r="BR1489" s="2"/>
      <c r="BS1489" s="72"/>
      <c r="BT1489" s="72"/>
      <c r="BU1489" s="72"/>
      <c r="BV1489" s="72"/>
      <c r="BW1489" s="72"/>
      <c r="BX1489" s="72"/>
      <c r="BY1489" s="72"/>
      <c r="BZ1489" s="72"/>
      <c r="CA1489" s="72"/>
      <c r="CB1489" s="72"/>
      <c r="CC1489" s="72"/>
      <c r="CD1489" s="72"/>
      <c r="CE1489" s="72"/>
      <c r="CF1489" s="72"/>
      <c r="CG1489" s="72"/>
      <c r="CH1489" s="72"/>
      <c r="CI1489" s="72"/>
      <c r="CJ1489" s="72"/>
      <c r="EK1489" s="71"/>
      <c r="EL1489" s="71"/>
    </row>
    <row r="1490" spans="1:142" ht="25.15" customHeight="1">
      <c r="A1490" s="440"/>
      <c r="B1490" s="209"/>
      <c r="C1490" s="72"/>
      <c r="D1490" s="72"/>
      <c r="E1490" s="72"/>
      <c r="F1490" s="72"/>
      <c r="G1490" s="72"/>
      <c r="H1490" s="72"/>
      <c r="I1490" s="72"/>
      <c r="J1490" s="15"/>
      <c r="K1490" s="15"/>
      <c r="L1490" s="15"/>
      <c r="M1490" s="15"/>
      <c r="N1490" s="15"/>
      <c r="O1490" s="15"/>
      <c r="P1490" s="72"/>
      <c r="Q1490" s="72"/>
      <c r="R1490" s="72"/>
      <c r="S1490" s="72"/>
      <c r="T1490" s="72"/>
      <c r="U1490" s="72"/>
      <c r="V1490" s="72"/>
      <c r="W1490" s="72"/>
      <c r="X1490" s="72"/>
      <c r="Y1490" s="72"/>
      <c r="Z1490" s="72"/>
      <c r="AA1490" s="72"/>
      <c r="AB1490" s="72"/>
      <c r="AC1490" s="72"/>
      <c r="AD1490" s="72"/>
      <c r="AE1490" s="72"/>
      <c r="AF1490" s="72"/>
      <c r="AG1490" s="72"/>
      <c r="AH1490" s="72"/>
      <c r="AI1490" s="72"/>
      <c r="AJ1490" s="72"/>
      <c r="AK1490" s="72"/>
      <c r="AL1490" s="72"/>
      <c r="AM1490" s="72"/>
      <c r="AN1490" s="72"/>
      <c r="AO1490" s="72"/>
      <c r="AP1490" s="72"/>
      <c r="AQ1490" s="72"/>
      <c r="AR1490" s="72"/>
      <c r="AS1490" s="72"/>
      <c r="AT1490" s="72"/>
      <c r="AU1490" s="72"/>
      <c r="AV1490" s="72"/>
      <c r="AW1490" s="72"/>
      <c r="AX1490" s="2"/>
      <c r="AY1490" s="359"/>
      <c r="AZ1490" s="359"/>
      <c r="BA1490" s="43"/>
      <c r="BB1490" s="128"/>
      <c r="BC1490" s="128"/>
      <c r="BD1490" s="43"/>
      <c r="BE1490" s="44"/>
      <c r="BF1490" s="44"/>
      <c r="BG1490" s="43"/>
      <c r="BH1490" s="2"/>
      <c r="BI1490" s="2"/>
      <c r="BJ1490" s="2"/>
      <c r="BK1490" s="2"/>
      <c r="BL1490" s="2"/>
      <c r="BM1490" s="2"/>
      <c r="BN1490" s="2"/>
      <c r="BO1490" s="2"/>
      <c r="BP1490" s="2"/>
      <c r="BQ1490" s="2"/>
      <c r="BR1490" s="2"/>
      <c r="BS1490" s="72"/>
      <c r="BT1490" s="72"/>
      <c r="BU1490" s="72"/>
      <c r="BV1490" s="72"/>
      <c r="BW1490" s="72"/>
      <c r="BX1490" s="72"/>
      <c r="BY1490" s="72"/>
      <c r="BZ1490" s="72"/>
      <c r="CA1490" s="72"/>
      <c r="CB1490" s="72"/>
      <c r="CC1490" s="72"/>
      <c r="CD1490" s="72"/>
      <c r="CE1490" s="72"/>
      <c r="CF1490" s="72"/>
      <c r="CG1490" s="72"/>
      <c r="CH1490" s="72"/>
      <c r="CI1490" s="72"/>
      <c r="CJ1490" s="72"/>
      <c r="EK1490" s="71"/>
      <c r="EL1490" s="71"/>
    </row>
    <row r="1491" spans="1:142" ht="25.15" customHeight="1">
      <c r="A1491" s="440"/>
      <c r="B1491" s="209" t="s">
        <v>406</v>
      </c>
      <c r="C1491" s="72"/>
      <c r="D1491" s="72"/>
      <c r="E1491" s="72"/>
      <c r="F1491" s="72"/>
      <c r="G1491" s="72"/>
      <c r="H1491" s="72"/>
      <c r="I1491" s="72"/>
      <c r="J1491" s="15"/>
      <c r="K1491" s="15"/>
      <c r="L1491" s="15"/>
      <c r="M1491" s="15"/>
      <c r="N1491" s="15"/>
      <c r="O1491" s="15"/>
      <c r="P1491" s="72"/>
      <c r="Q1491" s="72"/>
      <c r="R1491" s="72"/>
      <c r="S1491" s="72"/>
      <c r="T1491" s="72"/>
      <c r="U1491" s="72"/>
      <c r="V1491" s="72"/>
      <c r="W1491" s="72"/>
      <c r="X1491" s="72"/>
      <c r="Y1491" s="72"/>
      <c r="Z1491" s="72"/>
      <c r="AA1491" s="72"/>
      <c r="AB1491" s="72"/>
      <c r="AC1491" s="72"/>
      <c r="AD1491" s="72"/>
      <c r="AE1491" s="72"/>
      <c r="AF1491" s="72"/>
      <c r="AG1491" s="72"/>
      <c r="AH1491" s="72"/>
      <c r="AI1491" s="72"/>
      <c r="AJ1491" s="72"/>
      <c r="AK1491" s="72"/>
      <c r="AL1491" s="72"/>
      <c r="AM1491" s="72"/>
      <c r="AN1491" s="72"/>
      <c r="AO1491" s="72"/>
      <c r="AP1491" s="72"/>
      <c r="AQ1491" s="72"/>
      <c r="AR1491" s="72"/>
      <c r="AS1491" s="72"/>
      <c r="AT1491" s="72"/>
      <c r="AU1491" s="72"/>
      <c r="AV1491" s="72"/>
      <c r="AW1491" s="72"/>
      <c r="AX1491" s="2"/>
      <c r="AY1491" s="497" t="s">
        <v>343</v>
      </c>
      <c r="AZ1491" s="497"/>
      <c r="BA1491" s="43"/>
      <c r="BB1491" s="552" t="s">
        <v>344</v>
      </c>
      <c r="BC1491" s="552"/>
      <c r="BD1491" s="43"/>
      <c r="BE1491" s="553" t="s">
        <v>345</v>
      </c>
      <c r="BF1491" s="553"/>
      <c r="BG1491" s="43"/>
      <c r="BH1491" s="2"/>
      <c r="BI1491" s="2"/>
      <c r="BJ1491" s="2"/>
      <c r="BK1491" s="2"/>
      <c r="BL1491" s="2"/>
      <c r="BM1491" s="2"/>
      <c r="BN1491" s="2"/>
      <c r="BO1491" s="2"/>
      <c r="BP1491" s="2"/>
      <c r="BQ1491" s="2"/>
      <c r="BR1491" s="2"/>
      <c r="BS1491" s="72"/>
      <c r="BT1491" s="72"/>
      <c r="BU1491" s="72"/>
      <c r="BV1491" s="72"/>
      <c r="BW1491" s="72"/>
      <c r="BX1491" s="72"/>
      <c r="BY1491" s="72"/>
      <c r="BZ1491" s="72"/>
      <c r="CA1491" s="72"/>
      <c r="CB1491" s="72"/>
      <c r="CC1491" s="72"/>
      <c r="CD1491" s="72"/>
      <c r="CE1491" s="72"/>
      <c r="CF1491" s="72"/>
      <c r="CG1491" s="72"/>
      <c r="CH1491" s="72"/>
      <c r="CI1491" s="72"/>
      <c r="CJ1491" s="72"/>
      <c r="EK1491" s="71"/>
      <c r="EL1491" s="71"/>
    </row>
    <row r="1492" spans="1:142" ht="25.15" customHeight="1">
      <c r="A1492" s="440"/>
      <c r="B1492" s="436" t="s">
        <v>483</v>
      </c>
      <c r="C1492" s="436"/>
      <c r="D1492" s="436"/>
      <c r="E1492" s="436"/>
      <c r="F1492" s="436"/>
      <c r="G1492" s="436"/>
      <c r="H1492" s="436"/>
      <c r="I1492" s="436"/>
      <c r="J1492" s="370"/>
      <c r="K1492" s="559" t="s">
        <v>355</v>
      </c>
      <c r="L1492" s="370"/>
      <c r="M1492" s="72"/>
      <c r="N1492" s="435" t="s">
        <v>399</v>
      </c>
      <c r="O1492" s="435"/>
      <c r="P1492" s="435"/>
      <c r="Q1492" s="435"/>
      <c r="R1492" s="435"/>
      <c r="S1492" s="435"/>
      <c r="T1492" s="435"/>
      <c r="U1492" s="435"/>
      <c r="V1492" s="435"/>
      <c r="W1492" s="435"/>
      <c r="X1492" s="435"/>
      <c r="Y1492" s="435"/>
      <c r="Z1492" s="435"/>
      <c r="AA1492" s="435"/>
      <c r="AB1492" s="72"/>
      <c r="AC1492" s="72"/>
      <c r="AD1492" s="72"/>
      <c r="AE1492" s="72"/>
      <c r="AF1492" s="72"/>
      <c r="AG1492" s="72"/>
      <c r="AH1492" s="72"/>
      <c r="AI1492" s="72"/>
      <c r="AJ1492" s="72"/>
      <c r="AK1492" s="72"/>
      <c r="AL1492" s="72"/>
      <c r="AM1492" s="72"/>
      <c r="AN1492" s="72"/>
      <c r="AO1492" s="72"/>
      <c r="AP1492" s="72"/>
      <c r="AQ1492" s="72"/>
      <c r="AR1492" s="72"/>
      <c r="AS1492" s="72"/>
      <c r="AT1492" s="72"/>
      <c r="AU1492" s="72"/>
      <c r="AV1492" s="72"/>
      <c r="AW1492" s="72"/>
      <c r="AX1492" s="2"/>
      <c r="AY1492" s="359"/>
      <c r="AZ1492" s="359"/>
      <c r="BA1492" s="43"/>
      <c r="BB1492" s="128"/>
      <c r="BC1492" s="128"/>
      <c r="BD1492" s="43"/>
      <c r="BE1492" s="44"/>
      <c r="BF1492" s="44"/>
      <c r="BG1492" s="43"/>
      <c r="BH1492" s="2"/>
      <c r="BI1492" s="2"/>
      <c r="BJ1492" s="2"/>
      <c r="BK1492" s="2"/>
      <c r="BL1492" s="2"/>
      <c r="BM1492" s="2"/>
      <c r="BN1492" s="2"/>
      <c r="BO1492" s="2"/>
      <c r="BP1492" s="2"/>
      <c r="BQ1492" s="2"/>
      <c r="BR1492" s="2"/>
      <c r="BS1492" s="72"/>
      <c r="BT1492" s="72"/>
      <c r="BU1492" s="72"/>
      <c r="BV1492" s="72"/>
      <c r="BW1492" s="72"/>
      <c r="BX1492" s="72"/>
      <c r="BY1492" s="72"/>
      <c r="BZ1492" s="72"/>
      <c r="CA1492" s="72"/>
      <c r="CB1492" s="72"/>
      <c r="CC1492" s="72"/>
      <c r="CD1492" s="72"/>
      <c r="CE1492" s="72"/>
      <c r="CF1492" s="72"/>
      <c r="CG1492" s="72"/>
      <c r="CH1492" s="72"/>
      <c r="CI1492" s="72"/>
      <c r="CJ1492" s="72"/>
      <c r="EK1492" s="71"/>
      <c r="EL1492" s="71"/>
    </row>
    <row r="1493" spans="1:142" ht="25.15" customHeight="1">
      <c r="A1493" s="440"/>
      <c r="B1493" s="436" t="s">
        <v>300</v>
      </c>
      <c r="C1493" s="437" t="s">
        <v>207</v>
      </c>
      <c r="D1493" s="436" t="s">
        <v>8</v>
      </c>
      <c r="E1493" s="436"/>
      <c r="F1493" s="436"/>
      <c r="G1493" s="436"/>
      <c r="H1493" s="436"/>
      <c r="I1493" s="436"/>
      <c r="K1493" s="559"/>
      <c r="M1493" s="551" t="s">
        <v>300</v>
      </c>
      <c r="N1493" s="435" t="s">
        <v>8</v>
      </c>
      <c r="O1493" s="435"/>
      <c r="P1493" s="435"/>
      <c r="Q1493" s="435"/>
      <c r="R1493" s="435"/>
      <c r="S1493" s="435"/>
      <c r="T1493" s="435"/>
      <c r="U1493" s="435"/>
      <c r="V1493" s="435"/>
      <c r="W1493" s="435"/>
      <c r="X1493" s="435"/>
      <c r="Y1493" s="435"/>
      <c r="Z1493" s="435"/>
      <c r="AA1493" s="435"/>
      <c r="AB1493" s="72"/>
      <c r="AC1493" s="72"/>
      <c r="AD1493" s="72"/>
      <c r="AE1493" s="72"/>
      <c r="AF1493" s="72"/>
      <c r="AG1493" s="72"/>
      <c r="AH1493" s="72"/>
      <c r="AI1493" s="72"/>
      <c r="AJ1493" s="72"/>
      <c r="AK1493" s="72"/>
      <c r="AL1493" s="72"/>
      <c r="AM1493" s="72"/>
      <c r="AN1493" s="72"/>
      <c r="AO1493" s="72"/>
      <c r="AP1493" s="72"/>
      <c r="AQ1493" s="72"/>
      <c r="AR1493" s="72"/>
      <c r="AS1493" s="72"/>
      <c r="AT1493" s="72"/>
      <c r="AU1493" s="72"/>
      <c r="AV1493" s="72"/>
      <c r="AW1493" s="72"/>
      <c r="AX1493" s="2"/>
      <c r="AY1493" s="359"/>
      <c r="AZ1493" s="359"/>
      <c r="BA1493" s="43"/>
      <c r="BB1493" s="128"/>
      <c r="BC1493" s="128"/>
      <c r="BD1493" s="43"/>
      <c r="BE1493" s="44"/>
      <c r="BF1493" s="44"/>
      <c r="BG1493" s="43"/>
      <c r="BH1493" s="2"/>
      <c r="BI1493" s="2"/>
      <c r="BJ1493" s="2"/>
      <c r="BK1493" s="2"/>
      <c r="BL1493" s="2"/>
      <c r="BM1493" s="2"/>
      <c r="BN1493" s="2"/>
      <c r="BO1493" s="2"/>
      <c r="BP1493" s="2"/>
      <c r="BQ1493" s="2"/>
      <c r="BR1493" s="2"/>
      <c r="BS1493" s="72"/>
      <c r="BT1493" s="72"/>
      <c r="BU1493" s="72"/>
      <c r="BV1493" s="72"/>
      <c r="BW1493" s="72"/>
      <c r="BX1493" s="72"/>
      <c r="BY1493" s="72"/>
      <c r="BZ1493" s="72"/>
      <c r="CA1493" s="72"/>
      <c r="CB1493" s="72"/>
      <c r="CC1493" s="72"/>
      <c r="CD1493" s="72"/>
      <c r="CE1493" s="72"/>
      <c r="CF1493" s="72"/>
      <c r="CG1493" s="72"/>
      <c r="CH1493" s="72"/>
      <c r="CI1493" s="72"/>
      <c r="CJ1493" s="72"/>
      <c r="EK1493" s="71"/>
      <c r="EL1493" s="71"/>
    </row>
    <row r="1494" spans="1:142" ht="25.15" customHeight="1">
      <c r="A1494" s="440"/>
      <c r="B1494" s="436"/>
      <c r="C1494" s="437">
        <v>43830</v>
      </c>
      <c r="D1494" s="368" t="s">
        <v>9</v>
      </c>
      <c r="E1494" s="368" t="s">
        <v>10</v>
      </c>
      <c r="F1494" s="368" t="s">
        <v>1</v>
      </c>
      <c r="G1494" s="368" t="s">
        <v>2</v>
      </c>
      <c r="H1494" s="368" t="s">
        <v>3</v>
      </c>
      <c r="I1494" s="368" t="s">
        <v>39</v>
      </c>
      <c r="K1494" s="559"/>
      <c r="M1494" s="435"/>
      <c r="N1494" s="361" t="s">
        <v>25</v>
      </c>
      <c r="O1494" s="361" t="s">
        <v>26</v>
      </c>
      <c r="P1494" s="361" t="s">
        <v>27</v>
      </c>
      <c r="Q1494" s="361" t="s">
        <v>28</v>
      </c>
      <c r="R1494" s="361" t="s">
        <v>29</v>
      </c>
      <c r="S1494" s="361" t="s">
        <v>30</v>
      </c>
      <c r="T1494" s="361" t="s">
        <v>31</v>
      </c>
      <c r="U1494" s="361" t="s">
        <v>32</v>
      </c>
      <c r="V1494" s="361" t="s">
        <v>33</v>
      </c>
      <c r="W1494" s="361" t="s">
        <v>34</v>
      </c>
      <c r="X1494" s="361" t="s">
        <v>35</v>
      </c>
      <c r="Y1494" s="361" t="s">
        <v>36</v>
      </c>
      <c r="Z1494" s="361" t="s">
        <v>37</v>
      </c>
      <c r="AA1494" s="361" t="s">
        <v>38</v>
      </c>
      <c r="AB1494" s="72"/>
      <c r="AC1494" s="72"/>
      <c r="AD1494" s="72"/>
      <c r="AE1494" s="72"/>
      <c r="AF1494" s="72"/>
      <c r="AG1494" s="72"/>
      <c r="AH1494" s="72"/>
      <c r="AI1494" s="72"/>
      <c r="AJ1494" s="72"/>
      <c r="AK1494" s="72"/>
      <c r="AL1494" s="72"/>
      <c r="AM1494" s="72"/>
      <c r="AN1494" s="72"/>
      <c r="AO1494" s="72"/>
      <c r="AP1494" s="72"/>
      <c r="AQ1494" s="72"/>
      <c r="AR1494" s="72"/>
      <c r="AS1494" s="72"/>
      <c r="AT1494" s="72"/>
      <c r="AU1494" s="72"/>
      <c r="AV1494" s="72"/>
      <c r="AW1494" s="72"/>
      <c r="AX1494" s="2"/>
      <c r="AY1494" s="359"/>
      <c r="AZ1494" s="359"/>
      <c r="BA1494" s="43"/>
      <c r="BB1494" s="128"/>
      <c r="BC1494" s="128"/>
      <c r="BD1494" s="43"/>
      <c r="BE1494" s="44"/>
      <c r="BF1494" s="44"/>
      <c r="BG1494" s="43"/>
      <c r="BH1494" s="2"/>
      <c r="BI1494" s="2"/>
      <c r="BJ1494" s="2"/>
      <c r="BK1494" s="2"/>
      <c r="BL1494" s="2"/>
      <c r="BM1494" s="2"/>
      <c r="BN1494" s="2"/>
      <c r="BO1494" s="2"/>
      <c r="BP1494" s="2"/>
      <c r="BQ1494" s="2"/>
      <c r="BR1494" s="2"/>
      <c r="BS1494" s="72"/>
      <c r="BT1494" s="72"/>
      <c r="BU1494" s="72"/>
      <c r="BV1494" s="72"/>
      <c r="BW1494" s="72"/>
      <c r="BX1494" s="72"/>
      <c r="BY1494" s="72"/>
      <c r="BZ1494" s="72"/>
      <c r="CA1494" s="72"/>
      <c r="CB1494" s="72"/>
      <c r="CC1494" s="72"/>
      <c r="CD1494" s="72"/>
      <c r="CE1494" s="72"/>
      <c r="CF1494" s="72"/>
      <c r="CG1494" s="72"/>
      <c r="CH1494" s="72"/>
      <c r="CI1494" s="72"/>
      <c r="CJ1494" s="72"/>
      <c r="EK1494" s="71"/>
      <c r="EL1494" s="71"/>
    </row>
    <row r="1495" spans="1:142" s="384" customFormat="1" ht="25.15" customHeight="1">
      <c r="A1495" s="440"/>
      <c r="B1495" s="369">
        <v>2020</v>
      </c>
      <c r="C1495" s="397">
        <v>43830</v>
      </c>
      <c r="D1495" s="107">
        <f t="shared" ref="D1495:D1536" si="555">AVERAGE(N1495:P1495)</f>
        <v>0.42559351624926056</v>
      </c>
      <c r="E1495" s="107">
        <f t="shared" ref="E1495:E1536" si="556">AVERAGE(Q1495:R1495)</f>
        <v>0.21745102988705944</v>
      </c>
      <c r="F1495" s="107">
        <f t="shared" ref="F1495:F1536" si="557">AVERAGE(S1495:T1495)</f>
        <v>0.19251535496248456</v>
      </c>
      <c r="G1495" s="107">
        <f t="shared" ref="G1495:G1536" si="558">AVERAGE(U1495:V1495)</f>
        <v>0.19241921154691333</v>
      </c>
      <c r="H1495" s="107">
        <f t="shared" ref="H1495:H1536" si="559">AVERAGE(W1495:X1495)</f>
        <v>0.21983579785055302</v>
      </c>
      <c r="I1495" s="107">
        <f t="shared" ref="I1495:I1536" si="560">AVERAGE(Y1495:AA1495)</f>
        <v>0.29832097933045876</v>
      </c>
      <c r="J1495" s="383"/>
      <c r="K1495" s="385">
        <f t="shared" ref="K1495:K1536" si="561">AVERAGE(N1495:AA1495,N1448:AA1448)</f>
        <v>0.18579290569773899</v>
      </c>
      <c r="L1495" s="383"/>
      <c r="M1495" s="128">
        <v>2020</v>
      </c>
      <c r="N1495" s="303">
        <f t="shared" ref="N1495:AA1495" si="562">AVERAGE(N1307,N1401)</f>
        <v>0.64466578872824265</v>
      </c>
      <c r="O1495" s="303">
        <f t="shared" si="562"/>
        <v>0.35904287004329927</v>
      </c>
      <c r="P1495" s="303">
        <f t="shared" si="562"/>
        <v>0.27307188997623993</v>
      </c>
      <c r="Q1495" s="303">
        <f t="shared" si="562"/>
        <v>0.22942952088731874</v>
      </c>
      <c r="R1495" s="303">
        <f t="shared" si="562"/>
        <v>0.20547253888680014</v>
      </c>
      <c r="S1495" s="303">
        <f t="shared" si="562"/>
        <v>0.19461768505027804</v>
      </c>
      <c r="T1495" s="303">
        <f t="shared" si="562"/>
        <v>0.19041302487469108</v>
      </c>
      <c r="U1495" s="303">
        <f t="shared" si="562"/>
        <v>0.19056694093598534</v>
      </c>
      <c r="V1495" s="303">
        <f t="shared" si="562"/>
        <v>0.19427148215784135</v>
      </c>
      <c r="W1495" s="303">
        <f t="shared" si="562"/>
        <v>0.20337846821544869</v>
      </c>
      <c r="X1495" s="303">
        <f t="shared" si="562"/>
        <v>0.23629312748565737</v>
      </c>
      <c r="Y1495" s="303">
        <f t="shared" si="562"/>
        <v>0.26730705340805805</v>
      </c>
      <c r="Z1495" s="303">
        <f t="shared" si="562"/>
        <v>0.29832097933045876</v>
      </c>
      <c r="AA1495" s="303">
        <f t="shared" si="562"/>
        <v>0.32933490525285947</v>
      </c>
      <c r="AB1495" s="72"/>
      <c r="AC1495" s="72"/>
      <c r="AD1495" s="72"/>
      <c r="AE1495" s="72"/>
      <c r="AF1495" s="72"/>
      <c r="AG1495" s="72"/>
      <c r="AH1495" s="72"/>
      <c r="AI1495" s="72"/>
      <c r="AJ1495" s="72"/>
      <c r="AK1495" s="72"/>
      <c r="AL1495" s="72"/>
      <c r="AM1495" s="72"/>
      <c r="AN1495" s="72"/>
      <c r="AO1495" s="72"/>
      <c r="AP1495" s="72"/>
      <c r="AQ1495" s="72"/>
      <c r="AR1495" s="72"/>
      <c r="AS1495" s="72"/>
      <c r="AT1495" s="72"/>
      <c r="AU1495" s="72"/>
      <c r="AV1495" s="72"/>
      <c r="AW1495" s="72"/>
      <c r="AX1495" s="2"/>
      <c r="AY1495" s="359"/>
      <c r="AZ1495" s="359"/>
      <c r="BA1495" s="43"/>
      <c r="BB1495" s="128"/>
      <c r="BC1495" s="128"/>
      <c r="BD1495" s="43"/>
      <c r="BE1495" s="44"/>
      <c r="BF1495" s="44"/>
      <c r="BG1495" s="43"/>
      <c r="BH1495" s="2"/>
      <c r="BI1495" s="2"/>
      <c r="BJ1495" s="2"/>
      <c r="BK1495" s="2"/>
      <c r="BL1495" s="2"/>
      <c r="BM1495" s="2"/>
      <c r="BN1495" s="2"/>
      <c r="BO1495" s="2"/>
      <c r="BP1495" s="2"/>
      <c r="BQ1495" s="2"/>
      <c r="BR1495" s="2"/>
      <c r="BS1495" s="72"/>
      <c r="BT1495" s="72"/>
      <c r="BU1495" s="72"/>
      <c r="BV1495" s="72"/>
      <c r="BW1495" s="72"/>
      <c r="BX1495" s="72"/>
      <c r="BY1495" s="72"/>
      <c r="BZ1495" s="72"/>
      <c r="CA1495" s="72"/>
      <c r="CB1495" s="72"/>
      <c r="CC1495" s="72"/>
      <c r="CD1495" s="72"/>
      <c r="CE1495" s="72"/>
      <c r="CF1495" s="72"/>
      <c r="CG1495" s="72"/>
      <c r="CH1495" s="72"/>
      <c r="CI1495" s="72"/>
      <c r="CJ1495" s="72"/>
      <c r="CK1495" s="383"/>
      <c r="CL1495" s="383"/>
      <c r="CM1495" s="383"/>
      <c r="CN1495" s="383"/>
      <c r="CO1495" s="383"/>
      <c r="CP1495" s="383"/>
      <c r="CQ1495" s="383"/>
      <c r="CR1495" s="383"/>
      <c r="CS1495" s="383"/>
      <c r="CT1495" s="383"/>
      <c r="CU1495" s="383"/>
      <c r="CV1495" s="383"/>
      <c r="CW1495" s="383"/>
      <c r="CX1495" s="383"/>
      <c r="CY1495" s="383"/>
      <c r="CZ1495" s="383"/>
      <c r="DA1495" s="383"/>
      <c r="DB1495" s="383"/>
      <c r="DC1495" s="383"/>
      <c r="DD1495" s="383"/>
      <c r="DE1495" s="383"/>
      <c r="DF1495" s="383"/>
      <c r="DG1495" s="383"/>
      <c r="DH1495" s="383"/>
      <c r="DI1495" s="383"/>
      <c r="DJ1495" s="383"/>
      <c r="DK1495" s="383"/>
      <c r="DL1495" s="383"/>
      <c r="DM1495" s="383"/>
      <c r="DN1495" s="383"/>
      <c r="DO1495" s="383"/>
      <c r="DP1495" s="383"/>
      <c r="DQ1495" s="383"/>
      <c r="DR1495" s="383"/>
      <c r="DS1495" s="383"/>
      <c r="DT1495" s="383"/>
      <c r="DU1495" s="383"/>
      <c r="DV1495" s="383"/>
      <c r="DW1495" s="383"/>
      <c r="DX1495" s="383"/>
      <c r="DY1495" s="383"/>
      <c r="DZ1495" s="383"/>
      <c r="EA1495" s="383"/>
      <c r="EB1495" s="383"/>
      <c r="EC1495" s="383"/>
      <c r="ED1495" s="383"/>
      <c r="EE1495" s="383"/>
      <c r="EF1495" s="383"/>
      <c r="EG1495" s="383"/>
      <c r="EH1495" s="383"/>
      <c r="EI1495" s="383"/>
      <c r="EJ1495" s="383"/>
      <c r="EK1495" s="383"/>
      <c r="EL1495" s="383"/>
    </row>
    <row r="1496" spans="1:142" s="384" customFormat="1" ht="25.15" customHeight="1">
      <c r="A1496" s="440"/>
      <c r="B1496" s="369">
        <f>B1495+1</f>
        <v>2021</v>
      </c>
      <c r="C1496" s="397">
        <f t="shared" ref="C1496:C1536" si="563">DATE(YEAR(C1495+1),12,31)</f>
        <v>44196</v>
      </c>
      <c r="D1496" s="107">
        <f t="shared" si="555"/>
        <v>0.44006369580173543</v>
      </c>
      <c r="E1496" s="107">
        <f t="shared" si="556"/>
        <v>0.22484436490321946</v>
      </c>
      <c r="F1496" s="107">
        <f t="shared" si="557"/>
        <v>0.199060877031209</v>
      </c>
      <c r="G1496" s="107">
        <f t="shared" si="558"/>
        <v>0.1989614647395084</v>
      </c>
      <c r="H1496" s="107">
        <f t="shared" si="559"/>
        <v>0.22731021497747184</v>
      </c>
      <c r="I1496" s="107">
        <f t="shared" si="560"/>
        <v>0.30846389262769436</v>
      </c>
      <c r="J1496" s="15"/>
      <c r="K1496" s="385">
        <f t="shared" si="561"/>
        <v>0.19197310593409547</v>
      </c>
      <c r="L1496" s="15"/>
      <c r="M1496" s="128">
        <f>M1495+1</f>
        <v>2021</v>
      </c>
      <c r="N1496" s="303">
        <f t="shared" ref="N1496:AA1496" si="564">AVERAGE(N1308,N1402)</f>
        <v>0.66658442554500286</v>
      </c>
      <c r="O1496" s="303">
        <f t="shared" si="564"/>
        <v>0.37125032762477139</v>
      </c>
      <c r="P1496" s="303">
        <f t="shared" si="564"/>
        <v>0.28235633423543205</v>
      </c>
      <c r="Q1496" s="303">
        <f t="shared" si="564"/>
        <v>0.23723012459748757</v>
      </c>
      <c r="R1496" s="303">
        <f t="shared" si="564"/>
        <v>0.21245860520895132</v>
      </c>
      <c r="S1496" s="303">
        <f t="shared" si="564"/>
        <v>0.20123468634198746</v>
      </c>
      <c r="T1496" s="303">
        <f t="shared" si="564"/>
        <v>0.19688706772043058</v>
      </c>
      <c r="U1496" s="303">
        <f t="shared" si="564"/>
        <v>0.19704621692780883</v>
      </c>
      <c r="V1496" s="303">
        <f t="shared" si="564"/>
        <v>0.20087671255120798</v>
      </c>
      <c r="W1496" s="303">
        <f t="shared" si="564"/>
        <v>0.21029333613477394</v>
      </c>
      <c r="X1496" s="303">
        <f t="shared" si="564"/>
        <v>0.24432709382016971</v>
      </c>
      <c r="Y1496" s="303">
        <f t="shared" si="564"/>
        <v>0.27639549322393203</v>
      </c>
      <c r="Z1496" s="303">
        <f t="shared" si="564"/>
        <v>0.30846389262769436</v>
      </c>
      <c r="AA1496" s="303">
        <f t="shared" si="564"/>
        <v>0.34053229203145663</v>
      </c>
      <c r="AB1496" s="72"/>
      <c r="AC1496" s="72"/>
      <c r="AD1496" s="72"/>
      <c r="AE1496" s="72"/>
      <c r="AF1496" s="72"/>
      <c r="AG1496" s="72"/>
      <c r="AH1496" s="72"/>
      <c r="AI1496" s="72"/>
      <c r="AJ1496" s="72"/>
      <c r="AK1496" s="72"/>
      <c r="AL1496" s="72"/>
      <c r="AM1496" s="72"/>
      <c r="AN1496" s="72"/>
      <c r="AO1496" s="72"/>
      <c r="AP1496" s="72"/>
      <c r="AQ1496" s="72"/>
      <c r="AR1496" s="72"/>
      <c r="AS1496" s="72"/>
      <c r="AT1496" s="72"/>
      <c r="AU1496" s="72"/>
      <c r="AV1496" s="72"/>
      <c r="AW1496" s="72"/>
      <c r="AX1496" s="2"/>
      <c r="AY1496" s="359"/>
      <c r="AZ1496" s="359"/>
      <c r="BA1496" s="43"/>
      <c r="BB1496" s="128"/>
      <c r="BC1496" s="128"/>
      <c r="BD1496" s="43"/>
      <c r="BE1496" s="44"/>
      <c r="BF1496" s="44"/>
      <c r="BG1496" s="43"/>
      <c r="BH1496" s="2"/>
      <c r="BI1496" s="2"/>
      <c r="BJ1496" s="2"/>
      <c r="BK1496" s="2"/>
      <c r="BL1496" s="2"/>
      <c r="BM1496" s="2"/>
      <c r="BN1496" s="2"/>
      <c r="BO1496" s="2"/>
      <c r="BP1496" s="2"/>
      <c r="BQ1496" s="2"/>
      <c r="BR1496" s="2"/>
      <c r="BS1496" s="72"/>
      <c r="BT1496" s="72"/>
      <c r="BU1496" s="72"/>
      <c r="BV1496" s="72"/>
      <c r="BW1496" s="72"/>
      <c r="BX1496" s="72"/>
      <c r="BY1496" s="72"/>
      <c r="BZ1496" s="72"/>
      <c r="CA1496" s="72"/>
      <c r="CB1496" s="72"/>
      <c r="CC1496" s="72"/>
      <c r="CD1496" s="72"/>
      <c r="CE1496" s="72"/>
      <c r="CF1496" s="72"/>
      <c r="CG1496" s="72"/>
      <c r="CH1496" s="72"/>
      <c r="CI1496" s="72"/>
      <c r="CJ1496" s="72"/>
      <c r="CK1496" s="383"/>
      <c r="CL1496" s="383"/>
      <c r="CM1496" s="383"/>
      <c r="CN1496" s="383"/>
      <c r="CO1496" s="383"/>
      <c r="CP1496" s="383"/>
      <c r="CQ1496" s="383"/>
      <c r="CR1496" s="383"/>
      <c r="CS1496" s="383"/>
      <c r="CT1496" s="383"/>
      <c r="CU1496" s="383"/>
      <c r="CV1496" s="383"/>
      <c r="CW1496" s="383"/>
      <c r="CX1496" s="383"/>
      <c r="CY1496" s="383"/>
      <c r="CZ1496" s="383"/>
      <c r="DA1496" s="383"/>
      <c r="DB1496" s="383"/>
      <c r="DC1496" s="383"/>
      <c r="DD1496" s="383"/>
      <c r="DE1496" s="383"/>
      <c r="DF1496" s="383"/>
      <c r="DG1496" s="383"/>
      <c r="DH1496" s="383"/>
      <c r="DI1496" s="383"/>
      <c r="DJ1496" s="383"/>
      <c r="DK1496" s="383"/>
      <c r="DL1496" s="383"/>
      <c r="DM1496" s="383"/>
      <c r="DN1496" s="383"/>
      <c r="DO1496" s="383"/>
      <c r="DP1496" s="383"/>
      <c r="DQ1496" s="383"/>
      <c r="DR1496" s="383"/>
      <c r="DS1496" s="383"/>
      <c r="DT1496" s="383"/>
      <c r="DU1496" s="383"/>
      <c r="DV1496" s="383"/>
      <c r="DW1496" s="383"/>
      <c r="DX1496" s="383"/>
      <c r="DY1496" s="383"/>
      <c r="DZ1496" s="383"/>
      <c r="EA1496" s="383"/>
      <c r="EB1496" s="383"/>
      <c r="EC1496" s="383"/>
      <c r="ED1496" s="383"/>
      <c r="EE1496" s="383"/>
      <c r="EF1496" s="383"/>
      <c r="EG1496" s="383"/>
      <c r="EH1496" s="383"/>
      <c r="EI1496" s="383"/>
      <c r="EJ1496" s="383"/>
      <c r="EK1496" s="383"/>
      <c r="EL1496" s="383"/>
    </row>
    <row r="1497" spans="1:142" s="384" customFormat="1" ht="25.15" customHeight="1">
      <c r="A1497" s="440"/>
      <c r="B1497" s="369">
        <f t="shared" ref="B1497:B1506" si="565">B1496+1</f>
        <v>2022</v>
      </c>
      <c r="C1497" s="397">
        <f t="shared" si="563"/>
        <v>44561</v>
      </c>
      <c r="D1497" s="107">
        <f t="shared" si="555"/>
        <v>0.56078966994874391</v>
      </c>
      <c r="E1497" s="107">
        <f t="shared" si="556"/>
        <v>0.28652760585985637</v>
      </c>
      <c r="F1497" s="107">
        <f t="shared" si="557"/>
        <v>0.25367074038375825</v>
      </c>
      <c r="G1497" s="107">
        <f t="shared" si="558"/>
        <v>0.25354405557248327</v>
      </c>
      <c r="H1497" s="107">
        <f t="shared" si="559"/>
        <v>0.28966993107885397</v>
      </c>
      <c r="I1497" s="107">
        <f t="shared" si="560"/>
        <v>0.3930871057714444</v>
      </c>
      <c r="J1497" s="15"/>
      <c r="K1497" s="385">
        <f t="shared" si="561"/>
        <v>0.24445920508932922</v>
      </c>
      <c r="L1497" s="15"/>
      <c r="M1497" s="128">
        <f t="shared" ref="M1497:M1506" si="566">M1496+1</f>
        <v>2022</v>
      </c>
      <c r="N1497" s="303">
        <f t="shared" ref="N1497:AA1497" si="567">AVERAGE(N1309,N1403)</f>
        <v>0.84945353038795501</v>
      </c>
      <c r="O1497" s="303">
        <f t="shared" si="567"/>
        <v>0.47309821437953209</v>
      </c>
      <c r="P1497" s="303">
        <f t="shared" si="567"/>
        <v>0.3598172650787449</v>
      </c>
      <c r="Q1497" s="303">
        <f t="shared" si="567"/>
        <v>0.30231124390425079</v>
      </c>
      <c r="R1497" s="303">
        <f t="shared" si="567"/>
        <v>0.27074396781546195</v>
      </c>
      <c r="S1497" s="303">
        <f t="shared" si="567"/>
        <v>0.25644090710633238</v>
      </c>
      <c r="T1497" s="303">
        <f t="shared" si="567"/>
        <v>0.25090057366118418</v>
      </c>
      <c r="U1497" s="303">
        <f t="shared" si="567"/>
        <v>0.25110338346424155</v>
      </c>
      <c r="V1497" s="303">
        <f t="shared" si="567"/>
        <v>0.25598472768072494</v>
      </c>
      <c r="W1497" s="303">
        <f t="shared" si="567"/>
        <v>0.26798468423664745</v>
      </c>
      <c r="X1497" s="303">
        <f t="shared" si="567"/>
        <v>0.31135517792106049</v>
      </c>
      <c r="Y1497" s="303">
        <f t="shared" si="567"/>
        <v>0.35222114184625242</v>
      </c>
      <c r="Z1497" s="303">
        <f t="shared" si="567"/>
        <v>0.3930871057714444</v>
      </c>
      <c r="AA1497" s="303">
        <f t="shared" si="567"/>
        <v>0.43395306969663627</v>
      </c>
      <c r="AB1497" s="72"/>
      <c r="AC1497" s="72"/>
      <c r="AD1497" s="72"/>
      <c r="AE1497" s="72"/>
      <c r="AF1497" s="72"/>
      <c r="AG1497" s="72"/>
      <c r="AH1497" s="72"/>
      <c r="AI1497" s="72"/>
      <c r="AJ1497" s="72"/>
      <c r="AK1497" s="72"/>
      <c r="AL1497" s="72"/>
      <c r="AM1497" s="72"/>
      <c r="AN1497" s="72"/>
      <c r="AO1497" s="72"/>
      <c r="AP1497" s="72"/>
      <c r="AQ1497" s="72"/>
      <c r="AR1497" s="72"/>
      <c r="AS1497" s="72"/>
      <c r="AT1497" s="72"/>
      <c r="AU1497" s="72"/>
      <c r="AV1497" s="72"/>
      <c r="AW1497" s="72"/>
      <c r="AX1497" s="2"/>
      <c r="AY1497" s="359"/>
      <c r="AZ1497" s="359"/>
      <c r="BA1497" s="43"/>
      <c r="BB1497" s="128"/>
      <c r="BC1497" s="128"/>
      <c r="BD1497" s="43"/>
      <c r="BE1497" s="44"/>
      <c r="BF1497" s="44"/>
      <c r="BG1497" s="43"/>
      <c r="BH1497" s="2"/>
      <c r="BI1497" s="2"/>
      <c r="BJ1497" s="2"/>
      <c r="BK1497" s="2"/>
      <c r="BL1497" s="2"/>
      <c r="BM1497" s="2"/>
      <c r="BN1497" s="2"/>
      <c r="BO1497" s="2"/>
      <c r="BP1497" s="2"/>
      <c r="BQ1497" s="2"/>
      <c r="BR1497" s="2"/>
      <c r="BS1497" s="72"/>
      <c r="BT1497" s="72"/>
      <c r="BU1497" s="72"/>
      <c r="BV1497" s="72"/>
      <c r="BW1497" s="72"/>
      <c r="BX1497" s="72"/>
      <c r="BY1497" s="72"/>
      <c r="BZ1497" s="72"/>
      <c r="CA1497" s="72"/>
      <c r="CB1497" s="72"/>
      <c r="CC1497" s="72"/>
      <c r="CD1497" s="72"/>
      <c r="CE1497" s="72"/>
      <c r="CF1497" s="72"/>
      <c r="CG1497" s="72"/>
      <c r="CH1497" s="72"/>
      <c r="CI1497" s="72"/>
      <c r="CJ1497" s="72"/>
      <c r="CK1497" s="383"/>
      <c r="CL1497" s="383"/>
      <c r="CM1497" s="383"/>
      <c r="CN1497" s="383"/>
      <c r="CO1497" s="383"/>
      <c r="CP1497" s="383"/>
      <c r="CQ1497" s="383"/>
      <c r="CR1497" s="383"/>
      <c r="CS1497" s="383"/>
      <c r="CT1497" s="383"/>
      <c r="CU1497" s="383"/>
      <c r="CV1497" s="383"/>
      <c r="CW1497" s="383"/>
      <c r="CX1497" s="383"/>
      <c r="CY1497" s="383"/>
      <c r="CZ1497" s="383"/>
      <c r="DA1497" s="383"/>
      <c r="DB1497" s="383"/>
      <c r="DC1497" s="383"/>
      <c r="DD1497" s="383"/>
      <c r="DE1497" s="383"/>
      <c r="DF1497" s="383"/>
      <c r="DG1497" s="383"/>
      <c r="DH1497" s="383"/>
      <c r="DI1497" s="383"/>
      <c r="DJ1497" s="383"/>
      <c r="DK1497" s="383"/>
      <c r="DL1497" s="383"/>
      <c r="DM1497" s="383"/>
      <c r="DN1497" s="383"/>
      <c r="DO1497" s="383"/>
      <c r="DP1497" s="383"/>
      <c r="DQ1497" s="383"/>
      <c r="DR1497" s="383"/>
      <c r="DS1497" s="383"/>
      <c r="DT1497" s="383"/>
      <c r="DU1497" s="383"/>
      <c r="DV1497" s="383"/>
      <c r="DW1497" s="383"/>
      <c r="DX1497" s="383"/>
      <c r="DY1497" s="383"/>
      <c r="DZ1497" s="383"/>
      <c r="EA1497" s="383"/>
      <c r="EB1497" s="383"/>
      <c r="EC1497" s="383"/>
      <c r="ED1497" s="383"/>
      <c r="EE1497" s="383"/>
      <c r="EF1497" s="383"/>
      <c r="EG1497" s="383"/>
      <c r="EH1497" s="383"/>
      <c r="EI1497" s="383"/>
      <c r="EJ1497" s="383"/>
      <c r="EK1497" s="383"/>
      <c r="EL1497" s="383"/>
    </row>
    <row r="1498" spans="1:142" s="384" customFormat="1" ht="25.15" customHeight="1">
      <c r="A1498" s="440"/>
      <c r="B1498" s="369">
        <f t="shared" si="565"/>
        <v>2023</v>
      </c>
      <c r="C1498" s="397">
        <f t="shared" si="563"/>
        <v>44926</v>
      </c>
      <c r="D1498" s="107">
        <f t="shared" si="555"/>
        <v>0.75397882057768462</v>
      </c>
      <c r="E1498" s="107">
        <f t="shared" si="556"/>
        <v>0.38523488913215503</v>
      </c>
      <c r="F1498" s="107">
        <f t="shared" si="557"/>
        <v>0.3410590028648271</v>
      </c>
      <c r="G1498" s="107">
        <f t="shared" si="558"/>
        <v>0.34088867578908227</v>
      </c>
      <c r="H1498" s="107">
        <f t="shared" si="559"/>
        <v>0.38945972919154459</v>
      </c>
      <c r="I1498" s="107">
        <f t="shared" si="560"/>
        <v>0.52850358748751236</v>
      </c>
      <c r="J1498" s="15"/>
      <c r="K1498" s="385">
        <f t="shared" si="561"/>
        <v>0.32842625793336511</v>
      </c>
      <c r="L1498" s="15"/>
      <c r="M1498" s="128">
        <f t="shared" si="566"/>
        <v>2023</v>
      </c>
      <c r="N1498" s="303">
        <f t="shared" ref="N1498:AA1498" si="568">AVERAGE(N1310,N1404)</f>
        <v>1.1420858929801605</v>
      </c>
      <c r="O1498" s="303">
        <f t="shared" si="568"/>
        <v>0.63607811058269137</v>
      </c>
      <c r="P1498" s="303">
        <f t="shared" si="568"/>
        <v>0.48377245817020209</v>
      </c>
      <c r="Q1498" s="303">
        <f t="shared" si="568"/>
        <v>0.4064559091238843</v>
      </c>
      <c r="R1498" s="303">
        <f t="shared" si="568"/>
        <v>0.36401386914042577</v>
      </c>
      <c r="S1498" s="303">
        <f t="shared" si="568"/>
        <v>0.34478347774411811</v>
      </c>
      <c r="T1498" s="303">
        <f t="shared" si="568"/>
        <v>0.33733452798553609</v>
      </c>
      <c r="U1498" s="303">
        <f t="shared" si="568"/>
        <v>0.33760720472033534</v>
      </c>
      <c r="V1498" s="303">
        <f t="shared" si="568"/>
        <v>0.34417014685782921</v>
      </c>
      <c r="W1498" s="303">
        <f t="shared" si="568"/>
        <v>0.36030402659182087</v>
      </c>
      <c r="X1498" s="303">
        <f t="shared" si="568"/>
        <v>0.41861543179126837</v>
      </c>
      <c r="Y1498" s="303">
        <f t="shared" si="568"/>
        <v>0.47355950963939036</v>
      </c>
      <c r="Z1498" s="303">
        <f t="shared" si="568"/>
        <v>0.52850358748751236</v>
      </c>
      <c r="AA1498" s="303">
        <f t="shared" si="568"/>
        <v>0.58344766533563441</v>
      </c>
      <c r="AB1498" s="72"/>
      <c r="AC1498" s="72"/>
      <c r="AD1498" s="72"/>
      <c r="AE1498" s="72"/>
      <c r="AF1498" s="72"/>
      <c r="AG1498" s="72"/>
      <c r="AH1498" s="72"/>
      <c r="AI1498" s="72"/>
      <c r="AJ1498" s="72"/>
      <c r="AK1498" s="72"/>
      <c r="AL1498" s="72"/>
      <c r="AM1498" s="72"/>
      <c r="AN1498" s="72"/>
      <c r="AO1498" s="72"/>
      <c r="AP1498" s="72"/>
      <c r="AQ1498" s="72"/>
      <c r="AR1498" s="72"/>
      <c r="AS1498" s="72"/>
      <c r="AT1498" s="72"/>
      <c r="AU1498" s="72"/>
      <c r="AV1498" s="72"/>
      <c r="AW1498" s="72"/>
      <c r="AX1498" s="2"/>
      <c r="AY1498" s="359"/>
      <c r="AZ1498" s="359"/>
      <c r="BA1498" s="43"/>
      <c r="BB1498" s="128"/>
      <c r="BC1498" s="128"/>
      <c r="BD1498" s="43"/>
      <c r="BE1498" s="44"/>
      <c r="BF1498" s="44"/>
      <c r="BG1498" s="43"/>
      <c r="BH1498" s="2"/>
      <c r="BI1498" s="2"/>
      <c r="BJ1498" s="2"/>
      <c r="BK1498" s="2"/>
      <c r="BL1498" s="2"/>
      <c r="BM1498" s="2"/>
      <c r="BN1498" s="2"/>
      <c r="BO1498" s="2"/>
      <c r="BP1498" s="2"/>
      <c r="BQ1498" s="2"/>
      <c r="BR1498" s="2"/>
      <c r="BS1498" s="72"/>
      <c r="BT1498" s="72"/>
      <c r="BU1498" s="72"/>
      <c r="BV1498" s="72"/>
      <c r="BW1498" s="72"/>
      <c r="BX1498" s="72"/>
      <c r="BY1498" s="72"/>
      <c r="BZ1498" s="72"/>
      <c r="CA1498" s="72"/>
      <c r="CB1498" s="72"/>
      <c r="CC1498" s="72"/>
      <c r="CD1498" s="72"/>
      <c r="CE1498" s="72"/>
      <c r="CF1498" s="72"/>
      <c r="CG1498" s="72"/>
      <c r="CH1498" s="72"/>
      <c r="CI1498" s="72"/>
      <c r="CJ1498" s="72"/>
      <c r="CK1498" s="383"/>
      <c r="CL1498" s="383"/>
      <c r="CM1498" s="383"/>
      <c r="CN1498" s="383"/>
      <c r="CO1498" s="383"/>
      <c r="CP1498" s="383"/>
      <c r="CQ1498" s="383"/>
      <c r="CR1498" s="383"/>
      <c r="CS1498" s="383"/>
      <c r="CT1498" s="383"/>
      <c r="CU1498" s="383"/>
      <c r="CV1498" s="383"/>
      <c r="CW1498" s="383"/>
      <c r="CX1498" s="383"/>
      <c r="CY1498" s="383"/>
      <c r="CZ1498" s="383"/>
      <c r="DA1498" s="383"/>
      <c r="DB1498" s="383"/>
      <c r="DC1498" s="383"/>
      <c r="DD1498" s="383"/>
      <c r="DE1498" s="383"/>
      <c r="DF1498" s="383"/>
      <c r="DG1498" s="383"/>
      <c r="DH1498" s="383"/>
      <c r="DI1498" s="383"/>
      <c r="DJ1498" s="383"/>
      <c r="DK1498" s="383"/>
      <c r="DL1498" s="383"/>
      <c r="DM1498" s="383"/>
      <c r="DN1498" s="383"/>
      <c r="DO1498" s="383"/>
      <c r="DP1498" s="383"/>
      <c r="DQ1498" s="383"/>
      <c r="DR1498" s="383"/>
      <c r="DS1498" s="383"/>
      <c r="DT1498" s="383"/>
      <c r="DU1498" s="383"/>
      <c r="DV1498" s="383"/>
      <c r="DW1498" s="383"/>
      <c r="DX1498" s="383"/>
      <c r="DY1498" s="383"/>
      <c r="DZ1498" s="383"/>
      <c r="EA1498" s="383"/>
      <c r="EB1498" s="383"/>
      <c r="EC1498" s="383"/>
      <c r="ED1498" s="383"/>
      <c r="EE1498" s="383"/>
      <c r="EF1498" s="383"/>
      <c r="EG1498" s="383"/>
      <c r="EH1498" s="383"/>
      <c r="EI1498" s="383"/>
      <c r="EJ1498" s="383"/>
      <c r="EK1498" s="383"/>
      <c r="EL1498" s="383"/>
    </row>
    <row r="1499" spans="1:142" s="384" customFormat="1" ht="25.15" customHeight="1">
      <c r="A1499" s="440"/>
      <c r="B1499" s="369">
        <f t="shared" si="565"/>
        <v>2024</v>
      </c>
      <c r="C1499" s="397">
        <f t="shared" si="563"/>
        <v>45291</v>
      </c>
      <c r="D1499" s="107">
        <f t="shared" si="555"/>
        <v>0.86641425873400602</v>
      </c>
      <c r="E1499" s="107">
        <f t="shared" si="556"/>
        <v>0.44268219716063428</v>
      </c>
      <c r="F1499" s="107">
        <f t="shared" si="557"/>
        <v>0.39191867873063457</v>
      </c>
      <c r="G1499" s="107">
        <f t="shared" si="558"/>
        <v>0.3917229520032437</v>
      </c>
      <c r="H1499" s="107">
        <f t="shared" si="559"/>
        <v>0.44753705722888015</v>
      </c>
      <c r="I1499" s="107">
        <f t="shared" si="560"/>
        <v>0.60731552597249228</v>
      </c>
      <c r="J1499" s="15"/>
      <c r="K1499" s="385">
        <f t="shared" si="561"/>
        <v>0.37710945878190427</v>
      </c>
      <c r="L1499" s="15"/>
      <c r="M1499" s="128">
        <f t="shared" si="566"/>
        <v>2024</v>
      </c>
      <c r="N1499" s="303">
        <f t="shared" ref="N1499:AA1499" si="569">AVERAGE(N1311,N1405)</f>
        <v>1.3123969471965</v>
      </c>
      <c r="O1499" s="303">
        <f t="shared" si="569"/>
        <v>0.73093186391519804</v>
      </c>
      <c r="P1499" s="303">
        <f t="shared" si="569"/>
        <v>0.55591396509031987</v>
      </c>
      <c r="Q1499" s="303">
        <f t="shared" si="569"/>
        <v>0.46706775522130561</v>
      </c>
      <c r="R1499" s="303">
        <f t="shared" si="569"/>
        <v>0.4182966390999629</v>
      </c>
      <c r="S1499" s="303">
        <f t="shared" si="569"/>
        <v>0.39619855775859181</v>
      </c>
      <c r="T1499" s="303">
        <f t="shared" si="569"/>
        <v>0.38763879970267739</v>
      </c>
      <c r="U1499" s="303">
        <f t="shared" si="569"/>
        <v>0.38795213875757839</v>
      </c>
      <c r="V1499" s="303">
        <f t="shared" si="569"/>
        <v>0.395493765248909</v>
      </c>
      <c r="W1499" s="303">
        <f t="shared" si="569"/>
        <v>0.41403357441691691</v>
      </c>
      <c r="X1499" s="303">
        <f t="shared" si="569"/>
        <v>0.4810405400408434</v>
      </c>
      <c r="Y1499" s="303">
        <f t="shared" si="569"/>
        <v>0.54417803300666789</v>
      </c>
      <c r="Z1499" s="303">
        <f t="shared" si="569"/>
        <v>0.60731552597249228</v>
      </c>
      <c r="AA1499" s="303">
        <f t="shared" si="569"/>
        <v>0.67045301893831666</v>
      </c>
      <c r="AB1499" s="72"/>
      <c r="AC1499" s="72"/>
      <c r="AD1499" s="72"/>
      <c r="AE1499" s="72"/>
      <c r="AF1499" s="72"/>
      <c r="AG1499" s="72"/>
      <c r="AH1499" s="72"/>
      <c r="AI1499" s="72"/>
      <c r="AJ1499" s="72"/>
      <c r="AK1499" s="72"/>
      <c r="AL1499" s="72"/>
      <c r="AM1499" s="72"/>
      <c r="AN1499" s="72"/>
      <c r="AO1499" s="72"/>
      <c r="AP1499" s="72"/>
      <c r="AQ1499" s="72"/>
      <c r="AR1499" s="72"/>
      <c r="AS1499" s="72"/>
      <c r="AT1499" s="72"/>
      <c r="AU1499" s="72"/>
      <c r="AV1499" s="72"/>
      <c r="AW1499" s="72"/>
      <c r="AX1499" s="2"/>
      <c r="AY1499" s="359"/>
      <c r="AZ1499" s="359"/>
      <c r="BA1499" s="43"/>
      <c r="BB1499" s="128"/>
      <c r="BC1499" s="128"/>
      <c r="BD1499" s="43"/>
      <c r="BE1499" s="44"/>
      <c r="BF1499" s="44"/>
      <c r="BG1499" s="43"/>
      <c r="BH1499" s="2"/>
      <c r="BI1499" s="2"/>
      <c r="BJ1499" s="2"/>
      <c r="BK1499" s="2"/>
      <c r="BL1499" s="2"/>
      <c r="BM1499" s="2"/>
      <c r="BN1499" s="2"/>
      <c r="BO1499" s="2"/>
      <c r="BP1499" s="2"/>
      <c r="BQ1499" s="2"/>
      <c r="BR1499" s="2"/>
      <c r="BS1499" s="72"/>
      <c r="BT1499" s="72"/>
      <c r="BU1499" s="72"/>
      <c r="BV1499" s="72"/>
      <c r="BW1499" s="72"/>
      <c r="BX1499" s="72"/>
      <c r="BY1499" s="72"/>
      <c r="BZ1499" s="72"/>
      <c r="CA1499" s="72"/>
      <c r="CB1499" s="72"/>
      <c r="CC1499" s="72"/>
      <c r="CD1499" s="72"/>
      <c r="CE1499" s="72"/>
      <c r="CF1499" s="72"/>
      <c r="CG1499" s="72"/>
      <c r="CH1499" s="72"/>
      <c r="CI1499" s="72"/>
      <c r="CJ1499" s="72"/>
      <c r="CK1499" s="383"/>
      <c r="CL1499" s="383"/>
      <c r="CM1499" s="383"/>
      <c r="CN1499" s="383"/>
      <c r="CO1499" s="383"/>
      <c r="CP1499" s="383"/>
      <c r="CQ1499" s="383"/>
      <c r="CR1499" s="383"/>
      <c r="CS1499" s="383"/>
      <c r="CT1499" s="383"/>
      <c r="CU1499" s="383"/>
      <c r="CV1499" s="383"/>
      <c r="CW1499" s="383"/>
      <c r="CX1499" s="383"/>
      <c r="CY1499" s="383"/>
      <c r="CZ1499" s="383"/>
      <c r="DA1499" s="383"/>
      <c r="DB1499" s="383"/>
      <c r="DC1499" s="383"/>
      <c r="DD1499" s="383"/>
      <c r="DE1499" s="383"/>
      <c r="DF1499" s="383"/>
      <c r="DG1499" s="383"/>
      <c r="DH1499" s="383"/>
      <c r="DI1499" s="383"/>
      <c r="DJ1499" s="383"/>
      <c r="DK1499" s="383"/>
      <c r="DL1499" s="383"/>
      <c r="DM1499" s="383"/>
      <c r="DN1499" s="383"/>
      <c r="DO1499" s="383"/>
      <c r="DP1499" s="383"/>
      <c r="DQ1499" s="383"/>
      <c r="DR1499" s="383"/>
      <c r="DS1499" s="383"/>
      <c r="DT1499" s="383"/>
      <c r="DU1499" s="383"/>
      <c r="DV1499" s="383"/>
      <c r="DW1499" s="383"/>
      <c r="DX1499" s="383"/>
      <c r="DY1499" s="383"/>
      <c r="DZ1499" s="383"/>
      <c r="EA1499" s="383"/>
      <c r="EB1499" s="383"/>
      <c r="EC1499" s="383"/>
      <c r="ED1499" s="383"/>
      <c r="EE1499" s="383"/>
      <c r="EF1499" s="383"/>
      <c r="EG1499" s="383"/>
      <c r="EH1499" s="383"/>
      <c r="EI1499" s="383"/>
      <c r="EJ1499" s="383"/>
      <c r="EK1499" s="383"/>
      <c r="EL1499" s="383"/>
    </row>
    <row r="1500" spans="1:142" s="384" customFormat="1" ht="25.15" customHeight="1">
      <c r="A1500" s="440"/>
      <c r="B1500" s="369">
        <f t="shared" si="565"/>
        <v>2025</v>
      </c>
      <c r="C1500" s="397">
        <f t="shared" si="563"/>
        <v>45657</v>
      </c>
      <c r="D1500" s="107">
        <f t="shared" si="555"/>
        <v>0.97884969689032741</v>
      </c>
      <c r="E1500" s="107">
        <f t="shared" si="556"/>
        <v>0.50012950518911359</v>
      </c>
      <c r="F1500" s="107">
        <f t="shared" si="557"/>
        <v>0.44277835459644221</v>
      </c>
      <c r="G1500" s="107">
        <f t="shared" si="558"/>
        <v>0.44255722821740506</v>
      </c>
      <c r="H1500" s="107">
        <f t="shared" si="559"/>
        <v>0.50561438526621572</v>
      </c>
      <c r="I1500" s="107">
        <f t="shared" si="560"/>
        <v>0.68612746445747208</v>
      </c>
      <c r="J1500" s="15"/>
      <c r="K1500" s="385">
        <f t="shared" si="561"/>
        <v>0.42570789793497338</v>
      </c>
      <c r="L1500" s="15"/>
      <c r="M1500" s="128">
        <f t="shared" si="566"/>
        <v>2025</v>
      </c>
      <c r="N1500" s="303">
        <f t="shared" ref="N1500:AA1500" si="570">AVERAGE(N1312,N1406)</f>
        <v>1.4827080014128398</v>
      </c>
      <c r="O1500" s="303">
        <f t="shared" si="570"/>
        <v>0.8257856172477045</v>
      </c>
      <c r="P1500" s="303">
        <f t="shared" si="570"/>
        <v>0.62805547201043765</v>
      </c>
      <c r="Q1500" s="303">
        <f t="shared" si="570"/>
        <v>0.52767960131872704</v>
      </c>
      <c r="R1500" s="303">
        <f t="shared" si="570"/>
        <v>0.47257940905950013</v>
      </c>
      <c r="S1500" s="303">
        <f t="shared" si="570"/>
        <v>0.44761363777306562</v>
      </c>
      <c r="T1500" s="303">
        <f t="shared" si="570"/>
        <v>0.43794307141981875</v>
      </c>
      <c r="U1500" s="303">
        <f t="shared" si="570"/>
        <v>0.43829707279482133</v>
      </c>
      <c r="V1500" s="303">
        <f t="shared" si="570"/>
        <v>0.44681738363998874</v>
      </c>
      <c r="W1500" s="303">
        <f t="shared" si="570"/>
        <v>0.467763122242013</v>
      </c>
      <c r="X1500" s="303">
        <f t="shared" si="570"/>
        <v>0.54346564829041843</v>
      </c>
      <c r="Y1500" s="303">
        <f t="shared" si="570"/>
        <v>0.61479655637394537</v>
      </c>
      <c r="Z1500" s="303">
        <f t="shared" si="570"/>
        <v>0.68612746445747219</v>
      </c>
      <c r="AA1500" s="303">
        <f t="shared" si="570"/>
        <v>0.7574583725409989</v>
      </c>
      <c r="AB1500" s="72"/>
      <c r="AC1500" s="72"/>
      <c r="AD1500" s="72"/>
      <c r="AE1500" s="72"/>
      <c r="AF1500" s="72"/>
      <c r="AG1500" s="72"/>
      <c r="AH1500" s="72"/>
      <c r="AI1500" s="72"/>
      <c r="AJ1500" s="72"/>
      <c r="AK1500" s="72"/>
      <c r="AL1500" s="72"/>
      <c r="AM1500" s="72"/>
      <c r="AN1500" s="72"/>
      <c r="AO1500" s="72"/>
      <c r="AP1500" s="72"/>
      <c r="AQ1500" s="72"/>
      <c r="AR1500" s="72"/>
      <c r="AS1500" s="72"/>
      <c r="AT1500" s="72"/>
      <c r="AU1500" s="72"/>
      <c r="AV1500" s="72"/>
      <c r="AW1500" s="72"/>
      <c r="AX1500" s="2"/>
      <c r="AY1500" s="359"/>
      <c r="AZ1500" s="359"/>
      <c r="BA1500" s="43"/>
      <c r="BB1500" s="128"/>
      <c r="BC1500" s="128"/>
      <c r="BD1500" s="43"/>
      <c r="BE1500" s="44"/>
      <c r="BF1500" s="44"/>
      <c r="BG1500" s="43"/>
      <c r="BH1500" s="2"/>
      <c r="BI1500" s="2"/>
      <c r="BJ1500" s="2"/>
      <c r="BK1500" s="2"/>
      <c r="BL1500" s="2"/>
      <c r="BM1500" s="2"/>
      <c r="BN1500" s="2"/>
      <c r="BO1500" s="2"/>
      <c r="BP1500" s="2"/>
      <c r="BQ1500" s="2"/>
      <c r="BR1500" s="2"/>
      <c r="BS1500" s="72"/>
      <c r="BT1500" s="72"/>
      <c r="BU1500" s="72"/>
      <c r="BV1500" s="72"/>
      <c r="BW1500" s="72"/>
      <c r="BX1500" s="72"/>
      <c r="BY1500" s="72"/>
      <c r="BZ1500" s="72"/>
      <c r="CA1500" s="72"/>
      <c r="CB1500" s="72"/>
      <c r="CC1500" s="72"/>
      <c r="CD1500" s="72"/>
      <c r="CE1500" s="72"/>
      <c r="CF1500" s="72"/>
      <c r="CG1500" s="72"/>
      <c r="CH1500" s="72"/>
      <c r="CI1500" s="72"/>
      <c r="CJ1500" s="72"/>
      <c r="CK1500" s="383"/>
      <c r="CL1500" s="383"/>
      <c r="CM1500" s="383"/>
      <c r="CN1500" s="383"/>
      <c r="CO1500" s="383"/>
      <c r="CP1500" s="383"/>
      <c r="CQ1500" s="383"/>
      <c r="CR1500" s="383"/>
      <c r="CS1500" s="383"/>
      <c r="CT1500" s="383"/>
      <c r="CU1500" s="383"/>
      <c r="CV1500" s="383"/>
      <c r="CW1500" s="383"/>
      <c r="CX1500" s="383"/>
      <c r="CY1500" s="383"/>
      <c r="CZ1500" s="383"/>
      <c r="DA1500" s="383"/>
      <c r="DB1500" s="383"/>
      <c r="DC1500" s="383"/>
      <c r="DD1500" s="383"/>
      <c r="DE1500" s="383"/>
      <c r="DF1500" s="383"/>
      <c r="DG1500" s="383"/>
      <c r="DH1500" s="383"/>
      <c r="DI1500" s="383"/>
      <c r="DJ1500" s="383"/>
      <c r="DK1500" s="383"/>
      <c r="DL1500" s="383"/>
      <c r="DM1500" s="383"/>
      <c r="DN1500" s="383"/>
      <c r="DO1500" s="383"/>
      <c r="DP1500" s="383"/>
      <c r="DQ1500" s="383"/>
      <c r="DR1500" s="383"/>
      <c r="DS1500" s="383"/>
      <c r="DT1500" s="383"/>
      <c r="DU1500" s="383"/>
      <c r="DV1500" s="383"/>
      <c r="DW1500" s="383"/>
      <c r="DX1500" s="383"/>
      <c r="DY1500" s="383"/>
      <c r="DZ1500" s="383"/>
      <c r="EA1500" s="383"/>
      <c r="EB1500" s="383"/>
      <c r="EC1500" s="383"/>
      <c r="ED1500" s="383"/>
      <c r="EE1500" s="383"/>
      <c r="EF1500" s="383"/>
      <c r="EG1500" s="383"/>
      <c r="EH1500" s="383"/>
      <c r="EI1500" s="383"/>
      <c r="EJ1500" s="383"/>
      <c r="EK1500" s="383"/>
      <c r="EL1500" s="383"/>
    </row>
    <row r="1501" spans="1:142" s="384" customFormat="1" ht="25.15" customHeight="1">
      <c r="A1501" s="440"/>
      <c r="B1501" s="369">
        <f t="shared" si="565"/>
        <v>2026</v>
      </c>
      <c r="C1501" s="397">
        <f t="shared" si="563"/>
        <v>46022</v>
      </c>
      <c r="D1501" s="107">
        <f t="shared" si="555"/>
        <v>1.0912851350466488</v>
      </c>
      <c r="E1501" s="107">
        <f t="shared" si="556"/>
        <v>0.55757681321759278</v>
      </c>
      <c r="F1501" s="107">
        <f t="shared" si="557"/>
        <v>0.49363803046224969</v>
      </c>
      <c r="G1501" s="107">
        <f t="shared" si="558"/>
        <v>0.49339150443156649</v>
      </c>
      <c r="H1501" s="107">
        <f t="shared" si="559"/>
        <v>0.56369171330355128</v>
      </c>
      <c r="I1501" s="107">
        <f t="shared" si="560"/>
        <v>0.764939402942452</v>
      </c>
      <c r="J1501" s="15"/>
      <c r="K1501" s="385">
        <f t="shared" si="561"/>
        <v>0.47417378719883368</v>
      </c>
      <c r="L1501" s="15"/>
      <c r="M1501" s="128">
        <f t="shared" si="566"/>
        <v>2026</v>
      </c>
      <c r="N1501" s="303">
        <f t="shared" ref="N1501:AA1501" si="571">AVERAGE(N1313,N1407)</f>
        <v>1.6530190556291795</v>
      </c>
      <c r="O1501" s="303">
        <f t="shared" si="571"/>
        <v>0.92063937058021117</v>
      </c>
      <c r="P1501" s="303">
        <f t="shared" si="571"/>
        <v>0.70019697893055566</v>
      </c>
      <c r="Q1501" s="303">
        <f t="shared" si="571"/>
        <v>0.58829144741614825</v>
      </c>
      <c r="R1501" s="303">
        <f t="shared" si="571"/>
        <v>0.52686217901903731</v>
      </c>
      <c r="S1501" s="303">
        <f t="shared" si="571"/>
        <v>0.49902871778753932</v>
      </c>
      <c r="T1501" s="303">
        <f t="shared" si="571"/>
        <v>0.48824734313696005</v>
      </c>
      <c r="U1501" s="303">
        <f t="shared" si="571"/>
        <v>0.48864200683206438</v>
      </c>
      <c r="V1501" s="303">
        <f t="shared" si="571"/>
        <v>0.49814100203106859</v>
      </c>
      <c r="W1501" s="303">
        <f t="shared" si="571"/>
        <v>0.52149267006710909</v>
      </c>
      <c r="X1501" s="303">
        <f t="shared" si="571"/>
        <v>0.60589075653999358</v>
      </c>
      <c r="Y1501" s="303">
        <f t="shared" si="571"/>
        <v>0.68541507974122284</v>
      </c>
      <c r="Z1501" s="303">
        <f t="shared" si="571"/>
        <v>0.76493940294245211</v>
      </c>
      <c r="AA1501" s="303">
        <f t="shared" si="571"/>
        <v>0.84446372614368126</v>
      </c>
      <c r="AB1501" s="72"/>
      <c r="AC1501" s="72"/>
      <c r="AD1501" s="72"/>
      <c r="AE1501" s="72"/>
      <c r="AF1501" s="72"/>
      <c r="AG1501" s="72"/>
      <c r="AH1501" s="72"/>
      <c r="AI1501" s="72"/>
      <c r="AJ1501" s="72"/>
      <c r="AK1501" s="72"/>
      <c r="AL1501" s="72"/>
      <c r="AM1501" s="72"/>
      <c r="AN1501" s="72"/>
      <c r="AO1501" s="72"/>
      <c r="AP1501" s="72"/>
      <c r="AQ1501" s="72"/>
      <c r="AR1501" s="72"/>
      <c r="AS1501" s="72"/>
      <c r="AT1501" s="72"/>
      <c r="AU1501" s="72"/>
      <c r="AV1501" s="72"/>
      <c r="AW1501" s="72"/>
      <c r="AX1501" s="2"/>
      <c r="AY1501" s="359"/>
      <c r="AZ1501" s="359"/>
      <c r="BA1501" s="43"/>
      <c r="BB1501" s="128"/>
      <c r="BC1501" s="128"/>
      <c r="BD1501" s="43"/>
      <c r="BE1501" s="44"/>
      <c r="BF1501" s="44"/>
      <c r="BG1501" s="43"/>
      <c r="BH1501" s="2"/>
      <c r="BI1501" s="2"/>
      <c r="BJ1501" s="2"/>
      <c r="BK1501" s="2"/>
      <c r="BL1501" s="2"/>
      <c r="BM1501" s="2"/>
      <c r="BN1501" s="2"/>
      <c r="BO1501" s="2"/>
      <c r="BP1501" s="2"/>
      <c r="BQ1501" s="2"/>
      <c r="BR1501" s="2"/>
      <c r="BS1501" s="72"/>
      <c r="BT1501" s="72"/>
      <c r="BU1501" s="72"/>
      <c r="BV1501" s="72"/>
      <c r="BW1501" s="72"/>
      <c r="BX1501" s="72"/>
      <c r="BY1501" s="72"/>
      <c r="BZ1501" s="72"/>
      <c r="CA1501" s="72"/>
      <c r="CB1501" s="72"/>
      <c r="CC1501" s="72"/>
      <c r="CD1501" s="72"/>
      <c r="CE1501" s="72"/>
      <c r="CF1501" s="72"/>
      <c r="CG1501" s="72"/>
      <c r="CH1501" s="72"/>
      <c r="CI1501" s="72"/>
      <c r="CJ1501" s="72"/>
      <c r="CK1501" s="383"/>
      <c r="CL1501" s="383"/>
      <c r="CM1501" s="383"/>
      <c r="CN1501" s="383"/>
      <c r="CO1501" s="383"/>
      <c r="CP1501" s="383"/>
      <c r="CQ1501" s="383"/>
      <c r="CR1501" s="383"/>
      <c r="CS1501" s="383"/>
      <c r="CT1501" s="383"/>
      <c r="CU1501" s="383"/>
      <c r="CV1501" s="383"/>
      <c r="CW1501" s="383"/>
      <c r="CX1501" s="383"/>
      <c r="CY1501" s="383"/>
      <c r="CZ1501" s="383"/>
      <c r="DA1501" s="383"/>
      <c r="DB1501" s="383"/>
      <c r="DC1501" s="383"/>
      <c r="DD1501" s="383"/>
      <c r="DE1501" s="383"/>
      <c r="DF1501" s="383"/>
      <c r="DG1501" s="383"/>
      <c r="DH1501" s="383"/>
      <c r="DI1501" s="383"/>
      <c r="DJ1501" s="383"/>
      <c r="DK1501" s="383"/>
      <c r="DL1501" s="383"/>
      <c r="DM1501" s="383"/>
      <c r="DN1501" s="383"/>
      <c r="DO1501" s="383"/>
      <c r="DP1501" s="383"/>
      <c r="DQ1501" s="383"/>
      <c r="DR1501" s="383"/>
      <c r="DS1501" s="383"/>
      <c r="DT1501" s="383"/>
      <c r="DU1501" s="383"/>
      <c r="DV1501" s="383"/>
      <c r="DW1501" s="383"/>
      <c r="DX1501" s="383"/>
      <c r="DY1501" s="383"/>
      <c r="DZ1501" s="383"/>
      <c r="EA1501" s="383"/>
      <c r="EB1501" s="383"/>
      <c r="EC1501" s="383"/>
      <c r="ED1501" s="383"/>
      <c r="EE1501" s="383"/>
      <c r="EF1501" s="383"/>
      <c r="EG1501" s="383"/>
      <c r="EH1501" s="383"/>
      <c r="EI1501" s="383"/>
      <c r="EJ1501" s="383"/>
      <c r="EK1501" s="383"/>
      <c r="EL1501" s="383"/>
    </row>
    <row r="1502" spans="1:142" s="384" customFormat="1" ht="25.15" customHeight="1">
      <c r="A1502" s="440"/>
      <c r="B1502" s="369">
        <f t="shared" si="565"/>
        <v>2027</v>
      </c>
      <c r="C1502" s="397">
        <f t="shared" si="563"/>
        <v>46387</v>
      </c>
      <c r="D1502" s="107">
        <f t="shared" si="555"/>
        <v>1.2037205732029701</v>
      </c>
      <c r="E1502" s="107">
        <f t="shared" si="556"/>
        <v>0.61502412124607209</v>
      </c>
      <c r="F1502" s="107">
        <f t="shared" si="557"/>
        <v>0.54449770632805727</v>
      </c>
      <c r="G1502" s="107">
        <f t="shared" si="558"/>
        <v>0.5442257806457278</v>
      </c>
      <c r="H1502" s="107">
        <f t="shared" si="559"/>
        <v>0.62176904134088695</v>
      </c>
      <c r="I1502" s="107">
        <f t="shared" si="560"/>
        <v>0.84375134142743191</v>
      </c>
      <c r="J1502" s="15"/>
      <c r="K1502" s="385">
        <f t="shared" si="561"/>
        <v>0.52252551851586782</v>
      </c>
      <c r="L1502" s="15"/>
      <c r="M1502" s="128">
        <f t="shared" si="566"/>
        <v>2027</v>
      </c>
      <c r="N1502" s="303">
        <f t="shared" ref="N1502:AA1502" si="572">AVERAGE(N1314,N1408)</f>
        <v>1.823330109845519</v>
      </c>
      <c r="O1502" s="303">
        <f t="shared" si="572"/>
        <v>1.0154931239127178</v>
      </c>
      <c r="P1502" s="303">
        <f t="shared" si="572"/>
        <v>0.77233848585067344</v>
      </c>
      <c r="Q1502" s="303">
        <f t="shared" si="572"/>
        <v>0.64890329351356968</v>
      </c>
      <c r="R1502" s="303">
        <f t="shared" si="572"/>
        <v>0.58114494897857438</v>
      </c>
      <c r="S1502" s="303">
        <f t="shared" si="572"/>
        <v>0.55044379780201314</v>
      </c>
      <c r="T1502" s="303">
        <f t="shared" si="572"/>
        <v>0.53855161485410141</v>
      </c>
      <c r="U1502" s="303">
        <f t="shared" si="572"/>
        <v>0.53898694086930732</v>
      </c>
      <c r="V1502" s="303">
        <f t="shared" si="572"/>
        <v>0.54946462042214828</v>
      </c>
      <c r="W1502" s="303">
        <f t="shared" si="572"/>
        <v>0.57522221789220529</v>
      </c>
      <c r="X1502" s="303">
        <f t="shared" si="572"/>
        <v>0.66831586478956873</v>
      </c>
      <c r="Y1502" s="303">
        <f t="shared" si="572"/>
        <v>0.75603360310850032</v>
      </c>
      <c r="Z1502" s="303">
        <f t="shared" si="572"/>
        <v>0.84375134142743191</v>
      </c>
      <c r="AA1502" s="303">
        <f t="shared" si="572"/>
        <v>0.93146907974636339</v>
      </c>
      <c r="AB1502" s="72"/>
      <c r="AC1502" s="72"/>
      <c r="AD1502" s="72"/>
      <c r="AE1502" s="72"/>
      <c r="AF1502" s="72"/>
      <c r="AG1502" s="72"/>
      <c r="AH1502" s="72"/>
      <c r="AI1502" s="72"/>
      <c r="AJ1502" s="72"/>
      <c r="AK1502" s="72"/>
      <c r="AL1502" s="72"/>
      <c r="AM1502" s="72"/>
      <c r="AN1502" s="72"/>
      <c r="AO1502" s="72"/>
      <c r="AP1502" s="72"/>
      <c r="AQ1502" s="72"/>
      <c r="AR1502" s="72"/>
      <c r="AS1502" s="72"/>
      <c r="AT1502" s="72"/>
      <c r="AU1502" s="72"/>
      <c r="AV1502" s="72"/>
      <c r="AW1502" s="72"/>
      <c r="AX1502" s="2"/>
      <c r="AY1502" s="359"/>
      <c r="AZ1502" s="359"/>
      <c r="BA1502" s="43"/>
      <c r="BB1502" s="128"/>
      <c r="BC1502" s="128"/>
      <c r="BD1502" s="43"/>
      <c r="BE1502" s="44"/>
      <c r="BF1502" s="44"/>
      <c r="BG1502" s="43"/>
      <c r="BH1502" s="2"/>
      <c r="BI1502" s="2"/>
      <c r="BJ1502" s="2"/>
      <c r="BK1502" s="2"/>
      <c r="BL1502" s="2"/>
      <c r="BM1502" s="2"/>
      <c r="BN1502" s="2"/>
      <c r="BO1502" s="2"/>
      <c r="BP1502" s="2"/>
      <c r="BQ1502" s="2"/>
      <c r="BR1502" s="2"/>
      <c r="BS1502" s="72"/>
      <c r="BT1502" s="72"/>
      <c r="BU1502" s="72"/>
      <c r="BV1502" s="72"/>
      <c r="BW1502" s="72"/>
      <c r="BX1502" s="72"/>
      <c r="BY1502" s="72"/>
      <c r="BZ1502" s="72"/>
      <c r="CA1502" s="72"/>
      <c r="CB1502" s="72"/>
      <c r="CC1502" s="72"/>
      <c r="CD1502" s="72"/>
      <c r="CE1502" s="72"/>
      <c r="CF1502" s="72"/>
      <c r="CG1502" s="72"/>
      <c r="CH1502" s="72"/>
      <c r="CI1502" s="72"/>
      <c r="CJ1502" s="72"/>
      <c r="CK1502" s="383"/>
      <c r="CL1502" s="383"/>
      <c r="CM1502" s="383"/>
      <c r="CN1502" s="383"/>
      <c r="CO1502" s="383"/>
      <c r="CP1502" s="383"/>
      <c r="CQ1502" s="383"/>
      <c r="CR1502" s="383"/>
      <c r="CS1502" s="383"/>
      <c r="CT1502" s="383"/>
      <c r="CU1502" s="383"/>
      <c r="CV1502" s="383"/>
      <c r="CW1502" s="383"/>
      <c r="CX1502" s="383"/>
      <c r="CY1502" s="383"/>
      <c r="CZ1502" s="383"/>
      <c r="DA1502" s="383"/>
      <c r="DB1502" s="383"/>
      <c r="DC1502" s="383"/>
      <c r="DD1502" s="383"/>
      <c r="DE1502" s="383"/>
      <c r="DF1502" s="383"/>
      <c r="DG1502" s="383"/>
      <c r="DH1502" s="383"/>
      <c r="DI1502" s="383"/>
      <c r="DJ1502" s="383"/>
      <c r="DK1502" s="383"/>
      <c r="DL1502" s="383"/>
      <c r="DM1502" s="383"/>
      <c r="DN1502" s="383"/>
      <c r="DO1502" s="383"/>
      <c r="DP1502" s="383"/>
      <c r="DQ1502" s="383"/>
      <c r="DR1502" s="383"/>
      <c r="DS1502" s="383"/>
      <c r="DT1502" s="383"/>
      <c r="DU1502" s="383"/>
      <c r="DV1502" s="383"/>
      <c r="DW1502" s="383"/>
      <c r="DX1502" s="383"/>
      <c r="DY1502" s="383"/>
      <c r="DZ1502" s="383"/>
      <c r="EA1502" s="383"/>
      <c r="EB1502" s="383"/>
      <c r="EC1502" s="383"/>
      <c r="ED1502" s="383"/>
      <c r="EE1502" s="383"/>
      <c r="EF1502" s="383"/>
      <c r="EG1502" s="383"/>
      <c r="EH1502" s="383"/>
      <c r="EI1502" s="383"/>
      <c r="EJ1502" s="383"/>
      <c r="EK1502" s="383"/>
      <c r="EL1502" s="383"/>
    </row>
    <row r="1503" spans="1:142" s="384" customFormat="1" ht="25.15" customHeight="1">
      <c r="A1503" s="440"/>
      <c r="B1503" s="369">
        <f t="shared" si="565"/>
        <v>2028</v>
      </c>
      <c r="C1503" s="397">
        <f t="shared" si="563"/>
        <v>46752</v>
      </c>
      <c r="D1503" s="107">
        <f t="shared" si="555"/>
        <v>1.3161560113592916</v>
      </c>
      <c r="E1503" s="107">
        <f t="shared" si="556"/>
        <v>0.67247142927455128</v>
      </c>
      <c r="F1503" s="107">
        <f t="shared" si="557"/>
        <v>0.5953573821938648</v>
      </c>
      <c r="G1503" s="107">
        <f t="shared" si="558"/>
        <v>0.59506005685988927</v>
      </c>
      <c r="H1503" s="107">
        <f t="shared" si="559"/>
        <v>0.67984636937822263</v>
      </c>
      <c r="I1503" s="107">
        <f t="shared" si="560"/>
        <v>0.92256327991241205</v>
      </c>
      <c r="J1503" s="15"/>
      <c r="K1503" s="385">
        <f t="shared" si="561"/>
        <v>0.5707561044437045</v>
      </c>
      <c r="L1503" s="15"/>
      <c r="M1503" s="128">
        <f t="shared" si="566"/>
        <v>2028</v>
      </c>
      <c r="N1503" s="303">
        <f t="shared" ref="N1503:AA1503" si="573">AVERAGE(N1315,N1409)</f>
        <v>1.993641164061859</v>
      </c>
      <c r="O1503" s="303">
        <f t="shared" si="573"/>
        <v>1.1103468772452245</v>
      </c>
      <c r="P1503" s="303">
        <f t="shared" si="573"/>
        <v>0.84447999277079133</v>
      </c>
      <c r="Q1503" s="303">
        <f t="shared" si="573"/>
        <v>0.709515139610991</v>
      </c>
      <c r="R1503" s="303">
        <f t="shared" si="573"/>
        <v>0.63542771893811167</v>
      </c>
      <c r="S1503" s="303">
        <f t="shared" si="573"/>
        <v>0.60185887781648684</v>
      </c>
      <c r="T1503" s="303">
        <f t="shared" si="573"/>
        <v>0.58885588657124277</v>
      </c>
      <c r="U1503" s="303">
        <f t="shared" si="573"/>
        <v>0.58933187490655037</v>
      </c>
      <c r="V1503" s="303">
        <f t="shared" si="573"/>
        <v>0.60078823881322818</v>
      </c>
      <c r="W1503" s="303">
        <f t="shared" si="573"/>
        <v>0.62895176571730138</v>
      </c>
      <c r="X1503" s="303">
        <f t="shared" si="573"/>
        <v>0.73074097303914387</v>
      </c>
      <c r="Y1503" s="303">
        <f t="shared" si="573"/>
        <v>0.82665212647577802</v>
      </c>
      <c r="Z1503" s="303">
        <f t="shared" si="573"/>
        <v>0.92256327991241194</v>
      </c>
      <c r="AA1503" s="303">
        <f t="shared" si="573"/>
        <v>1.0184744333490459</v>
      </c>
      <c r="AB1503" s="72"/>
      <c r="AC1503" s="72"/>
      <c r="AD1503" s="72"/>
      <c r="AE1503" s="72"/>
      <c r="AF1503" s="72"/>
      <c r="AG1503" s="72"/>
      <c r="AH1503" s="72"/>
      <c r="AI1503" s="72"/>
      <c r="AJ1503" s="72"/>
      <c r="AK1503" s="72"/>
      <c r="AL1503" s="72"/>
      <c r="AM1503" s="72"/>
      <c r="AN1503" s="72"/>
      <c r="AO1503" s="72"/>
      <c r="AP1503" s="72"/>
      <c r="AQ1503" s="72"/>
      <c r="AR1503" s="72"/>
      <c r="AS1503" s="72"/>
      <c r="AT1503" s="72"/>
      <c r="AU1503" s="72"/>
      <c r="AV1503" s="72"/>
      <c r="AW1503" s="72"/>
      <c r="AX1503" s="2"/>
      <c r="AY1503" s="359"/>
      <c r="AZ1503" s="359"/>
      <c r="BA1503" s="43"/>
      <c r="BB1503" s="128"/>
      <c r="BC1503" s="128"/>
      <c r="BD1503" s="43"/>
      <c r="BE1503" s="44"/>
      <c r="BF1503" s="44"/>
      <c r="BG1503" s="43"/>
      <c r="BH1503" s="2"/>
      <c r="BI1503" s="2"/>
      <c r="BJ1503" s="2"/>
      <c r="BK1503" s="2"/>
      <c r="BL1503" s="2"/>
      <c r="BM1503" s="2"/>
      <c r="BN1503" s="2"/>
      <c r="BO1503" s="2"/>
      <c r="BP1503" s="2"/>
      <c r="BQ1503" s="2"/>
      <c r="BR1503" s="2"/>
      <c r="BS1503" s="72"/>
      <c r="BT1503" s="72"/>
      <c r="BU1503" s="72"/>
      <c r="BV1503" s="72"/>
      <c r="BW1503" s="72"/>
      <c r="BX1503" s="72"/>
      <c r="BY1503" s="72"/>
      <c r="BZ1503" s="72"/>
      <c r="CA1503" s="72"/>
      <c r="CB1503" s="72"/>
      <c r="CC1503" s="72"/>
      <c r="CD1503" s="72"/>
      <c r="CE1503" s="72"/>
      <c r="CF1503" s="72"/>
      <c r="CG1503" s="72"/>
      <c r="CH1503" s="72"/>
      <c r="CI1503" s="72"/>
      <c r="CJ1503" s="72"/>
      <c r="CK1503" s="383"/>
      <c r="CL1503" s="383"/>
      <c r="CM1503" s="383"/>
      <c r="CN1503" s="383"/>
      <c r="CO1503" s="383"/>
      <c r="CP1503" s="383"/>
      <c r="CQ1503" s="383"/>
      <c r="CR1503" s="383"/>
      <c r="CS1503" s="383"/>
      <c r="CT1503" s="383"/>
      <c r="CU1503" s="383"/>
      <c r="CV1503" s="383"/>
      <c r="CW1503" s="383"/>
      <c r="CX1503" s="383"/>
      <c r="CY1503" s="383"/>
      <c r="CZ1503" s="383"/>
      <c r="DA1503" s="383"/>
      <c r="DB1503" s="383"/>
      <c r="DC1503" s="383"/>
      <c r="DD1503" s="383"/>
      <c r="DE1503" s="383"/>
      <c r="DF1503" s="383"/>
      <c r="DG1503" s="383"/>
      <c r="DH1503" s="383"/>
      <c r="DI1503" s="383"/>
      <c r="DJ1503" s="383"/>
      <c r="DK1503" s="383"/>
      <c r="DL1503" s="383"/>
      <c r="DM1503" s="383"/>
      <c r="DN1503" s="383"/>
      <c r="DO1503" s="383"/>
      <c r="DP1503" s="383"/>
      <c r="DQ1503" s="383"/>
      <c r="DR1503" s="383"/>
      <c r="DS1503" s="383"/>
      <c r="DT1503" s="383"/>
      <c r="DU1503" s="383"/>
      <c r="DV1503" s="383"/>
      <c r="DW1503" s="383"/>
      <c r="DX1503" s="383"/>
      <c r="DY1503" s="383"/>
      <c r="DZ1503" s="383"/>
      <c r="EA1503" s="383"/>
      <c r="EB1503" s="383"/>
      <c r="EC1503" s="383"/>
      <c r="ED1503" s="383"/>
      <c r="EE1503" s="383"/>
      <c r="EF1503" s="383"/>
      <c r="EG1503" s="383"/>
      <c r="EH1503" s="383"/>
      <c r="EI1503" s="383"/>
      <c r="EJ1503" s="383"/>
      <c r="EK1503" s="383"/>
      <c r="EL1503" s="383"/>
    </row>
    <row r="1504" spans="1:142" s="384" customFormat="1" ht="25.15" customHeight="1">
      <c r="A1504" s="440"/>
      <c r="B1504" s="369">
        <f t="shared" si="565"/>
        <v>2029</v>
      </c>
      <c r="C1504" s="397">
        <f t="shared" si="563"/>
        <v>47118</v>
      </c>
      <c r="D1504" s="107">
        <f t="shared" si="555"/>
        <v>1.4285914495156131</v>
      </c>
      <c r="E1504" s="107">
        <f t="shared" si="556"/>
        <v>0.72991873730303058</v>
      </c>
      <c r="F1504" s="107">
        <f t="shared" si="557"/>
        <v>0.64621705805967233</v>
      </c>
      <c r="G1504" s="107">
        <f t="shared" si="558"/>
        <v>0.64589433307405053</v>
      </c>
      <c r="H1504" s="107">
        <f t="shared" si="559"/>
        <v>0.73792369741555819</v>
      </c>
      <c r="I1504" s="107">
        <f t="shared" si="560"/>
        <v>1.0013752183973919</v>
      </c>
      <c r="J1504" s="15"/>
      <c r="K1504" s="385">
        <f t="shared" si="561"/>
        <v>0.61885855753997221</v>
      </c>
      <c r="L1504" s="15"/>
      <c r="M1504" s="128">
        <f t="shared" si="566"/>
        <v>2029</v>
      </c>
      <c r="N1504" s="303">
        <f t="shared" ref="N1504:AA1504" si="574">AVERAGE(N1316,N1410)</f>
        <v>2.1639522182781987</v>
      </c>
      <c r="O1504" s="303">
        <f t="shared" si="574"/>
        <v>1.205200630577731</v>
      </c>
      <c r="P1504" s="303">
        <f t="shared" si="574"/>
        <v>0.91662149969090922</v>
      </c>
      <c r="Q1504" s="303">
        <f t="shared" si="574"/>
        <v>0.77012698570841231</v>
      </c>
      <c r="R1504" s="303">
        <f t="shared" si="574"/>
        <v>0.68971048889764885</v>
      </c>
      <c r="S1504" s="303">
        <f t="shared" si="574"/>
        <v>0.65327395783096054</v>
      </c>
      <c r="T1504" s="303">
        <f t="shared" si="574"/>
        <v>0.63916015828838413</v>
      </c>
      <c r="U1504" s="303">
        <f t="shared" si="574"/>
        <v>0.6396768089437932</v>
      </c>
      <c r="V1504" s="303">
        <f t="shared" si="574"/>
        <v>0.65211185720430787</v>
      </c>
      <c r="W1504" s="303">
        <f t="shared" si="574"/>
        <v>0.68268131354239747</v>
      </c>
      <c r="X1504" s="303">
        <f t="shared" si="574"/>
        <v>0.7931660812887189</v>
      </c>
      <c r="Y1504" s="303">
        <f t="shared" si="574"/>
        <v>0.89727064984305538</v>
      </c>
      <c r="Z1504" s="303">
        <f t="shared" si="574"/>
        <v>1.0013752183973919</v>
      </c>
      <c r="AA1504" s="303">
        <f t="shared" si="574"/>
        <v>1.1054797869517281</v>
      </c>
      <c r="AB1504" s="72"/>
      <c r="AC1504" s="72"/>
      <c r="AD1504" s="72"/>
      <c r="AE1504" s="72"/>
      <c r="AF1504" s="72"/>
      <c r="AG1504" s="72"/>
      <c r="AH1504" s="72"/>
      <c r="AI1504" s="72"/>
      <c r="AJ1504" s="72"/>
      <c r="AK1504" s="72"/>
      <c r="AL1504" s="72"/>
      <c r="AM1504" s="72"/>
      <c r="AN1504" s="72"/>
      <c r="AO1504" s="72"/>
      <c r="AP1504" s="72"/>
      <c r="AQ1504" s="72"/>
      <c r="AR1504" s="72"/>
      <c r="AS1504" s="72"/>
      <c r="AT1504" s="72"/>
      <c r="AU1504" s="72"/>
      <c r="AV1504" s="72"/>
      <c r="AW1504" s="72"/>
      <c r="AX1504" s="2"/>
      <c r="AY1504" s="359"/>
      <c r="AZ1504" s="359"/>
      <c r="BA1504" s="43"/>
      <c r="BB1504" s="128"/>
      <c r="BC1504" s="128"/>
      <c r="BD1504" s="43"/>
      <c r="BE1504" s="44"/>
      <c r="BF1504" s="44"/>
      <c r="BG1504" s="43"/>
      <c r="BH1504" s="2"/>
      <c r="BI1504" s="2"/>
      <c r="BJ1504" s="2"/>
      <c r="BK1504" s="2"/>
      <c r="BL1504" s="2"/>
      <c r="BM1504" s="2"/>
      <c r="BN1504" s="2"/>
      <c r="BO1504" s="2"/>
      <c r="BP1504" s="2"/>
      <c r="BQ1504" s="2"/>
      <c r="BR1504" s="2"/>
      <c r="BS1504" s="72"/>
      <c r="BT1504" s="72"/>
      <c r="BU1504" s="72"/>
      <c r="BV1504" s="72"/>
      <c r="BW1504" s="72"/>
      <c r="BX1504" s="72"/>
      <c r="BY1504" s="72"/>
      <c r="BZ1504" s="72"/>
      <c r="CA1504" s="72"/>
      <c r="CB1504" s="72"/>
      <c r="CC1504" s="72"/>
      <c r="CD1504" s="72"/>
      <c r="CE1504" s="72"/>
      <c r="CF1504" s="72"/>
      <c r="CG1504" s="72"/>
      <c r="CH1504" s="72"/>
      <c r="CI1504" s="72"/>
      <c r="CJ1504" s="72"/>
      <c r="CK1504" s="383"/>
      <c r="CL1504" s="383"/>
      <c r="CM1504" s="383"/>
      <c r="CN1504" s="383"/>
      <c r="CO1504" s="383"/>
      <c r="CP1504" s="383"/>
      <c r="CQ1504" s="383"/>
      <c r="CR1504" s="383"/>
      <c r="CS1504" s="383"/>
      <c r="CT1504" s="383"/>
      <c r="CU1504" s="383"/>
      <c r="CV1504" s="383"/>
      <c r="CW1504" s="383"/>
      <c r="CX1504" s="383"/>
      <c r="CY1504" s="383"/>
      <c r="CZ1504" s="383"/>
      <c r="DA1504" s="383"/>
      <c r="DB1504" s="383"/>
      <c r="DC1504" s="383"/>
      <c r="DD1504" s="383"/>
      <c r="DE1504" s="383"/>
      <c r="DF1504" s="383"/>
      <c r="DG1504" s="383"/>
      <c r="DH1504" s="383"/>
      <c r="DI1504" s="383"/>
      <c r="DJ1504" s="383"/>
      <c r="DK1504" s="383"/>
      <c r="DL1504" s="383"/>
      <c r="DM1504" s="383"/>
      <c r="DN1504" s="383"/>
      <c r="DO1504" s="383"/>
      <c r="DP1504" s="383"/>
      <c r="DQ1504" s="383"/>
      <c r="DR1504" s="383"/>
      <c r="DS1504" s="383"/>
      <c r="DT1504" s="383"/>
      <c r="DU1504" s="383"/>
      <c r="DV1504" s="383"/>
      <c r="DW1504" s="383"/>
      <c r="DX1504" s="383"/>
      <c r="DY1504" s="383"/>
      <c r="DZ1504" s="383"/>
      <c r="EA1504" s="383"/>
      <c r="EB1504" s="383"/>
      <c r="EC1504" s="383"/>
      <c r="ED1504" s="383"/>
      <c r="EE1504" s="383"/>
      <c r="EF1504" s="383"/>
      <c r="EG1504" s="383"/>
      <c r="EH1504" s="383"/>
      <c r="EI1504" s="383"/>
      <c r="EJ1504" s="383"/>
      <c r="EK1504" s="383"/>
      <c r="EL1504" s="383"/>
    </row>
    <row r="1505" spans="1:142" s="384" customFormat="1" ht="25.15" customHeight="1">
      <c r="A1505" s="440"/>
      <c r="B1505" s="369">
        <f t="shared" si="565"/>
        <v>2030</v>
      </c>
      <c r="C1505" s="397">
        <f t="shared" si="563"/>
        <v>47483</v>
      </c>
      <c r="D1505" s="107">
        <f t="shared" si="555"/>
        <v>1.541026887671934</v>
      </c>
      <c r="E1505" s="107">
        <f t="shared" si="556"/>
        <v>0.78736604533150978</v>
      </c>
      <c r="F1505" s="107">
        <f t="shared" si="557"/>
        <v>0.69707673392547975</v>
      </c>
      <c r="G1505" s="107">
        <f t="shared" si="558"/>
        <v>0.69672860928821201</v>
      </c>
      <c r="H1505" s="107">
        <f t="shared" si="559"/>
        <v>0.79600102545289375</v>
      </c>
      <c r="I1505" s="107">
        <f t="shared" si="560"/>
        <v>1.0801871568823715</v>
      </c>
      <c r="J1505" s="15"/>
      <c r="K1505" s="385">
        <f t="shared" si="561"/>
        <v>0.66682589036230056</v>
      </c>
      <c r="L1505" s="15"/>
      <c r="M1505" s="128">
        <f t="shared" si="566"/>
        <v>2030</v>
      </c>
      <c r="N1505" s="303">
        <f t="shared" ref="N1505:AA1505" si="575">AVERAGE(N1317,N1411)</f>
        <v>2.334263272494538</v>
      </c>
      <c r="O1505" s="303">
        <f t="shared" si="575"/>
        <v>1.3000543839102374</v>
      </c>
      <c r="P1505" s="303">
        <f t="shared" si="575"/>
        <v>0.98876300661102701</v>
      </c>
      <c r="Q1505" s="303">
        <f t="shared" si="575"/>
        <v>0.83073883180583363</v>
      </c>
      <c r="R1505" s="303">
        <f t="shared" si="575"/>
        <v>0.74399325885718592</v>
      </c>
      <c r="S1505" s="303">
        <f t="shared" si="575"/>
        <v>0.70468903784543424</v>
      </c>
      <c r="T1505" s="303">
        <f t="shared" si="575"/>
        <v>0.68946443000552537</v>
      </c>
      <c r="U1505" s="303">
        <f t="shared" si="575"/>
        <v>0.69002174298103625</v>
      </c>
      <c r="V1505" s="303">
        <f t="shared" si="575"/>
        <v>0.70343547559538777</v>
      </c>
      <c r="W1505" s="303">
        <f t="shared" si="575"/>
        <v>0.73641086136749345</v>
      </c>
      <c r="X1505" s="303">
        <f t="shared" si="575"/>
        <v>0.85559118953829394</v>
      </c>
      <c r="Y1505" s="303">
        <f t="shared" si="575"/>
        <v>0.96788917321033274</v>
      </c>
      <c r="Z1505" s="303">
        <f t="shared" si="575"/>
        <v>1.0801871568823715</v>
      </c>
      <c r="AA1505" s="303">
        <f t="shared" si="575"/>
        <v>1.1924851405544103</v>
      </c>
      <c r="AB1505" s="72"/>
      <c r="AC1505" s="72"/>
      <c r="AD1505" s="72"/>
      <c r="AE1505" s="72"/>
      <c r="AF1505" s="72"/>
      <c r="AG1505" s="72"/>
      <c r="AH1505" s="72"/>
      <c r="AI1505" s="72"/>
      <c r="AJ1505" s="72"/>
      <c r="AK1505" s="72"/>
      <c r="AL1505" s="72"/>
      <c r="AM1505" s="72"/>
      <c r="AN1505" s="72"/>
      <c r="AO1505" s="72"/>
      <c r="AP1505" s="72"/>
      <c r="AQ1505" s="72"/>
      <c r="AR1505" s="72"/>
      <c r="AS1505" s="72"/>
      <c r="AT1505" s="72"/>
      <c r="AU1505" s="72"/>
      <c r="AV1505" s="72"/>
      <c r="AW1505" s="72"/>
      <c r="AX1505" s="2"/>
      <c r="AY1505" s="359"/>
      <c r="AZ1505" s="359"/>
      <c r="BA1505" s="43"/>
      <c r="BB1505" s="128"/>
      <c r="BC1505" s="128"/>
      <c r="BD1505" s="43"/>
      <c r="BE1505" s="44"/>
      <c r="BF1505" s="44"/>
      <c r="BG1505" s="43"/>
      <c r="BH1505" s="2"/>
      <c r="BI1505" s="2"/>
      <c r="BJ1505" s="2"/>
      <c r="BK1505" s="2"/>
      <c r="BL1505" s="2"/>
      <c r="BM1505" s="2"/>
      <c r="BN1505" s="2"/>
      <c r="BO1505" s="2"/>
      <c r="BP1505" s="2"/>
      <c r="BQ1505" s="2"/>
      <c r="BR1505" s="2"/>
      <c r="BS1505" s="72"/>
      <c r="BT1505" s="72"/>
      <c r="BU1505" s="72"/>
      <c r="BV1505" s="72"/>
      <c r="BW1505" s="72"/>
      <c r="BX1505" s="72"/>
      <c r="BY1505" s="72"/>
      <c r="BZ1505" s="72"/>
      <c r="CA1505" s="72"/>
      <c r="CB1505" s="72"/>
      <c r="CC1505" s="72"/>
      <c r="CD1505" s="72"/>
      <c r="CE1505" s="72"/>
      <c r="CF1505" s="72"/>
      <c r="CG1505" s="72"/>
      <c r="CH1505" s="72"/>
      <c r="CI1505" s="72"/>
      <c r="CJ1505" s="72"/>
      <c r="CK1505" s="383"/>
      <c r="CL1505" s="383"/>
      <c r="CM1505" s="383"/>
      <c r="CN1505" s="383"/>
      <c r="CO1505" s="383"/>
      <c r="CP1505" s="383"/>
      <c r="CQ1505" s="383"/>
      <c r="CR1505" s="383"/>
      <c r="CS1505" s="383"/>
      <c r="CT1505" s="383"/>
      <c r="CU1505" s="383"/>
      <c r="CV1505" s="383"/>
      <c r="CW1505" s="383"/>
      <c r="CX1505" s="383"/>
      <c r="CY1505" s="383"/>
      <c r="CZ1505" s="383"/>
      <c r="DA1505" s="383"/>
      <c r="DB1505" s="383"/>
      <c r="DC1505" s="383"/>
      <c r="DD1505" s="383"/>
      <c r="DE1505" s="383"/>
      <c r="DF1505" s="383"/>
      <c r="DG1505" s="383"/>
      <c r="DH1505" s="383"/>
      <c r="DI1505" s="383"/>
      <c r="DJ1505" s="383"/>
      <c r="DK1505" s="383"/>
      <c r="DL1505" s="383"/>
      <c r="DM1505" s="383"/>
      <c r="DN1505" s="383"/>
      <c r="DO1505" s="383"/>
      <c r="DP1505" s="383"/>
      <c r="DQ1505" s="383"/>
      <c r="DR1505" s="383"/>
      <c r="DS1505" s="383"/>
      <c r="DT1505" s="383"/>
      <c r="DU1505" s="383"/>
      <c r="DV1505" s="383"/>
      <c r="DW1505" s="383"/>
      <c r="DX1505" s="383"/>
      <c r="DY1505" s="383"/>
      <c r="DZ1505" s="383"/>
      <c r="EA1505" s="383"/>
      <c r="EB1505" s="383"/>
      <c r="EC1505" s="383"/>
      <c r="ED1505" s="383"/>
      <c r="EE1505" s="383"/>
      <c r="EF1505" s="383"/>
      <c r="EG1505" s="383"/>
      <c r="EH1505" s="383"/>
      <c r="EI1505" s="383"/>
      <c r="EJ1505" s="383"/>
      <c r="EK1505" s="383"/>
      <c r="EL1505" s="383"/>
    </row>
    <row r="1506" spans="1:142" s="384" customFormat="1" ht="25.15" customHeight="1">
      <c r="A1506" s="440"/>
      <c r="B1506" s="369">
        <f t="shared" si="565"/>
        <v>2031</v>
      </c>
      <c r="C1506" s="397">
        <f t="shared" si="563"/>
        <v>47848</v>
      </c>
      <c r="D1506" s="107">
        <f t="shared" si="555"/>
        <v>1.6534623258282559</v>
      </c>
      <c r="E1506" s="107">
        <f t="shared" si="556"/>
        <v>0.84481335335998908</v>
      </c>
      <c r="F1506" s="107">
        <f t="shared" si="557"/>
        <v>0.7479364097912875</v>
      </c>
      <c r="G1506" s="107">
        <f t="shared" si="558"/>
        <v>0.74756288550237349</v>
      </c>
      <c r="H1506" s="107">
        <f t="shared" si="559"/>
        <v>0.85407835349022942</v>
      </c>
      <c r="I1506" s="107">
        <f t="shared" si="560"/>
        <v>1.1589990953673517</v>
      </c>
      <c r="J1506" s="15"/>
      <c r="K1506" s="385">
        <f t="shared" si="561"/>
        <v>0.7139325503641053</v>
      </c>
      <c r="L1506" s="15"/>
      <c r="M1506" s="128">
        <f t="shared" si="566"/>
        <v>2031</v>
      </c>
      <c r="N1506" s="303">
        <f t="shared" ref="N1506:AA1506" si="576">AVERAGE(N1318,N1412)</f>
        <v>2.5045743267108782</v>
      </c>
      <c r="O1506" s="303">
        <f t="shared" si="576"/>
        <v>1.3949081372427443</v>
      </c>
      <c r="P1506" s="303">
        <f t="shared" si="576"/>
        <v>1.060904513531145</v>
      </c>
      <c r="Q1506" s="303">
        <f t="shared" si="576"/>
        <v>0.89135067790325506</v>
      </c>
      <c r="R1506" s="303">
        <f t="shared" si="576"/>
        <v>0.79827602881672322</v>
      </c>
      <c r="S1506" s="303">
        <f t="shared" si="576"/>
        <v>0.75610411785990816</v>
      </c>
      <c r="T1506" s="303">
        <f t="shared" si="576"/>
        <v>0.73976870172266684</v>
      </c>
      <c r="U1506" s="303">
        <f t="shared" si="576"/>
        <v>0.7403666770182793</v>
      </c>
      <c r="V1506" s="303">
        <f t="shared" si="576"/>
        <v>0.75475909398646757</v>
      </c>
      <c r="W1506" s="303">
        <f t="shared" si="576"/>
        <v>0.79014040919258965</v>
      </c>
      <c r="X1506" s="303">
        <f t="shared" si="576"/>
        <v>0.9180162977878692</v>
      </c>
      <c r="Y1506" s="303">
        <f t="shared" si="576"/>
        <v>1.0385076965776106</v>
      </c>
      <c r="Z1506" s="303">
        <f t="shared" si="576"/>
        <v>1.1589990953673517</v>
      </c>
      <c r="AA1506" s="303">
        <f t="shared" si="576"/>
        <v>1.279490494157093</v>
      </c>
      <c r="AB1506" s="72"/>
      <c r="AC1506" s="72"/>
      <c r="AD1506" s="72"/>
      <c r="AE1506" s="72"/>
      <c r="AF1506" s="72"/>
      <c r="AG1506" s="72"/>
      <c r="AH1506" s="72"/>
      <c r="AI1506" s="72"/>
      <c r="AJ1506" s="72"/>
      <c r="AK1506" s="72"/>
      <c r="AL1506" s="72"/>
      <c r="AM1506" s="72"/>
      <c r="AN1506" s="72"/>
      <c r="AO1506" s="72"/>
      <c r="AP1506" s="72"/>
      <c r="AQ1506" s="72"/>
      <c r="AR1506" s="72"/>
      <c r="AS1506" s="72"/>
      <c r="AT1506" s="72"/>
      <c r="AU1506" s="72"/>
      <c r="AV1506" s="72"/>
      <c r="AW1506" s="72"/>
      <c r="AX1506" s="2"/>
      <c r="AY1506" s="359"/>
      <c r="AZ1506" s="359"/>
      <c r="BA1506" s="43"/>
      <c r="BB1506" s="128"/>
      <c r="BC1506" s="128"/>
      <c r="BD1506" s="43"/>
      <c r="BE1506" s="44"/>
      <c r="BF1506" s="44"/>
      <c r="BG1506" s="43"/>
      <c r="BH1506" s="2"/>
      <c r="BI1506" s="2"/>
      <c r="BJ1506" s="2"/>
      <c r="BK1506" s="2"/>
      <c r="BL1506" s="2"/>
      <c r="BM1506" s="2"/>
      <c r="BN1506" s="2"/>
      <c r="BO1506" s="2"/>
      <c r="BP1506" s="2"/>
      <c r="BQ1506" s="2"/>
      <c r="BR1506" s="2"/>
      <c r="BS1506" s="72"/>
      <c r="BT1506" s="72"/>
      <c r="BU1506" s="72"/>
      <c r="BV1506" s="72"/>
      <c r="BW1506" s="72"/>
      <c r="BX1506" s="72"/>
      <c r="BY1506" s="72"/>
      <c r="BZ1506" s="72"/>
      <c r="CA1506" s="72"/>
      <c r="CB1506" s="72"/>
      <c r="CC1506" s="72"/>
      <c r="CD1506" s="72"/>
      <c r="CE1506" s="72"/>
      <c r="CF1506" s="72"/>
      <c r="CG1506" s="72"/>
      <c r="CH1506" s="72"/>
      <c r="CI1506" s="72"/>
      <c r="CJ1506" s="72"/>
      <c r="CK1506" s="383"/>
      <c r="CL1506" s="383"/>
      <c r="CM1506" s="383"/>
      <c r="CN1506" s="383"/>
      <c r="CO1506" s="383"/>
      <c r="CP1506" s="383"/>
      <c r="CQ1506" s="383"/>
      <c r="CR1506" s="383"/>
      <c r="CS1506" s="383"/>
      <c r="CT1506" s="383"/>
      <c r="CU1506" s="383"/>
      <c r="CV1506" s="383"/>
      <c r="CW1506" s="383"/>
      <c r="CX1506" s="383"/>
      <c r="CY1506" s="383"/>
      <c r="CZ1506" s="383"/>
      <c r="DA1506" s="383"/>
      <c r="DB1506" s="383"/>
      <c r="DC1506" s="383"/>
      <c r="DD1506" s="383"/>
      <c r="DE1506" s="383"/>
      <c r="DF1506" s="383"/>
      <c r="DG1506" s="383"/>
      <c r="DH1506" s="383"/>
      <c r="DI1506" s="383"/>
      <c r="DJ1506" s="383"/>
      <c r="DK1506" s="383"/>
      <c r="DL1506" s="383"/>
      <c r="DM1506" s="383"/>
      <c r="DN1506" s="383"/>
      <c r="DO1506" s="383"/>
      <c r="DP1506" s="383"/>
      <c r="DQ1506" s="383"/>
      <c r="DR1506" s="383"/>
      <c r="DS1506" s="383"/>
      <c r="DT1506" s="383"/>
      <c r="DU1506" s="383"/>
      <c r="DV1506" s="383"/>
      <c r="DW1506" s="383"/>
      <c r="DX1506" s="383"/>
      <c r="DY1506" s="383"/>
      <c r="DZ1506" s="383"/>
      <c r="EA1506" s="383"/>
      <c r="EB1506" s="383"/>
      <c r="EC1506" s="383"/>
      <c r="ED1506" s="383"/>
      <c r="EE1506" s="383"/>
      <c r="EF1506" s="383"/>
      <c r="EG1506" s="383"/>
      <c r="EH1506" s="383"/>
      <c r="EI1506" s="383"/>
      <c r="EJ1506" s="383"/>
      <c r="EK1506" s="383"/>
      <c r="EL1506" s="383"/>
    </row>
    <row r="1507" spans="1:142" s="384" customFormat="1" ht="25.15" customHeight="1">
      <c r="A1507" s="440"/>
      <c r="B1507" s="369">
        <f>B1506+1</f>
        <v>2032</v>
      </c>
      <c r="C1507" s="397">
        <f t="shared" si="563"/>
        <v>48213</v>
      </c>
      <c r="D1507" s="107">
        <f t="shared" si="555"/>
        <v>1.8386501063210201</v>
      </c>
      <c r="E1507" s="107">
        <f t="shared" si="556"/>
        <v>0.93943244893630784</v>
      </c>
      <c r="F1507" s="107">
        <f t="shared" si="557"/>
        <v>0.83170528768791163</v>
      </c>
      <c r="G1507" s="107">
        <f t="shared" si="558"/>
        <v>0.83128992867863916</v>
      </c>
      <c r="H1507" s="107">
        <f t="shared" si="559"/>
        <v>0.94973512908113511</v>
      </c>
      <c r="I1507" s="107">
        <f t="shared" si="560"/>
        <v>1.288806994048495</v>
      </c>
      <c r="J1507" s="15"/>
      <c r="K1507" s="385">
        <f t="shared" si="561"/>
        <v>0.79203848269160182</v>
      </c>
      <c r="L1507" s="15"/>
      <c r="M1507" s="128">
        <f>M1506+1</f>
        <v>2032</v>
      </c>
      <c r="N1507" s="303">
        <f t="shared" ref="N1507:AA1507" si="577">AVERAGE(N1319,N1413)</f>
        <v>2.7850866513024961</v>
      </c>
      <c r="O1507" s="303">
        <f t="shared" si="577"/>
        <v>1.5511378486139318</v>
      </c>
      <c r="P1507" s="303">
        <f t="shared" si="577"/>
        <v>1.1797258190466331</v>
      </c>
      <c r="Q1507" s="303">
        <f t="shared" si="577"/>
        <v>0.99118195382841945</v>
      </c>
      <c r="R1507" s="303">
        <f t="shared" si="577"/>
        <v>0.88768294404419623</v>
      </c>
      <c r="S1507" s="303">
        <f t="shared" si="577"/>
        <v>0.84078777906021784</v>
      </c>
      <c r="T1507" s="303">
        <f t="shared" si="577"/>
        <v>0.82262279631560542</v>
      </c>
      <c r="U1507" s="303">
        <f t="shared" si="577"/>
        <v>0.82328774484432654</v>
      </c>
      <c r="V1507" s="303">
        <f t="shared" si="577"/>
        <v>0.83929211251295177</v>
      </c>
      <c r="W1507" s="303">
        <f t="shared" si="577"/>
        <v>0.87863613502215965</v>
      </c>
      <c r="X1507" s="303">
        <f t="shared" si="577"/>
        <v>1.0208341231401106</v>
      </c>
      <c r="Y1507" s="303">
        <f t="shared" si="577"/>
        <v>1.1548205585943028</v>
      </c>
      <c r="Z1507" s="303">
        <f t="shared" si="577"/>
        <v>1.2888069940484952</v>
      </c>
      <c r="AA1507" s="303">
        <f t="shared" si="577"/>
        <v>1.4227934295026872</v>
      </c>
      <c r="AB1507" s="72"/>
      <c r="AC1507" s="72"/>
      <c r="AD1507" s="72"/>
      <c r="AE1507" s="72"/>
      <c r="AF1507" s="72"/>
      <c r="AG1507" s="72"/>
      <c r="AH1507" s="72"/>
      <c r="AI1507" s="72"/>
      <c r="AJ1507" s="72"/>
      <c r="AK1507" s="72"/>
      <c r="AL1507" s="72"/>
      <c r="AM1507" s="72"/>
      <c r="AN1507" s="72"/>
      <c r="AO1507" s="72"/>
      <c r="AP1507" s="72"/>
      <c r="AQ1507" s="72"/>
      <c r="AR1507" s="72"/>
      <c r="AS1507" s="72"/>
      <c r="AT1507" s="72"/>
      <c r="AU1507" s="72"/>
      <c r="AV1507" s="72"/>
      <c r="AW1507" s="72"/>
      <c r="AX1507" s="2"/>
      <c r="AY1507" s="359"/>
      <c r="AZ1507" s="359"/>
      <c r="BA1507" s="43"/>
      <c r="BB1507" s="128"/>
      <c r="BC1507" s="128"/>
      <c r="BD1507" s="43"/>
      <c r="BE1507" s="44"/>
      <c r="BF1507" s="44"/>
      <c r="BG1507" s="43"/>
      <c r="BH1507" s="2"/>
      <c r="BI1507" s="2"/>
      <c r="BJ1507" s="2"/>
      <c r="BK1507" s="2"/>
      <c r="BL1507" s="2"/>
      <c r="BM1507" s="2"/>
      <c r="BN1507" s="2"/>
      <c r="BO1507" s="2"/>
      <c r="BP1507" s="2"/>
      <c r="BQ1507" s="2"/>
      <c r="BR1507" s="2"/>
      <c r="BS1507" s="72"/>
      <c r="BT1507" s="72"/>
      <c r="BU1507" s="72"/>
      <c r="BV1507" s="72"/>
      <c r="BW1507" s="72"/>
      <c r="BX1507" s="72"/>
      <c r="BY1507" s="72"/>
      <c r="BZ1507" s="72"/>
      <c r="CA1507" s="72"/>
      <c r="CB1507" s="72"/>
      <c r="CC1507" s="72"/>
      <c r="CD1507" s="72"/>
      <c r="CE1507" s="72"/>
      <c r="CF1507" s="72"/>
      <c r="CG1507" s="72"/>
      <c r="CH1507" s="72"/>
      <c r="CI1507" s="72"/>
      <c r="CJ1507" s="72"/>
      <c r="CK1507" s="383"/>
      <c r="CL1507" s="383"/>
      <c r="CM1507" s="383"/>
      <c r="CN1507" s="383"/>
      <c r="CO1507" s="383"/>
      <c r="CP1507" s="383"/>
      <c r="CQ1507" s="383"/>
      <c r="CR1507" s="383"/>
      <c r="CS1507" s="383"/>
      <c r="CT1507" s="383"/>
      <c r="CU1507" s="383"/>
      <c r="CV1507" s="383"/>
      <c r="CW1507" s="383"/>
      <c r="CX1507" s="383"/>
      <c r="CY1507" s="383"/>
      <c r="CZ1507" s="383"/>
      <c r="DA1507" s="383"/>
      <c r="DB1507" s="383"/>
      <c r="DC1507" s="383"/>
      <c r="DD1507" s="383"/>
      <c r="DE1507" s="383"/>
      <c r="DF1507" s="383"/>
      <c r="DG1507" s="383"/>
      <c r="DH1507" s="383"/>
      <c r="DI1507" s="383"/>
      <c r="DJ1507" s="383"/>
      <c r="DK1507" s="383"/>
      <c r="DL1507" s="383"/>
      <c r="DM1507" s="383"/>
      <c r="DN1507" s="383"/>
      <c r="DO1507" s="383"/>
      <c r="DP1507" s="383"/>
      <c r="DQ1507" s="383"/>
      <c r="DR1507" s="383"/>
      <c r="DS1507" s="383"/>
      <c r="DT1507" s="383"/>
      <c r="DU1507" s="383"/>
      <c r="DV1507" s="383"/>
      <c r="DW1507" s="383"/>
      <c r="DX1507" s="383"/>
      <c r="DY1507" s="383"/>
      <c r="DZ1507" s="383"/>
      <c r="EA1507" s="383"/>
      <c r="EB1507" s="383"/>
      <c r="EC1507" s="383"/>
      <c r="ED1507" s="383"/>
      <c r="EE1507" s="383"/>
      <c r="EF1507" s="383"/>
      <c r="EG1507" s="383"/>
      <c r="EH1507" s="383"/>
      <c r="EI1507" s="383"/>
      <c r="EJ1507" s="383"/>
      <c r="EK1507" s="383"/>
      <c r="EL1507" s="383"/>
    </row>
    <row r="1508" spans="1:142" s="384" customFormat="1" ht="25.15" customHeight="1">
      <c r="A1508" s="440"/>
      <c r="B1508" s="369">
        <f t="shared" ref="B1508:B1515" si="578">B1507+1</f>
        <v>2033</v>
      </c>
      <c r="C1508" s="397">
        <f t="shared" si="563"/>
        <v>48579</v>
      </c>
      <c r="D1508" s="107">
        <f t="shared" si="555"/>
        <v>2.023837886813785</v>
      </c>
      <c r="E1508" s="107">
        <f t="shared" si="556"/>
        <v>1.0340515445126268</v>
      </c>
      <c r="F1508" s="107">
        <f t="shared" si="557"/>
        <v>0.91547416558453598</v>
      </c>
      <c r="G1508" s="107">
        <f t="shared" si="558"/>
        <v>0.91501697185490505</v>
      </c>
      <c r="H1508" s="107">
        <f t="shared" si="559"/>
        <v>1.0453919046720408</v>
      </c>
      <c r="I1508" s="107">
        <f t="shared" si="560"/>
        <v>1.4186148927296385</v>
      </c>
      <c r="J1508" s="15"/>
      <c r="K1508" s="385">
        <f t="shared" si="561"/>
        <v>0.86962169343731632</v>
      </c>
      <c r="L1508" s="15"/>
      <c r="M1508" s="128">
        <f t="shared" ref="M1508:M1515" si="579">M1507+1</f>
        <v>2033</v>
      </c>
      <c r="N1508" s="303">
        <f t="shared" ref="N1508:AA1508" si="580">AVERAGE(N1320,N1414)</f>
        <v>3.0655989758941145</v>
      </c>
      <c r="O1508" s="303">
        <f t="shared" si="580"/>
        <v>1.7073675599851188</v>
      </c>
      <c r="P1508" s="303">
        <f t="shared" si="580"/>
        <v>1.2985471245621214</v>
      </c>
      <c r="Q1508" s="303">
        <f t="shared" si="580"/>
        <v>1.0910132297535842</v>
      </c>
      <c r="R1508" s="303">
        <f t="shared" si="580"/>
        <v>0.97708985927166925</v>
      </c>
      <c r="S1508" s="303">
        <f t="shared" si="580"/>
        <v>0.92547144026052763</v>
      </c>
      <c r="T1508" s="303">
        <f t="shared" si="580"/>
        <v>0.90547689090854422</v>
      </c>
      <c r="U1508" s="303">
        <f t="shared" si="580"/>
        <v>0.9062088126703739</v>
      </c>
      <c r="V1508" s="303">
        <f t="shared" si="580"/>
        <v>0.92382513103943631</v>
      </c>
      <c r="W1508" s="303">
        <f t="shared" si="580"/>
        <v>0.96713186085172964</v>
      </c>
      <c r="X1508" s="303">
        <f t="shared" si="580"/>
        <v>1.1236519484923519</v>
      </c>
      <c r="Y1508" s="303">
        <f t="shared" si="580"/>
        <v>1.2711334206109952</v>
      </c>
      <c r="Z1508" s="303">
        <f t="shared" si="580"/>
        <v>1.4186148927296385</v>
      </c>
      <c r="AA1508" s="303">
        <f t="shared" si="580"/>
        <v>1.5660963648482817</v>
      </c>
      <c r="AB1508" s="72"/>
      <c r="AC1508" s="72"/>
      <c r="AD1508" s="72"/>
      <c r="AE1508" s="72"/>
      <c r="AF1508" s="72"/>
      <c r="AG1508" s="72"/>
      <c r="AH1508" s="72"/>
      <c r="AI1508" s="72"/>
      <c r="AJ1508" s="72"/>
      <c r="AK1508" s="72"/>
      <c r="AL1508" s="72"/>
      <c r="AM1508" s="72"/>
      <c r="AN1508" s="72"/>
      <c r="AO1508" s="72"/>
      <c r="AP1508" s="72"/>
      <c r="AQ1508" s="72"/>
      <c r="AR1508" s="72"/>
      <c r="AS1508" s="72"/>
      <c r="AT1508" s="72"/>
      <c r="AU1508" s="72"/>
      <c r="AV1508" s="72"/>
      <c r="AW1508" s="72"/>
      <c r="AX1508" s="2"/>
      <c r="AY1508" s="359"/>
      <c r="AZ1508" s="359"/>
      <c r="BA1508" s="43"/>
      <c r="BB1508" s="128"/>
      <c r="BC1508" s="128"/>
      <c r="BD1508" s="43"/>
      <c r="BE1508" s="44"/>
      <c r="BF1508" s="44"/>
      <c r="BG1508" s="43"/>
      <c r="BH1508" s="2"/>
      <c r="BI1508" s="2"/>
      <c r="BJ1508" s="2"/>
      <c r="BK1508" s="2"/>
      <c r="BL1508" s="2"/>
      <c r="BM1508" s="2"/>
      <c r="BN1508" s="2"/>
      <c r="BO1508" s="2"/>
      <c r="BP1508" s="2"/>
      <c r="BQ1508" s="2"/>
      <c r="BR1508" s="2"/>
      <c r="BS1508" s="72"/>
      <c r="BT1508" s="72"/>
      <c r="BU1508" s="72"/>
      <c r="BV1508" s="72"/>
      <c r="BW1508" s="72"/>
      <c r="BX1508" s="72"/>
      <c r="BY1508" s="72"/>
      <c r="BZ1508" s="72"/>
      <c r="CA1508" s="72"/>
      <c r="CB1508" s="72"/>
      <c r="CC1508" s="72"/>
      <c r="CD1508" s="72"/>
      <c r="CE1508" s="72"/>
      <c r="CF1508" s="72"/>
      <c r="CG1508" s="72"/>
      <c r="CH1508" s="72"/>
      <c r="CI1508" s="72"/>
      <c r="CJ1508" s="72"/>
      <c r="CK1508" s="383"/>
      <c r="CL1508" s="383"/>
      <c r="CM1508" s="383"/>
      <c r="CN1508" s="383"/>
      <c r="CO1508" s="383"/>
      <c r="CP1508" s="383"/>
      <c r="CQ1508" s="383"/>
      <c r="CR1508" s="383"/>
      <c r="CS1508" s="383"/>
      <c r="CT1508" s="383"/>
      <c r="CU1508" s="383"/>
      <c r="CV1508" s="383"/>
      <c r="CW1508" s="383"/>
      <c r="CX1508" s="383"/>
      <c r="CY1508" s="383"/>
      <c r="CZ1508" s="383"/>
      <c r="DA1508" s="383"/>
      <c r="DB1508" s="383"/>
      <c r="DC1508" s="383"/>
      <c r="DD1508" s="383"/>
      <c r="DE1508" s="383"/>
      <c r="DF1508" s="383"/>
      <c r="DG1508" s="383"/>
      <c r="DH1508" s="383"/>
      <c r="DI1508" s="383"/>
      <c r="DJ1508" s="383"/>
      <c r="DK1508" s="383"/>
      <c r="DL1508" s="383"/>
      <c r="DM1508" s="383"/>
      <c r="DN1508" s="383"/>
      <c r="DO1508" s="383"/>
      <c r="DP1508" s="383"/>
      <c r="DQ1508" s="383"/>
      <c r="DR1508" s="383"/>
      <c r="DS1508" s="383"/>
      <c r="DT1508" s="383"/>
      <c r="DU1508" s="383"/>
      <c r="DV1508" s="383"/>
      <c r="DW1508" s="383"/>
      <c r="DX1508" s="383"/>
      <c r="DY1508" s="383"/>
      <c r="DZ1508" s="383"/>
      <c r="EA1508" s="383"/>
      <c r="EB1508" s="383"/>
      <c r="EC1508" s="383"/>
      <c r="ED1508" s="383"/>
      <c r="EE1508" s="383"/>
      <c r="EF1508" s="383"/>
      <c r="EG1508" s="383"/>
      <c r="EH1508" s="383"/>
      <c r="EI1508" s="383"/>
      <c r="EJ1508" s="383"/>
      <c r="EK1508" s="383"/>
      <c r="EL1508" s="383"/>
    </row>
    <row r="1509" spans="1:142" s="384" customFormat="1" ht="25.15" customHeight="1">
      <c r="A1509" s="440"/>
      <c r="B1509" s="369">
        <f t="shared" si="578"/>
        <v>2034</v>
      </c>
      <c r="C1509" s="397">
        <f t="shared" si="563"/>
        <v>48944</v>
      </c>
      <c r="D1509" s="107">
        <f t="shared" si="555"/>
        <v>2.2090256673065496</v>
      </c>
      <c r="E1509" s="107">
        <f t="shared" si="556"/>
        <v>1.1286706400889455</v>
      </c>
      <c r="F1509" s="107">
        <f t="shared" si="557"/>
        <v>0.99924304348116011</v>
      </c>
      <c r="G1509" s="107">
        <f t="shared" si="558"/>
        <v>0.99874401503117083</v>
      </c>
      <c r="H1509" s="107">
        <f t="shared" si="559"/>
        <v>1.1410486802629465</v>
      </c>
      <c r="I1509" s="107">
        <f t="shared" si="560"/>
        <v>1.5484227914107818</v>
      </c>
      <c r="J1509" s="15"/>
      <c r="K1509" s="385">
        <f t="shared" si="561"/>
        <v>0.94664123931173882</v>
      </c>
      <c r="L1509" s="15"/>
      <c r="M1509" s="128">
        <f t="shared" si="579"/>
        <v>2034</v>
      </c>
      <c r="N1509" s="303">
        <f t="shared" ref="N1509:AA1509" si="581">AVERAGE(N1321,N1415)</f>
        <v>3.3461113004857328</v>
      </c>
      <c r="O1509" s="303">
        <f t="shared" si="581"/>
        <v>1.8635972713563063</v>
      </c>
      <c r="P1509" s="303">
        <f t="shared" si="581"/>
        <v>1.4173684300776095</v>
      </c>
      <c r="Q1509" s="303">
        <f t="shared" si="581"/>
        <v>1.1908445056787489</v>
      </c>
      <c r="R1509" s="303">
        <f t="shared" si="581"/>
        <v>1.066496774499142</v>
      </c>
      <c r="S1509" s="303">
        <f t="shared" si="581"/>
        <v>1.0101551014608372</v>
      </c>
      <c r="T1509" s="303">
        <f t="shared" si="581"/>
        <v>0.98833098550148291</v>
      </c>
      <c r="U1509" s="303">
        <f t="shared" si="581"/>
        <v>0.98912988049642114</v>
      </c>
      <c r="V1509" s="303">
        <f t="shared" si="581"/>
        <v>1.0083581495659204</v>
      </c>
      <c r="W1509" s="303">
        <f t="shared" si="581"/>
        <v>1.0556275866812999</v>
      </c>
      <c r="X1509" s="303">
        <f t="shared" si="581"/>
        <v>1.2264697738445931</v>
      </c>
      <c r="Y1509" s="303">
        <f t="shared" si="581"/>
        <v>1.3874462826276877</v>
      </c>
      <c r="Z1509" s="303">
        <f t="shared" si="581"/>
        <v>1.5484227914107818</v>
      </c>
      <c r="AA1509" s="303">
        <f t="shared" si="581"/>
        <v>1.7093993001938761</v>
      </c>
      <c r="AB1509" s="72"/>
      <c r="AC1509" s="72"/>
      <c r="AD1509" s="72"/>
      <c r="AE1509" s="72"/>
      <c r="AF1509" s="72"/>
      <c r="AG1509" s="72"/>
      <c r="AH1509" s="72"/>
      <c r="AI1509" s="72"/>
      <c r="AJ1509" s="72"/>
      <c r="AK1509" s="72"/>
      <c r="AL1509" s="72"/>
      <c r="AM1509" s="72"/>
      <c r="AN1509" s="72"/>
      <c r="AO1509" s="72"/>
      <c r="AP1509" s="72"/>
      <c r="AQ1509" s="72"/>
      <c r="AR1509" s="72"/>
      <c r="AS1509" s="72"/>
      <c r="AT1509" s="72"/>
      <c r="AU1509" s="72"/>
      <c r="AV1509" s="72"/>
      <c r="AW1509" s="72"/>
      <c r="AX1509" s="2"/>
      <c r="AY1509" s="359"/>
      <c r="AZ1509" s="359"/>
      <c r="BA1509" s="43"/>
      <c r="BB1509" s="128"/>
      <c r="BC1509" s="128"/>
      <c r="BD1509" s="43"/>
      <c r="BE1509" s="44"/>
      <c r="BF1509" s="44"/>
      <c r="BG1509" s="43"/>
      <c r="BH1509" s="2"/>
      <c r="BI1509" s="2"/>
      <c r="BJ1509" s="2"/>
      <c r="BK1509" s="2"/>
      <c r="BL1509" s="2"/>
      <c r="BM1509" s="2"/>
      <c r="BN1509" s="2"/>
      <c r="BO1509" s="2"/>
      <c r="BP1509" s="2"/>
      <c r="BQ1509" s="2"/>
      <c r="BR1509" s="2"/>
      <c r="BS1509" s="72"/>
      <c r="BT1509" s="72"/>
      <c r="BU1509" s="72"/>
      <c r="BV1509" s="72"/>
      <c r="BW1509" s="72"/>
      <c r="BX1509" s="72"/>
      <c r="BY1509" s="72"/>
      <c r="BZ1509" s="72"/>
      <c r="CA1509" s="72"/>
      <c r="CB1509" s="72"/>
      <c r="CC1509" s="72"/>
      <c r="CD1509" s="72"/>
      <c r="CE1509" s="72"/>
      <c r="CF1509" s="72"/>
      <c r="CG1509" s="72"/>
      <c r="CH1509" s="72"/>
      <c r="CI1509" s="72"/>
      <c r="CJ1509" s="72"/>
      <c r="CK1509" s="383"/>
      <c r="CL1509" s="383"/>
      <c r="CM1509" s="383"/>
      <c r="CN1509" s="383"/>
      <c r="CO1509" s="383"/>
      <c r="CP1509" s="383"/>
      <c r="CQ1509" s="383"/>
      <c r="CR1509" s="383"/>
      <c r="CS1509" s="383"/>
      <c r="CT1509" s="383"/>
      <c r="CU1509" s="383"/>
      <c r="CV1509" s="383"/>
      <c r="CW1509" s="383"/>
      <c r="CX1509" s="383"/>
      <c r="CY1509" s="383"/>
      <c r="CZ1509" s="383"/>
      <c r="DA1509" s="383"/>
      <c r="DB1509" s="383"/>
      <c r="DC1509" s="383"/>
      <c r="DD1509" s="383"/>
      <c r="DE1509" s="383"/>
      <c r="DF1509" s="383"/>
      <c r="DG1509" s="383"/>
      <c r="DH1509" s="383"/>
      <c r="DI1509" s="383"/>
      <c r="DJ1509" s="383"/>
      <c r="DK1509" s="383"/>
      <c r="DL1509" s="383"/>
      <c r="DM1509" s="383"/>
      <c r="DN1509" s="383"/>
      <c r="DO1509" s="383"/>
      <c r="DP1509" s="383"/>
      <c r="DQ1509" s="383"/>
      <c r="DR1509" s="383"/>
      <c r="DS1509" s="383"/>
      <c r="DT1509" s="383"/>
      <c r="DU1509" s="383"/>
      <c r="DV1509" s="383"/>
      <c r="DW1509" s="383"/>
      <c r="DX1509" s="383"/>
      <c r="DY1509" s="383"/>
      <c r="DZ1509" s="383"/>
      <c r="EA1509" s="383"/>
      <c r="EB1509" s="383"/>
      <c r="EC1509" s="383"/>
      <c r="ED1509" s="383"/>
      <c r="EE1509" s="383"/>
      <c r="EF1509" s="383"/>
      <c r="EG1509" s="383"/>
      <c r="EH1509" s="383"/>
      <c r="EI1509" s="383"/>
      <c r="EJ1509" s="383"/>
      <c r="EK1509" s="383"/>
      <c r="EL1509" s="383"/>
    </row>
    <row r="1510" spans="1:142" s="384" customFormat="1" ht="25.15" customHeight="1">
      <c r="A1510" s="440"/>
      <c r="B1510" s="369">
        <f t="shared" si="578"/>
        <v>2035</v>
      </c>
      <c r="C1510" s="397">
        <f t="shared" si="563"/>
        <v>49309</v>
      </c>
      <c r="D1510" s="107">
        <f t="shared" si="555"/>
        <v>2.3942134477993142</v>
      </c>
      <c r="E1510" s="107">
        <f t="shared" si="556"/>
        <v>1.2232897356652641</v>
      </c>
      <c r="F1510" s="107">
        <f t="shared" si="557"/>
        <v>1.0830119213777842</v>
      </c>
      <c r="G1510" s="107">
        <f t="shared" si="558"/>
        <v>1.0824710582074366</v>
      </c>
      <c r="H1510" s="107">
        <f t="shared" si="559"/>
        <v>1.2367054558538522</v>
      </c>
      <c r="I1510" s="107">
        <f t="shared" si="560"/>
        <v>1.6782306900919253</v>
      </c>
      <c r="J1510" s="15"/>
      <c r="K1510" s="385">
        <f t="shared" si="561"/>
        <v>1.0230561770253581</v>
      </c>
      <c r="L1510" s="15"/>
      <c r="M1510" s="128">
        <f t="shared" si="579"/>
        <v>2035</v>
      </c>
      <c r="N1510" s="303">
        <f t="shared" ref="N1510:AA1510" si="582">AVERAGE(N1322,N1416)</f>
        <v>3.6266236250773516</v>
      </c>
      <c r="O1510" s="303">
        <f t="shared" si="582"/>
        <v>2.0198269827274937</v>
      </c>
      <c r="P1510" s="303">
        <f t="shared" si="582"/>
        <v>1.5361897355930978</v>
      </c>
      <c r="Q1510" s="303">
        <f t="shared" si="582"/>
        <v>1.2906757816039134</v>
      </c>
      <c r="R1510" s="303">
        <f t="shared" si="582"/>
        <v>1.1559036897266151</v>
      </c>
      <c r="S1510" s="303">
        <f t="shared" si="582"/>
        <v>1.0948387626611471</v>
      </c>
      <c r="T1510" s="303">
        <f t="shared" si="582"/>
        <v>1.0711850800944216</v>
      </c>
      <c r="U1510" s="303">
        <f t="shared" si="582"/>
        <v>1.0720509483224685</v>
      </c>
      <c r="V1510" s="303">
        <f t="shared" si="582"/>
        <v>1.0928911680924049</v>
      </c>
      <c r="W1510" s="303">
        <f t="shared" si="582"/>
        <v>1.1441233125108696</v>
      </c>
      <c r="X1510" s="303">
        <f t="shared" si="582"/>
        <v>1.3292875991968347</v>
      </c>
      <c r="Y1510" s="303">
        <f t="shared" si="582"/>
        <v>1.5037591446443801</v>
      </c>
      <c r="Z1510" s="303">
        <f t="shared" si="582"/>
        <v>1.6782306900919253</v>
      </c>
      <c r="AA1510" s="303">
        <f t="shared" si="582"/>
        <v>1.8527022355394704</v>
      </c>
      <c r="AB1510" s="72"/>
      <c r="AC1510" s="72"/>
      <c r="AD1510" s="72"/>
      <c r="AE1510" s="72"/>
      <c r="AF1510" s="72"/>
      <c r="AG1510" s="72"/>
      <c r="AH1510" s="72"/>
      <c r="AI1510" s="72"/>
      <c r="AJ1510" s="72"/>
      <c r="AK1510" s="72"/>
      <c r="AL1510" s="72"/>
      <c r="AM1510" s="72"/>
      <c r="AN1510" s="72"/>
      <c r="AO1510" s="72"/>
      <c r="AP1510" s="72"/>
      <c r="AQ1510" s="72"/>
      <c r="AR1510" s="72"/>
      <c r="AS1510" s="72"/>
      <c r="AT1510" s="72"/>
      <c r="AU1510" s="72"/>
      <c r="AV1510" s="72"/>
      <c r="AW1510" s="72"/>
      <c r="AX1510" s="2"/>
      <c r="AY1510" s="359"/>
      <c r="AZ1510" s="359"/>
      <c r="BA1510" s="43"/>
      <c r="BB1510" s="128"/>
      <c r="BC1510" s="128"/>
      <c r="BD1510" s="43"/>
      <c r="BE1510" s="44"/>
      <c r="BF1510" s="44"/>
      <c r="BG1510" s="43"/>
      <c r="BH1510" s="2"/>
      <c r="BI1510" s="2"/>
      <c r="BJ1510" s="2"/>
      <c r="BK1510" s="2"/>
      <c r="BL1510" s="2"/>
      <c r="BM1510" s="2"/>
      <c r="BN1510" s="2"/>
      <c r="BO1510" s="2"/>
      <c r="BP1510" s="2"/>
      <c r="BQ1510" s="2"/>
      <c r="BR1510" s="2"/>
      <c r="BS1510" s="72"/>
      <c r="BT1510" s="72"/>
      <c r="BU1510" s="72"/>
      <c r="BV1510" s="72"/>
      <c r="BW1510" s="72"/>
      <c r="BX1510" s="72"/>
      <c r="BY1510" s="72"/>
      <c r="BZ1510" s="72"/>
      <c r="CA1510" s="72"/>
      <c r="CB1510" s="72"/>
      <c r="CC1510" s="72"/>
      <c r="CD1510" s="72"/>
      <c r="CE1510" s="72"/>
      <c r="CF1510" s="72"/>
      <c r="CG1510" s="72"/>
      <c r="CH1510" s="72"/>
      <c r="CI1510" s="72"/>
      <c r="CJ1510" s="72"/>
      <c r="CK1510" s="383"/>
      <c r="CL1510" s="383"/>
      <c r="CM1510" s="383"/>
      <c r="CN1510" s="383"/>
      <c r="CO1510" s="383"/>
      <c r="CP1510" s="383"/>
      <c r="CQ1510" s="383"/>
      <c r="CR1510" s="383"/>
      <c r="CS1510" s="383"/>
      <c r="CT1510" s="383"/>
      <c r="CU1510" s="383"/>
      <c r="CV1510" s="383"/>
      <c r="CW1510" s="383"/>
      <c r="CX1510" s="383"/>
      <c r="CY1510" s="383"/>
      <c r="CZ1510" s="383"/>
      <c r="DA1510" s="383"/>
      <c r="DB1510" s="383"/>
      <c r="DC1510" s="383"/>
      <c r="DD1510" s="383"/>
      <c r="DE1510" s="383"/>
      <c r="DF1510" s="383"/>
      <c r="DG1510" s="383"/>
      <c r="DH1510" s="383"/>
      <c r="DI1510" s="383"/>
      <c r="DJ1510" s="383"/>
      <c r="DK1510" s="383"/>
      <c r="DL1510" s="383"/>
      <c r="DM1510" s="383"/>
      <c r="DN1510" s="383"/>
      <c r="DO1510" s="383"/>
      <c r="DP1510" s="383"/>
      <c r="DQ1510" s="383"/>
      <c r="DR1510" s="383"/>
      <c r="DS1510" s="383"/>
      <c r="DT1510" s="383"/>
      <c r="DU1510" s="383"/>
      <c r="DV1510" s="383"/>
      <c r="DW1510" s="383"/>
      <c r="DX1510" s="383"/>
      <c r="DY1510" s="383"/>
      <c r="DZ1510" s="383"/>
      <c r="EA1510" s="383"/>
      <c r="EB1510" s="383"/>
      <c r="EC1510" s="383"/>
      <c r="ED1510" s="383"/>
      <c r="EE1510" s="383"/>
      <c r="EF1510" s="383"/>
      <c r="EG1510" s="383"/>
      <c r="EH1510" s="383"/>
      <c r="EI1510" s="383"/>
      <c r="EJ1510" s="383"/>
      <c r="EK1510" s="383"/>
      <c r="EL1510" s="383"/>
    </row>
    <row r="1511" spans="1:142" s="384" customFormat="1" ht="25.15" customHeight="1">
      <c r="A1511" s="440"/>
      <c r="B1511" s="369">
        <f t="shared" si="578"/>
        <v>2036</v>
      </c>
      <c r="C1511" s="397">
        <f t="shared" si="563"/>
        <v>49674</v>
      </c>
      <c r="D1511" s="107">
        <f t="shared" si="555"/>
        <v>2.5794012282920789</v>
      </c>
      <c r="E1511" s="107">
        <f t="shared" si="556"/>
        <v>1.3179088312415828</v>
      </c>
      <c r="F1511" s="107">
        <f t="shared" si="557"/>
        <v>1.1667807992744084</v>
      </c>
      <c r="G1511" s="107">
        <f t="shared" si="558"/>
        <v>1.1661981013837024</v>
      </c>
      <c r="H1511" s="107">
        <f t="shared" si="559"/>
        <v>1.3323622314447574</v>
      </c>
      <c r="I1511" s="107">
        <f t="shared" si="560"/>
        <v>1.8080385887730683</v>
      </c>
      <c r="J1511" s="15"/>
      <c r="K1511" s="385">
        <f t="shared" si="561"/>
        <v>1.0993447924565274</v>
      </c>
      <c r="L1511" s="15"/>
      <c r="M1511" s="128">
        <f t="shared" si="579"/>
        <v>2036</v>
      </c>
      <c r="N1511" s="303">
        <f t="shared" ref="N1511:AA1511" si="583">AVERAGE(N1323,N1417)</f>
        <v>3.9071359496689695</v>
      </c>
      <c r="O1511" s="303">
        <f t="shared" si="583"/>
        <v>2.1760566940986812</v>
      </c>
      <c r="P1511" s="303">
        <f t="shared" si="583"/>
        <v>1.6550110411085859</v>
      </c>
      <c r="Q1511" s="303">
        <f t="shared" si="583"/>
        <v>1.3905070575290777</v>
      </c>
      <c r="R1511" s="303">
        <f t="shared" si="583"/>
        <v>1.2453106049540881</v>
      </c>
      <c r="S1511" s="303">
        <f t="shared" si="583"/>
        <v>1.1795224238614566</v>
      </c>
      <c r="T1511" s="303">
        <f t="shared" si="583"/>
        <v>1.1540391746873602</v>
      </c>
      <c r="U1511" s="303">
        <f t="shared" si="583"/>
        <v>1.1549720161485155</v>
      </c>
      <c r="V1511" s="303">
        <f t="shared" si="583"/>
        <v>1.1774241866188893</v>
      </c>
      <c r="W1511" s="303">
        <f t="shared" si="583"/>
        <v>1.2326190383404394</v>
      </c>
      <c r="X1511" s="303">
        <f t="shared" si="583"/>
        <v>1.4321054245490756</v>
      </c>
      <c r="Y1511" s="303">
        <f t="shared" si="583"/>
        <v>1.6200720066610721</v>
      </c>
      <c r="Z1511" s="303">
        <f t="shared" si="583"/>
        <v>1.8080385887730683</v>
      </c>
      <c r="AA1511" s="303">
        <f t="shared" si="583"/>
        <v>1.9960051708850646</v>
      </c>
      <c r="AB1511" s="72"/>
      <c r="AC1511" s="72"/>
      <c r="AD1511" s="72"/>
      <c r="AE1511" s="72"/>
      <c r="AF1511" s="72"/>
      <c r="AG1511" s="72"/>
      <c r="AH1511" s="72"/>
      <c r="AI1511" s="72"/>
      <c r="AJ1511" s="72"/>
      <c r="AK1511" s="72"/>
      <c r="AL1511" s="72"/>
      <c r="AM1511" s="72"/>
      <c r="AN1511" s="72"/>
      <c r="AO1511" s="72"/>
      <c r="AP1511" s="72"/>
      <c r="AQ1511" s="72"/>
      <c r="AR1511" s="72"/>
      <c r="AS1511" s="72"/>
      <c r="AT1511" s="72"/>
      <c r="AU1511" s="72"/>
      <c r="AV1511" s="72"/>
      <c r="AW1511" s="72"/>
      <c r="AX1511" s="2"/>
      <c r="AY1511" s="359"/>
      <c r="AZ1511" s="359"/>
      <c r="BA1511" s="43"/>
      <c r="BB1511" s="128"/>
      <c r="BC1511" s="128"/>
      <c r="BD1511" s="43"/>
      <c r="BE1511" s="44"/>
      <c r="BF1511" s="44"/>
      <c r="BG1511" s="43"/>
      <c r="BH1511" s="2"/>
      <c r="BI1511" s="2"/>
      <c r="BJ1511" s="2"/>
      <c r="BK1511" s="2"/>
      <c r="BL1511" s="2"/>
      <c r="BM1511" s="2"/>
      <c r="BN1511" s="2"/>
      <c r="BO1511" s="2"/>
      <c r="BP1511" s="2"/>
      <c r="BQ1511" s="2"/>
      <c r="BR1511" s="2"/>
      <c r="BS1511" s="72"/>
      <c r="BT1511" s="72"/>
      <c r="BU1511" s="72"/>
      <c r="BV1511" s="72"/>
      <c r="BW1511" s="72"/>
      <c r="BX1511" s="72"/>
      <c r="BY1511" s="72"/>
      <c r="BZ1511" s="72"/>
      <c r="CA1511" s="72"/>
      <c r="CB1511" s="72"/>
      <c r="CC1511" s="72"/>
      <c r="CD1511" s="72"/>
      <c r="CE1511" s="72"/>
      <c r="CF1511" s="72"/>
      <c r="CG1511" s="72"/>
      <c r="CH1511" s="72"/>
      <c r="CI1511" s="72"/>
      <c r="CJ1511" s="72"/>
      <c r="CK1511" s="383"/>
      <c r="CL1511" s="383"/>
      <c r="CM1511" s="383"/>
      <c r="CN1511" s="383"/>
      <c r="CO1511" s="383"/>
      <c r="CP1511" s="383"/>
      <c r="CQ1511" s="383"/>
      <c r="CR1511" s="383"/>
      <c r="CS1511" s="383"/>
      <c r="CT1511" s="383"/>
      <c r="CU1511" s="383"/>
      <c r="CV1511" s="383"/>
      <c r="CW1511" s="383"/>
      <c r="CX1511" s="383"/>
      <c r="CY1511" s="383"/>
      <c r="CZ1511" s="383"/>
      <c r="DA1511" s="383"/>
      <c r="DB1511" s="383"/>
      <c r="DC1511" s="383"/>
      <c r="DD1511" s="383"/>
      <c r="DE1511" s="383"/>
      <c r="DF1511" s="383"/>
      <c r="DG1511" s="383"/>
      <c r="DH1511" s="383"/>
      <c r="DI1511" s="383"/>
      <c r="DJ1511" s="383"/>
      <c r="DK1511" s="383"/>
      <c r="DL1511" s="383"/>
      <c r="DM1511" s="383"/>
      <c r="DN1511" s="383"/>
      <c r="DO1511" s="383"/>
      <c r="DP1511" s="383"/>
      <c r="DQ1511" s="383"/>
      <c r="DR1511" s="383"/>
      <c r="DS1511" s="383"/>
      <c r="DT1511" s="383"/>
      <c r="DU1511" s="383"/>
      <c r="DV1511" s="383"/>
      <c r="DW1511" s="383"/>
      <c r="DX1511" s="383"/>
      <c r="DY1511" s="383"/>
      <c r="DZ1511" s="383"/>
      <c r="EA1511" s="383"/>
      <c r="EB1511" s="383"/>
      <c r="EC1511" s="383"/>
      <c r="ED1511" s="383"/>
      <c r="EE1511" s="383"/>
      <c r="EF1511" s="383"/>
      <c r="EG1511" s="383"/>
      <c r="EH1511" s="383"/>
      <c r="EI1511" s="383"/>
      <c r="EJ1511" s="383"/>
      <c r="EK1511" s="383"/>
      <c r="EL1511" s="383"/>
    </row>
    <row r="1512" spans="1:142" s="384" customFormat="1" ht="25.15" customHeight="1">
      <c r="A1512" s="440"/>
      <c r="B1512" s="369">
        <f t="shared" si="578"/>
        <v>2037</v>
      </c>
      <c r="C1512" s="397">
        <f t="shared" si="563"/>
        <v>50040</v>
      </c>
      <c r="D1512" s="107">
        <f t="shared" si="555"/>
        <v>2.7579751594815303</v>
      </c>
      <c r="E1512" s="107">
        <f t="shared" si="556"/>
        <v>1.4091486734044618</v>
      </c>
      <c r="F1512" s="107">
        <f t="shared" si="557"/>
        <v>1.2475579315318674</v>
      </c>
      <c r="G1512" s="107">
        <f t="shared" si="558"/>
        <v>1.2469348930179587</v>
      </c>
      <c r="H1512" s="107">
        <f t="shared" si="559"/>
        <v>1.4246026936217024</v>
      </c>
      <c r="I1512" s="107">
        <f t="shared" si="560"/>
        <v>1.9332104910727423</v>
      </c>
      <c r="J1512" s="15"/>
      <c r="K1512" s="385">
        <f t="shared" si="561"/>
        <v>1.172301679702084</v>
      </c>
      <c r="L1512" s="15"/>
      <c r="M1512" s="128">
        <f t="shared" si="579"/>
        <v>2037</v>
      </c>
      <c r="N1512" s="303">
        <f t="shared" ref="N1512:AA1512" si="584">AVERAGE(N1324,N1418)</f>
        <v>4.1776299769537442</v>
      </c>
      <c r="O1512" s="303">
        <f t="shared" si="584"/>
        <v>2.3267067729208977</v>
      </c>
      <c r="P1512" s="303">
        <f t="shared" si="584"/>
        <v>1.7695887285699496</v>
      </c>
      <c r="Q1512" s="303">
        <f t="shared" si="584"/>
        <v>1.4867729307426294</v>
      </c>
      <c r="R1512" s="303">
        <f t="shared" si="584"/>
        <v>1.3315244160662942</v>
      </c>
      <c r="S1512" s="303">
        <f t="shared" si="584"/>
        <v>1.2611816685903268</v>
      </c>
      <c r="T1512" s="303">
        <f t="shared" si="584"/>
        <v>1.2339341944734081</v>
      </c>
      <c r="U1512" s="303">
        <f t="shared" si="584"/>
        <v>1.2349316172664897</v>
      </c>
      <c r="V1512" s="303">
        <f t="shared" si="584"/>
        <v>1.2589381687694277</v>
      </c>
      <c r="W1512" s="303">
        <f t="shared" si="584"/>
        <v>1.3179542025332394</v>
      </c>
      <c r="X1512" s="303">
        <f t="shared" si="584"/>
        <v>1.5312511847101655</v>
      </c>
      <c r="Y1512" s="303">
        <f t="shared" si="584"/>
        <v>1.7322308378914539</v>
      </c>
      <c r="Z1512" s="303">
        <f t="shared" si="584"/>
        <v>1.9332104910727423</v>
      </c>
      <c r="AA1512" s="303">
        <f t="shared" si="584"/>
        <v>2.1341901442540308</v>
      </c>
      <c r="AB1512" s="72"/>
      <c r="AC1512" s="72"/>
      <c r="AD1512" s="72"/>
      <c r="AE1512" s="72"/>
      <c r="AF1512" s="72"/>
      <c r="AG1512" s="72"/>
      <c r="AH1512" s="72"/>
      <c r="AI1512" s="72"/>
      <c r="AJ1512" s="72"/>
      <c r="AK1512" s="72"/>
      <c r="AL1512" s="72"/>
      <c r="AM1512" s="72"/>
      <c r="AN1512" s="72"/>
      <c r="AO1512" s="72"/>
      <c r="AP1512" s="72"/>
      <c r="AQ1512" s="72"/>
      <c r="AR1512" s="72"/>
      <c r="AS1512" s="72"/>
      <c r="AT1512" s="72"/>
      <c r="AU1512" s="72"/>
      <c r="AV1512" s="72"/>
      <c r="AW1512" s="72"/>
      <c r="AX1512" s="2"/>
      <c r="AY1512" s="359"/>
      <c r="AZ1512" s="359"/>
      <c r="BA1512" s="43"/>
      <c r="BB1512" s="128"/>
      <c r="BC1512" s="128"/>
      <c r="BD1512" s="43"/>
      <c r="BE1512" s="44"/>
      <c r="BF1512" s="44"/>
      <c r="BG1512" s="43"/>
      <c r="BH1512" s="2"/>
      <c r="BI1512" s="2"/>
      <c r="BJ1512" s="2"/>
      <c r="BK1512" s="2"/>
      <c r="BL1512" s="2"/>
      <c r="BM1512" s="2"/>
      <c r="BN1512" s="2"/>
      <c r="BO1512" s="2"/>
      <c r="BP1512" s="2"/>
      <c r="BQ1512" s="2"/>
      <c r="BR1512" s="2"/>
      <c r="BS1512" s="72"/>
      <c r="BT1512" s="72"/>
      <c r="BU1512" s="72"/>
      <c r="BV1512" s="72"/>
      <c r="BW1512" s="72"/>
      <c r="BX1512" s="72"/>
      <c r="BY1512" s="72"/>
      <c r="BZ1512" s="72"/>
      <c r="CA1512" s="72"/>
      <c r="CB1512" s="72"/>
      <c r="CC1512" s="72"/>
      <c r="CD1512" s="72"/>
      <c r="CE1512" s="72"/>
      <c r="CF1512" s="72"/>
      <c r="CG1512" s="72"/>
      <c r="CH1512" s="72"/>
      <c r="CI1512" s="72"/>
      <c r="CJ1512" s="72"/>
      <c r="CK1512" s="383"/>
      <c r="CL1512" s="383"/>
      <c r="CM1512" s="383"/>
      <c r="CN1512" s="383"/>
      <c r="CO1512" s="383"/>
      <c r="CP1512" s="383"/>
      <c r="CQ1512" s="383"/>
      <c r="CR1512" s="383"/>
      <c r="CS1512" s="383"/>
      <c r="CT1512" s="383"/>
      <c r="CU1512" s="383"/>
      <c r="CV1512" s="383"/>
      <c r="CW1512" s="383"/>
      <c r="CX1512" s="383"/>
      <c r="CY1512" s="383"/>
      <c r="CZ1512" s="383"/>
      <c r="DA1512" s="383"/>
      <c r="DB1512" s="383"/>
      <c r="DC1512" s="383"/>
      <c r="DD1512" s="383"/>
      <c r="DE1512" s="383"/>
      <c r="DF1512" s="383"/>
      <c r="DG1512" s="383"/>
      <c r="DH1512" s="383"/>
      <c r="DI1512" s="383"/>
      <c r="DJ1512" s="383"/>
      <c r="DK1512" s="383"/>
      <c r="DL1512" s="383"/>
      <c r="DM1512" s="383"/>
      <c r="DN1512" s="383"/>
      <c r="DO1512" s="383"/>
      <c r="DP1512" s="383"/>
      <c r="DQ1512" s="383"/>
      <c r="DR1512" s="383"/>
      <c r="DS1512" s="383"/>
      <c r="DT1512" s="383"/>
      <c r="DU1512" s="383"/>
      <c r="DV1512" s="383"/>
      <c r="DW1512" s="383"/>
      <c r="DX1512" s="383"/>
      <c r="DY1512" s="383"/>
      <c r="DZ1512" s="383"/>
      <c r="EA1512" s="383"/>
      <c r="EB1512" s="383"/>
      <c r="EC1512" s="383"/>
      <c r="ED1512" s="383"/>
      <c r="EE1512" s="383"/>
      <c r="EF1512" s="383"/>
      <c r="EG1512" s="383"/>
      <c r="EH1512" s="383"/>
      <c r="EI1512" s="383"/>
      <c r="EJ1512" s="383"/>
      <c r="EK1512" s="383"/>
      <c r="EL1512" s="383"/>
    </row>
    <row r="1513" spans="1:142" s="384" customFormat="1" ht="25.15" customHeight="1">
      <c r="A1513" s="440"/>
      <c r="B1513" s="369">
        <f t="shared" si="578"/>
        <v>2038</v>
      </c>
      <c r="C1513" s="397">
        <f t="shared" si="563"/>
        <v>50405</v>
      </c>
      <c r="D1513" s="107">
        <f t="shared" si="555"/>
        <v>2.9365490906709817</v>
      </c>
      <c r="E1513" s="107">
        <f t="shared" si="556"/>
        <v>1.5003885155673407</v>
      </c>
      <c r="F1513" s="107">
        <f t="shared" si="557"/>
        <v>1.3283350637893263</v>
      </c>
      <c r="G1513" s="107">
        <f t="shared" si="558"/>
        <v>1.327671684652215</v>
      </c>
      <c r="H1513" s="107">
        <f t="shared" si="559"/>
        <v>1.516843155798647</v>
      </c>
      <c r="I1513" s="107">
        <f t="shared" si="560"/>
        <v>2.0583823933724164</v>
      </c>
      <c r="J1513" s="15"/>
      <c r="K1513" s="385">
        <f t="shared" si="561"/>
        <v>1.2447312078362438</v>
      </c>
      <c r="L1513" s="15"/>
      <c r="M1513" s="128">
        <f t="shared" si="579"/>
        <v>2038</v>
      </c>
      <c r="N1513" s="303">
        <f t="shared" ref="N1513:AA1513" si="585">AVERAGE(N1325,N1419)</f>
        <v>4.4481240042385188</v>
      </c>
      <c r="O1513" s="303">
        <f t="shared" si="585"/>
        <v>2.4773568517431137</v>
      </c>
      <c r="P1513" s="303">
        <f t="shared" si="585"/>
        <v>1.8841664160313134</v>
      </c>
      <c r="Q1513" s="303">
        <f t="shared" si="585"/>
        <v>1.5830388039561809</v>
      </c>
      <c r="R1513" s="303">
        <f t="shared" si="585"/>
        <v>1.4177382271785004</v>
      </c>
      <c r="S1513" s="303">
        <f t="shared" si="585"/>
        <v>1.3428409133191965</v>
      </c>
      <c r="T1513" s="303">
        <f t="shared" si="585"/>
        <v>1.3138292142594561</v>
      </c>
      <c r="U1513" s="303">
        <f t="shared" si="585"/>
        <v>1.3148912183844641</v>
      </c>
      <c r="V1513" s="303">
        <f t="shared" si="585"/>
        <v>1.3404521509199661</v>
      </c>
      <c r="W1513" s="303">
        <f t="shared" si="585"/>
        <v>1.4032893667260389</v>
      </c>
      <c r="X1513" s="303">
        <f t="shared" si="585"/>
        <v>1.6303969448712554</v>
      </c>
      <c r="Y1513" s="303">
        <f t="shared" si="585"/>
        <v>1.8443896691218362</v>
      </c>
      <c r="Z1513" s="303">
        <f t="shared" si="585"/>
        <v>2.0583823933724164</v>
      </c>
      <c r="AA1513" s="303">
        <f t="shared" si="585"/>
        <v>2.2723751176229965</v>
      </c>
      <c r="AB1513" s="72"/>
      <c r="AC1513" s="72"/>
      <c r="AD1513" s="72"/>
      <c r="AE1513" s="72"/>
      <c r="AF1513" s="72"/>
      <c r="AG1513" s="72"/>
      <c r="AH1513" s="72"/>
      <c r="AI1513" s="72"/>
      <c r="AJ1513" s="72"/>
      <c r="AK1513" s="72"/>
      <c r="AL1513" s="72"/>
      <c r="AM1513" s="72"/>
      <c r="AN1513" s="72"/>
      <c r="AO1513" s="72"/>
      <c r="AP1513" s="72"/>
      <c r="AQ1513" s="72"/>
      <c r="AR1513" s="72"/>
      <c r="AS1513" s="72"/>
      <c r="AT1513" s="72"/>
      <c r="AU1513" s="72"/>
      <c r="AV1513" s="72"/>
      <c r="AW1513" s="72"/>
      <c r="AX1513" s="2"/>
      <c r="AY1513" s="359"/>
      <c r="AZ1513" s="359"/>
      <c r="BA1513" s="43"/>
      <c r="BB1513" s="128"/>
      <c r="BC1513" s="128"/>
      <c r="BD1513" s="43"/>
      <c r="BE1513" s="44"/>
      <c r="BF1513" s="44"/>
      <c r="BG1513" s="43"/>
      <c r="BH1513" s="2"/>
      <c r="BI1513" s="2"/>
      <c r="BJ1513" s="2"/>
      <c r="BK1513" s="2"/>
      <c r="BL1513" s="2"/>
      <c r="BM1513" s="2"/>
      <c r="BN1513" s="2"/>
      <c r="BO1513" s="2"/>
      <c r="BP1513" s="2"/>
      <c r="BQ1513" s="2"/>
      <c r="BR1513" s="2"/>
      <c r="BS1513" s="72"/>
      <c r="BT1513" s="72"/>
      <c r="BU1513" s="72"/>
      <c r="BV1513" s="72"/>
      <c r="BW1513" s="72"/>
      <c r="BX1513" s="72"/>
      <c r="BY1513" s="72"/>
      <c r="BZ1513" s="72"/>
      <c r="CA1513" s="72"/>
      <c r="CB1513" s="72"/>
      <c r="CC1513" s="72"/>
      <c r="CD1513" s="72"/>
      <c r="CE1513" s="72"/>
      <c r="CF1513" s="72"/>
      <c r="CG1513" s="72"/>
      <c r="CH1513" s="72"/>
      <c r="CI1513" s="72"/>
      <c r="CJ1513" s="72"/>
      <c r="CK1513" s="383"/>
      <c r="CL1513" s="383"/>
      <c r="CM1513" s="383"/>
      <c r="CN1513" s="383"/>
      <c r="CO1513" s="383"/>
      <c r="CP1513" s="383"/>
      <c r="CQ1513" s="383"/>
      <c r="CR1513" s="383"/>
      <c r="CS1513" s="383"/>
      <c r="CT1513" s="383"/>
      <c r="CU1513" s="383"/>
      <c r="CV1513" s="383"/>
      <c r="CW1513" s="383"/>
      <c r="CX1513" s="383"/>
      <c r="CY1513" s="383"/>
      <c r="CZ1513" s="383"/>
      <c r="DA1513" s="383"/>
      <c r="DB1513" s="383"/>
      <c r="DC1513" s="383"/>
      <c r="DD1513" s="383"/>
      <c r="DE1513" s="383"/>
      <c r="DF1513" s="383"/>
      <c r="DG1513" s="383"/>
      <c r="DH1513" s="383"/>
      <c r="DI1513" s="383"/>
      <c r="DJ1513" s="383"/>
      <c r="DK1513" s="383"/>
      <c r="DL1513" s="383"/>
      <c r="DM1513" s="383"/>
      <c r="DN1513" s="383"/>
      <c r="DO1513" s="383"/>
      <c r="DP1513" s="383"/>
      <c r="DQ1513" s="383"/>
      <c r="DR1513" s="383"/>
      <c r="DS1513" s="383"/>
      <c r="DT1513" s="383"/>
      <c r="DU1513" s="383"/>
      <c r="DV1513" s="383"/>
      <c r="DW1513" s="383"/>
      <c r="DX1513" s="383"/>
      <c r="DY1513" s="383"/>
      <c r="DZ1513" s="383"/>
      <c r="EA1513" s="383"/>
      <c r="EB1513" s="383"/>
      <c r="EC1513" s="383"/>
      <c r="ED1513" s="383"/>
      <c r="EE1513" s="383"/>
      <c r="EF1513" s="383"/>
      <c r="EG1513" s="383"/>
      <c r="EH1513" s="383"/>
      <c r="EI1513" s="383"/>
      <c r="EJ1513" s="383"/>
      <c r="EK1513" s="383"/>
      <c r="EL1513" s="383"/>
    </row>
    <row r="1514" spans="1:142" s="384" customFormat="1" ht="25.15" customHeight="1">
      <c r="A1514" s="440"/>
      <c r="B1514" s="369">
        <f t="shared" si="578"/>
        <v>2039</v>
      </c>
      <c r="C1514" s="397">
        <f t="shared" si="563"/>
        <v>50770</v>
      </c>
      <c r="D1514" s="107">
        <f t="shared" si="555"/>
        <v>3.1151230218604335</v>
      </c>
      <c r="E1514" s="107">
        <f t="shared" si="556"/>
        <v>1.5916283577302195</v>
      </c>
      <c r="F1514" s="107">
        <f t="shared" si="557"/>
        <v>1.4091121960467854</v>
      </c>
      <c r="G1514" s="107">
        <f t="shared" si="558"/>
        <v>1.4084084762864715</v>
      </c>
      <c r="H1514" s="107">
        <f t="shared" si="559"/>
        <v>1.6090836179755921</v>
      </c>
      <c r="I1514" s="107">
        <f t="shared" si="560"/>
        <v>2.1835542956720904</v>
      </c>
      <c r="J1514" s="15"/>
      <c r="K1514" s="385">
        <f t="shared" si="561"/>
        <v>1.3166116238972414</v>
      </c>
      <c r="L1514" s="15"/>
      <c r="M1514" s="128">
        <f t="shared" si="579"/>
        <v>2039</v>
      </c>
      <c r="N1514" s="303">
        <f t="shared" ref="N1514:AA1514" si="586">AVERAGE(N1326,N1420)</f>
        <v>4.7186180315232935</v>
      </c>
      <c r="O1514" s="303">
        <f t="shared" si="586"/>
        <v>2.6280069305653297</v>
      </c>
      <c r="P1514" s="303">
        <f t="shared" si="586"/>
        <v>1.9987441034926769</v>
      </c>
      <c r="Q1514" s="303">
        <f t="shared" si="586"/>
        <v>1.6793046771697324</v>
      </c>
      <c r="R1514" s="303">
        <f t="shared" si="586"/>
        <v>1.5039520382907066</v>
      </c>
      <c r="S1514" s="303">
        <f t="shared" si="586"/>
        <v>1.4245001580480667</v>
      </c>
      <c r="T1514" s="303">
        <f t="shared" si="586"/>
        <v>1.3937242340455043</v>
      </c>
      <c r="U1514" s="303">
        <f t="shared" si="586"/>
        <v>1.3948508195024383</v>
      </c>
      <c r="V1514" s="303">
        <f t="shared" si="586"/>
        <v>1.4219661330705047</v>
      </c>
      <c r="W1514" s="303">
        <f t="shared" si="586"/>
        <v>1.4886245309188388</v>
      </c>
      <c r="X1514" s="303">
        <f t="shared" si="586"/>
        <v>1.7295427050323453</v>
      </c>
      <c r="Y1514" s="303">
        <f t="shared" si="586"/>
        <v>1.9565485003522181</v>
      </c>
      <c r="Z1514" s="303">
        <f t="shared" si="586"/>
        <v>2.1835542956720904</v>
      </c>
      <c r="AA1514" s="303">
        <f t="shared" si="586"/>
        <v>2.4105600909919627</v>
      </c>
      <c r="AB1514" s="72"/>
      <c r="AC1514" s="72"/>
      <c r="AD1514" s="72"/>
      <c r="AE1514" s="72"/>
      <c r="AF1514" s="72"/>
      <c r="AG1514" s="72"/>
      <c r="AH1514" s="72"/>
      <c r="AI1514" s="72"/>
      <c r="AJ1514" s="72"/>
      <c r="AK1514" s="72"/>
      <c r="AL1514" s="72"/>
      <c r="AM1514" s="72"/>
      <c r="AN1514" s="72"/>
      <c r="AO1514" s="72"/>
      <c r="AP1514" s="72"/>
      <c r="AQ1514" s="72"/>
      <c r="AR1514" s="72"/>
      <c r="AS1514" s="72"/>
      <c r="AT1514" s="72"/>
      <c r="AU1514" s="72"/>
      <c r="AV1514" s="72"/>
      <c r="AW1514" s="72"/>
      <c r="AX1514" s="2"/>
      <c r="AY1514" s="359"/>
      <c r="AZ1514" s="359"/>
      <c r="BA1514" s="43"/>
      <c r="BB1514" s="128"/>
      <c r="BC1514" s="128"/>
      <c r="BD1514" s="43"/>
      <c r="BE1514" s="44"/>
      <c r="BF1514" s="44"/>
      <c r="BG1514" s="43"/>
      <c r="BH1514" s="2"/>
      <c r="BI1514" s="2"/>
      <c r="BJ1514" s="2"/>
      <c r="BK1514" s="2"/>
      <c r="BL1514" s="2"/>
      <c r="BM1514" s="2"/>
      <c r="BN1514" s="2"/>
      <c r="BO1514" s="2"/>
      <c r="BP1514" s="2"/>
      <c r="BQ1514" s="2"/>
      <c r="BR1514" s="2"/>
      <c r="BS1514" s="72"/>
      <c r="BT1514" s="72"/>
      <c r="BU1514" s="72"/>
      <c r="BV1514" s="72"/>
      <c r="BW1514" s="72"/>
      <c r="BX1514" s="72"/>
      <c r="BY1514" s="72"/>
      <c r="BZ1514" s="72"/>
      <c r="CA1514" s="72"/>
      <c r="CB1514" s="72"/>
      <c r="CC1514" s="72"/>
      <c r="CD1514" s="72"/>
      <c r="CE1514" s="72"/>
      <c r="CF1514" s="72"/>
      <c r="CG1514" s="72"/>
      <c r="CH1514" s="72"/>
      <c r="CI1514" s="72"/>
      <c r="CJ1514" s="72"/>
      <c r="CK1514" s="383"/>
      <c r="CL1514" s="383"/>
      <c r="CM1514" s="383"/>
      <c r="CN1514" s="383"/>
      <c r="CO1514" s="383"/>
      <c r="CP1514" s="383"/>
      <c r="CQ1514" s="383"/>
      <c r="CR1514" s="383"/>
      <c r="CS1514" s="383"/>
      <c r="CT1514" s="383"/>
      <c r="CU1514" s="383"/>
      <c r="CV1514" s="383"/>
      <c r="CW1514" s="383"/>
      <c r="CX1514" s="383"/>
      <c r="CY1514" s="383"/>
      <c r="CZ1514" s="383"/>
      <c r="DA1514" s="383"/>
      <c r="DB1514" s="383"/>
      <c r="DC1514" s="383"/>
      <c r="DD1514" s="383"/>
      <c r="DE1514" s="383"/>
      <c r="DF1514" s="383"/>
      <c r="DG1514" s="383"/>
      <c r="DH1514" s="383"/>
      <c r="DI1514" s="383"/>
      <c r="DJ1514" s="383"/>
      <c r="DK1514" s="383"/>
      <c r="DL1514" s="383"/>
      <c r="DM1514" s="383"/>
      <c r="DN1514" s="383"/>
      <c r="DO1514" s="383"/>
      <c r="DP1514" s="383"/>
      <c r="DQ1514" s="383"/>
      <c r="DR1514" s="383"/>
      <c r="DS1514" s="383"/>
      <c r="DT1514" s="383"/>
      <c r="DU1514" s="383"/>
      <c r="DV1514" s="383"/>
      <c r="DW1514" s="383"/>
      <c r="DX1514" s="383"/>
      <c r="DY1514" s="383"/>
      <c r="DZ1514" s="383"/>
      <c r="EA1514" s="383"/>
      <c r="EB1514" s="383"/>
      <c r="EC1514" s="383"/>
      <c r="ED1514" s="383"/>
      <c r="EE1514" s="383"/>
      <c r="EF1514" s="383"/>
      <c r="EG1514" s="383"/>
      <c r="EH1514" s="383"/>
      <c r="EI1514" s="383"/>
      <c r="EJ1514" s="383"/>
      <c r="EK1514" s="383"/>
      <c r="EL1514" s="383"/>
    </row>
    <row r="1515" spans="1:142" s="384" customFormat="1" ht="25.15" customHeight="1">
      <c r="A1515" s="440"/>
      <c r="B1515" s="369">
        <f t="shared" si="578"/>
        <v>2040</v>
      </c>
      <c r="C1515" s="397">
        <f t="shared" si="563"/>
        <v>51135</v>
      </c>
      <c r="D1515" s="107">
        <f t="shared" si="555"/>
        <v>3.293696953049885</v>
      </c>
      <c r="E1515" s="107">
        <f t="shared" si="556"/>
        <v>1.6828681998930981</v>
      </c>
      <c r="F1515" s="107">
        <f t="shared" si="557"/>
        <v>1.4898893283042445</v>
      </c>
      <c r="G1515" s="107">
        <f t="shared" si="558"/>
        <v>1.4891452679207278</v>
      </c>
      <c r="H1515" s="107">
        <f t="shared" si="559"/>
        <v>1.7013240801525367</v>
      </c>
      <c r="I1515" s="107">
        <f t="shared" si="560"/>
        <v>2.3087261979717648</v>
      </c>
      <c r="J1515" s="15"/>
      <c r="K1515" s="385">
        <f t="shared" si="561"/>
        <v>1.38792117492331</v>
      </c>
      <c r="L1515" s="15"/>
      <c r="M1515" s="128">
        <f t="shared" si="579"/>
        <v>2040</v>
      </c>
      <c r="N1515" s="303">
        <f t="shared" ref="N1515:AA1515" si="587">AVERAGE(N1327,N1421)</f>
        <v>4.9891120588080682</v>
      </c>
      <c r="O1515" s="303">
        <f t="shared" si="587"/>
        <v>2.7786570093875467</v>
      </c>
      <c r="P1515" s="303">
        <f t="shared" si="587"/>
        <v>2.1133217909540405</v>
      </c>
      <c r="Q1515" s="303">
        <f t="shared" si="587"/>
        <v>1.7755705503832839</v>
      </c>
      <c r="R1515" s="303">
        <f t="shared" si="587"/>
        <v>1.5901658494029123</v>
      </c>
      <c r="S1515" s="303">
        <f t="shared" si="587"/>
        <v>1.5061594027769369</v>
      </c>
      <c r="T1515" s="303">
        <f t="shared" si="587"/>
        <v>1.473619253831552</v>
      </c>
      <c r="U1515" s="303">
        <f t="shared" si="587"/>
        <v>1.4748104206204125</v>
      </c>
      <c r="V1515" s="303">
        <f t="shared" si="587"/>
        <v>1.5034801152210431</v>
      </c>
      <c r="W1515" s="303">
        <f t="shared" si="587"/>
        <v>1.5739596951116384</v>
      </c>
      <c r="X1515" s="303">
        <f t="shared" si="587"/>
        <v>1.828688465193435</v>
      </c>
      <c r="Y1515" s="303">
        <f t="shared" si="587"/>
        <v>2.0687073315825999</v>
      </c>
      <c r="Z1515" s="303">
        <f t="shared" si="587"/>
        <v>2.3087261979717644</v>
      </c>
      <c r="AA1515" s="303">
        <f t="shared" si="587"/>
        <v>2.5487450643609288</v>
      </c>
      <c r="AB1515" s="72"/>
      <c r="AC1515" s="72"/>
      <c r="AD1515" s="72"/>
      <c r="AE1515" s="72"/>
      <c r="AF1515" s="72"/>
      <c r="AG1515" s="72"/>
      <c r="AH1515" s="72"/>
      <c r="AI1515" s="72"/>
      <c r="AJ1515" s="72"/>
      <c r="AK1515" s="72"/>
      <c r="AL1515" s="72"/>
      <c r="AM1515" s="72"/>
      <c r="AN1515" s="72"/>
      <c r="AO1515" s="72"/>
      <c r="AP1515" s="72"/>
      <c r="AQ1515" s="72"/>
      <c r="AR1515" s="72"/>
      <c r="AS1515" s="72"/>
      <c r="AT1515" s="72"/>
      <c r="AU1515" s="72"/>
      <c r="AV1515" s="72"/>
      <c r="AW1515" s="72"/>
      <c r="AX1515" s="2"/>
      <c r="AY1515" s="359"/>
      <c r="AZ1515" s="359"/>
      <c r="BA1515" s="43"/>
      <c r="BB1515" s="128"/>
      <c r="BC1515" s="128"/>
      <c r="BD1515" s="43"/>
      <c r="BE1515" s="44"/>
      <c r="BF1515" s="44"/>
      <c r="BG1515" s="43"/>
      <c r="BH1515" s="2"/>
      <c r="BI1515" s="2"/>
      <c r="BJ1515" s="2"/>
      <c r="BK1515" s="2"/>
      <c r="BL1515" s="2"/>
      <c r="BM1515" s="2"/>
      <c r="BN1515" s="2"/>
      <c r="BO1515" s="2"/>
      <c r="BP1515" s="2"/>
      <c r="BQ1515" s="2"/>
      <c r="BR1515" s="2"/>
      <c r="BS1515" s="72"/>
      <c r="BT1515" s="72"/>
      <c r="BU1515" s="72"/>
      <c r="BV1515" s="72"/>
      <c r="BW1515" s="72"/>
      <c r="BX1515" s="72"/>
      <c r="BY1515" s="72"/>
      <c r="BZ1515" s="72"/>
      <c r="CA1515" s="72"/>
      <c r="CB1515" s="72"/>
      <c r="CC1515" s="72"/>
      <c r="CD1515" s="72"/>
      <c r="CE1515" s="72"/>
      <c r="CF1515" s="72"/>
      <c r="CG1515" s="72"/>
      <c r="CH1515" s="72"/>
      <c r="CI1515" s="72"/>
      <c r="CJ1515" s="72"/>
      <c r="CK1515" s="383"/>
      <c r="CL1515" s="383"/>
      <c r="CM1515" s="383"/>
      <c r="CN1515" s="383"/>
      <c r="CO1515" s="383"/>
      <c r="CP1515" s="383"/>
      <c r="CQ1515" s="383"/>
      <c r="CR1515" s="383"/>
      <c r="CS1515" s="383"/>
      <c r="CT1515" s="383"/>
      <c r="CU1515" s="383"/>
      <c r="CV1515" s="383"/>
      <c r="CW1515" s="383"/>
      <c r="CX1515" s="383"/>
      <c r="CY1515" s="383"/>
      <c r="CZ1515" s="383"/>
      <c r="DA1515" s="383"/>
      <c r="DB1515" s="383"/>
      <c r="DC1515" s="383"/>
      <c r="DD1515" s="383"/>
      <c r="DE1515" s="383"/>
      <c r="DF1515" s="383"/>
      <c r="DG1515" s="383"/>
      <c r="DH1515" s="383"/>
      <c r="DI1515" s="383"/>
      <c r="DJ1515" s="383"/>
      <c r="DK1515" s="383"/>
      <c r="DL1515" s="383"/>
      <c r="DM1515" s="383"/>
      <c r="DN1515" s="383"/>
      <c r="DO1515" s="383"/>
      <c r="DP1515" s="383"/>
      <c r="DQ1515" s="383"/>
      <c r="DR1515" s="383"/>
      <c r="DS1515" s="383"/>
      <c r="DT1515" s="383"/>
      <c r="DU1515" s="383"/>
      <c r="DV1515" s="383"/>
      <c r="DW1515" s="383"/>
      <c r="DX1515" s="383"/>
      <c r="DY1515" s="383"/>
      <c r="DZ1515" s="383"/>
      <c r="EA1515" s="383"/>
      <c r="EB1515" s="383"/>
      <c r="EC1515" s="383"/>
      <c r="ED1515" s="383"/>
      <c r="EE1515" s="383"/>
      <c r="EF1515" s="383"/>
      <c r="EG1515" s="383"/>
      <c r="EH1515" s="383"/>
      <c r="EI1515" s="383"/>
      <c r="EJ1515" s="383"/>
      <c r="EK1515" s="383"/>
      <c r="EL1515" s="383"/>
    </row>
    <row r="1516" spans="1:142" s="384" customFormat="1" ht="25.15" customHeight="1">
      <c r="A1516" s="440"/>
      <c r="B1516" s="369">
        <f>B1515+1</f>
        <v>2041</v>
      </c>
      <c r="C1516" s="397">
        <f t="shared" si="563"/>
        <v>51501</v>
      </c>
      <c r="D1516" s="107">
        <f t="shared" si="555"/>
        <v>3.4722708842393364</v>
      </c>
      <c r="E1516" s="107">
        <f t="shared" si="556"/>
        <v>1.7741080420559769</v>
      </c>
      <c r="F1516" s="107">
        <f t="shared" si="557"/>
        <v>1.5706664605617036</v>
      </c>
      <c r="G1516" s="107">
        <f t="shared" si="558"/>
        <v>1.5698820595549843</v>
      </c>
      <c r="H1516" s="107">
        <f t="shared" si="559"/>
        <v>1.7935645423294817</v>
      </c>
      <c r="I1516" s="107">
        <f t="shared" si="560"/>
        <v>2.4338981002714384</v>
      </c>
      <c r="J1516" s="15"/>
      <c r="K1516" s="385">
        <f t="shared" si="561"/>
        <v>1.4598482378579891</v>
      </c>
      <c r="L1516" s="15"/>
      <c r="M1516" s="128">
        <f>M1515+1</f>
        <v>2041</v>
      </c>
      <c r="N1516" s="303">
        <f t="shared" ref="N1516:AA1516" si="588">AVERAGE(N1328,N1422)</f>
        <v>5.2596060860928429</v>
      </c>
      <c r="O1516" s="303">
        <f t="shared" si="588"/>
        <v>2.9293070882097627</v>
      </c>
      <c r="P1516" s="303">
        <f t="shared" si="588"/>
        <v>2.227899478415404</v>
      </c>
      <c r="Q1516" s="303">
        <f t="shared" si="588"/>
        <v>1.8718364235968354</v>
      </c>
      <c r="R1516" s="303">
        <f t="shared" si="588"/>
        <v>1.6763796605151184</v>
      </c>
      <c r="S1516" s="303">
        <f t="shared" si="588"/>
        <v>1.5878186475058069</v>
      </c>
      <c r="T1516" s="303">
        <f t="shared" si="588"/>
        <v>1.5535142736176004</v>
      </c>
      <c r="U1516" s="303">
        <f t="shared" si="588"/>
        <v>1.5547700217383864</v>
      </c>
      <c r="V1516" s="303">
        <f t="shared" si="588"/>
        <v>1.5849940973715819</v>
      </c>
      <c r="W1516" s="303">
        <f t="shared" si="588"/>
        <v>1.6592948593044381</v>
      </c>
      <c r="X1516" s="303">
        <f t="shared" si="588"/>
        <v>1.9278342253545251</v>
      </c>
      <c r="Y1516" s="303">
        <f t="shared" si="588"/>
        <v>2.1808661628129817</v>
      </c>
      <c r="Z1516" s="303">
        <f t="shared" si="588"/>
        <v>2.4338981002714384</v>
      </c>
      <c r="AA1516" s="303">
        <f t="shared" si="588"/>
        <v>2.686930037729895</v>
      </c>
      <c r="AB1516" s="72"/>
      <c r="AC1516" s="72"/>
      <c r="AD1516" s="72"/>
      <c r="AE1516" s="72"/>
      <c r="AF1516" s="72"/>
      <c r="AG1516" s="72"/>
      <c r="AH1516" s="72"/>
      <c r="AI1516" s="72"/>
      <c r="AJ1516" s="72"/>
      <c r="AK1516" s="72"/>
      <c r="AL1516" s="72"/>
      <c r="AM1516" s="72"/>
      <c r="AN1516" s="72"/>
      <c r="AO1516" s="72"/>
      <c r="AP1516" s="72"/>
      <c r="AQ1516" s="72"/>
      <c r="AR1516" s="72"/>
      <c r="AS1516" s="72"/>
      <c r="AT1516" s="72"/>
      <c r="AU1516" s="72"/>
      <c r="AV1516" s="72"/>
      <c r="AW1516" s="72"/>
      <c r="AX1516" s="2"/>
      <c r="AY1516" s="359"/>
      <c r="AZ1516" s="359"/>
      <c r="BA1516" s="43"/>
      <c r="BB1516" s="128"/>
      <c r="BC1516" s="128"/>
      <c r="BD1516" s="43"/>
      <c r="BE1516" s="44"/>
      <c r="BF1516" s="44"/>
      <c r="BG1516" s="43"/>
      <c r="BH1516" s="2"/>
      <c r="BI1516" s="2"/>
      <c r="BJ1516" s="2"/>
      <c r="BK1516" s="2"/>
      <c r="BL1516" s="2"/>
      <c r="BM1516" s="2"/>
      <c r="BN1516" s="2"/>
      <c r="BO1516" s="2"/>
      <c r="BP1516" s="2"/>
      <c r="BQ1516" s="2"/>
      <c r="BR1516" s="2"/>
      <c r="BS1516" s="72"/>
      <c r="BT1516" s="72"/>
      <c r="BU1516" s="72"/>
      <c r="BV1516" s="72"/>
      <c r="BW1516" s="72"/>
      <c r="BX1516" s="72"/>
      <c r="BY1516" s="72"/>
      <c r="BZ1516" s="72"/>
      <c r="CA1516" s="72"/>
      <c r="CB1516" s="72"/>
      <c r="CC1516" s="72"/>
      <c r="CD1516" s="72"/>
      <c r="CE1516" s="72"/>
      <c r="CF1516" s="72"/>
      <c r="CG1516" s="72"/>
      <c r="CH1516" s="72"/>
      <c r="CI1516" s="72"/>
      <c r="CJ1516" s="72"/>
      <c r="CK1516" s="383"/>
      <c r="CL1516" s="383"/>
      <c r="CM1516" s="383"/>
      <c r="CN1516" s="383"/>
      <c r="CO1516" s="383"/>
      <c r="CP1516" s="383"/>
      <c r="CQ1516" s="383"/>
      <c r="CR1516" s="383"/>
      <c r="CS1516" s="383"/>
      <c r="CT1516" s="383"/>
      <c r="CU1516" s="383"/>
      <c r="CV1516" s="383"/>
      <c r="CW1516" s="383"/>
      <c r="CX1516" s="383"/>
      <c r="CY1516" s="383"/>
      <c r="CZ1516" s="383"/>
      <c r="DA1516" s="383"/>
      <c r="DB1516" s="383"/>
      <c r="DC1516" s="383"/>
      <c r="DD1516" s="383"/>
      <c r="DE1516" s="383"/>
      <c r="DF1516" s="383"/>
      <c r="DG1516" s="383"/>
      <c r="DH1516" s="383"/>
      <c r="DI1516" s="383"/>
      <c r="DJ1516" s="383"/>
      <c r="DK1516" s="383"/>
      <c r="DL1516" s="383"/>
      <c r="DM1516" s="383"/>
      <c r="DN1516" s="383"/>
      <c r="DO1516" s="383"/>
      <c r="DP1516" s="383"/>
      <c r="DQ1516" s="383"/>
      <c r="DR1516" s="383"/>
      <c r="DS1516" s="383"/>
      <c r="DT1516" s="383"/>
      <c r="DU1516" s="383"/>
      <c r="DV1516" s="383"/>
      <c r="DW1516" s="383"/>
      <c r="DX1516" s="383"/>
      <c r="DY1516" s="383"/>
      <c r="DZ1516" s="383"/>
      <c r="EA1516" s="383"/>
      <c r="EB1516" s="383"/>
      <c r="EC1516" s="383"/>
      <c r="ED1516" s="383"/>
      <c r="EE1516" s="383"/>
      <c r="EF1516" s="383"/>
      <c r="EG1516" s="383"/>
      <c r="EH1516" s="383"/>
      <c r="EI1516" s="383"/>
      <c r="EJ1516" s="383"/>
      <c r="EK1516" s="383"/>
      <c r="EL1516" s="383"/>
    </row>
    <row r="1517" spans="1:142" s="384" customFormat="1" ht="25.15" customHeight="1">
      <c r="A1517" s="440"/>
      <c r="B1517" s="369">
        <f t="shared" ref="B1517:B1525" si="589">B1516+1</f>
        <v>2042</v>
      </c>
      <c r="C1517" s="397">
        <f t="shared" si="563"/>
        <v>51866</v>
      </c>
      <c r="D1517" s="107">
        <f t="shared" si="555"/>
        <v>3.6508448154287882</v>
      </c>
      <c r="E1517" s="107">
        <f t="shared" si="556"/>
        <v>1.8653478842188558</v>
      </c>
      <c r="F1517" s="107">
        <f t="shared" si="557"/>
        <v>1.6514435928191626</v>
      </c>
      <c r="G1517" s="107">
        <f t="shared" si="558"/>
        <v>1.6506188511892406</v>
      </c>
      <c r="H1517" s="107">
        <f t="shared" si="559"/>
        <v>1.8858050045064265</v>
      </c>
      <c r="I1517" s="107">
        <f t="shared" si="560"/>
        <v>2.5590700025711124</v>
      </c>
      <c r="J1517" s="15"/>
      <c r="K1517" s="385">
        <f t="shared" si="561"/>
        <v>1.5314336427448623</v>
      </c>
      <c r="L1517" s="15"/>
      <c r="M1517" s="128">
        <f t="shared" ref="M1517:M1525" si="590">M1516+1</f>
        <v>2042</v>
      </c>
      <c r="N1517" s="303">
        <f t="shared" ref="N1517:AA1517" si="591">AVERAGE(N1329,N1423)</f>
        <v>5.5301001133776184</v>
      </c>
      <c r="O1517" s="303">
        <f t="shared" si="591"/>
        <v>3.0799571670319792</v>
      </c>
      <c r="P1517" s="303">
        <f t="shared" si="591"/>
        <v>2.342477165876768</v>
      </c>
      <c r="Q1517" s="303">
        <f t="shared" si="591"/>
        <v>1.9681022968103872</v>
      </c>
      <c r="R1517" s="303">
        <f t="shared" si="591"/>
        <v>1.7625934716273246</v>
      </c>
      <c r="S1517" s="303">
        <f t="shared" si="591"/>
        <v>1.6694778922346769</v>
      </c>
      <c r="T1517" s="303">
        <f t="shared" si="591"/>
        <v>1.6334092934036484</v>
      </c>
      <c r="U1517" s="303">
        <f t="shared" si="591"/>
        <v>1.6347296228563606</v>
      </c>
      <c r="V1517" s="303">
        <f t="shared" si="591"/>
        <v>1.6665080795221203</v>
      </c>
      <c r="W1517" s="303">
        <f t="shared" si="591"/>
        <v>1.7446300234972378</v>
      </c>
      <c r="X1517" s="303">
        <f t="shared" si="591"/>
        <v>2.0269799855156152</v>
      </c>
      <c r="Y1517" s="303">
        <f t="shared" si="591"/>
        <v>2.293024994043364</v>
      </c>
      <c r="Z1517" s="303">
        <f t="shared" si="591"/>
        <v>2.5590700025711124</v>
      </c>
      <c r="AA1517" s="303">
        <f t="shared" si="591"/>
        <v>2.8251150110988608</v>
      </c>
      <c r="AB1517" s="72"/>
      <c r="AC1517" s="72"/>
      <c r="AD1517" s="72"/>
      <c r="AE1517" s="72"/>
      <c r="AF1517" s="72"/>
      <c r="AG1517" s="72"/>
      <c r="AH1517" s="72"/>
      <c r="AI1517" s="72"/>
      <c r="AJ1517" s="72"/>
      <c r="AK1517" s="72"/>
      <c r="AL1517" s="72"/>
      <c r="AM1517" s="72"/>
      <c r="AN1517" s="72"/>
      <c r="AO1517" s="72"/>
      <c r="AP1517" s="72"/>
      <c r="AQ1517" s="72"/>
      <c r="AR1517" s="72"/>
      <c r="AS1517" s="72"/>
      <c r="AT1517" s="72"/>
      <c r="AU1517" s="72"/>
      <c r="AV1517" s="72"/>
      <c r="AW1517" s="72"/>
      <c r="AX1517" s="2"/>
      <c r="AY1517" s="359"/>
      <c r="AZ1517" s="359"/>
      <c r="BA1517" s="43"/>
      <c r="BB1517" s="128"/>
      <c r="BC1517" s="128"/>
      <c r="BD1517" s="43"/>
      <c r="BE1517" s="44"/>
      <c r="BF1517" s="44"/>
      <c r="BG1517" s="43"/>
      <c r="BH1517" s="2"/>
      <c r="BI1517" s="2"/>
      <c r="BJ1517" s="2"/>
      <c r="BK1517" s="2"/>
      <c r="BL1517" s="2"/>
      <c r="BM1517" s="2"/>
      <c r="BN1517" s="2"/>
      <c r="BO1517" s="2"/>
      <c r="BP1517" s="2"/>
      <c r="BQ1517" s="2"/>
      <c r="BR1517" s="2"/>
      <c r="BS1517" s="72"/>
      <c r="BT1517" s="72"/>
      <c r="BU1517" s="72"/>
      <c r="BV1517" s="72"/>
      <c r="BW1517" s="72"/>
      <c r="BX1517" s="72"/>
      <c r="BY1517" s="72"/>
      <c r="BZ1517" s="72"/>
      <c r="CA1517" s="72"/>
      <c r="CB1517" s="72"/>
      <c r="CC1517" s="72"/>
      <c r="CD1517" s="72"/>
      <c r="CE1517" s="72"/>
      <c r="CF1517" s="72"/>
      <c r="CG1517" s="72"/>
      <c r="CH1517" s="72"/>
      <c r="CI1517" s="72"/>
      <c r="CJ1517" s="72"/>
      <c r="CK1517" s="383"/>
      <c r="CL1517" s="383"/>
      <c r="CM1517" s="383"/>
      <c r="CN1517" s="383"/>
      <c r="CO1517" s="383"/>
      <c r="CP1517" s="383"/>
      <c r="CQ1517" s="383"/>
      <c r="CR1517" s="383"/>
      <c r="CS1517" s="383"/>
      <c r="CT1517" s="383"/>
      <c r="CU1517" s="383"/>
      <c r="CV1517" s="383"/>
      <c r="CW1517" s="383"/>
      <c r="CX1517" s="383"/>
      <c r="CY1517" s="383"/>
      <c r="CZ1517" s="383"/>
      <c r="DA1517" s="383"/>
      <c r="DB1517" s="383"/>
      <c r="DC1517" s="383"/>
      <c r="DD1517" s="383"/>
      <c r="DE1517" s="383"/>
      <c r="DF1517" s="383"/>
      <c r="DG1517" s="383"/>
      <c r="DH1517" s="383"/>
      <c r="DI1517" s="383"/>
      <c r="DJ1517" s="383"/>
      <c r="DK1517" s="383"/>
      <c r="DL1517" s="383"/>
      <c r="DM1517" s="383"/>
      <c r="DN1517" s="383"/>
      <c r="DO1517" s="383"/>
      <c r="DP1517" s="383"/>
      <c r="DQ1517" s="383"/>
      <c r="DR1517" s="383"/>
      <c r="DS1517" s="383"/>
      <c r="DT1517" s="383"/>
      <c r="DU1517" s="383"/>
      <c r="DV1517" s="383"/>
      <c r="DW1517" s="383"/>
      <c r="DX1517" s="383"/>
      <c r="DY1517" s="383"/>
      <c r="DZ1517" s="383"/>
      <c r="EA1517" s="383"/>
      <c r="EB1517" s="383"/>
      <c r="EC1517" s="383"/>
      <c r="ED1517" s="383"/>
      <c r="EE1517" s="383"/>
      <c r="EF1517" s="383"/>
      <c r="EG1517" s="383"/>
      <c r="EH1517" s="383"/>
      <c r="EI1517" s="383"/>
      <c r="EJ1517" s="383"/>
      <c r="EK1517" s="383"/>
      <c r="EL1517" s="383"/>
    </row>
    <row r="1518" spans="1:142" s="384" customFormat="1" ht="25.15" customHeight="1">
      <c r="A1518" s="440"/>
      <c r="B1518" s="369">
        <f t="shared" si="589"/>
        <v>2043</v>
      </c>
      <c r="C1518" s="397">
        <f t="shared" si="563"/>
        <v>52231</v>
      </c>
      <c r="D1518" s="107">
        <f t="shared" si="555"/>
        <v>3.8294187466182401</v>
      </c>
      <c r="E1518" s="107">
        <f t="shared" si="556"/>
        <v>1.9565877263817346</v>
      </c>
      <c r="F1518" s="107">
        <f t="shared" si="557"/>
        <v>1.7322207250766217</v>
      </c>
      <c r="G1518" s="107">
        <f t="shared" si="558"/>
        <v>1.7313556428234969</v>
      </c>
      <c r="H1518" s="107">
        <f t="shared" si="559"/>
        <v>1.9780454666833711</v>
      </c>
      <c r="I1518" s="107">
        <f t="shared" si="560"/>
        <v>2.684241904870786</v>
      </c>
      <c r="J1518" s="15"/>
      <c r="K1518" s="385">
        <f t="shared" si="561"/>
        <v>1.6026773895839299</v>
      </c>
      <c r="L1518" s="15"/>
      <c r="M1518" s="128">
        <f t="shared" si="590"/>
        <v>2043</v>
      </c>
      <c r="N1518" s="303">
        <f t="shared" ref="N1518:AA1518" si="592">AVERAGE(N1330,N1424)</f>
        <v>5.800594140662394</v>
      </c>
      <c r="O1518" s="303">
        <f t="shared" si="592"/>
        <v>3.2306072458541957</v>
      </c>
      <c r="P1518" s="303">
        <f t="shared" si="592"/>
        <v>2.4570548533381311</v>
      </c>
      <c r="Q1518" s="303">
        <f t="shared" si="592"/>
        <v>2.0643681700239385</v>
      </c>
      <c r="R1518" s="303">
        <f t="shared" si="592"/>
        <v>1.8488072827395308</v>
      </c>
      <c r="S1518" s="303">
        <f t="shared" si="592"/>
        <v>1.7511371369635471</v>
      </c>
      <c r="T1518" s="303">
        <f t="shared" si="592"/>
        <v>1.7133043131896963</v>
      </c>
      <c r="U1518" s="303">
        <f t="shared" si="592"/>
        <v>1.7146892239743348</v>
      </c>
      <c r="V1518" s="303">
        <f t="shared" si="592"/>
        <v>1.7480220616726587</v>
      </c>
      <c r="W1518" s="303">
        <f t="shared" si="592"/>
        <v>1.8299651876900374</v>
      </c>
      <c r="X1518" s="303">
        <f t="shared" si="592"/>
        <v>2.1261257456767049</v>
      </c>
      <c r="Y1518" s="303">
        <f t="shared" si="592"/>
        <v>2.4051838252737454</v>
      </c>
      <c r="Z1518" s="303">
        <f t="shared" si="592"/>
        <v>2.6842419048707864</v>
      </c>
      <c r="AA1518" s="303">
        <f t="shared" si="592"/>
        <v>2.9632999844678265</v>
      </c>
      <c r="AB1518" s="72"/>
      <c r="AC1518" s="72"/>
      <c r="AD1518" s="72"/>
      <c r="AE1518" s="72"/>
      <c r="AF1518" s="72"/>
      <c r="AG1518" s="72"/>
      <c r="AH1518" s="72"/>
      <c r="AI1518" s="72"/>
      <c r="AJ1518" s="72"/>
      <c r="AK1518" s="72"/>
      <c r="AL1518" s="72"/>
      <c r="AM1518" s="72"/>
      <c r="AN1518" s="72"/>
      <c r="AO1518" s="72"/>
      <c r="AP1518" s="72"/>
      <c r="AQ1518" s="72"/>
      <c r="AR1518" s="72"/>
      <c r="AS1518" s="72"/>
      <c r="AT1518" s="72"/>
      <c r="AU1518" s="72"/>
      <c r="AV1518" s="72"/>
      <c r="AW1518" s="72"/>
      <c r="AX1518" s="2"/>
      <c r="AY1518" s="359"/>
      <c r="AZ1518" s="359"/>
      <c r="BA1518" s="43"/>
      <c r="BB1518" s="128"/>
      <c r="BC1518" s="128"/>
      <c r="BD1518" s="43"/>
      <c r="BE1518" s="44"/>
      <c r="BF1518" s="44"/>
      <c r="BG1518" s="43"/>
      <c r="BH1518" s="2"/>
      <c r="BI1518" s="2"/>
      <c r="BJ1518" s="2"/>
      <c r="BK1518" s="2"/>
      <c r="BL1518" s="2"/>
      <c r="BM1518" s="2"/>
      <c r="BN1518" s="2"/>
      <c r="BO1518" s="2"/>
      <c r="BP1518" s="2"/>
      <c r="BQ1518" s="2"/>
      <c r="BR1518" s="2"/>
      <c r="BS1518" s="72"/>
      <c r="BT1518" s="72"/>
      <c r="BU1518" s="72"/>
      <c r="BV1518" s="72"/>
      <c r="BW1518" s="72"/>
      <c r="BX1518" s="72"/>
      <c r="BY1518" s="72"/>
      <c r="BZ1518" s="72"/>
      <c r="CA1518" s="72"/>
      <c r="CB1518" s="72"/>
      <c r="CC1518" s="72"/>
      <c r="CD1518" s="72"/>
      <c r="CE1518" s="72"/>
      <c r="CF1518" s="72"/>
      <c r="CG1518" s="72"/>
      <c r="CH1518" s="72"/>
      <c r="CI1518" s="72"/>
      <c r="CJ1518" s="72"/>
      <c r="CK1518" s="383"/>
      <c r="CL1518" s="383"/>
      <c r="CM1518" s="383"/>
      <c r="CN1518" s="383"/>
      <c r="CO1518" s="383"/>
      <c r="CP1518" s="383"/>
      <c r="CQ1518" s="383"/>
      <c r="CR1518" s="383"/>
      <c r="CS1518" s="383"/>
      <c r="CT1518" s="383"/>
      <c r="CU1518" s="383"/>
      <c r="CV1518" s="383"/>
      <c r="CW1518" s="383"/>
      <c r="CX1518" s="383"/>
      <c r="CY1518" s="383"/>
      <c r="CZ1518" s="383"/>
      <c r="DA1518" s="383"/>
      <c r="DB1518" s="383"/>
      <c r="DC1518" s="383"/>
      <c r="DD1518" s="383"/>
      <c r="DE1518" s="383"/>
      <c r="DF1518" s="383"/>
      <c r="DG1518" s="383"/>
      <c r="DH1518" s="383"/>
      <c r="DI1518" s="383"/>
      <c r="DJ1518" s="383"/>
      <c r="DK1518" s="383"/>
      <c r="DL1518" s="383"/>
      <c r="DM1518" s="383"/>
      <c r="DN1518" s="383"/>
      <c r="DO1518" s="383"/>
      <c r="DP1518" s="383"/>
      <c r="DQ1518" s="383"/>
      <c r="DR1518" s="383"/>
      <c r="DS1518" s="383"/>
      <c r="DT1518" s="383"/>
      <c r="DU1518" s="383"/>
      <c r="DV1518" s="383"/>
      <c r="DW1518" s="383"/>
      <c r="DX1518" s="383"/>
      <c r="DY1518" s="383"/>
      <c r="DZ1518" s="383"/>
      <c r="EA1518" s="383"/>
      <c r="EB1518" s="383"/>
      <c r="EC1518" s="383"/>
      <c r="ED1518" s="383"/>
      <c r="EE1518" s="383"/>
      <c r="EF1518" s="383"/>
      <c r="EG1518" s="383"/>
      <c r="EH1518" s="383"/>
      <c r="EI1518" s="383"/>
      <c r="EJ1518" s="383"/>
      <c r="EK1518" s="383"/>
      <c r="EL1518" s="383"/>
    </row>
    <row r="1519" spans="1:142" s="384" customFormat="1" ht="25.15" customHeight="1">
      <c r="A1519" s="440"/>
      <c r="B1519" s="369">
        <f t="shared" si="589"/>
        <v>2044</v>
      </c>
      <c r="C1519" s="397">
        <f t="shared" si="563"/>
        <v>52596</v>
      </c>
      <c r="D1519" s="107">
        <f t="shared" si="555"/>
        <v>4.0079926778076924</v>
      </c>
      <c r="E1519" s="107">
        <f t="shared" si="556"/>
        <v>2.0478275685446139</v>
      </c>
      <c r="F1519" s="107">
        <f t="shared" si="557"/>
        <v>1.8129978573340808</v>
      </c>
      <c r="G1519" s="107">
        <f t="shared" si="558"/>
        <v>1.8120924344577531</v>
      </c>
      <c r="H1519" s="107">
        <f t="shared" si="559"/>
        <v>2.0702859288603159</v>
      </c>
      <c r="I1519" s="107">
        <f t="shared" si="560"/>
        <v>2.80941380717046</v>
      </c>
      <c r="J1519" s="15"/>
      <c r="K1519" s="385">
        <f t="shared" si="561"/>
        <v>1.6735794783751923</v>
      </c>
      <c r="L1519" s="15"/>
      <c r="M1519" s="128">
        <f t="shared" si="590"/>
        <v>2044</v>
      </c>
      <c r="N1519" s="303">
        <f t="shared" ref="N1519:AA1519" si="593">AVERAGE(N1331,N1425)</f>
        <v>6.0710881679471687</v>
      </c>
      <c r="O1519" s="303">
        <f t="shared" si="593"/>
        <v>3.3812573246764126</v>
      </c>
      <c r="P1519" s="303">
        <f t="shared" si="593"/>
        <v>2.5716325407994951</v>
      </c>
      <c r="Q1519" s="303">
        <f t="shared" si="593"/>
        <v>2.1606340432374904</v>
      </c>
      <c r="R1519" s="303">
        <f t="shared" si="593"/>
        <v>1.9350210938517369</v>
      </c>
      <c r="S1519" s="303">
        <f t="shared" si="593"/>
        <v>1.8327963816924173</v>
      </c>
      <c r="T1519" s="303">
        <f t="shared" si="593"/>
        <v>1.7931993329757443</v>
      </c>
      <c r="U1519" s="303">
        <f t="shared" si="593"/>
        <v>1.7946488250923092</v>
      </c>
      <c r="V1519" s="303">
        <f t="shared" si="593"/>
        <v>1.8295360438231971</v>
      </c>
      <c r="W1519" s="303">
        <f t="shared" si="593"/>
        <v>1.9153003518828371</v>
      </c>
      <c r="X1519" s="303">
        <f t="shared" si="593"/>
        <v>2.225271505837795</v>
      </c>
      <c r="Y1519" s="303">
        <f t="shared" si="593"/>
        <v>2.5173426565041277</v>
      </c>
      <c r="Z1519" s="303">
        <f t="shared" si="593"/>
        <v>2.8094138071704604</v>
      </c>
      <c r="AA1519" s="303">
        <f t="shared" si="593"/>
        <v>3.1014849578367927</v>
      </c>
      <c r="AB1519" s="72"/>
      <c r="AC1519" s="72"/>
      <c r="AD1519" s="72"/>
      <c r="AE1519" s="72"/>
      <c r="AF1519" s="72"/>
      <c r="AG1519" s="72"/>
      <c r="AH1519" s="72"/>
      <c r="AI1519" s="72"/>
      <c r="AJ1519" s="72"/>
      <c r="AK1519" s="72"/>
      <c r="AL1519" s="72"/>
      <c r="AM1519" s="72"/>
      <c r="AN1519" s="72"/>
      <c r="AO1519" s="72"/>
      <c r="AP1519" s="72"/>
      <c r="AQ1519" s="72"/>
      <c r="AR1519" s="72"/>
      <c r="AS1519" s="72"/>
      <c r="AT1519" s="72"/>
      <c r="AU1519" s="72"/>
      <c r="AV1519" s="72"/>
      <c r="AW1519" s="72"/>
      <c r="AX1519" s="2"/>
      <c r="AY1519" s="359"/>
      <c r="AZ1519" s="359"/>
      <c r="BA1519" s="43"/>
      <c r="BB1519" s="128"/>
      <c r="BC1519" s="128"/>
      <c r="BD1519" s="43"/>
      <c r="BE1519" s="44"/>
      <c r="BF1519" s="44"/>
      <c r="BG1519" s="43"/>
      <c r="BH1519" s="2"/>
      <c r="BI1519" s="2"/>
      <c r="BJ1519" s="2"/>
      <c r="BK1519" s="2"/>
      <c r="BL1519" s="2"/>
      <c r="BM1519" s="2"/>
      <c r="BN1519" s="2"/>
      <c r="BO1519" s="2"/>
      <c r="BP1519" s="2"/>
      <c r="BQ1519" s="2"/>
      <c r="BR1519" s="2"/>
      <c r="BS1519" s="72"/>
      <c r="BT1519" s="72"/>
      <c r="BU1519" s="72"/>
      <c r="BV1519" s="72"/>
      <c r="BW1519" s="72"/>
      <c r="BX1519" s="72"/>
      <c r="BY1519" s="72"/>
      <c r="BZ1519" s="72"/>
      <c r="CA1519" s="72"/>
      <c r="CB1519" s="72"/>
      <c r="CC1519" s="72"/>
      <c r="CD1519" s="72"/>
      <c r="CE1519" s="72"/>
      <c r="CF1519" s="72"/>
      <c r="CG1519" s="72"/>
      <c r="CH1519" s="72"/>
      <c r="CI1519" s="72"/>
      <c r="CJ1519" s="72"/>
      <c r="CK1519" s="383"/>
      <c r="CL1519" s="383"/>
      <c r="CM1519" s="383"/>
      <c r="CN1519" s="383"/>
      <c r="CO1519" s="383"/>
      <c r="CP1519" s="383"/>
      <c r="CQ1519" s="383"/>
      <c r="CR1519" s="383"/>
      <c r="CS1519" s="383"/>
      <c r="CT1519" s="383"/>
      <c r="CU1519" s="383"/>
      <c r="CV1519" s="383"/>
      <c r="CW1519" s="383"/>
      <c r="CX1519" s="383"/>
      <c r="CY1519" s="383"/>
      <c r="CZ1519" s="383"/>
      <c r="DA1519" s="383"/>
      <c r="DB1519" s="383"/>
      <c r="DC1519" s="383"/>
      <c r="DD1519" s="383"/>
      <c r="DE1519" s="383"/>
      <c r="DF1519" s="383"/>
      <c r="DG1519" s="383"/>
      <c r="DH1519" s="383"/>
      <c r="DI1519" s="383"/>
      <c r="DJ1519" s="383"/>
      <c r="DK1519" s="383"/>
      <c r="DL1519" s="383"/>
      <c r="DM1519" s="383"/>
      <c r="DN1519" s="383"/>
      <c r="DO1519" s="383"/>
      <c r="DP1519" s="383"/>
      <c r="DQ1519" s="383"/>
      <c r="DR1519" s="383"/>
      <c r="DS1519" s="383"/>
      <c r="DT1519" s="383"/>
      <c r="DU1519" s="383"/>
      <c r="DV1519" s="383"/>
      <c r="DW1519" s="383"/>
      <c r="DX1519" s="383"/>
      <c r="DY1519" s="383"/>
      <c r="DZ1519" s="383"/>
      <c r="EA1519" s="383"/>
      <c r="EB1519" s="383"/>
      <c r="EC1519" s="383"/>
      <c r="ED1519" s="383"/>
      <c r="EE1519" s="383"/>
      <c r="EF1519" s="383"/>
      <c r="EG1519" s="383"/>
      <c r="EH1519" s="383"/>
      <c r="EI1519" s="383"/>
      <c r="EJ1519" s="383"/>
      <c r="EK1519" s="383"/>
      <c r="EL1519" s="383"/>
    </row>
    <row r="1520" spans="1:142" s="384" customFormat="1" ht="25.15" customHeight="1">
      <c r="A1520" s="440"/>
      <c r="B1520" s="369">
        <f t="shared" si="589"/>
        <v>2045</v>
      </c>
      <c r="C1520" s="397">
        <f t="shared" si="563"/>
        <v>52962</v>
      </c>
      <c r="D1520" s="107">
        <f t="shared" si="555"/>
        <v>4.1865666089971434</v>
      </c>
      <c r="E1520" s="107">
        <f t="shared" si="556"/>
        <v>2.1390674107074923</v>
      </c>
      <c r="F1520" s="107">
        <f t="shared" si="557"/>
        <v>1.8937749895915399</v>
      </c>
      <c r="G1520" s="107">
        <f t="shared" si="558"/>
        <v>1.8928292260920094</v>
      </c>
      <c r="H1520" s="107">
        <f t="shared" si="559"/>
        <v>2.162526391037261</v>
      </c>
      <c r="I1520" s="107">
        <f t="shared" si="560"/>
        <v>2.9345857094701344</v>
      </c>
      <c r="J1520" s="15"/>
      <c r="K1520" s="385">
        <f t="shared" si="561"/>
        <v>1.7441399091186482</v>
      </c>
      <c r="L1520" s="15"/>
      <c r="M1520" s="128">
        <f t="shared" si="590"/>
        <v>2045</v>
      </c>
      <c r="N1520" s="303">
        <f t="shared" ref="N1520:AA1520" si="594">AVERAGE(N1332,N1426)</f>
        <v>6.3415821952319424</v>
      </c>
      <c r="O1520" s="303">
        <f t="shared" si="594"/>
        <v>3.5319074034986286</v>
      </c>
      <c r="P1520" s="303">
        <f t="shared" si="594"/>
        <v>2.6862102282608586</v>
      </c>
      <c r="Q1520" s="303">
        <f t="shared" si="594"/>
        <v>2.2568999164510419</v>
      </c>
      <c r="R1520" s="303">
        <f t="shared" si="594"/>
        <v>2.0212349049639426</v>
      </c>
      <c r="S1520" s="303">
        <f t="shared" si="594"/>
        <v>1.9144556264212873</v>
      </c>
      <c r="T1520" s="303">
        <f t="shared" si="594"/>
        <v>1.8730943527617925</v>
      </c>
      <c r="U1520" s="303">
        <f t="shared" si="594"/>
        <v>1.8746084262102833</v>
      </c>
      <c r="V1520" s="303">
        <f t="shared" si="594"/>
        <v>1.9110500259737355</v>
      </c>
      <c r="W1520" s="303">
        <f t="shared" si="594"/>
        <v>2.0006355160756368</v>
      </c>
      <c r="X1520" s="303">
        <f t="shared" si="594"/>
        <v>2.3244172659988847</v>
      </c>
      <c r="Y1520" s="303">
        <f t="shared" si="594"/>
        <v>2.62950148773451</v>
      </c>
      <c r="Z1520" s="303">
        <f t="shared" si="594"/>
        <v>2.934585709470134</v>
      </c>
      <c r="AA1520" s="303">
        <f t="shared" si="594"/>
        <v>3.2396699312057589</v>
      </c>
      <c r="AB1520" s="72"/>
      <c r="AC1520" s="72"/>
      <c r="AD1520" s="72"/>
      <c r="AE1520" s="72"/>
      <c r="AF1520" s="72"/>
      <c r="AG1520" s="72"/>
      <c r="AH1520" s="72"/>
      <c r="AI1520" s="72"/>
      <c r="AJ1520" s="72"/>
      <c r="AK1520" s="72"/>
      <c r="AL1520" s="72"/>
      <c r="AM1520" s="72"/>
      <c r="AN1520" s="72"/>
      <c r="AO1520" s="72"/>
      <c r="AP1520" s="72"/>
      <c r="AQ1520" s="72"/>
      <c r="AR1520" s="72"/>
      <c r="AS1520" s="72"/>
      <c r="AT1520" s="72"/>
      <c r="AU1520" s="72"/>
      <c r="AV1520" s="72"/>
      <c r="AW1520" s="72"/>
      <c r="AX1520" s="2"/>
      <c r="AY1520" s="359"/>
      <c r="AZ1520" s="359"/>
      <c r="BA1520" s="43"/>
      <c r="BB1520" s="128"/>
      <c r="BC1520" s="128"/>
      <c r="BD1520" s="43"/>
      <c r="BE1520" s="44"/>
      <c r="BF1520" s="44"/>
      <c r="BG1520" s="43"/>
      <c r="BH1520" s="2"/>
      <c r="BI1520" s="2"/>
      <c r="BJ1520" s="2"/>
      <c r="BK1520" s="2"/>
      <c r="BL1520" s="2"/>
      <c r="BM1520" s="2"/>
      <c r="BN1520" s="2"/>
      <c r="BO1520" s="2"/>
      <c r="BP1520" s="2"/>
      <c r="BQ1520" s="2"/>
      <c r="BR1520" s="2"/>
      <c r="BS1520" s="72"/>
      <c r="BT1520" s="72"/>
      <c r="BU1520" s="72"/>
      <c r="BV1520" s="72"/>
      <c r="BW1520" s="72"/>
      <c r="BX1520" s="72"/>
      <c r="BY1520" s="72"/>
      <c r="BZ1520" s="72"/>
      <c r="CA1520" s="72"/>
      <c r="CB1520" s="72"/>
      <c r="CC1520" s="72"/>
      <c r="CD1520" s="72"/>
      <c r="CE1520" s="72"/>
      <c r="CF1520" s="72"/>
      <c r="CG1520" s="72"/>
      <c r="CH1520" s="72"/>
      <c r="CI1520" s="72"/>
      <c r="CJ1520" s="72"/>
      <c r="CK1520" s="383"/>
      <c r="CL1520" s="383"/>
      <c r="CM1520" s="383"/>
      <c r="CN1520" s="383"/>
      <c r="CO1520" s="383"/>
      <c r="CP1520" s="383"/>
      <c r="CQ1520" s="383"/>
      <c r="CR1520" s="383"/>
      <c r="CS1520" s="383"/>
      <c r="CT1520" s="383"/>
      <c r="CU1520" s="383"/>
      <c r="CV1520" s="383"/>
      <c r="CW1520" s="383"/>
      <c r="CX1520" s="383"/>
      <c r="CY1520" s="383"/>
      <c r="CZ1520" s="383"/>
      <c r="DA1520" s="383"/>
      <c r="DB1520" s="383"/>
      <c r="DC1520" s="383"/>
      <c r="DD1520" s="383"/>
      <c r="DE1520" s="383"/>
      <c r="DF1520" s="383"/>
      <c r="DG1520" s="383"/>
      <c r="DH1520" s="383"/>
      <c r="DI1520" s="383"/>
      <c r="DJ1520" s="383"/>
      <c r="DK1520" s="383"/>
      <c r="DL1520" s="383"/>
      <c r="DM1520" s="383"/>
      <c r="DN1520" s="383"/>
      <c r="DO1520" s="383"/>
      <c r="DP1520" s="383"/>
      <c r="DQ1520" s="383"/>
      <c r="DR1520" s="383"/>
      <c r="DS1520" s="383"/>
      <c r="DT1520" s="383"/>
      <c r="DU1520" s="383"/>
      <c r="DV1520" s="383"/>
      <c r="DW1520" s="383"/>
      <c r="DX1520" s="383"/>
      <c r="DY1520" s="383"/>
      <c r="DZ1520" s="383"/>
      <c r="EA1520" s="383"/>
      <c r="EB1520" s="383"/>
      <c r="EC1520" s="383"/>
      <c r="ED1520" s="383"/>
      <c r="EE1520" s="383"/>
      <c r="EF1520" s="383"/>
      <c r="EG1520" s="383"/>
      <c r="EH1520" s="383"/>
      <c r="EI1520" s="383"/>
      <c r="EJ1520" s="383"/>
      <c r="EK1520" s="383"/>
      <c r="EL1520" s="383"/>
    </row>
    <row r="1521" spans="1:142" s="384" customFormat="1" ht="25.15" customHeight="1">
      <c r="A1521" s="440"/>
      <c r="B1521" s="369">
        <f t="shared" si="589"/>
        <v>2046</v>
      </c>
      <c r="C1521" s="397">
        <f t="shared" si="563"/>
        <v>53327</v>
      </c>
      <c r="D1521" s="107">
        <f t="shared" si="555"/>
        <v>4.3651405401865953</v>
      </c>
      <c r="E1521" s="107">
        <f t="shared" si="556"/>
        <v>2.2303072528703711</v>
      </c>
      <c r="F1521" s="107">
        <f t="shared" si="557"/>
        <v>1.9745521218489988</v>
      </c>
      <c r="G1521" s="107">
        <f t="shared" si="558"/>
        <v>1.9735660177262659</v>
      </c>
      <c r="H1521" s="107">
        <f t="shared" si="559"/>
        <v>2.2547668532142051</v>
      </c>
      <c r="I1521" s="107">
        <f t="shared" si="560"/>
        <v>3.059757611769808</v>
      </c>
      <c r="J1521" s="15"/>
      <c r="K1521" s="385">
        <f t="shared" si="561"/>
        <v>1.8143586818142983</v>
      </c>
      <c r="L1521" s="15"/>
      <c r="M1521" s="128">
        <f t="shared" si="590"/>
        <v>2046</v>
      </c>
      <c r="N1521" s="303">
        <f t="shared" ref="N1521:AA1521" si="595">AVERAGE(N1333,N1427)</f>
        <v>6.612076222516718</v>
      </c>
      <c r="O1521" s="303">
        <f t="shared" si="595"/>
        <v>3.6825574823208447</v>
      </c>
      <c r="P1521" s="303">
        <f t="shared" si="595"/>
        <v>2.8007879157222226</v>
      </c>
      <c r="Q1521" s="303">
        <f t="shared" si="595"/>
        <v>2.353165789664593</v>
      </c>
      <c r="R1521" s="303">
        <f t="shared" si="595"/>
        <v>2.1074487160761493</v>
      </c>
      <c r="S1521" s="303">
        <f t="shared" si="595"/>
        <v>1.9961148711501573</v>
      </c>
      <c r="T1521" s="303">
        <f t="shared" si="595"/>
        <v>1.9529893725478402</v>
      </c>
      <c r="U1521" s="303">
        <f t="shared" si="595"/>
        <v>1.9545680273282575</v>
      </c>
      <c r="V1521" s="303">
        <f t="shared" si="595"/>
        <v>1.9925640081242744</v>
      </c>
      <c r="W1521" s="303">
        <f t="shared" si="595"/>
        <v>2.0859706802684364</v>
      </c>
      <c r="X1521" s="303">
        <f t="shared" si="595"/>
        <v>2.4235630261599743</v>
      </c>
      <c r="Y1521" s="303">
        <f t="shared" si="595"/>
        <v>2.7416603189648914</v>
      </c>
      <c r="Z1521" s="303">
        <f t="shared" si="595"/>
        <v>3.0597576117698084</v>
      </c>
      <c r="AA1521" s="303">
        <f t="shared" si="595"/>
        <v>3.377854904574725</v>
      </c>
      <c r="AB1521" s="72"/>
      <c r="AC1521" s="72"/>
      <c r="AD1521" s="72"/>
      <c r="AE1521" s="72"/>
      <c r="AF1521" s="72"/>
      <c r="AG1521" s="72"/>
      <c r="AH1521" s="72"/>
      <c r="AI1521" s="72"/>
      <c r="AJ1521" s="72"/>
      <c r="AK1521" s="72"/>
      <c r="AL1521" s="72"/>
      <c r="AM1521" s="72"/>
      <c r="AN1521" s="72"/>
      <c r="AO1521" s="72"/>
      <c r="AP1521" s="72"/>
      <c r="AQ1521" s="72"/>
      <c r="AR1521" s="72"/>
      <c r="AS1521" s="72"/>
      <c r="AT1521" s="72"/>
      <c r="AU1521" s="72"/>
      <c r="AV1521" s="72"/>
      <c r="AW1521" s="72"/>
      <c r="AX1521" s="2"/>
      <c r="AY1521" s="359"/>
      <c r="AZ1521" s="359"/>
      <c r="BA1521" s="43"/>
      <c r="BB1521" s="128"/>
      <c r="BC1521" s="128"/>
      <c r="BD1521" s="43"/>
      <c r="BE1521" s="44"/>
      <c r="BF1521" s="44"/>
      <c r="BG1521" s="43"/>
      <c r="BH1521" s="2"/>
      <c r="BI1521" s="2"/>
      <c r="BJ1521" s="2"/>
      <c r="BK1521" s="2"/>
      <c r="BL1521" s="2"/>
      <c r="BM1521" s="2"/>
      <c r="BN1521" s="2"/>
      <c r="BO1521" s="2"/>
      <c r="BP1521" s="2"/>
      <c r="BQ1521" s="2"/>
      <c r="BR1521" s="2"/>
      <c r="BS1521" s="72"/>
      <c r="BT1521" s="72"/>
      <c r="BU1521" s="72"/>
      <c r="BV1521" s="72"/>
      <c r="BW1521" s="72"/>
      <c r="BX1521" s="72"/>
      <c r="BY1521" s="72"/>
      <c r="BZ1521" s="72"/>
      <c r="CA1521" s="72"/>
      <c r="CB1521" s="72"/>
      <c r="CC1521" s="72"/>
      <c r="CD1521" s="72"/>
      <c r="CE1521" s="72"/>
      <c r="CF1521" s="72"/>
      <c r="CG1521" s="72"/>
      <c r="CH1521" s="72"/>
      <c r="CI1521" s="72"/>
      <c r="CJ1521" s="72"/>
      <c r="CK1521" s="383"/>
      <c r="CL1521" s="383"/>
      <c r="CM1521" s="383"/>
      <c r="CN1521" s="383"/>
      <c r="CO1521" s="383"/>
      <c r="CP1521" s="383"/>
      <c r="CQ1521" s="383"/>
      <c r="CR1521" s="383"/>
      <c r="CS1521" s="383"/>
      <c r="CT1521" s="383"/>
      <c r="CU1521" s="383"/>
      <c r="CV1521" s="383"/>
      <c r="CW1521" s="383"/>
      <c r="CX1521" s="383"/>
      <c r="CY1521" s="383"/>
      <c r="CZ1521" s="383"/>
      <c r="DA1521" s="383"/>
      <c r="DB1521" s="383"/>
      <c r="DC1521" s="383"/>
      <c r="DD1521" s="383"/>
      <c r="DE1521" s="383"/>
      <c r="DF1521" s="383"/>
      <c r="DG1521" s="383"/>
      <c r="DH1521" s="383"/>
      <c r="DI1521" s="383"/>
      <c r="DJ1521" s="383"/>
      <c r="DK1521" s="383"/>
      <c r="DL1521" s="383"/>
      <c r="DM1521" s="383"/>
      <c r="DN1521" s="383"/>
      <c r="DO1521" s="383"/>
      <c r="DP1521" s="383"/>
      <c r="DQ1521" s="383"/>
      <c r="DR1521" s="383"/>
      <c r="DS1521" s="383"/>
      <c r="DT1521" s="383"/>
      <c r="DU1521" s="383"/>
      <c r="DV1521" s="383"/>
      <c r="DW1521" s="383"/>
      <c r="DX1521" s="383"/>
      <c r="DY1521" s="383"/>
      <c r="DZ1521" s="383"/>
      <c r="EA1521" s="383"/>
      <c r="EB1521" s="383"/>
      <c r="EC1521" s="383"/>
      <c r="ED1521" s="383"/>
      <c r="EE1521" s="383"/>
      <c r="EF1521" s="383"/>
      <c r="EG1521" s="383"/>
      <c r="EH1521" s="383"/>
      <c r="EI1521" s="383"/>
      <c r="EJ1521" s="383"/>
      <c r="EK1521" s="383"/>
      <c r="EL1521" s="383"/>
    </row>
    <row r="1522" spans="1:142" s="384" customFormat="1" ht="25.15" customHeight="1">
      <c r="A1522" s="440"/>
      <c r="B1522" s="369">
        <f t="shared" si="589"/>
        <v>2047</v>
      </c>
      <c r="C1522" s="397">
        <f t="shared" si="563"/>
        <v>53692</v>
      </c>
      <c r="D1522" s="107">
        <f t="shared" si="555"/>
        <v>4.550328320679359</v>
      </c>
      <c r="E1522" s="107">
        <f t="shared" si="556"/>
        <v>2.3249263484466898</v>
      </c>
      <c r="F1522" s="107">
        <f t="shared" si="557"/>
        <v>2.0583209997456229</v>
      </c>
      <c r="G1522" s="107">
        <f t="shared" si="558"/>
        <v>2.0572930609025315</v>
      </c>
      <c r="H1522" s="107">
        <f t="shared" si="559"/>
        <v>2.3504236288051112</v>
      </c>
      <c r="I1522" s="107">
        <f t="shared" si="560"/>
        <v>3.1895655104509513</v>
      </c>
      <c r="J1522" s="15"/>
      <c r="K1522" s="385">
        <f t="shared" si="561"/>
        <v>1.8869784977670376</v>
      </c>
      <c r="L1522" s="15"/>
      <c r="M1522" s="128">
        <f t="shared" si="590"/>
        <v>2047</v>
      </c>
      <c r="N1522" s="303">
        <f t="shared" ref="N1522:AA1522" si="596">AVERAGE(N1334,N1428)</f>
        <v>6.8925885471083355</v>
      </c>
      <c r="O1522" s="303">
        <f t="shared" si="596"/>
        <v>3.8387871936920321</v>
      </c>
      <c r="P1522" s="303">
        <f t="shared" si="596"/>
        <v>2.9196092212377103</v>
      </c>
      <c r="Q1522" s="303">
        <f t="shared" si="596"/>
        <v>2.4529970655897575</v>
      </c>
      <c r="R1522" s="303">
        <f t="shared" si="596"/>
        <v>2.196855631303622</v>
      </c>
      <c r="S1522" s="303">
        <f t="shared" si="596"/>
        <v>2.080798532350467</v>
      </c>
      <c r="T1522" s="303">
        <f t="shared" si="596"/>
        <v>2.0358434671407788</v>
      </c>
      <c r="U1522" s="303">
        <f t="shared" si="596"/>
        <v>2.0374890951543043</v>
      </c>
      <c r="V1522" s="303">
        <f t="shared" si="596"/>
        <v>2.0770970266507582</v>
      </c>
      <c r="W1522" s="303">
        <f t="shared" si="596"/>
        <v>2.1744664060980066</v>
      </c>
      <c r="X1522" s="303">
        <f t="shared" si="596"/>
        <v>2.5263808515122159</v>
      </c>
      <c r="Y1522" s="303">
        <f t="shared" si="596"/>
        <v>2.8579731809815838</v>
      </c>
      <c r="Z1522" s="303">
        <f t="shared" si="596"/>
        <v>3.1895655104509513</v>
      </c>
      <c r="AA1522" s="303">
        <f t="shared" si="596"/>
        <v>3.5211578399203192</v>
      </c>
      <c r="AB1522" s="72"/>
      <c r="AC1522" s="72"/>
      <c r="AD1522" s="72"/>
      <c r="AE1522" s="72"/>
      <c r="AF1522" s="72"/>
      <c r="AG1522" s="72"/>
      <c r="AH1522" s="72"/>
      <c r="AI1522" s="72"/>
      <c r="AJ1522" s="72"/>
      <c r="AK1522" s="72"/>
      <c r="AL1522" s="72"/>
      <c r="AM1522" s="72"/>
      <c r="AN1522" s="72"/>
      <c r="AO1522" s="72"/>
      <c r="AP1522" s="72"/>
      <c r="AQ1522" s="72"/>
      <c r="AR1522" s="72"/>
      <c r="AS1522" s="72"/>
      <c r="AT1522" s="72"/>
      <c r="AU1522" s="72"/>
      <c r="AV1522" s="72"/>
      <c r="AW1522" s="72"/>
      <c r="AX1522" s="2"/>
      <c r="AY1522" s="359"/>
      <c r="AZ1522" s="359"/>
      <c r="BA1522" s="43"/>
      <c r="BB1522" s="128"/>
      <c r="BC1522" s="128"/>
      <c r="BD1522" s="43"/>
      <c r="BE1522" s="44"/>
      <c r="BF1522" s="44"/>
      <c r="BG1522" s="43"/>
      <c r="BH1522" s="2"/>
      <c r="BI1522" s="2"/>
      <c r="BJ1522" s="2"/>
      <c r="BK1522" s="2"/>
      <c r="BL1522" s="2"/>
      <c r="BM1522" s="2"/>
      <c r="BN1522" s="2"/>
      <c r="BO1522" s="2"/>
      <c r="BP1522" s="2"/>
      <c r="BQ1522" s="2"/>
      <c r="BR1522" s="2"/>
      <c r="BS1522" s="72"/>
      <c r="BT1522" s="72"/>
      <c r="BU1522" s="72"/>
      <c r="BV1522" s="72"/>
      <c r="BW1522" s="72"/>
      <c r="BX1522" s="72"/>
      <c r="BY1522" s="72"/>
      <c r="BZ1522" s="72"/>
      <c r="CA1522" s="72"/>
      <c r="CB1522" s="72"/>
      <c r="CC1522" s="72"/>
      <c r="CD1522" s="72"/>
      <c r="CE1522" s="72"/>
      <c r="CF1522" s="72"/>
      <c r="CG1522" s="72"/>
      <c r="CH1522" s="72"/>
      <c r="CI1522" s="72"/>
      <c r="CJ1522" s="72"/>
      <c r="CK1522" s="383"/>
      <c r="CL1522" s="383"/>
      <c r="CM1522" s="383"/>
      <c r="CN1522" s="383"/>
      <c r="CO1522" s="383"/>
      <c r="CP1522" s="383"/>
      <c r="CQ1522" s="383"/>
      <c r="CR1522" s="383"/>
      <c r="CS1522" s="383"/>
      <c r="CT1522" s="383"/>
      <c r="CU1522" s="383"/>
      <c r="CV1522" s="383"/>
      <c r="CW1522" s="383"/>
      <c r="CX1522" s="383"/>
      <c r="CY1522" s="383"/>
      <c r="CZ1522" s="383"/>
      <c r="DA1522" s="383"/>
      <c r="DB1522" s="383"/>
      <c r="DC1522" s="383"/>
      <c r="DD1522" s="383"/>
      <c r="DE1522" s="383"/>
      <c r="DF1522" s="383"/>
      <c r="DG1522" s="383"/>
      <c r="DH1522" s="383"/>
      <c r="DI1522" s="383"/>
      <c r="DJ1522" s="383"/>
      <c r="DK1522" s="383"/>
      <c r="DL1522" s="383"/>
      <c r="DM1522" s="383"/>
      <c r="DN1522" s="383"/>
      <c r="DO1522" s="383"/>
      <c r="DP1522" s="383"/>
      <c r="DQ1522" s="383"/>
      <c r="DR1522" s="383"/>
      <c r="DS1522" s="383"/>
      <c r="DT1522" s="383"/>
      <c r="DU1522" s="383"/>
      <c r="DV1522" s="383"/>
      <c r="DW1522" s="383"/>
      <c r="DX1522" s="383"/>
      <c r="DY1522" s="383"/>
      <c r="DZ1522" s="383"/>
      <c r="EA1522" s="383"/>
      <c r="EB1522" s="383"/>
      <c r="EC1522" s="383"/>
      <c r="ED1522" s="383"/>
      <c r="EE1522" s="383"/>
      <c r="EF1522" s="383"/>
      <c r="EG1522" s="383"/>
      <c r="EH1522" s="383"/>
      <c r="EI1522" s="383"/>
      <c r="EJ1522" s="383"/>
      <c r="EK1522" s="383"/>
      <c r="EL1522" s="383"/>
    </row>
    <row r="1523" spans="1:142" s="384" customFormat="1" ht="25.15" customHeight="1">
      <c r="A1523" s="440"/>
      <c r="B1523" s="369">
        <f t="shared" si="589"/>
        <v>2048</v>
      </c>
      <c r="C1523" s="397">
        <f t="shared" si="563"/>
        <v>54057</v>
      </c>
      <c r="D1523" s="107">
        <f t="shared" si="555"/>
        <v>4.7355161011721245</v>
      </c>
      <c r="E1523" s="107">
        <f t="shared" si="556"/>
        <v>2.4195454440230089</v>
      </c>
      <c r="F1523" s="107">
        <f t="shared" si="557"/>
        <v>2.1420898776422472</v>
      </c>
      <c r="G1523" s="107">
        <f t="shared" si="558"/>
        <v>2.1410201040787973</v>
      </c>
      <c r="H1523" s="107">
        <f t="shared" si="559"/>
        <v>2.4460804043960174</v>
      </c>
      <c r="I1523" s="107">
        <f t="shared" si="560"/>
        <v>3.3193734091320954</v>
      </c>
      <c r="J1523" s="15"/>
      <c r="K1523" s="385">
        <f t="shared" si="561"/>
        <v>1.9592440016702002</v>
      </c>
      <c r="L1523" s="15"/>
      <c r="M1523" s="128">
        <f t="shared" si="590"/>
        <v>2048</v>
      </c>
      <c r="N1523" s="303">
        <f t="shared" ref="N1523:AA1523" si="597">AVERAGE(N1335,N1429)</f>
        <v>7.1731008716999547</v>
      </c>
      <c r="O1523" s="303">
        <f t="shared" si="597"/>
        <v>3.9950169050632196</v>
      </c>
      <c r="P1523" s="303">
        <f t="shared" si="597"/>
        <v>3.0384305267531992</v>
      </c>
      <c r="Q1523" s="303">
        <f t="shared" si="597"/>
        <v>2.5528283415149229</v>
      </c>
      <c r="R1523" s="303">
        <f t="shared" si="597"/>
        <v>2.2862625465310953</v>
      </c>
      <c r="S1523" s="303">
        <f t="shared" si="597"/>
        <v>2.1654821935507771</v>
      </c>
      <c r="T1523" s="303">
        <f t="shared" si="597"/>
        <v>2.1186975617337178</v>
      </c>
      <c r="U1523" s="303">
        <f t="shared" si="597"/>
        <v>2.120410162980352</v>
      </c>
      <c r="V1523" s="303">
        <f t="shared" si="597"/>
        <v>2.161630045177243</v>
      </c>
      <c r="W1523" s="303">
        <f t="shared" si="597"/>
        <v>2.2629621319275768</v>
      </c>
      <c r="X1523" s="303">
        <f t="shared" si="597"/>
        <v>2.6291986768644575</v>
      </c>
      <c r="Y1523" s="303">
        <f t="shared" si="597"/>
        <v>2.9742860429982763</v>
      </c>
      <c r="Z1523" s="303">
        <f t="shared" si="597"/>
        <v>3.3193734091320954</v>
      </c>
      <c r="AA1523" s="303">
        <f t="shared" si="597"/>
        <v>3.6644607752659137</v>
      </c>
      <c r="AB1523" s="72"/>
      <c r="AC1523" s="72"/>
      <c r="AD1523" s="72"/>
      <c r="AE1523" s="72"/>
      <c r="AF1523" s="72"/>
      <c r="AG1523" s="72"/>
      <c r="AH1523" s="72"/>
      <c r="AI1523" s="72"/>
      <c r="AJ1523" s="72"/>
      <c r="AK1523" s="72"/>
      <c r="AL1523" s="72"/>
      <c r="AM1523" s="72"/>
      <c r="AN1523" s="72"/>
      <c r="AO1523" s="72"/>
      <c r="AP1523" s="72"/>
      <c r="AQ1523" s="72"/>
      <c r="AR1523" s="72"/>
      <c r="AS1523" s="72"/>
      <c r="AT1523" s="72"/>
      <c r="AU1523" s="72"/>
      <c r="AV1523" s="72"/>
      <c r="AW1523" s="72"/>
      <c r="AX1523" s="2"/>
      <c r="AY1523" s="359"/>
      <c r="AZ1523" s="359"/>
      <c r="BA1523" s="43"/>
      <c r="BB1523" s="128"/>
      <c r="BC1523" s="128"/>
      <c r="BD1523" s="43"/>
      <c r="BE1523" s="44"/>
      <c r="BF1523" s="44"/>
      <c r="BG1523" s="43"/>
      <c r="BH1523" s="2"/>
      <c r="BI1523" s="2"/>
      <c r="BJ1523" s="2"/>
      <c r="BK1523" s="2"/>
      <c r="BL1523" s="2"/>
      <c r="BM1523" s="2"/>
      <c r="BN1523" s="2"/>
      <c r="BO1523" s="2"/>
      <c r="BP1523" s="2"/>
      <c r="BQ1523" s="2"/>
      <c r="BR1523" s="2"/>
      <c r="BS1523" s="72"/>
      <c r="BT1523" s="72"/>
      <c r="BU1523" s="72"/>
      <c r="BV1523" s="72"/>
      <c r="BW1523" s="72"/>
      <c r="BX1523" s="72"/>
      <c r="BY1523" s="72"/>
      <c r="BZ1523" s="72"/>
      <c r="CA1523" s="72"/>
      <c r="CB1523" s="72"/>
      <c r="CC1523" s="72"/>
      <c r="CD1523" s="72"/>
      <c r="CE1523" s="72"/>
      <c r="CF1523" s="72"/>
      <c r="CG1523" s="72"/>
      <c r="CH1523" s="72"/>
      <c r="CI1523" s="72"/>
      <c r="CJ1523" s="72"/>
      <c r="CK1523" s="383"/>
      <c r="CL1523" s="383"/>
      <c r="CM1523" s="383"/>
      <c r="CN1523" s="383"/>
      <c r="CO1523" s="383"/>
      <c r="CP1523" s="383"/>
      <c r="CQ1523" s="383"/>
      <c r="CR1523" s="383"/>
      <c r="CS1523" s="383"/>
      <c r="CT1523" s="383"/>
      <c r="CU1523" s="383"/>
      <c r="CV1523" s="383"/>
      <c r="CW1523" s="383"/>
      <c r="CX1523" s="383"/>
      <c r="CY1523" s="383"/>
      <c r="CZ1523" s="383"/>
      <c r="DA1523" s="383"/>
      <c r="DB1523" s="383"/>
      <c r="DC1523" s="383"/>
      <c r="DD1523" s="383"/>
      <c r="DE1523" s="383"/>
      <c r="DF1523" s="383"/>
      <c r="DG1523" s="383"/>
      <c r="DH1523" s="383"/>
      <c r="DI1523" s="383"/>
      <c r="DJ1523" s="383"/>
      <c r="DK1523" s="383"/>
      <c r="DL1523" s="383"/>
      <c r="DM1523" s="383"/>
      <c r="DN1523" s="383"/>
      <c r="DO1523" s="383"/>
      <c r="DP1523" s="383"/>
      <c r="DQ1523" s="383"/>
      <c r="DR1523" s="383"/>
      <c r="DS1523" s="383"/>
      <c r="DT1523" s="383"/>
      <c r="DU1523" s="383"/>
      <c r="DV1523" s="383"/>
      <c r="DW1523" s="383"/>
      <c r="DX1523" s="383"/>
      <c r="DY1523" s="383"/>
      <c r="DZ1523" s="383"/>
      <c r="EA1523" s="383"/>
      <c r="EB1523" s="383"/>
      <c r="EC1523" s="383"/>
      <c r="ED1523" s="383"/>
      <c r="EE1523" s="383"/>
      <c r="EF1523" s="383"/>
      <c r="EG1523" s="383"/>
      <c r="EH1523" s="383"/>
      <c r="EI1523" s="383"/>
      <c r="EJ1523" s="383"/>
      <c r="EK1523" s="383"/>
      <c r="EL1523" s="383"/>
    </row>
    <row r="1524" spans="1:142" s="384" customFormat="1" ht="25.15" customHeight="1">
      <c r="A1524" s="440"/>
      <c r="B1524" s="369">
        <f t="shared" si="589"/>
        <v>2049</v>
      </c>
      <c r="C1524" s="397">
        <f t="shared" si="563"/>
        <v>54423</v>
      </c>
      <c r="D1524" s="107">
        <f t="shared" si="555"/>
        <v>4.9207038816648874</v>
      </c>
      <c r="E1524" s="107">
        <f t="shared" si="556"/>
        <v>2.5141645395993275</v>
      </c>
      <c r="F1524" s="107">
        <f t="shared" si="557"/>
        <v>2.2258587555388711</v>
      </c>
      <c r="G1524" s="107">
        <f t="shared" si="558"/>
        <v>2.2247471472550631</v>
      </c>
      <c r="H1524" s="107">
        <f t="shared" si="559"/>
        <v>2.5417371799869222</v>
      </c>
      <c r="I1524" s="107">
        <f t="shared" si="560"/>
        <v>3.4491813078132387</v>
      </c>
      <c r="J1524" s="15"/>
      <c r="K1524" s="385">
        <f t="shared" si="561"/>
        <v>2.0311551935237864</v>
      </c>
      <c r="L1524" s="15"/>
      <c r="M1524" s="128">
        <f t="shared" si="590"/>
        <v>2049</v>
      </c>
      <c r="N1524" s="303">
        <f t="shared" ref="N1524:AA1524" si="598">AVERAGE(N1336,N1430)</f>
        <v>7.4536131962915713</v>
      </c>
      <c r="O1524" s="303">
        <f t="shared" si="598"/>
        <v>4.1512466164344062</v>
      </c>
      <c r="P1524" s="303">
        <f t="shared" si="598"/>
        <v>3.1572518322686864</v>
      </c>
      <c r="Q1524" s="303">
        <f t="shared" si="598"/>
        <v>2.6526596174400869</v>
      </c>
      <c r="R1524" s="303">
        <f t="shared" si="598"/>
        <v>2.3756694617585681</v>
      </c>
      <c r="S1524" s="303">
        <f t="shared" si="598"/>
        <v>2.2501658547510863</v>
      </c>
      <c r="T1524" s="303">
        <f t="shared" si="598"/>
        <v>2.2015516563266564</v>
      </c>
      <c r="U1524" s="303">
        <f t="shared" si="598"/>
        <v>2.2033312308063988</v>
      </c>
      <c r="V1524" s="303">
        <f t="shared" si="598"/>
        <v>2.2461630637037273</v>
      </c>
      <c r="W1524" s="303">
        <f t="shared" si="598"/>
        <v>2.3514578577571461</v>
      </c>
      <c r="X1524" s="303">
        <f t="shared" si="598"/>
        <v>2.7320165022166982</v>
      </c>
      <c r="Y1524" s="303">
        <f t="shared" si="598"/>
        <v>3.0905989050149683</v>
      </c>
      <c r="Z1524" s="303">
        <f t="shared" si="598"/>
        <v>3.4491813078132383</v>
      </c>
      <c r="AA1524" s="303">
        <f t="shared" si="598"/>
        <v>3.8077637106115079</v>
      </c>
      <c r="AB1524" s="72"/>
      <c r="AC1524" s="72"/>
      <c r="AD1524" s="72"/>
      <c r="AE1524" s="72"/>
      <c r="AF1524" s="72"/>
      <c r="AG1524" s="72"/>
      <c r="AH1524" s="72"/>
      <c r="AI1524" s="72"/>
      <c r="AJ1524" s="72"/>
      <c r="AK1524" s="72"/>
      <c r="AL1524" s="72"/>
      <c r="AM1524" s="72"/>
      <c r="AN1524" s="72"/>
      <c r="AO1524" s="72"/>
      <c r="AP1524" s="72"/>
      <c r="AQ1524" s="72"/>
      <c r="AR1524" s="72"/>
      <c r="AS1524" s="72"/>
      <c r="AT1524" s="72"/>
      <c r="AU1524" s="72"/>
      <c r="AV1524" s="72"/>
      <c r="AW1524" s="72"/>
      <c r="AX1524" s="2"/>
      <c r="AY1524" s="359"/>
      <c r="AZ1524" s="359"/>
      <c r="BA1524" s="43"/>
      <c r="BB1524" s="128"/>
      <c r="BC1524" s="128"/>
      <c r="BD1524" s="43"/>
      <c r="BE1524" s="44"/>
      <c r="BF1524" s="44"/>
      <c r="BG1524" s="43"/>
      <c r="BH1524" s="2"/>
      <c r="BI1524" s="2"/>
      <c r="BJ1524" s="2"/>
      <c r="BK1524" s="2"/>
      <c r="BL1524" s="2"/>
      <c r="BM1524" s="2"/>
      <c r="BN1524" s="2"/>
      <c r="BO1524" s="2"/>
      <c r="BP1524" s="2"/>
      <c r="BQ1524" s="2"/>
      <c r="BR1524" s="2"/>
      <c r="BS1524" s="72"/>
      <c r="BT1524" s="72"/>
      <c r="BU1524" s="72"/>
      <c r="BV1524" s="72"/>
      <c r="BW1524" s="72"/>
      <c r="BX1524" s="72"/>
      <c r="BY1524" s="72"/>
      <c r="BZ1524" s="72"/>
      <c r="CA1524" s="72"/>
      <c r="CB1524" s="72"/>
      <c r="CC1524" s="72"/>
      <c r="CD1524" s="72"/>
      <c r="CE1524" s="72"/>
      <c r="CF1524" s="72"/>
      <c r="CG1524" s="72"/>
      <c r="CH1524" s="72"/>
      <c r="CI1524" s="72"/>
      <c r="CJ1524" s="72"/>
      <c r="CK1524" s="383"/>
      <c r="CL1524" s="383"/>
      <c r="CM1524" s="383"/>
      <c r="CN1524" s="383"/>
      <c r="CO1524" s="383"/>
      <c r="CP1524" s="383"/>
      <c r="CQ1524" s="383"/>
      <c r="CR1524" s="383"/>
      <c r="CS1524" s="383"/>
      <c r="CT1524" s="383"/>
      <c r="CU1524" s="383"/>
      <c r="CV1524" s="383"/>
      <c r="CW1524" s="383"/>
      <c r="CX1524" s="383"/>
      <c r="CY1524" s="383"/>
      <c r="CZ1524" s="383"/>
      <c r="DA1524" s="383"/>
      <c r="DB1524" s="383"/>
      <c r="DC1524" s="383"/>
      <c r="DD1524" s="383"/>
      <c r="DE1524" s="383"/>
      <c r="DF1524" s="383"/>
      <c r="DG1524" s="383"/>
      <c r="DH1524" s="383"/>
      <c r="DI1524" s="383"/>
      <c r="DJ1524" s="383"/>
      <c r="DK1524" s="383"/>
      <c r="DL1524" s="383"/>
      <c r="DM1524" s="383"/>
      <c r="DN1524" s="383"/>
      <c r="DO1524" s="383"/>
      <c r="DP1524" s="383"/>
      <c r="DQ1524" s="383"/>
      <c r="DR1524" s="383"/>
      <c r="DS1524" s="383"/>
      <c r="DT1524" s="383"/>
      <c r="DU1524" s="383"/>
      <c r="DV1524" s="383"/>
      <c r="DW1524" s="383"/>
      <c r="DX1524" s="383"/>
      <c r="DY1524" s="383"/>
      <c r="DZ1524" s="383"/>
      <c r="EA1524" s="383"/>
      <c r="EB1524" s="383"/>
      <c r="EC1524" s="383"/>
      <c r="ED1524" s="383"/>
      <c r="EE1524" s="383"/>
      <c r="EF1524" s="383"/>
      <c r="EG1524" s="383"/>
      <c r="EH1524" s="383"/>
      <c r="EI1524" s="383"/>
      <c r="EJ1524" s="383"/>
      <c r="EK1524" s="383"/>
      <c r="EL1524" s="383"/>
    </row>
    <row r="1525" spans="1:142" s="384" customFormat="1" ht="25.15" customHeight="1">
      <c r="A1525" s="440"/>
      <c r="B1525" s="369">
        <f t="shared" si="589"/>
        <v>2050</v>
      </c>
      <c r="C1525" s="397">
        <f t="shared" si="563"/>
        <v>54788</v>
      </c>
      <c r="D1525" s="107">
        <f t="shared" si="555"/>
        <v>5.1058916621576538</v>
      </c>
      <c r="E1525" s="107">
        <f t="shared" si="556"/>
        <v>2.6087836351756462</v>
      </c>
      <c r="F1525" s="107">
        <f t="shared" si="557"/>
        <v>2.3096276334354959</v>
      </c>
      <c r="G1525" s="107">
        <f t="shared" si="558"/>
        <v>2.3084741904313288</v>
      </c>
      <c r="H1525" s="107">
        <f t="shared" si="559"/>
        <v>2.6373939555778279</v>
      </c>
      <c r="I1525" s="107">
        <f t="shared" si="560"/>
        <v>3.578989206494382</v>
      </c>
      <c r="J1525" s="15"/>
      <c r="K1525" s="385">
        <f t="shared" si="561"/>
        <v>2.1027120733277975</v>
      </c>
      <c r="L1525" s="15"/>
      <c r="M1525" s="128">
        <f t="shared" si="590"/>
        <v>2050</v>
      </c>
      <c r="N1525" s="303">
        <f t="shared" ref="N1525:AA1525" si="599">AVERAGE(N1337,N1431)</f>
        <v>7.7341255208831905</v>
      </c>
      <c r="O1525" s="303">
        <f t="shared" si="599"/>
        <v>4.3074763278055936</v>
      </c>
      <c r="P1525" s="303">
        <f t="shared" si="599"/>
        <v>3.276073137784175</v>
      </c>
      <c r="Q1525" s="303">
        <f t="shared" si="599"/>
        <v>2.7524908933652519</v>
      </c>
      <c r="R1525" s="303">
        <f t="shared" si="599"/>
        <v>2.4650763769860404</v>
      </c>
      <c r="S1525" s="303">
        <f t="shared" si="599"/>
        <v>2.3348495159513964</v>
      </c>
      <c r="T1525" s="303">
        <f t="shared" si="599"/>
        <v>2.2844057509195954</v>
      </c>
      <c r="U1525" s="303">
        <f t="shared" si="599"/>
        <v>2.2862522986324465</v>
      </c>
      <c r="V1525" s="303">
        <f t="shared" si="599"/>
        <v>2.3306960822302116</v>
      </c>
      <c r="W1525" s="303">
        <f t="shared" si="599"/>
        <v>2.4399535835867163</v>
      </c>
      <c r="X1525" s="303">
        <f t="shared" si="599"/>
        <v>2.8348343275689398</v>
      </c>
      <c r="Y1525" s="303">
        <f t="shared" si="599"/>
        <v>3.2069117670316611</v>
      </c>
      <c r="Z1525" s="303">
        <f t="shared" si="599"/>
        <v>3.5789892064943816</v>
      </c>
      <c r="AA1525" s="303">
        <f t="shared" si="599"/>
        <v>3.951066645957102</v>
      </c>
      <c r="AB1525" s="72"/>
      <c r="AC1525" s="72"/>
      <c r="AD1525" s="72"/>
      <c r="AE1525" s="72"/>
      <c r="AF1525" s="72"/>
      <c r="AG1525" s="72"/>
      <c r="AH1525" s="72"/>
      <c r="AI1525" s="72"/>
      <c r="AJ1525" s="72"/>
      <c r="AK1525" s="72"/>
      <c r="AL1525" s="72"/>
      <c r="AM1525" s="72"/>
      <c r="AN1525" s="72"/>
      <c r="AO1525" s="72"/>
      <c r="AP1525" s="72"/>
      <c r="AQ1525" s="72"/>
      <c r="AR1525" s="72"/>
      <c r="AS1525" s="72"/>
      <c r="AT1525" s="72"/>
      <c r="AU1525" s="72"/>
      <c r="AV1525" s="72"/>
      <c r="AW1525" s="72"/>
      <c r="AX1525" s="2"/>
      <c r="AY1525" s="359"/>
      <c r="AZ1525" s="359"/>
      <c r="BA1525" s="43"/>
      <c r="BB1525" s="128"/>
      <c r="BC1525" s="128"/>
      <c r="BD1525" s="43"/>
      <c r="BE1525" s="44"/>
      <c r="BF1525" s="44"/>
      <c r="BG1525" s="43"/>
      <c r="BH1525" s="2"/>
      <c r="BI1525" s="2"/>
      <c r="BJ1525" s="2"/>
      <c r="BK1525" s="2"/>
      <c r="BL1525" s="2"/>
      <c r="BM1525" s="2"/>
      <c r="BN1525" s="2"/>
      <c r="BO1525" s="2"/>
      <c r="BP1525" s="2"/>
      <c r="BQ1525" s="2"/>
      <c r="BR1525" s="2"/>
      <c r="BS1525" s="72"/>
      <c r="BT1525" s="72"/>
      <c r="BU1525" s="72"/>
      <c r="BV1525" s="72"/>
      <c r="BW1525" s="72"/>
      <c r="BX1525" s="72"/>
      <c r="BY1525" s="72"/>
      <c r="BZ1525" s="72"/>
      <c r="CA1525" s="72"/>
      <c r="CB1525" s="72"/>
      <c r="CC1525" s="72"/>
      <c r="CD1525" s="72"/>
      <c r="CE1525" s="72"/>
      <c r="CF1525" s="72"/>
      <c r="CG1525" s="72"/>
      <c r="CH1525" s="72"/>
      <c r="CI1525" s="72"/>
      <c r="CJ1525" s="72"/>
      <c r="CK1525" s="383"/>
      <c r="CL1525" s="383"/>
      <c r="CM1525" s="383"/>
      <c r="CN1525" s="383"/>
      <c r="CO1525" s="383"/>
      <c r="CP1525" s="383"/>
      <c r="CQ1525" s="383"/>
      <c r="CR1525" s="383"/>
      <c r="CS1525" s="383"/>
      <c r="CT1525" s="383"/>
      <c r="CU1525" s="383"/>
      <c r="CV1525" s="383"/>
      <c r="CW1525" s="383"/>
      <c r="CX1525" s="383"/>
      <c r="CY1525" s="383"/>
      <c r="CZ1525" s="383"/>
      <c r="DA1525" s="383"/>
      <c r="DB1525" s="383"/>
      <c r="DC1525" s="383"/>
      <c r="DD1525" s="383"/>
      <c r="DE1525" s="383"/>
      <c r="DF1525" s="383"/>
      <c r="DG1525" s="383"/>
      <c r="DH1525" s="383"/>
      <c r="DI1525" s="383"/>
      <c r="DJ1525" s="383"/>
      <c r="DK1525" s="383"/>
      <c r="DL1525" s="383"/>
      <c r="DM1525" s="383"/>
      <c r="DN1525" s="383"/>
      <c r="DO1525" s="383"/>
      <c r="DP1525" s="383"/>
      <c r="DQ1525" s="383"/>
      <c r="DR1525" s="383"/>
      <c r="DS1525" s="383"/>
      <c r="DT1525" s="383"/>
      <c r="DU1525" s="383"/>
      <c r="DV1525" s="383"/>
      <c r="DW1525" s="383"/>
      <c r="DX1525" s="383"/>
      <c r="DY1525" s="383"/>
      <c r="DZ1525" s="383"/>
      <c r="EA1525" s="383"/>
      <c r="EB1525" s="383"/>
      <c r="EC1525" s="383"/>
      <c r="ED1525" s="383"/>
      <c r="EE1525" s="383"/>
      <c r="EF1525" s="383"/>
      <c r="EG1525" s="383"/>
      <c r="EH1525" s="383"/>
      <c r="EI1525" s="383"/>
      <c r="EJ1525" s="383"/>
      <c r="EK1525" s="383"/>
      <c r="EL1525" s="383"/>
    </row>
    <row r="1526" spans="1:142" s="384" customFormat="1" ht="25.15" customHeight="1">
      <c r="A1526" s="440"/>
      <c r="B1526" s="369">
        <f>B1525+1</f>
        <v>2051</v>
      </c>
      <c r="C1526" s="397">
        <f t="shared" si="563"/>
        <v>55153</v>
      </c>
      <c r="D1526" s="107">
        <f t="shared" si="555"/>
        <v>5.2910794426504175</v>
      </c>
      <c r="E1526" s="107">
        <f t="shared" si="556"/>
        <v>2.7034027307519648</v>
      </c>
      <c r="F1526" s="107">
        <f t="shared" si="557"/>
        <v>2.3933965113321198</v>
      </c>
      <c r="G1526" s="107">
        <f t="shared" si="558"/>
        <v>2.3922012336075946</v>
      </c>
      <c r="H1526" s="107">
        <f t="shared" si="559"/>
        <v>2.733050731168734</v>
      </c>
      <c r="I1526" s="107">
        <f t="shared" si="560"/>
        <v>3.7087971051755253</v>
      </c>
      <c r="J1526" s="15"/>
      <c r="K1526" s="385">
        <f t="shared" si="561"/>
        <v>2.1789762417904632</v>
      </c>
      <c r="L1526" s="15"/>
      <c r="M1526" s="128">
        <f>M1525+1</f>
        <v>2051</v>
      </c>
      <c r="N1526" s="303">
        <f t="shared" ref="N1526:AA1526" si="600">AVERAGE(N1338,N1432)</f>
        <v>8.0146378454748088</v>
      </c>
      <c r="O1526" s="303">
        <f t="shared" si="600"/>
        <v>4.4637060391767811</v>
      </c>
      <c r="P1526" s="303">
        <f t="shared" si="600"/>
        <v>3.3948944432996635</v>
      </c>
      <c r="Q1526" s="303">
        <f t="shared" si="600"/>
        <v>2.8523221692904155</v>
      </c>
      <c r="R1526" s="303">
        <f t="shared" si="600"/>
        <v>2.5544832922135141</v>
      </c>
      <c r="S1526" s="303">
        <f t="shared" si="600"/>
        <v>2.4195331771517061</v>
      </c>
      <c r="T1526" s="303">
        <f t="shared" si="600"/>
        <v>2.367259845512534</v>
      </c>
      <c r="U1526" s="303">
        <f t="shared" si="600"/>
        <v>2.3691733664584937</v>
      </c>
      <c r="V1526" s="303">
        <f t="shared" si="600"/>
        <v>2.4152291007566959</v>
      </c>
      <c r="W1526" s="303">
        <f t="shared" si="600"/>
        <v>2.5284493094162865</v>
      </c>
      <c r="X1526" s="303">
        <f t="shared" si="600"/>
        <v>2.937652152921181</v>
      </c>
      <c r="Y1526" s="303">
        <f t="shared" si="600"/>
        <v>3.3232246290483531</v>
      </c>
      <c r="Z1526" s="303">
        <f t="shared" si="600"/>
        <v>3.7087971051755249</v>
      </c>
      <c r="AA1526" s="303">
        <f t="shared" si="600"/>
        <v>4.094369581302697</v>
      </c>
      <c r="AB1526" s="72"/>
      <c r="AC1526" s="72"/>
      <c r="AD1526" s="72"/>
      <c r="AE1526" s="72"/>
      <c r="AF1526" s="72"/>
      <c r="AG1526" s="72"/>
      <c r="AH1526" s="72"/>
      <c r="AI1526" s="72"/>
      <c r="AJ1526" s="72"/>
      <c r="AK1526" s="72"/>
      <c r="AL1526" s="72"/>
      <c r="AM1526" s="72"/>
      <c r="AN1526" s="72"/>
      <c r="AO1526" s="72"/>
      <c r="AP1526" s="72"/>
      <c r="AQ1526" s="72"/>
      <c r="AR1526" s="72"/>
      <c r="AS1526" s="72"/>
      <c r="AT1526" s="72"/>
      <c r="AU1526" s="72"/>
      <c r="AV1526" s="72"/>
      <c r="AW1526" s="72"/>
      <c r="AX1526" s="2"/>
      <c r="AY1526" s="359"/>
      <c r="AZ1526" s="359"/>
      <c r="BA1526" s="43"/>
      <c r="BB1526" s="128"/>
      <c r="BC1526" s="128"/>
      <c r="BD1526" s="43"/>
      <c r="BE1526" s="44"/>
      <c r="BF1526" s="44"/>
      <c r="BG1526" s="43"/>
      <c r="BH1526" s="2"/>
      <c r="BI1526" s="2"/>
      <c r="BJ1526" s="2"/>
      <c r="BK1526" s="2"/>
      <c r="BL1526" s="2"/>
      <c r="BM1526" s="2"/>
      <c r="BN1526" s="2"/>
      <c r="BO1526" s="2"/>
      <c r="BP1526" s="2"/>
      <c r="BQ1526" s="2"/>
      <c r="BR1526" s="2"/>
      <c r="BS1526" s="72"/>
      <c r="BT1526" s="72"/>
      <c r="BU1526" s="72"/>
      <c r="BV1526" s="72"/>
      <c r="BW1526" s="72"/>
      <c r="BX1526" s="72"/>
      <c r="BY1526" s="72"/>
      <c r="BZ1526" s="72"/>
      <c r="CA1526" s="72"/>
      <c r="CB1526" s="72"/>
      <c r="CC1526" s="72"/>
      <c r="CD1526" s="72"/>
      <c r="CE1526" s="72"/>
      <c r="CF1526" s="72"/>
      <c r="CG1526" s="72"/>
      <c r="CH1526" s="72"/>
      <c r="CI1526" s="72"/>
      <c r="CJ1526" s="72"/>
      <c r="CK1526" s="383"/>
      <c r="CL1526" s="383"/>
      <c r="CM1526" s="383"/>
      <c r="CN1526" s="383"/>
      <c r="CO1526" s="383"/>
      <c r="CP1526" s="383"/>
      <c r="CQ1526" s="383"/>
      <c r="CR1526" s="383"/>
      <c r="CS1526" s="383"/>
      <c r="CT1526" s="383"/>
      <c r="CU1526" s="383"/>
      <c r="CV1526" s="383"/>
      <c r="CW1526" s="383"/>
      <c r="CX1526" s="383"/>
      <c r="CY1526" s="383"/>
      <c r="CZ1526" s="383"/>
      <c r="DA1526" s="383"/>
      <c r="DB1526" s="383"/>
      <c r="DC1526" s="383"/>
      <c r="DD1526" s="383"/>
      <c r="DE1526" s="383"/>
      <c r="DF1526" s="383"/>
      <c r="DG1526" s="383"/>
      <c r="DH1526" s="383"/>
      <c r="DI1526" s="383"/>
      <c r="DJ1526" s="383"/>
      <c r="DK1526" s="383"/>
      <c r="DL1526" s="383"/>
      <c r="DM1526" s="383"/>
      <c r="DN1526" s="383"/>
      <c r="DO1526" s="383"/>
      <c r="DP1526" s="383"/>
      <c r="DQ1526" s="383"/>
      <c r="DR1526" s="383"/>
      <c r="DS1526" s="383"/>
      <c r="DT1526" s="383"/>
      <c r="DU1526" s="383"/>
      <c r="DV1526" s="383"/>
      <c r="DW1526" s="383"/>
      <c r="DX1526" s="383"/>
      <c r="DY1526" s="383"/>
      <c r="DZ1526" s="383"/>
      <c r="EA1526" s="383"/>
      <c r="EB1526" s="383"/>
      <c r="EC1526" s="383"/>
      <c r="ED1526" s="383"/>
      <c r="EE1526" s="383"/>
      <c r="EF1526" s="383"/>
      <c r="EG1526" s="383"/>
      <c r="EH1526" s="383"/>
      <c r="EI1526" s="383"/>
      <c r="EJ1526" s="383"/>
      <c r="EK1526" s="383"/>
      <c r="EL1526" s="383"/>
    </row>
    <row r="1527" spans="1:142" s="384" customFormat="1" ht="25.15" customHeight="1">
      <c r="A1527" s="440"/>
      <c r="B1527" s="369">
        <f t="shared" ref="B1527:B1529" si="601">B1526+1</f>
        <v>2052</v>
      </c>
      <c r="C1527" s="397">
        <f t="shared" si="563"/>
        <v>55518</v>
      </c>
      <c r="D1527" s="107">
        <f t="shared" si="555"/>
        <v>5.2910794426504175</v>
      </c>
      <c r="E1527" s="107">
        <f t="shared" si="556"/>
        <v>2.7034027307519648</v>
      </c>
      <c r="F1527" s="107">
        <f t="shared" si="557"/>
        <v>2.3933965113321198</v>
      </c>
      <c r="G1527" s="107">
        <f t="shared" si="558"/>
        <v>2.3922012336075946</v>
      </c>
      <c r="H1527" s="107">
        <f t="shared" si="559"/>
        <v>2.733050731168734</v>
      </c>
      <c r="I1527" s="107">
        <f t="shared" si="560"/>
        <v>3.7087971051755253</v>
      </c>
      <c r="J1527" s="15"/>
      <c r="K1527" s="385">
        <f t="shared" si="561"/>
        <v>2.1789762417904632</v>
      </c>
      <c r="L1527" s="15"/>
      <c r="M1527" s="128">
        <f t="shared" ref="M1527:M1529" si="602">M1526+1</f>
        <v>2052</v>
      </c>
      <c r="N1527" s="303">
        <f t="shared" ref="N1527:AA1527" si="603">AVERAGE(N1339,N1433)</f>
        <v>8.0146378454748088</v>
      </c>
      <c r="O1527" s="303">
        <f t="shared" si="603"/>
        <v>4.4637060391767811</v>
      </c>
      <c r="P1527" s="303">
        <f t="shared" si="603"/>
        <v>3.3948944432996635</v>
      </c>
      <c r="Q1527" s="303">
        <f t="shared" si="603"/>
        <v>2.8523221692904155</v>
      </c>
      <c r="R1527" s="303">
        <f t="shared" si="603"/>
        <v>2.5544832922135141</v>
      </c>
      <c r="S1527" s="303">
        <f t="shared" si="603"/>
        <v>2.4195331771517061</v>
      </c>
      <c r="T1527" s="303">
        <f t="shared" si="603"/>
        <v>2.367259845512534</v>
      </c>
      <c r="U1527" s="303">
        <f t="shared" si="603"/>
        <v>2.3691733664584937</v>
      </c>
      <c r="V1527" s="303">
        <f t="shared" si="603"/>
        <v>2.4152291007566959</v>
      </c>
      <c r="W1527" s="303">
        <f t="shared" si="603"/>
        <v>2.5284493094162865</v>
      </c>
      <c r="X1527" s="303">
        <f t="shared" si="603"/>
        <v>2.937652152921181</v>
      </c>
      <c r="Y1527" s="303">
        <f t="shared" si="603"/>
        <v>3.3232246290483531</v>
      </c>
      <c r="Z1527" s="303">
        <f t="shared" si="603"/>
        <v>3.7087971051755249</v>
      </c>
      <c r="AA1527" s="303">
        <f t="shared" si="603"/>
        <v>4.094369581302697</v>
      </c>
      <c r="AB1527" s="72"/>
      <c r="AC1527" s="72"/>
      <c r="AD1527" s="72"/>
      <c r="AE1527" s="72"/>
      <c r="AF1527" s="72"/>
      <c r="AG1527" s="72"/>
      <c r="AH1527" s="72"/>
      <c r="AI1527" s="72"/>
      <c r="AJ1527" s="72"/>
      <c r="AK1527" s="72"/>
      <c r="AL1527" s="72"/>
      <c r="AM1527" s="72"/>
      <c r="AN1527" s="72"/>
      <c r="AO1527" s="72"/>
      <c r="AP1527" s="72"/>
      <c r="AQ1527" s="72"/>
      <c r="AR1527" s="72"/>
      <c r="AS1527" s="72"/>
      <c r="AT1527" s="72"/>
      <c r="AU1527" s="72"/>
      <c r="AV1527" s="72"/>
      <c r="AW1527" s="72"/>
      <c r="AX1527" s="2"/>
      <c r="AY1527" s="359"/>
      <c r="AZ1527" s="359"/>
      <c r="BA1527" s="43"/>
      <c r="BB1527" s="128"/>
      <c r="BC1527" s="128"/>
      <c r="BD1527" s="43"/>
      <c r="BE1527" s="44"/>
      <c r="BF1527" s="44"/>
      <c r="BG1527" s="43"/>
      <c r="BH1527" s="2"/>
      <c r="BI1527" s="2"/>
      <c r="BJ1527" s="2"/>
      <c r="BK1527" s="2"/>
      <c r="BL1527" s="2"/>
      <c r="BM1527" s="2"/>
      <c r="BN1527" s="2"/>
      <c r="BO1527" s="2"/>
      <c r="BP1527" s="2"/>
      <c r="BQ1527" s="2"/>
      <c r="BR1527" s="2"/>
      <c r="BS1527" s="72"/>
      <c r="BT1527" s="72"/>
      <c r="BU1527" s="72"/>
      <c r="BV1527" s="72"/>
      <c r="BW1527" s="72"/>
      <c r="BX1527" s="72"/>
      <c r="BY1527" s="72"/>
      <c r="BZ1527" s="72"/>
      <c r="CA1527" s="72"/>
      <c r="CB1527" s="72"/>
      <c r="CC1527" s="72"/>
      <c r="CD1527" s="72"/>
      <c r="CE1527" s="72"/>
      <c r="CF1527" s="72"/>
      <c r="CG1527" s="72"/>
      <c r="CH1527" s="72"/>
      <c r="CI1527" s="72"/>
      <c r="CJ1527" s="72"/>
      <c r="CK1527" s="383"/>
      <c r="CL1527" s="383"/>
      <c r="CM1527" s="383"/>
      <c r="CN1527" s="383"/>
      <c r="CO1527" s="383"/>
      <c r="CP1527" s="383"/>
      <c r="CQ1527" s="383"/>
      <c r="CR1527" s="383"/>
      <c r="CS1527" s="383"/>
      <c r="CT1527" s="383"/>
      <c r="CU1527" s="383"/>
      <c r="CV1527" s="383"/>
      <c r="CW1527" s="383"/>
      <c r="CX1527" s="383"/>
      <c r="CY1527" s="383"/>
      <c r="CZ1527" s="383"/>
      <c r="DA1527" s="383"/>
      <c r="DB1527" s="383"/>
      <c r="DC1527" s="383"/>
      <c r="DD1527" s="383"/>
      <c r="DE1527" s="383"/>
      <c r="DF1527" s="383"/>
      <c r="DG1527" s="383"/>
      <c r="DH1527" s="383"/>
      <c r="DI1527" s="383"/>
      <c r="DJ1527" s="383"/>
      <c r="DK1527" s="383"/>
      <c r="DL1527" s="383"/>
      <c r="DM1527" s="383"/>
      <c r="DN1527" s="383"/>
      <c r="DO1527" s="383"/>
      <c r="DP1527" s="383"/>
      <c r="DQ1527" s="383"/>
      <c r="DR1527" s="383"/>
      <c r="DS1527" s="383"/>
      <c r="DT1527" s="383"/>
      <c r="DU1527" s="383"/>
      <c r="DV1527" s="383"/>
      <c r="DW1527" s="383"/>
      <c r="DX1527" s="383"/>
      <c r="DY1527" s="383"/>
      <c r="DZ1527" s="383"/>
      <c r="EA1527" s="383"/>
      <c r="EB1527" s="383"/>
      <c r="EC1527" s="383"/>
      <c r="ED1527" s="383"/>
      <c r="EE1527" s="383"/>
      <c r="EF1527" s="383"/>
      <c r="EG1527" s="383"/>
      <c r="EH1527" s="383"/>
      <c r="EI1527" s="383"/>
      <c r="EJ1527" s="383"/>
      <c r="EK1527" s="383"/>
      <c r="EL1527" s="383"/>
    </row>
    <row r="1528" spans="1:142" s="384" customFormat="1" ht="25.15" customHeight="1">
      <c r="A1528" s="440"/>
      <c r="B1528" s="369">
        <f t="shared" si="601"/>
        <v>2053</v>
      </c>
      <c r="C1528" s="397">
        <f t="shared" si="563"/>
        <v>55884</v>
      </c>
      <c r="D1528" s="107">
        <f t="shared" si="555"/>
        <v>5.2910794426504175</v>
      </c>
      <c r="E1528" s="107">
        <f t="shared" si="556"/>
        <v>2.7034027307519648</v>
      </c>
      <c r="F1528" s="107">
        <f t="shared" si="557"/>
        <v>2.3933965113321198</v>
      </c>
      <c r="G1528" s="107">
        <f t="shared" si="558"/>
        <v>2.3922012336075946</v>
      </c>
      <c r="H1528" s="107">
        <f t="shared" si="559"/>
        <v>2.733050731168734</v>
      </c>
      <c r="I1528" s="107">
        <f t="shared" si="560"/>
        <v>3.7087971051755253</v>
      </c>
      <c r="J1528" s="15"/>
      <c r="K1528" s="385">
        <f t="shared" si="561"/>
        <v>2.1789762417904632</v>
      </c>
      <c r="L1528" s="15"/>
      <c r="M1528" s="128">
        <f t="shared" si="602"/>
        <v>2053</v>
      </c>
      <c r="N1528" s="303">
        <f t="shared" ref="N1528:AA1528" si="604">AVERAGE(N1340,N1434)</f>
        <v>8.0146378454748088</v>
      </c>
      <c r="O1528" s="303">
        <f t="shared" si="604"/>
        <v>4.4637060391767811</v>
      </c>
      <c r="P1528" s="303">
        <f t="shared" si="604"/>
        <v>3.3948944432996635</v>
      </c>
      <c r="Q1528" s="303">
        <f t="shared" si="604"/>
        <v>2.8523221692904155</v>
      </c>
      <c r="R1528" s="303">
        <f t="shared" si="604"/>
        <v>2.5544832922135141</v>
      </c>
      <c r="S1528" s="303">
        <f t="shared" si="604"/>
        <v>2.4195331771517061</v>
      </c>
      <c r="T1528" s="303">
        <f t="shared" si="604"/>
        <v>2.367259845512534</v>
      </c>
      <c r="U1528" s="303">
        <f t="shared" si="604"/>
        <v>2.3691733664584937</v>
      </c>
      <c r="V1528" s="303">
        <f t="shared" si="604"/>
        <v>2.4152291007566959</v>
      </c>
      <c r="W1528" s="303">
        <f t="shared" si="604"/>
        <v>2.5284493094162865</v>
      </c>
      <c r="X1528" s="303">
        <f t="shared" si="604"/>
        <v>2.937652152921181</v>
      </c>
      <c r="Y1528" s="303">
        <f t="shared" si="604"/>
        <v>3.3232246290483531</v>
      </c>
      <c r="Z1528" s="303">
        <f t="shared" si="604"/>
        <v>3.7087971051755249</v>
      </c>
      <c r="AA1528" s="303">
        <f t="shared" si="604"/>
        <v>4.094369581302697</v>
      </c>
      <c r="AB1528" s="72"/>
      <c r="AC1528" s="72"/>
      <c r="AD1528" s="72"/>
      <c r="AE1528" s="72"/>
      <c r="AF1528" s="72"/>
      <c r="AG1528" s="72"/>
      <c r="AH1528" s="72"/>
      <c r="AI1528" s="72"/>
      <c r="AJ1528" s="72"/>
      <c r="AK1528" s="72"/>
      <c r="AL1528" s="72"/>
      <c r="AM1528" s="72"/>
      <c r="AN1528" s="72"/>
      <c r="AO1528" s="72"/>
      <c r="AP1528" s="72"/>
      <c r="AQ1528" s="72"/>
      <c r="AR1528" s="72"/>
      <c r="AS1528" s="72"/>
      <c r="AT1528" s="72"/>
      <c r="AU1528" s="72"/>
      <c r="AV1528" s="72"/>
      <c r="AW1528" s="72"/>
      <c r="AX1528" s="2"/>
      <c r="AY1528" s="359"/>
      <c r="AZ1528" s="359"/>
      <c r="BA1528" s="43"/>
      <c r="BB1528" s="128"/>
      <c r="BC1528" s="128"/>
      <c r="BD1528" s="43"/>
      <c r="BE1528" s="44"/>
      <c r="BF1528" s="44"/>
      <c r="BG1528" s="43"/>
      <c r="BH1528" s="2"/>
      <c r="BI1528" s="2"/>
      <c r="BJ1528" s="2"/>
      <c r="BK1528" s="2"/>
      <c r="BL1528" s="2"/>
      <c r="BM1528" s="2"/>
      <c r="BN1528" s="2"/>
      <c r="BO1528" s="2"/>
      <c r="BP1528" s="2"/>
      <c r="BQ1528" s="2"/>
      <c r="BR1528" s="2"/>
      <c r="BS1528" s="72"/>
      <c r="BT1528" s="72"/>
      <c r="BU1528" s="72"/>
      <c r="BV1528" s="72"/>
      <c r="BW1528" s="72"/>
      <c r="BX1528" s="72"/>
      <c r="BY1528" s="72"/>
      <c r="BZ1528" s="72"/>
      <c r="CA1528" s="72"/>
      <c r="CB1528" s="72"/>
      <c r="CC1528" s="72"/>
      <c r="CD1528" s="72"/>
      <c r="CE1528" s="72"/>
      <c r="CF1528" s="72"/>
      <c r="CG1528" s="72"/>
      <c r="CH1528" s="72"/>
      <c r="CI1528" s="72"/>
      <c r="CJ1528" s="72"/>
      <c r="CK1528" s="383"/>
      <c r="CL1528" s="383"/>
      <c r="CM1528" s="383"/>
      <c r="CN1528" s="383"/>
      <c r="CO1528" s="383"/>
      <c r="CP1528" s="383"/>
      <c r="CQ1528" s="383"/>
      <c r="CR1528" s="383"/>
      <c r="CS1528" s="383"/>
      <c r="CT1528" s="383"/>
      <c r="CU1528" s="383"/>
      <c r="CV1528" s="383"/>
      <c r="CW1528" s="383"/>
      <c r="CX1528" s="383"/>
      <c r="CY1528" s="383"/>
      <c r="CZ1528" s="383"/>
      <c r="DA1528" s="383"/>
      <c r="DB1528" s="383"/>
      <c r="DC1528" s="383"/>
      <c r="DD1528" s="383"/>
      <c r="DE1528" s="383"/>
      <c r="DF1528" s="383"/>
      <c r="DG1528" s="383"/>
      <c r="DH1528" s="383"/>
      <c r="DI1528" s="383"/>
      <c r="DJ1528" s="383"/>
      <c r="DK1528" s="383"/>
      <c r="DL1528" s="383"/>
      <c r="DM1528" s="383"/>
      <c r="DN1528" s="383"/>
      <c r="DO1528" s="383"/>
      <c r="DP1528" s="383"/>
      <c r="DQ1528" s="383"/>
      <c r="DR1528" s="383"/>
      <c r="DS1528" s="383"/>
      <c r="DT1528" s="383"/>
      <c r="DU1528" s="383"/>
      <c r="DV1528" s="383"/>
      <c r="DW1528" s="383"/>
      <c r="DX1528" s="383"/>
      <c r="DY1528" s="383"/>
      <c r="DZ1528" s="383"/>
      <c r="EA1528" s="383"/>
      <c r="EB1528" s="383"/>
      <c r="EC1528" s="383"/>
      <c r="ED1528" s="383"/>
      <c r="EE1528" s="383"/>
      <c r="EF1528" s="383"/>
      <c r="EG1528" s="383"/>
      <c r="EH1528" s="383"/>
      <c r="EI1528" s="383"/>
      <c r="EJ1528" s="383"/>
      <c r="EK1528" s="383"/>
      <c r="EL1528" s="383"/>
    </row>
    <row r="1529" spans="1:142" s="384" customFormat="1" ht="25.15" customHeight="1">
      <c r="A1529" s="440"/>
      <c r="B1529" s="369">
        <f t="shared" si="601"/>
        <v>2054</v>
      </c>
      <c r="C1529" s="397">
        <f t="shared" si="563"/>
        <v>56249</v>
      </c>
      <c r="D1529" s="107">
        <f t="shared" si="555"/>
        <v>5.2910794426504175</v>
      </c>
      <c r="E1529" s="107">
        <f t="shared" si="556"/>
        <v>2.7034027307519648</v>
      </c>
      <c r="F1529" s="107">
        <f t="shared" si="557"/>
        <v>2.3933965113321198</v>
      </c>
      <c r="G1529" s="107">
        <f t="shared" si="558"/>
        <v>2.3922012336075946</v>
      </c>
      <c r="H1529" s="107">
        <f t="shared" si="559"/>
        <v>2.733050731168734</v>
      </c>
      <c r="I1529" s="107">
        <f t="shared" si="560"/>
        <v>3.7087971051755253</v>
      </c>
      <c r="J1529" s="15"/>
      <c r="K1529" s="385">
        <f t="shared" si="561"/>
        <v>2.1789762417904632</v>
      </c>
      <c r="L1529" s="15"/>
      <c r="M1529" s="128">
        <f t="shared" si="602"/>
        <v>2054</v>
      </c>
      <c r="N1529" s="303">
        <f t="shared" ref="N1529:AA1529" si="605">AVERAGE(N1341,N1435)</f>
        <v>8.0146378454748088</v>
      </c>
      <c r="O1529" s="303">
        <f t="shared" si="605"/>
        <v>4.4637060391767811</v>
      </c>
      <c r="P1529" s="303">
        <f t="shared" si="605"/>
        <v>3.3948944432996635</v>
      </c>
      <c r="Q1529" s="303">
        <f t="shared" si="605"/>
        <v>2.8523221692904155</v>
      </c>
      <c r="R1529" s="303">
        <f t="shared" si="605"/>
        <v>2.5544832922135141</v>
      </c>
      <c r="S1529" s="303">
        <f t="shared" si="605"/>
        <v>2.4195331771517061</v>
      </c>
      <c r="T1529" s="303">
        <f t="shared" si="605"/>
        <v>2.367259845512534</v>
      </c>
      <c r="U1529" s="303">
        <f t="shared" si="605"/>
        <v>2.3691733664584937</v>
      </c>
      <c r="V1529" s="303">
        <f t="shared" si="605"/>
        <v>2.4152291007566959</v>
      </c>
      <c r="W1529" s="303">
        <f t="shared" si="605"/>
        <v>2.5284493094162865</v>
      </c>
      <c r="X1529" s="303">
        <f t="shared" si="605"/>
        <v>2.937652152921181</v>
      </c>
      <c r="Y1529" s="303">
        <f t="shared" si="605"/>
        <v>3.3232246290483531</v>
      </c>
      <c r="Z1529" s="303">
        <f t="shared" si="605"/>
        <v>3.7087971051755249</v>
      </c>
      <c r="AA1529" s="303">
        <f t="shared" si="605"/>
        <v>4.094369581302697</v>
      </c>
      <c r="AB1529" s="72"/>
      <c r="AC1529" s="72"/>
      <c r="AD1529" s="72"/>
      <c r="AE1529" s="72"/>
      <c r="AF1529" s="72"/>
      <c r="AG1529" s="72"/>
      <c r="AH1529" s="72"/>
      <c r="AI1529" s="72"/>
      <c r="AJ1529" s="72"/>
      <c r="AK1529" s="72"/>
      <c r="AL1529" s="72"/>
      <c r="AM1529" s="72"/>
      <c r="AN1529" s="72"/>
      <c r="AO1529" s="72"/>
      <c r="AP1529" s="72"/>
      <c r="AQ1529" s="72"/>
      <c r="AR1529" s="72"/>
      <c r="AS1529" s="72"/>
      <c r="AT1529" s="72"/>
      <c r="AU1529" s="72"/>
      <c r="AV1529" s="72"/>
      <c r="AW1529" s="72"/>
      <c r="AX1529" s="2"/>
      <c r="AY1529" s="359"/>
      <c r="AZ1529" s="359"/>
      <c r="BA1529" s="43"/>
      <c r="BB1529" s="128"/>
      <c r="BC1529" s="128"/>
      <c r="BD1529" s="43"/>
      <c r="BE1529" s="44"/>
      <c r="BF1529" s="44"/>
      <c r="BG1529" s="43"/>
      <c r="BH1529" s="2"/>
      <c r="BI1529" s="2"/>
      <c r="BJ1529" s="2"/>
      <c r="BK1529" s="2"/>
      <c r="BL1529" s="2"/>
      <c r="BM1529" s="2"/>
      <c r="BN1529" s="2"/>
      <c r="BO1529" s="2"/>
      <c r="BP1529" s="2"/>
      <c r="BQ1529" s="2"/>
      <c r="BR1529" s="2"/>
      <c r="BS1529" s="72"/>
      <c r="BT1529" s="72"/>
      <c r="BU1529" s="72"/>
      <c r="BV1529" s="72"/>
      <c r="BW1529" s="72"/>
      <c r="BX1529" s="72"/>
      <c r="BY1529" s="72"/>
      <c r="BZ1529" s="72"/>
      <c r="CA1529" s="72"/>
      <c r="CB1529" s="72"/>
      <c r="CC1529" s="72"/>
      <c r="CD1529" s="72"/>
      <c r="CE1529" s="72"/>
      <c r="CF1529" s="72"/>
      <c r="CG1529" s="72"/>
      <c r="CH1529" s="72"/>
      <c r="CI1529" s="72"/>
      <c r="CJ1529" s="72"/>
      <c r="CK1529" s="383"/>
      <c r="CL1529" s="383"/>
      <c r="CM1529" s="383"/>
      <c r="CN1529" s="383"/>
      <c r="CO1529" s="383"/>
      <c r="CP1529" s="383"/>
      <c r="CQ1529" s="383"/>
      <c r="CR1529" s="383"/>
      <c r="CS1529" s="383"/>
      <c r="CT1529" s="383"/>
      <c r="CU1529" s="383"/>
      <c r="CV1529" s="383"/>
      <c r="CW1529" s="383"/>
      <c r="CX1529" s="383"/>
      <c r="CY1529" s="383"/>
      <c r="CZ1529" s="383"/>
      <c r="DA1529" s="383"/>
      <c r="DB1529" s="383"/>
      <c r="DC1529" s="383"/>
      <c r="DD1529" s="383"/>
      <c r="DE1529" s="383"/>
      <c r="DF1529" s="383"/>
      <c r="DG1529" s="383"/>
      <c r="DH1529" s="383"/>
      <c r="DI1529" s="383"/>
      <c r="DJ1529" s="383"/>
      <c r="DK1529" s="383"/>
      <c r="DL1529" s="383"/>
      <c r="DM1529" s="383"/>
      <c r="DN1529" s="383"/>
      <c r="DO1529" s="383"/>
      <c r="DP1529" s="383"/>
      <c r="DQ1529" s="383"/>
      <c r="DR1529" s="383"/>
      <c r="DS1529" s="383"/>
      <c r="DT1529" s="383"/>
      <c r="DU1529" s="383"/>
      <c r="DV1529" s="383"/>
      <c r="DW1529" s="383"/>
      <c r="DX1529" s="383"/>
      <c r="DY1529" s="383"/>
      <c r="DZ1529" s="383"/>
      <c r="EA1529" s="383"/>
      <c r="EB1529" s="383"/>
      <c r="EC1529" s="383"/>
      <c r="ED1529" s="383"/>
      <c r="EE1529" s="383"/>
      <c r="EF1529" s="383"/>
      <c r="EG1529" s="383"/>
      <c r="EH1529" s="383"/>
      <c r="EI1529" s="383"/>
      <c r="EJ1529" s="383"/>
      <c r="EK1529" s="383"/>
      <c r="EL1529" s="383"/>
    </row>
    <row r="1530" spans="1:142" s="384" customFormat="1" ht="25.15" customHeight="1">
      <c r="A1530" s="440"/>
      <c r="B1530" s="369">
        <f>B1529+1</f>
        <v>2055</v>
      </c>
      <c r="C1530" s="397">
        <f t="shared" si="563"/>
        <v>56614</v>
      </c>
      <c r="D1530" s="107">
        <f t="shared" si="555"/>
        <v>5.2910794426504175</v>
      </c>
      <c r="E1530" s="107">
        <f t="shared" si="556"/>
        <v>2.7034027307519648</v>
      </c>
      <c r="F1530" s="107">
        <f t="shared" si="557"/>
        <v>2.3933965113321198</v>
      </c>
      <c r="G1530" s="107">
        <f t="shared" si="558"/>
        <v>2.3922012336075946</v>
      </c>
      <c r="H1530" s="107">
        <f t="shared" si="559"/>
        <v>2.733050731168734</v>
      </c>
      <c r="I1530" s="107">
        <f t="shared" si="560"/>
        <v>3.7087971051755253</v>
      </c>
      <c r="J1530" s="15"/>
      <c r="K1530" s="385">
        <f t="shared" si="561"/>
        <v>2.1789762417904632</v>
      </c>
      <c r="L1530" s="15"/>
      <c r="M1530" s="128">
        <f>M1529+1</f>
        <v>2055</v>
      </c>
      <c r="N1530" s="303">
        <f t="shared" ref="N1530:AA1530" si="606">AVERAGE(N1342,N1436)</f>
        <v>8.0146378454748088</v>
      </c>
      <c r="O1530" s="303">
        <f t="shared" si="606"/>
        <v>4.4637060391767811</v>
      </c>
      <c r="P1530" s="303">
        <f t="shared" si="606"/>
        <v>3.3948944432996635</v>
      </c>
      <c r="Q1530" s="303">
        <f t="shared" si="606"/>
        <v>2.8523221692904155</v>
      </c>
      <c r="R1530" s="303">
        <f t="shared" si="606"/>
        <v>2.5544832922135141</v>
      </c>
      <c r="S1530" s="303">
        <f t="shared" si="606"/>
        <v>2.4195331771517061</v>
      </c>
      <c r="T1530" s="303">
        <f t="shared" si="606"/>
        <v>2.367259845512534</v>
      </c>
      <c r="U1530" s="303">
        <f t="shared" si="606"/>
        <v>2.3691733664584937</v>
      </c>
      <c r="V1530" s="303">
        <f t="shared" si="606"/>
        <v>2.4152291007566959</v>
      </c>
      <c r="W1530" s="303">
        <f t="shared" si="606"/>
        <v>2.5284493094162865</v>
      </c>
      <c r="X1530" s="303">
        <f t="shared" si="606"/>
        <v>2.937652152921181</v>
      </c>
      <c r="Y1530" s="303">
        <f t="shared" si="606"/>
        <v>3.3232246290483531</v>
      </c>
      <c r="Z1530" s="303">
        <f t="shared" si="606"/>
        <v>3.7087971051755249</v>
      </c>
      <c r="AA1530" s="303">
        <f t="shared" si="606"/>
        <v>4.094369581302697</v>
      </c>
      <c r="AB1530" s="72"/>
      <c r="AC1530" s="72"/>
      <c r="AD1530" s="72"/>
      <c r="AE1530" s="72"/>
      <c r="AF1530" s="72"/>
      <c r="AG1530" s="72"/>
      <c r="AH1530" s="72"/>
      <c r="AI1530" s="72"/>
      <c r="AJ1530" s="72"/>
      <c r="AK1530" s="72"/>
      <c r="AL1530" s="72"/>
      <c r="AM1530" s="72"/>
      <c r="AN1530" s="72"/>
      <c r="AO1530" s="72"/>
      <c r="AP1530" s="72"/>
      <c r="AQ1530" s="72"/>
      <c r="AR1530" s="72"/>
      <c r="AS1530" s="72"/>
      <c r="AT1530" s="72"/>
      <c r="AU1530" s="72"/>
      <c r="AV1530" s="72"/>
      <c r="AW1530" s="72"/>
      <c r="AX1530" s="2"/>
      <c r="AY1530" s="359"/>
      <c r="AZ1530" s="359"/>
      <c r="BA1530" s="43"/>
      <c r="BB1530" s="128"/>
      <c r="BC1530" s="128"/>
      <c r="BD1530" s="43"/>
      <c r="BE1530" s="44"/>
      <c r="BF1530" s="44"/>
      <c r="BG1530" s="43"/>
      <c r="BH1530" s="2"/>
      <c r="BI1530" s="2"/>
      <c r="BJ1530" s="2"/>
      <c r="BK1530" s="2"/>
      <c r="BL1530" s="2"/>
      <c r="BM1530" s="2"/>
      <c r="BN1530" s="2"/>
      <c r="BO1530" s="2"/>
      <c r="BP1530" s="2"/>
      <c r="BQ1530" s="2"/>
      <c r="BR1530" s="2"/>
      <c r="BS1530" s="72"/>
      <c r="BT1530" s="72"/>
      <c r="BU1530" s="72"/>
      <c r="BV1530" s="72"/>
      <c r="BW1530" s="72"/>
      <c r="BX1530" s="72"/>
      <c r="BY1530" s="72"/>
      <c r="BZ1530" s="72"/>
      <c r="CA1530" s="72"/>
      <c r="CB1530" s="72"/>
      <c r="CC1530" s="72"/>
      <c r="CD1530" s="72"/>
      <c r="CE1530" s="72"/>
      <c r="CF1530" s="72"/>
      <c r="CG1530" s="72"/>
      <c r="CH1530" s="72"/>
      <c r="CI1530" s="72"/>
      <c r="CJ1530" s="72"/>
      <c r="CK1530" s="383"/>
      <c r="CL1530" s="383"/>
      <c r="CM1530" s="383"/>
      <c r="CN1530" s="383"/>
      <c r="CO1530" s="383"/>
      <c r="CP1530" s="383"/>
      <c r="CQ1530" s="383"/>
      <c r="CR1530" s="383"/>
      <c r="CS1530" s="383"/>
      <c r="CT1530" s="383"/>
      <c r="CU1530" s="383"/>
      <c r="CV1530" s="383"/>
      <c r="CW1530" s="383"/>
      <c r="CX1530" s="383"/>
      <c r="CY1530" s="383"/>
      <c r="CZ1530" s="383"/>
      <c r="DA1530" s="383"/>
      <c r="DB1530" s="383"/>
      <c r="DC1530" s="383"/>
      <c r="DD1530" s="383"/>
      <c r="DE1530" s="383"/>
      <c r="DF1530" s="383"/>
      <c r="DG1530" s="383"/>
      <c r="DH1530" s="383"/>
      <c r="DI1530" s="383"/>
      <c r="DJ1530" s="383"/>
      <c r="DK1530" s="383"/>
      <c r="DL1530" s="383"/>
      <c r="DM1530" s="383"/>
      <c r="DN1530" s="383"/>
      <c r="DO1530" s="383"/>
      <c r="DP1530" s="383"/>
      <c r="DQ1530" s="383"/>
      <c r="DR1530" s="383"/>
      <c r="DS1530" s="383"/>
      <c r="DT1530" s="383"/>
      <c r="DU1530" s="383"/>
      <c r="DV1530" s="383"/>
      <c r="DW1530" s="383"/>
      <c r="DX1530" s="383"/>
      <c r="DY1530" s="383"/>
      <c r="DZ1530" s="383"/>
      <c r="EA1530" s="383"/>
      <c r="EB1530" s="383"/>
      <c r="EC1530" s="383"/>
      <c r="ED1530" s="383"/>
      <c r="EE1530" s="383"/>
      <c r="EF1530" s="383"/>
      <c r="EG1530" s="383"/>
      <c r="EH1530" s="383"/>
      <c r="EI1530" s="383"/>
      <c r="EJ1530" s="383"/>
      <c r="EK1530" s="383"/>
      <c r="EL1530" s="383"/>
    </row>
    <row r="1531" spans="1:142" s="384" customFormat="1" ht="25.15" customHeight="1">
      <c r="A1531" s="440"/>
      <c r="B1531" s="369">
        <f t="shared" ref="B1531:B1534" si="607">B1530+1</f>
        <v>2056</v>
      </c>
      <c r="C1531" s="397">
        <f t="shared" si="563"/>
        <v>56979</v>
      </c>
      <c r="D1531" s="107">
        <f t="shared" si="555"/>
        <v>5.2910794426504175</v>
      </c>
      <c r="E1531" s="107">
        <f t="shared" si="556"/>
        <v>2.7034027307519648</v>
      </c>
      <c r="F1531" s="107">
        <f t="shared" si="557"/>
        <v>2.3933965113321198</v>
      </c>
      <c r="G1531" s="107">
        <f t="shared" si="558"/>
        <v>2.3922012336075946</v>
      </c>
      <c r="H1531" s="107">
        <f t="shared" si="559"/>
        <v>2.733050731168734</v>
      </c>
      <c r="I1531" s="107">
        <f t="shared" si="560"/>
        <v>3.7087971051755253</v>
      </c>
      <c r="J1531" s="15"/>
      <c r="K1531" s="385">
        <f t="shared" si="561"/>
        <v>2.1789762417904632</v>
      </c>
      <c r="L1531" s="15"/>
      <c r="M1531" s="128">
        <f t="shared" ref="M1531:M1534" si="608">M1530+1</f>
        <v>2056</v>
      </c>
      <c r="N1531" s="303">
        <f t="shared" ref="N1531:AA1531" si="609">AVERAGE(N1343,N1437)</f>
        <v>8.0146378454748088</v>
      </c>
      <c r="O1531" s="303">
        <f t="shared" si="609"/>
        <v>4.4637060391767811</v>
      </c>
      <c r="P1531" s="303">
        <f t="shared" si="609"/>
        <v>3.3948944432996635</v>
      </c>
      <c r="Q1531" s="303">
        <f t="shared" si="609"/>
        <v>2.8523221692904155</v>
      </c>
      <c r="R1531" s="303">
        <f t="shared" si="609"/>
        <v>2.5544832922135141</v>
      </c>
      <c r="S1531" s="303">
        <f t="shared" si="609"/>
        <v>2.4195331771517061</v>
      </c>
      <c r="T1531" s="303">
        <f t="shared" si="609"/>
        <v>2.367259845512534</v>
      </c>
      <c r="U1531" s="303">
        <f t="shared" si="609"/>
        <v>2.3691733664584937</v>
      </c>
      <c r="V1531" s="303">
        <f t="shared" si="609"/>
        <v>2.4152291007566959</v>
      </c>
      <c r="W1531" s="303">
        <f t="shared" si="609"/>
        <v>2.5284493094162865</v>
      </c>
      <c r="X1531" s="303">
        <f t="shared" si="609"/>
        <v>2.937652152921181</v>
      </c>
      <c r="Y1531" s="303">
        <f t="shared" si="609"/>
        <v>3.3232246290483531</v>
      </c>
      <c r="Z1531" s="303">
        <f t="shared" si="609"/>
        <v>3.7087971051755249</v>
      </c>
      <c r="AA1531" s="303">
        <f t="shared" si="609"/>
        <v>4.094369581302697</v>
      </c>
      <c r="AB1531" s="72"/>
      <c r="AC1531" s="72"/>
      <c r="AD1531" s="72"/>
      <c r="AE1531" s="72"/>
      <c r="AF1531" s="72"/>
      <c r="AG1531" s="72"/>
      <c r="AH1531" s="72"/>
      <c r="AI1531" s="72"/>
      <c r="AJ1531" s="72"/>
      <c r="AK1531" s="72"/>
      <c r="AL1531" s="72"/>
      <c r="AM1531" s="72"/>
      <c r="AN1531" s="72"/>
      <c r="AO1531" s="72"/>
      <c r="AP1531" s="72"/>
      <c r="AQ1531" s="72"/>
      <c r="AR1531" s="72"/>
      <c r="AS1531" s="72"/>
      <c r="AT1531" s="72"/>
      <c r="AU1531" s="72"/>
      <c r="AV1531" s="72"/>
      <c r="AW1531" s="72"/>
      <c r="AX1531" s="2"/>
      <c r="AY1531" s="359"/>
      <c r="AZ1531" s="359"/>
      <c r="BA1531" s="43"/>
      <c r="BB1531" s="128"/>
      <c r="BC1531" s="128"/>
      <c r="BD1531" s="43"/>
      <c r="BE1531" s="44"/>
      <c r="BF1531" s="44"/>
      <c r="BG1531" s="43"/>
      <c r="BH1531" s="2"/>
      <c r="BI1531" s="2"/>
      <c r="BJ1531" s="2"/>
      <c r="BK1531" s="2"/>
      <c r="BL1531" s="2"/>
      <c r="BM1531" s="2"/>
      <c r="BN1531" s="2"/>
      <c r="BO1531" s="2"/>
      <c r="BP1531" s="2"/>
      <c r="BQ1531" s="2"/>
      <c r="BR1531" s="2"/>
      <c r="BS1531" s="72"/>
      <c r="BT1531" s="72"/>
      <c r="BU1531" s="72"/>
      <c r="BV1531" s="72"/>
      <c r="BW1531" s="72"/>
      <c r="BX1531" s="72"/>
      <c r="BY1531" s="72"/>
      <c r="BZ1531" s="72"/>
      <c r="CA1531" s="72"/>
      <c r="CB1531" s="72"/>
      <c r="CC1531" s="72"/>
      <c r="CD1531" s="72"/>
      <c r="CE1531" s="72"/>
      <c r="CF1531" s="72"/>
      <c r="CG1531" s="72"/>
      <c r="CH1531" s="72"/>
      <c r="CI1531" s="72"/>
      <c r="CJ1531" s="72"/>
      <c r="CK1531" s="383"/>
      <c r="CL1531" s="383"/>
      <c r="CM1531" s="383"/>
      <c r="CN1531" s="383"/>
      <c r="CO1531" s="383"/>
      <c r="CP1531" s="383"/>
      <c r="CQ1531" s="383"/>
      <c r="CR1531" s="383"/>
      <c r="CS1531" s="383"/>
      <c r="CT1531" s="383"/>
      <c r="CU1531" s="383"/>
      <c r="CV1531" s="383"/>
      <c r="CW1531" s="383"/>
      <c r="CX1531" s="383"/>
      <c r="CY1531" s="383"/>
      <c r="CZ1531" s="383"/>
      <c r="DA1531" s="383"/>
      <c r="DB1531" s="383"/>
      <c r="DC1531" s="383"/>
      <c r="DD1531" s="383"/>
      <c r="DE1531" s="383"/>
      <c r="DF1531" s="383"/>
      <c r="DG1531" s="383"/>
      <c r="DH1531" s="383"/>
      <c r="DI1531" s="383"/>
      <c r="DJ1531" s="383"/>
      <c r="DK1531" s="383"/>
      <c r="DL1531" s="383"/>
      <c r="DM1531" s="383"/>
      <c r="DN1531" s="383"/>
      <c r="DO1531" s="383"/>
      <c r="DP1531" s="383"/>
      <c r="DQ1531" s="383"/>
      <c r="DR1531" s="383"/>
      <c r="DS1531" s="383"/>
      <c r="DT1531" s="383"/>
      <c r="DU1531" s="383"/>
      <c r="DV1531" s="383"/>
      <c r="DW1531" s="383"/>
      <c r="DX1531" s="383"/>
      <c r="DY1531" s="383"/>
      <c r="DZ1531" s="383"/>
      <c r="EA1531" s="383"/>
      <c r="EB1531" s="383"/>
      <c r="EC1531" s="383"/>
      <c r="ED1531" s="383"/>
      <c r="EE1531" s="383"/>
      <c r="EF1531" s="383"/>
      <c r="EG1531" s="383"/>
      <c r="EH1531" s="383"/>
      <c r="EI1531" s="383"/>
      <c r="EJ1531" s="383"/>
      <c r="EK1531" s="383"/>
      <c r="EL1531" s="383"/>
    </row>
    <row r="1532" spans="1:142" s="384" customFormat="1" ht="25.15" customHeight="1">
      <c r="A1532" s="440"/>
      <c r="B1532" s="369">
        <f t="shared" si="607"/>
        <v>2057</v>
      </c>
      <c r="C1532" s="397">
        <f t="shared" si="563"/>
        <v>57345</v>
      </c>
      <c r="D1532" s="107">
        <f t="shared" si="555"/>
        <v>5.2910794426504175</v>
      </c>
      <c r="E1532" s="107">
        <f t="shared" si="556"/>
        <v>2.7034027307519648</v>
      </c>
      <c r="F1532" s="107">
        <f t="shared" si="557"/>
        <v>2.3933965113321198</v>
      </c>
      <c r="G1532" s="107">
        <f t="shared" si="558"/>
        <v>2.3922012336075946</v>
      </c>
      <c r="H1532" s="107">
        <f t="shared" si="559"/>
        <v>2.733050731168734</v>
      </c>
      <c r="I1532" s="107">
        <f t="shared" si="560"/>
        <v>3.7087971051755253</v>
      </c>
      <c r="J1532" s="15"/>
      <c r="K1532" s="385">
        <f t="shared" si="561"/>
        <v>2.1789762417904632</v>
      </c>
      <c r="L1532" s="15"/>
      <c r="M1532" s="128">
        <f t="shared" si="608"/>
        <v>2057</v>
      </c>
      <c r="N1532" s="303">
        <f t="shared" ref="N1532:AA1532" si="610">AVERAGE(N1344,N1438)</f>
        <v>8.0146378454748088</v>
      </c>
      <c r="O1532" s="303">
        <f t="shared" si="610"/>
        <v>4.4637060391767811</v>
      </c>
      <c r="P1532" s="303">
        <f t="shared" si="610"/>
        <v>3.3948944432996635</v>
      </c>
      <c r="Q1532" s="303">
        <f t="shared" si="610"/>
        <v>2.8523221692904155</v>
      </c>
      <c r="R1532" s="303">
        <f t="shared" si="610"/>
        <v>2.5544832922135141</v>
      </c>
      <c r="S1532" s="303">
        <f t="shared" si="610"/>
        <v>2.4195331771517061</v>
      </c>
      <c r="T1532" s="303">
        <f t="shared" si="610"/>
        <v>2.367259845512534</v>
      </c>
      <c r="U1532" s="303">
        <f t="shared" si="610"/>
        <v>2.3691733664584937</v>
      </c>
      <c r="V1532" s="303">
        <f t="shared" si="610"/>
        <v>2.4152291007566959</v>
      </c>
      <c r="W1532" s="303">
        <f t="shared" si="610"/>
        <v>2.5284493094162865</v>
      </c>
      <c r="X1532" s="303">
        <f t="shared" si="610"/>
        <v>2.937652152921181</v>
      </c>
      <c r="Y1532" s="303">
        <f t="shared" si="610"/>
        <v>3.3232246290483531</v>
      </c>
      <c r="Z1532" s="303">
        <f t="shared" si="610"/>
        <v>3.7087971051755249</v>
      </c>
      <c r="AA1532" s="303">
        <f t="shared" si="610"/>
        <v>4.094369581302697</v>
      </c>
      <c r="AB1532" s="72"/>
      <c r="AC1532" s="72"/>
      <c r="AD1532" s="72"/>
      <c r="AE1532" s="72"/>
      <c r="AF1532" s="72"/>
      <c r="AG1532" s="72"/>
      <c r="AH1532" s="72"/>
      <c r="AI1532" s="72"/>
      <c r="AJ1532" s="72"/>
      <c r="AK1532" s="72"/>
      <c r="AL1532" s="72"/>
      <c r="AM1532" s="72"/>
      <c r="AN1532" s="72"/>
      <c r="AO1532" s="72"/>
      <c r="AP1532" s="72"/>
      <c r="AQ1532" s="72"/>
      <c r="AR1532" s="72"/>
      <c r="AS1532" s="72"/>
      <c r="AT1532" s="72"/>
      <c r="AU1532" s="72"/>
      <c r="AV1532" s="72"/>
      <c r="AW1532" s="72"/>
      <c r="AX1532" s="2"/>
      <c r="AY1532" s="359"/>
      <c r="AZ1532" s="359"/>
      <c r="BA1532" s="43"/>
      <c r="BB1532" s="128"/>
      <c r="BC1532" s="128"/>
      <c r="BD1532" s="43"/>
      <c r="BE1532" s="44"/>
      <c r="BF1532" s="44"/>
      <c r="BG1532" s="43"/>
      <c r="BH1532" s="2"/>
      <c r="BI1532" s="2"/>
      <c r="BJ1532" s="2"/>
      <c r="BK1532" s="2"/>
      <c r="BL1532" s="2"/>
      <c r="BM1532" s="2"/>
      <c r="BN1532" s="2"/>
      <c r="BO1532" s="2"/>
      <c r="BP1532" s="2"/>
      <c r="BQ1532" s="2"/>
      <c r="BR1532" s="2"/>
      <c r="BS1532" s="72"/>
      <c r="BT1532" s="72"/>
      <c r="BU1532" s="72"/>
      <c r="BV1532" s="72"/>
      <c r="BW1532" s="72"/>
      <c r="BX1532" s="72"/>
      <c r="BY1532" s="72"/>
      <c r="BZ1532" s="72"/>
      <c r="CA1532" s="72"/>
      <c r="CB1532" s="72"/>
      <c r="CC1532" s="72"/>
      <c r="CD1532" s="72"/>
      <c r="CE1532" s="72"/>
      <c r="CF1532" s="72"/>
      <c r="CG1532" s="72"/>
      <c r="CH1532" s="72"/>
      <c r="CI1532" s="72"/>
      <c r="CJ1532" s="72"/>
      <c r="CK1532" s="383"/>
      <c r="CL1532" s="383"/>
      <c r="CM1532" s="383"/>
      <c r="CN1532" s="383"/>
      <c r="CO1532" s="383"/>
      <c r="CP1532" s="383"/>
      <c r="CQ1532" s="383"/>
      <c r="CR1532" s="383"/>
      <c r="CS1532" s="383"/>
      <c r="CT1532" s="383"/>
      <c r="CU1532" s="383"/>
      <c r="CV1532" s="383"/>
      <c r="CW1532" s="383"/>
      <c r="CX1532" s="383"/>
      <c r="CY1532" s="383"/>
      <c r="CZ1532" s="383"/>
      <c r="DA1532" s="383"/>
      <c r="DB1532" s="383"/>
      <c r="DC1532" s="383"/>
      <c r="DD1532" s="383"/>
      <c r="DE1532" s="383"/>
      <c r="DF1532" s="383"/>
      <c r="DG1532" s="383"/>
      <c r="DH1532" s="383"/>
      <c r="DI1532" s="383"/>
      <c r="DJ1532" s="383"/>
      <c r="DK1532" s="383"/>
      <c r="DL1532" s="383"/>
      <c r="DM1532" s="383"/>
      <c r="DN1532" s="383"/>
      <c r="DO1532" s="383"/>
      <c r="DP1532" s="383"/>
      <c r="DQ1532" s="383"/>
      <c r="DR1532" s="383"/>
      <c r="DS1532" s="383"/>
      <c r="DT1532" s="383"/>
      <c r="DU1532" s="383"/>
      <c r="DV1532" s="383"/>
      <c r="DW1532" s="383"/>
      <c r="DX1532" s="383"/>
      <c r="DY1532" s="383"/>
      <c r="DZ1532" s="383"/>
      <c r="EA1532" s="383"/>
      <c r="EB1532" s="383"/>
      <c r="EC1532" s="383"/>
      <c r="ED1532" s="383"/>
      <c r="EE1532" s="383"/>
      <c r="EF1532" s="383"/>
      <c r="EG1532" s="383"/>
      <c r="EH1532" s="383"/>
      <c r="EI1532" s="383"/>
      <c r="EJ1532" s="383"/>
      <c r="EK1532" s="383"/>
      <c r="EL1532" s="383"/>
    </row>
    <row r="1533" spans="1:142" s="384" customFormat="1" ht="25.15" customHeight="1">
      <c r="A1533" s="440"/>
      <c r="B1533" s="369">
        <f t="shared" si="607"/>
        <v>2058</v>
      </c>
      <c r="C1533" s="397">
        <f t="shared" si="563"/>
        <v>57710</v>
      </c>
      <c r="D1533" s="107">
        <f t="shared" si="555"/>
        <v>5.2910794426504175</v>
      </c>
      <c r="E1533" s="107">
        <f t="shared" si="556"/>
        <v>2.7034027307519648</v>
      </c>
      <c r="F1533" s="107">
        <f t="shared" si="557"/>
        <v>2.3933965113321198</v>
      </c>
      <c r="G1533" s="107">
        <f t="shared" si="558"/>
        <v>2.3922012336075946</v>
      </c>
      <c r="H1533" s="107">
        <f t="shared" si="559"/>
        <v>2.733050731168734</v>
      </c>
      <c r="I1533" s="107">
        <f t="shared" si="560"/>
        <v>3.7087971051755253</v>
      </c>
      <c r="J1533" s="15"/>
      <c r="K1533" s="385">
        <f t="shared" si="561"/>
        <v>2.1789762417904632</v>
      </c>
      <c r="L1533" s="15"/>
      <c r="M1533" s="128">
        <f t="shared" si="608"/>
        <v>2058</v>
      </c>
      <c r="N1533" s="303">
        <f t="shared" ref="N1533:AA1533" si="611">AVERAGE(N1345,N1439)</f>
        <v>8.0146378454748088</v>
      </c>
      <c r="O1533" s="303">
        <f t="shared" si="611"/>
        <v>4.4637060391767811</v>
      </c>
      <c r="P1533" s="303">
        <f t="shared" si="611"/>
        <v>3.3948944432996635</v>
      </c>
      <c r="Q1533" s="303">
        <f t="shared" si="611"/>
        <v>2.8523221692904155</v>
      </c>
      <c r="R1533" s="303">
        <f t="shared" si="611"/>
        <v>2.5544832922135141</v>
      </c>
      <c r="S1533" s="303">
        <f t="shared" si="611"/>
        <v>2.4195331771517061</v>
      </c>
      <c r="T1533" s="303">
        <f t="shared" si="611"/>
        <v>2.367259845512534</v>
      </c>
      <c r="U1533" s="303">
        <f t="shared" si="611"/>
        <v>2.3691733664584937</v>
      </c>
      <c r="V1533" s="303">
        <f t="shared" si="611"/>
        <v>2.4152291007566959</v>
      </c>
      <c r="W1533" s="303">
        <f t="shared" si="611"/>
        <v>2.5284493094162865</v>
      </c>
      <c r="X1533" s="303">
        <f t="shared" si="611"/>
        <v>2.937652152921181</v>
      </c>
      <c r="Y1533" s="303">
        <f t="shared" si="611"/>
        <v>3.3232246290483531</v>
      </c>
      <c r="Z1533" s="303">
        <f t="shared" si="611"/>
        <v>3.7087971051755249</v>
      </c>
      <c r="AA1533" s="303">
        <f t="shared" si="611"/>
        <v>4.094369581302697</v>
      </c>
      <c r="AB1533" s="72"/>
      <c r="AC1533" s="72"/>
      <c r="AD1533" s="72"/>
      <c r="AE1533" s="72"/>
      <c r="AF1533" s="72"/>
      <c r="AG1533" s="72"/>
      <c r="AH1533" s="72"/>
      <c r="AI1533" s="72"/>
      <c r="AJ1533" s="72"/>
      <c r="AK1533" s="72"/>
      <c r="AL1533" s="72"/>
      <c r="AM1533" s="72"/>
      <c r="AN1533" s="72"/>
      <c r="AO1533" s="72"/>
      <c r="AP1533" s="72"/>
      <c r="AQ1533" s="72"/>
      <c r="AR1533" s="72"/>
      <c r="AS1533" s="72"/>
      <c r="AT1533" s="72"/>
      <c r="AU1533" s="72"/>
      <c r="AV1533" s="72"/>
      <c r="AW1533" s="72"/>
      <c r="AX1533" s="2"/>
      <c r="AY1533" s="359"/>
      <c r="AZ1533" s="359"/>
      <c r="BA1533" s="43"/>
      <c r="BB1533" s="128"/>
      <c r="BC1533" s="128"/>
      <c r="BD1533" s="43"/>
      <c r="BE1533" s="44"/>
      <c r="BF1533" s="44"/>
      <c r="BG1533" s="43"/>
      <c r="BH1533" s="2"/>
      <c r="BI1533" s="2"/>
      <c r="BJ1533" s="2"/>
      <c r="BK1533" s="2"/>
      <c r="BL1533" s="2"/>
      <c r="BM1533" s="2"/>
      <c r="BN1533" s="2"/>
      <c r="BO1533" s="2"/>
      <c r="BP1533" s="2"/>
      <c r="BQ1533" s="2"/>
      <c r="BR1533" s="2"/>
      <c r="BS1533" s="72"/>
      <c r="BT1533" s="72"/>
      <c r="BU1533" s="72"/>
      <c r="BV1533" s="72"/>
      <c r="BW1533" s="72"/>
      <c r="BX1533" s="72"/>
      <c r="BY1533" s="72"/>
      <c r="BZ1533" s="72"/>
      <c r="CA1533" s="72"/>
      <c r="CB1533" s="72"/>
      <c r="CC1533" s="72"/>
      <c r="CD1533" s="72"/>
      <c r="CE1533" s="72"/>
      <c r="CF1533" s="72"/>
      <c r="CG1533" s="72"/>
      <c r="CH1533" s="72"/>
      <c r="CI1533" s="72"/>
      <c r="CJ1533" s="72"/>
      <c r="CK1533" s="383"/>
      <c r="CL1533" s="383"/>
      <c r="CM1533" s="383"/>
      <c r="CN1533" s="383"/>
      <c r="CO1533" s="383"/>
      <c r="CP1533" s="383"/>
      <c r="CQ1533" s="383"/>
      <c r="CR1533" s="383"/>
      <c r="CS1533" s="383"/>
      <c r="CT1533" s="383"/>
      <c r="CU1533" s="383"/>
      <c r="CV1533" s="383"/>
      <c r="CW1533" s="383"/>
      <c r="CX1533" s="383"/>
      <c r="CY1533" s="383"/>
      <c r="CZ1533" s="383"/>
      <c r="DA1533" s="383"/>
      <c r="DB1533" s="383"/>
      <c r="DC1533" s="383"/>
      <c r="DD1533" s="383"/>
      <c r="DE1533" s="383"/>
      <c r="DF1533" s="383"/>
      <c r="DG1533" s="383"/>
      <c r="DH1533" s="383"/>
      <c r="DI1533" s="383"/>
      <c r="DJ1533" s="383"/>
      <c r="DK1533" s="383"/>
      <c r="DL1533" s="383"/>
      <c r="DM1533" s="383"/>
      <c r="DN1533" s="383"/>
      <c r="DO1533" s="383"/>
      <c r="DP1533" s="383"/>
      <c r="DQ1533" s="383"/>
      <c r="DR1533" s="383"/>
      <c r="DS1533" s="383"/>
      <c r="DT1533" s="383"/>
      <c r="DU1533" s="383"/>
      <c r="DV1533" s="383"/>
      <c r="DW1533" s="383"/>
      <c r="DX1533" s="383"/>
      <c r="DY1533" s="383"/>
      <c r="DZ1533" s="383"/>
      <c r="EA1533" s="383"/>
      <c r="EB1533" s="383"/>
      <c r="EC1533" s="383"/>
      <c r="ED1533" s="383"/>
      <c r="EE1533" s="383"/>
      <c r="EF1533" s="383"/>
      <c r="EG1533" s="383"/>
      <c r="EH1533" s="383"/>
      <c r="EI1533" s="383"/>
      <c r="EJ1533" s="383"/>
      <c r="EK1533" s="383"/>
      <c r="EL1533" s="383"/>
    </row>
    <row r="1534" spans="1:142" s="384" customFormat="1" ht="25.15" customHeight="1">
      <c r="A1534" s="440"/>
      <c r="B1534" s="369">
        <f t="shared" si="607"/>
        <v>2059</v>
      </c>
      <c r="C1534" s="397">
        <f t="shared" si="563"/>
        <v>58075</v>
      </c>
      <c r="D1534" s="107">
        <f t="shared" si="555"/>
        <v>5.2910794426504175</v>
      </c>
      <c r="E1534" s="107">
        <f t="shared" si="556"/>
        <v>2.7034027307519648</v>
      </c>
      <c r="F1534" s="107">
        <f t="shared" si="557"/>
        <v>2.3933965113321198</v>
      </c>
      <c r="G1534" s="107">
        <f t="shared" si="558"/>
        <v>2.3922012336075946</v>
      </c>
      <c r="H1534" s="107">
        <f t="shared" si="559"/>
        <v>2.733050731168734</v>
      </c>
      <c r="I1534" s="107">
        <f t="shared" si="560"/>
        <v>3.7087971051755253</v>
      </c>
      <c r="J1534" s="15"/>
      <c r="K1534" s="385">
        <f t="shared" si="561"/>
        <v>2.1789762417904632</v>
      </c>
      <c r="L1534" s="15"/>
      <c r="M1534" s="128">
        <f t="shared" si="608"/>
        <v>2059</v>
      </c>
      <c r="N1534" s="303">
        <f t="shared" ref="N1534:AA1534" si="612">AVERAGE(N1346,N1440)</f>
        <v>8.0146378454748088</v>
      </c>
      <c r="O1534" s="303">
        <f t="shared" si="612"/>
        <v>4.4637060391767811</v>
      </c>
      <c r="P1534" s="303">
        <f t="shared" si="612"/>
        <v>3.3948944432996635</v>
      </c>
      <c r="Q1534" s="303">
        <f t="shared" si="612"/>
        <v>2.8523221692904155</v>
      </c>
      <c r="R1534" s="303">
        <f t="shared" si="612"/>
        <v>2.5544832922135141</v>
      </c>
      <c r="S1534" s="303">
        <f t="shared" si="612"/>
        <v>2.4195331771517061</v>
      </c>
      <c r="T1534" s="303">
        <f t="shared" si="612"/>
        <v>2.367259845512534</v>
      </c>
      <c r="U1534" s="303">
        <f t="shared" si="612"/>
        <v>2.3691733664584937</v>
      </c>
      <c r="V1534" s="303">
        <f t="shared" si="612"/>
        <v>2.4152291007566959</v>
      </c>
      <c r="W1534" s="303">
        <f t="shared" si="612"/>
        <v>2.5284493094162865</v>
      </c>
      <c r="X1534" s="303">
        <f t="shared" si="612"/>
        <v>2.937652152921181</v>
      </c>
      <c r="Y1534" s="303">
        <f t="shared" si="612"/>
        <v>3.3232246290483531</v>
      </c>
      <c r="Z1534" s="303">
        <f t="shared" si="612"/>
        <v>3.7087971051755249</v>
      </c>
      <c r="AA1534" s="303">
        <f t="shared" si="612"/>
        <v>4.094369581302697</v>
      </c>
      <c r="AB1534" s="72"/>
      <c r="AC1534" s="72"/>
      <c r="AD1534" s="72"/>
      <c r="AE1534" s="72"/>
      <c r="AF1534" s="72"/>
      <c r="AG1534" s="72"/>
      <c r="AH1534" s="72"/>
      <c r="AI1534" s="72"/>
      <c r="AJ1534" s="72"/>
      <c r="AK1534" s="72"/>
      <c r="AL1534" s="72"/>
      <c r="AM1534" s="72"/>
      <c r="AN1534" s="72"/>
      <c r="AO1534" s="72"/>
      <c r="AP1534" s="72"/>
      <c r="AQ1534" s="72"/>
      <c r="AR1534" s="72"/>
      <c r="AS1534" s="72"/>
      <c r="AT1534" s="72"/>
      <c r="AU1534" s="72"/>
      <c r="AV1534" s="72"/>
      <c r="AW1534" s="72"/>
      <c r="AX1534" s="2"/>
      <c r="AY1534" s="359"/>
      <c r="AZ1534" s="359"/>
      <c r="BA1534" s="43"/>
      <c r="BB1534" s="128"/>
      <c r="BC1534" s="128"/>
      <c r="BD1534" s="43"/>
      <c r="BE1534" s="44"/>
      <c r="BF1534" s="44"/>
      <c r="BG1534" s="43"/>
      <c r="BH1534" s="2"/>
      <c r="BI1534" s="2"/>
      <c r="BJ1534" s="2"/>
      <c r="BK1534" s="2"/>
      <c r="BL1534" s="2"/>
      <c r="BM1534" s="2"/>
      <c r="BN1534" s="2"/>
      <c r="BO1534" s="2"/>
      <c r="BP1534" s="2"/>
      <c r="BQ1534" s="2"/>
      <c r="BR1534" s="2"/>
      <c r="BS1534" s="72"/>
      <c r="BT1534" s="72"/>
      <c r="BU1534" s="72"/>
      <c r="BV1534" s="72"/>
      <c r="BW1534" s="72"/>
      <c r="BX1534" s="72"/>
      <c r="BY1534" s="72"/>
      <c r="BZ1534" s="72"/>
      <c r="CA1534" s="72"/>
      <c r="CB1534" s="72"/>
      <c r="CC1534" s="72"/>
      <c r="CD1534" s="72"/>
      <c r="CE1534" s="72"/>
      <c r="CF1534" s="72"/>
      <c r="CG1534" s="72"/>
      <c r="CH1534" s="72"/>
      <c r="CI1534" s="72"/>
      <c r="CJ1534" s="72"/>
      <c r="CK1534" s="383"/>
      <c r="CL1534" s="383"/>
      <c r="CM1534" s="383"/>
      <c r="CN1534" s="383"/>
      <c r="CO1534" s="383"/>
      <c r="CP1534" s="383"/>
      <c r="CQ1534" s="383"/>
      <c r="CR1534" s="383"/>
      <c r="CS1534" s="383"/>
      <c r="CT1534" s="383"/>
      <c r="CU1534" s="383"/>
      <c r="CV1534" s="383"/>
      <c r="CW1534" s="383"/>
      <c r="CX1534" s="383"/>
      <c r="CY1534" s="383"/>
      <c r="CZ1534" s="383"/>
      <c r="DA1534" s="383"/>
      <c r="DB1534" s="383"/>
      <c r="DC1534" s="383"/>
      <c r="DD1534" s="383"/>
      <c r="DE1534" s="383"/>
      <c r="DF1534" s="383"/>
      <c r="DG1534" s="383"/>
      <c r="DH1534" s="383"/>
      <c r="DI1534" s="383"/>
      <c r="DJ1534" s="383"/>
      <c r="DK1534" s="383"/>
      <c r="DL1534" s="383"/>
      <c r="DM1534" s="383"/>
      <c r="DN1534" s="383"/>
      <c r="DO1534" s="383"/>
      <c r="DP1534" s="383"/>
      <c r="DQ1534" s="383"/>
      <c r="DR1534" s="383"/>
      <c r="DS1534" s="383"/>
      <c r="DT1534" s="383"/>
      <c r="DU1534" s="383"/>
      <c r="DV1534" s="383"/>
      <c r="DW1534" s="383"/>
      <c r="DX1534" s="383"/>
      <c r="DY1534" s="383"/>
      <c r="DZ1534" s="383"/>
      <c r="EA1534" s="383"/>
      <c r="EB1534" s="383"/>
      <c r="EC1534" s="383"/>
      <c r="ED1534" s="383"/>
      <c r="EE1534" s="383"/>
      <c r="EF1534" s="383"/>
      <c r="EG1534" s="383"/>
      <c r="EH1534" s="383"/>
      <c r="EI1534" s="383"/>
      <c r="EJ1534" s="383"/>
      <c r="EK1534" s="383"/>
      <c r="EL1534" s="383"/>
    </row>
    <row r="1535" spans="1:142" s="384" customFormat="1" ht="25.15" customHeight="1">
      <c r="A1535" s="440"/>
      <c r="B1535" s="369">
        <f>B1534+1</f>
        <v>2060</v>
      </c>
      <c r="C1535" s="397">
        <f t="shared" si="563"/>
        <v>58440</v>
      </c>
      <c r="D1535" s="107">
        <f t="shared" si="555"/>
        <v>5.2910794426504175</v>
      </c>
      <c r="E1535" s="107">
        <f t="shared" si="556"/>
        <v>2.7034027307519648</v>
      </c>
      <c r="F1535" s="107">
        <f t="shared" si="557"/>
        <v>2.3933965113321198</v>
      </c>
      <c r="G1535" s="107">
        <f t="shared" si="558"/>
        <v>2.3922012336075946</v>
      </c>
      <c r="H1535" s="107">
        <f t="shared" si="559"/>
        <v>2.733050731168734</v>
      </c>
      <c r="I1535" s="107">
        <f t="shared" si="560"/>
        <v>3.7087971051755253</v>
      </c>
      <c r="J1535" s="15"/>
      <c r="K1535" s="385">
        <f t="shared" si="561"/>
        <v>2.1789762417904632</v>
      </c>
      <c r="L1535" s="15"/>
      <c r="M1535" s="128">
        <f>M1534+1</f>
        <v>2060</v>
      </c>
      <c r="N1535" s="303">
        <f t="shared" ref="N1535:AA1535" si="613">AVERAGE(N1347,N1441)</f>
        <v>8.0146378454748088</v>
      </c>
      <c r="O1535" s="303">
        <f t="shared" si="613"/>
        <v>4.4637060391767811</v>
      </c>
      <c r="P1535" s="303">
        <f t="shared" si="613"/>
        <v>3.3948944432996635</v>
      </c>
      <c r="Q1535" s="303">
        <f t="shared" si="613"/>
        <v>2.8523221692904155</v>
      </c>
      <c r="R1535" s="303">
        <f t="shared" si="613"/>
        <v>2.5544832922135141</v>
      </c>
      <c r="S1535" s="303">
        <f t="shared" si="613"/>
        <v>2.4195331771517061</v>
      </c>
      <c r="T1535" s="303">
        <f t="shared" si="613"/>
        <v>2.367259845512534</v>
      </c>
      <c r="U1535" s="303">
        <f t="shared" si="613"/>
        <v>2.3691733664584937</v>
      </c>
      <c r="V1535" s="303">
        <f t="shared" si="613"/>
        <v>2.4152291007566959</v>
      </c>
      <c r="W1535" s="303">
        <f t="shared" si="613"/>
        <v>2.5284493094162865</v>
      </c>
      <c r="X1535" s="303">
        <f t="shared" si="613"/>
        <v>2.937652152921181</v>
      </c>
      <c r="Y1535" s="303">
        <f t="shared" si="613"/>
        <v>3.3232246290483531</v>
      </c>
      <c r="Z1535" s="303">
        <f t="shared" si="613"/>
        <v>3.7087971051755249</v>
      </c>
      <c r="AA1535" s="303">
        <f t="shared" si="613"/>
        <v>4.094369581302697</v>
      </c>
      <c r="AB1535" s="72"/>
      <c r="AC1535" s="72"/>
      <c r="AD1535" s="72"/>
      <c r="AE1535" s="72"/>
      <c r="AF1535" s="72"/>
      <c r="AG1535" s="72"/>
      <c r="AH1535" s="72"/>
      <c r="AI1535" s="72"/>
      <c r="AJ1535" s="72"/>
      <c r="AK1535" s="72"/>
      <c r="AL1535" s="72"/>
      <c r="AM1535" s="72"/>
      <c r="AN1535" s="72"/>
      <c r="AO1535" s="72"/>
      <c r="AP1535" s="72"/>
      <c r="AQ1535" s="72"/>
      <c r="AR1535" s="72"/>
      <c r="AS1535" s="72"/>
      <c r="AT1535" s="72"/>
      <c r="AU1535" s="72"/>
      <c r="AV1535" s="72"/>
      <c r="AW1535" s="72"/>
      <c r="AX1535" s="2"/>
      <c r="AY1535" s="359"/>
      <c r="AZ1535" s="359"/>
      <c r="BA1535" s="43"/>
      <c r="BB1535" s="128"/>
      <c r="BC1535" s="128"/>
      <c r="BD1535" s="43"/>
      <c r="BE1535" s="44"/>
      <c r="BF1535" s="44"/>
      <c r="BG1535" s="43"/>
      <c r="BH1535" s="2"/>
      <c r="BI1535" s="2"/>
      <c r="BJ1535" s="2"/>
      <c r="BK1535" s="2"/>
      <c r="BL1535" s="2"/>
      <c r="BM1535" s="2"/>
      <c r="BN1535" s="2"/>
      <c r="BO1535" s="2"/>
      <c r="BP1535" s="2"/>
      <c r="BQ1535" s="2"/>
      <c r="BR1535" s="2"/>
      <c r="BS1535" s="72"/>
      <c r="BT1535" s="72"/>
      <c r="BU1535" s="72"/>
      <c r="BV1535" s="72"/>
      <c r="BW1535" s="72"/>
      <c r="BX1535" s="72"/>
      <c r="BY1535" s="72"/>
      <c r="BZ1535" s="72"/>
      <c r="CA1535" s="72"/>
      <c r="CB1535" s="72"/>
      <c r="CC1535" s="72"/>
      <c r="CD1535" s="72"/>
      <c r="CE1535" s="72"/>
      <c r="CF1535" s="72"/>
      <c r="CG1535" s="72"/>
      <c r="CH1535" s="72"/>
      <c r="CI1535" s="72"/>
      <c r="CJ1535" s="72"/>
      <c r="CK1535" s="383"/>
      <c r="CL1535" s="383"/>
      <c r="CM1535" s="383"/>
      <c r="CN1535" s="383"/>
      <c r="CO1535" s="383"/>
      <c r="CP1535" s="383"/>
      <c r="CQ1535" s="383"/>
      <c r="CR1535" s="383"/>
      <c r="CS1535" s="383"/>
      <c r="CT1535" s="383"/>
      <c r="CU1535" s="383"/>
      <c r="CV1535" s="383"/>
      <c r="CW1535" s="383"/>
      <c r="CX1535" s="383"/>
      <c r="CY1535" s="383"/>
      <c r="CZ1535" s="383"/>
      <c r="DA1535" s="383"/>
      <c r="DB1535" s="383"/>
      <c r="DC1535" s="383"/>
      <c r="DD1535" s="383"/>
      <c r="DE1535" s="383"/>
      <c r="DF1535" s="383"/>
      <c r="DG1535" s="383"/>
      <c r="DH1535" s="383"/>
      <c r="DI1535" s="383"/>
      <c r="DJ1535" s="383"/>
      <c r="DK1535" s="383"/>
      <c r="DL1535" s="383"/>
      <c r="DM1535" s="383"/>
      <c r="DN1535" s="383"/>
      <c r="DO1535" s="383"/>
      <c r="DP1535" s="383"/>
      <c r="DQ1535" s="383"/>
      <c r="DR1535" s="383"/>
      <c r="DS1535" s="383"/>
      <c r="DT1535" s="383"/>
      <c r="DU1535" s="383"/>
      <c r="DV1535" s="383"/>
      <c r="DW1535" s="383"/>
      <c r="DX1535" s="383"/>
      <c r="DY1535" s="383"/>
      <c r="DZ1535" s="383"/>
      <c r="EA1535" s="383"/>
      <c r="EB1535" s="383"/>
      <c r="EC1535" s="383"/>
      <c r="ED1535" s="383"/>
      <c r="EE1535" s="383"/>
      <c r="EF1535" s="383"/>
      <c r="EG1535" s="383"/>
      <c r="EH1535" s="383"/>
      <c r="EI1535" s="383"/>
      <c r="EJ1535" s="383"/>
      <c r="EK1535" s="383"/>
      <c r="EL1535" s="383"/>
    </row>
    <row r="1536" spans="1:142" s="384" customFormat="1" ht="25.15" customHeight="1">
      <c r="A1536" s="440"/>
      <c r="B1536" s="369">
        <f t="shared" ref="B1536" si="614">B1535+1</f>
        <v>2061</v>
      </c>
      <c r="C1536" s="397">
        <f t="shared" si="563"/>
        <v>58806</v>
      </c>
      <c r="D1536" s="107">
        <f t="shared" si="555"/>
        <v>5.2910794426504175</v>
      </c>
      <c r="E1536" s="107">
        <f t="shared" si="556"/>
        <v>2.7034027307519648</v>
      </c>
      <c r="F1536" s="107">
        <f t="shared" si="557"/>
        <v>2.3933965113321198</v>
      </c>
      <c r="G1536" s="107">
        <f t="shared" si="558"/>
        <v>2.3922012336075946</v>
      </c>
      <c r="H1536" s="107">
        <f t="shared" si="559"/>
        <v>2.733050731168734</v>
      </c>
      <c r="I1536" s="107">
        <f t="shared" si="560"/>
        <v>3.7087971051755253</v>
      </c>
      <c r="J1536" s="15"/>
      <c r="K1536" s="385">
        <f t="shared" si="561"/>
        <v>2.1789762417904632</v>
      </c>
      <c r="L1536" s="15"/>
      <c r="M1536" s="128">
        <f t="shared" ref="M1536" si="615">M1535+1</f>
        <v>2061</v>
      </c>
      <c r="N1536" s="303">
        <f t="shared" ref="N1536:AA1536" si="616">AVERAGE(N1348,N1442)</f>
        <v>8.0146378454748088</v>
      </c>
      <c r="O1536" s="303">
        <f t="shared" si="616"/>
        <v>4.4637060391767811</v>
      </c>
      <c r="P1536" s="303">
        <f t="shared" si="616"/>
        <v>3.3948944432996635</v>
      </c>
      <c r="Q1536" s="303">
        <f t="shared" si="616"/>
        <v>2.8523221692904155</v>
      </c>
      <c r="R1536" s="303">
        <f t="shared" si="616"/>
        <v>2.5544832922135141</v>
      </c>
      <c r="S1536" s="303">
        <f t="shared" si="616"/>
        <v>2.4195331771517061</v>
      </c>
      <c r="T1536" s="303">
        <f t="shared" si="616"/>
        <v>2.367259845512534</v>
      </c>
      <c r="U1536" s="303">
        <f t="shared" si="616"/>
        <v>2.3691733664584937</v>
      </c>
      <c r="V1536" s="303">
        <f t="shared" si="616"/>
        <v>2.4152291007566959</v>
      </c>
      <c r="W1536" s="303">
        <f t="shared" si="616"/>
        <v>2.5284493094162865</v>
      </c>
      <c r="X1536" s="303">
        <f t="shared" si="616"/>
        <v>2.937652152921181</v>
      </c>
      <c r="Y1536" s="303">
        <f t="shared" si="616"/>
        <v>3.3232246290483531</v>
      </c>
      <c r="Z1536" s="303">
        <f t="shared" si="616"/>
        <v>3.7087971051755249</v>
      </c>
      <c r="AA1536" s="303">
        <f t="shared" si="616"/>
        <v>4.094369581302697</v>
      </c>
      <c r="AB1536" s="72"/>
      <c r="AC1536" s="72"/>
      <c r="AD1536" s="72"/>
      <c r="AE1536" s="72"/>
      <c r="AF1536" s="72"/>
      <c r="AG1536" s="72"/>
      <c r="AH1536" s="72"/>
      <c r="AI1536" s="72"/>
      <c r="AJ1536" s="72"/>
      <c r="AK1536" s="72"/>
      <c r="AL1536" s="72"/>
      <c r="AM1536" s="72"/>
      <c r="AN1536" s="72"/>
      <c r="AO1536" s="72"/>
      <c r="AP1536" s="72"/>
      <c r="AQ1536" s="72"/>
      <c r="AR1536" s="72"/>
      <c r="AS1536" s="72"/>
      <c r="AT1536" s="72"/>
      <c r="AU1536" s="72"/>
      <c r="AV1536" s="72"/>
      <c r="AW1536" s="72"/>
      <c r="AX1536" s="2"/>
      <c r="AY1536" s="359"/>
      <c r="AZ1536" s="359"/>
      <c r="BA1536" s="43"/>
      <c r="BB1536" s="128"/>
      <c r="BC1536" s="128"/>
      <c r="BD1536" s="43"/>
      <c r="BE1536" s="44"/>
      <c r="BF1536" s="44"/>
      <c r="BG1536" s="43"/>
      <c r="BH1536" s="2"/>
      <c r="BI1536" s="2"/>
      <c r="BJ1536" s="2"/>
      <c r="BK1536" s="2"/>
      <c r="BL1536" s="2"/>
      <c r="BM1536" s="2"/>
      <c r="BN1536" s="2"/>
      <c r="BO1536" s="2"/>
      <c r="BP1536" s="2"/>
      <c r="BQ1536" s="2"/>
      <c r="BR1536" s="2"/>
      <c r="BS1536" s="72"/>
      <c r="BT1536" s="72"/>
      <c r="BU1536" s="72"/>
      <c r="BV1536" s="72"/>
      <c r="BW1536" s="72"/>
      <c r="BX1536" s="72"/>
      <c r="BY1536" s="72"/>
      <c r="BZ1536" s="72"/>
      <c r="CA1536" s="72"/>
      <c r="CB1536" s="72"/>
      <c r="CC1536" s="72"/>
      <c r="CD1536" s="72"/>
      <c r="CE1536" s="72"/>
      <c r="CF1536" s="72"/>
      <c r="CG1536" s="72"/>
      <c r="CH1536" s="72"/>
      <c r="CI1536" s="72"/>
      <c r="CJ1536" s="72"/>
      <c r="CK1536" s="383"/>
      <c r="CL1536" s="383"/>
      <c r="CM1536" s="383"/>
      <c r="CN1536" s="383"/>
      <c r="CO1536" s="383"/>
      <c r="CP1536" s="383"/>
      <c r="CQ1536" s="383"/>
      <c r="CR1536" s="383"/>
      <c r="CS1536" s="383"/>
      <c r="CT1536" s="383"/>
      <c r="CU1536" s="383"/>
      <c r="CV1536" s="383"/>
      <c r="CW1536" s="383"/>
      <c r="CX1536" s="383"/>
      <c r="CY1536" s="383"/>
      <c r="CZ1536" s="383"/>
      <c r="DA1536" s="383"/>
      <c r="DB1536" s="383"/>
      <c r="DC1536" s="383"/>
      <c r="DD1536" s="383"/>
      <c r="DE1536" s="383"/>
      <c r="DF1536" s="383"/>
      <c r="DG1536" s="383"/>
      <c r="DH1536" s="383"/>
      <c r="DI1536" s="383"/>
      <c r="DJ1536" s="383"/>
      <c r="DK1536" s="383"/>
      <c r="DL1536" s="383"/>
      <c r="DM1536" s="383"/>
      <c r="DN1536" s="383"/>
      <c r="DO1536" s="383"/>
      <c r="DP1536" s="383"/>
      <c r="DQ1536" s="383"/>
      <c r="DR1536" s="383"/>
      <c r="DS1536" s="383"/>
      <c r="DT1536" s="383"/>
      <c r="DU1536" s="383"/>
      <c r="DV1536" s="383"/>
      <c r="DW1536" s="383"/>
      <c r="DX1536" s="383"/>
      <c r="DY1536" s="383"/>
      <c r="DZ1536" s="383"/>
      <c r="EA1536" s="383"/>
      <c r="EB1536" s="383"/>
      <c r="EC1536" s="383"/>
      <c r="ED1536" s="383"/>
      <c r="EE1536" s="383"/>
      <c r="EF1536" s="383"/>
      <c r="EG1536" s="383"/>
      <c r="EH1536" s="383"/>
      <c r="EI1536" s="383"/>
      <c r="EJ1536" s="383"/>
      <c r="EK1536" s="383"/>
      <c r="EL1536" s="383"/>
    </row>
    <row r="1537" spans="1:86" ht="25.15" customHeight="1">
      <c r="A1537" s="440"/>
      <c r="B1537" s="209"/>
      <c r="C1537" s="72"/>
      <c r="D1537" s="72"/>
      <c r="E1537" s="72"/>
      <c r="F1537" s="72"/>
      <c r="G1537" s="72"/>
      <c r="H1537" s="72"/>
      <c r="I1537" s="72"/>
      <c r="J1537" s="15"/>
      <c r="K1537" s="15"/>
      <c r="L1537" s="15"/>
      <c r="M1537" s="15"/>
      <c r="N1537" s="72"/>
      <c r="O1537" s="72"/>
      <c r="P1537" s="72"/>
      <c r="Q1537" s="72"/>
      <c r="R1537" s="72"/>
      <c r="S1537" s="72"/>
      <c r="T1537" s="72"/>
      <c r="U1537" s="72"/>
      <c r="V1537" s="72"/>
      <c r="W1537" s="72"/>
      <c r="X1537" s="72"/>
      <c r="Y1537" s="72"/>
      <c r="Z1537" s="72"/>
      <c r="AA1537" s="72"/>
      <c r="AB1537" s="72"/>
      <c r="AC1537" s="72"/>
      <c r="AD1537" s="72"/>
      <c r="AE1537" s="72"/>
      <c r="AF1537" s="72"/>
      <c r="AG1537" s="72"/>
      <c r="AH1537" s="72"/>
      <c r="AI1537" s="72"/>
      <c r="AJ1537" s="72"/>
      <c r="AK1537" s="72"/>
      <c r="AL1537" s="72"/>
      <c r="AM1537" s="72"/>
      <c r="AN1537" s="72"/>
      <c r="AO1537" s="72"/>
      <c r="AP1537" s="72"/>
      <c r="AQ1537" s="72"/>
      <c r="AR1537" s="72"/>
      <c r="AS1537" s="72"/>
      <c r="AT1537" s="72"/>
      <c r="AU1537" s="72"/>
      <c r="AV1537" s="2"/>
      <c r="AW1537" s="359"/>
      <c r="AX1537" s="359"/>
      <c r="AY1537" s="43"/>
      <c r="AZ1537" s="128"/>
      <c r="BA1537" s="128"/>
      <c r="BB1537" s="43"/>
      <c r="BC1537" s="44"/>
      <c r="BD1537" s="44"/>
      <c r="BE1537" s="43"/>
      <c r="BF1537" s="2"/>
      <c r="BG1537" s="2"/>
      <c r="BH1537" s="2"/>
      <c r="BI1537" s="2"/>
      <c r="BJ1537" s="2"/>
      <c r="BK1537" s="2"/>
      <c r="BL1537" s="2"/>
      <c r="BM1537" s="2"/>
      <c r="BN1537" s="2"/>
      <c r="BO1537" s="2"/>
      <c r="BP1537" s="2"/>
      <c r="BQ1537" s="72"/>
      <c r="BR1537" s="72"/>
      <c r="BS1537" s="72"/>
      <c r="BT1537" s="72"/>
      <c r="BU1537" s="72"/>
      <c r="BV1537" s="72"/>
      <c r="BW1537" s="72"/>
      <c r="BX1537" s="72"/>
      <c r="BY1537" s="72"/>
      <c r="BZ1537" s="72"/>
      <c r="CA1537" s="72"/>
      <c r="CB1537" s="72"/>
      <c r="CC1537" s="72"/>
      <c r="CD1537" s="72"/>
      <c r="CE1537" s="72"/>
      <c r="CF1537" s="72"/>
      <c r="CG1537" s="72"/>
      <c r="CH1537" s="72"/>
    </row>
    <row r="1538" spans="1:86" ht="25.15" customHeight="1">
      <c r="A1538" s="440"/>
      <c r="B1538" s="72"/>
      <c r="C1538" s="491" t="s">
        <v>346</v>
      </c>
      <c r="D1538" s="492"/>
      <c r="E1538" s="72"/>
      <c r="F1538" s="491" t="s">
        <v>346</v>
      </c>
      <c r="G1538" s="492"/>
      <c r="H1538" s="72"/>
      <c r="I1538" s="491" t="s">
        <v>346</v>
      </c>
      <c r="J1538" s="492"/>
      <c r="K1538" s="43"/>
      <c r="L1538" s="72"/>
      <c r="M1538" s="493" t="s">
        <v>347</v>
      </c>
      <c r="N1538" s="494"/>
      <c r="O1538" s="495"/>
      <c r="P1538" s="493" t="s">
        <v>348</v>
      </c>
      <c r="Q1538" s="495"/>
      <c r="R1538" s="72"/>
      <c r="S1538" s="72"/>
      <c r="T1538" s="72"/>
      <c r="U1538" s="72"/>
      <c r="V1538" s="72"/>
      <c r="W1538" s="72"/>
      <c r="X1538" s="72"/>
      <c r="Y1538" s="72"/>
      <c r="Z1538" s="72"/>
      <c r="AA1538" s="72"/>
      <c r="AB1538" s="72"/>
      <c r="AC1538" s="72"/>
      <c r="AD1538" s="72"/>
      <c r="AE1538" s="72"/>
      <c r="AF1538" s="72"/>
      <c r="AG1538" s="72"/>
      <c r="AH1538" s="72"/>
      <c r="AI1538" s="72"/>
      <c r="AJ1538" s="72"/>
      <c r="AK1538" s="72"/>
      <c r="AL1538" s="72"/>
      <c r="AM1538" s="72"/>
      <c r="AN1538" s="72"/>
      <c r="AO1538" s="72"/>
      <c r="AP1538" s="72"/>
      <c r="AQ1538" s="72"/>
      <c r="AR1538" s="72"/>
      <c r="AS1538" s="72"/>
      <c r="AT1538" s="72"/>
      <c r="AU1538" s="72"/>
      <c r="AV1538" s="2"/>
      <c r="AW1538" s="359"/>
      <c r="AX1538" s="359"/>
      <c r="AY1538" s="43"/>
      <c r="AZ1538" s="128"/>
      <c r="BA1538" s="128"/>
      <c r="BB1538" s="43"/>
      <c r="BC1538" s="44"/>
      <c r="BD1538" s="44"/>
      <c r="BE1538" s="43"/>
      <c r="BF1538" s="2"/>
      <c r="BG1538" s="2"/>
      <c r="BH1538" s="2"/>
      <c r="BI1538" s="2"/>
      <c r="BJ1538" s="2"/>
      <c r="BK1538" s="2"/>
      <c r="BL1538" s="2"/>
      <c r="BM1538" s="2"/>
      <c r="BN1538" s="2"/>
      <c r="BO1538" s="2"/>
      <c r="BP1538" s="2"/>
      <c r="BQ1538" s="72"/>
      <c r="BR1538" s="72"/>
      <c r="BS1538" s="72"/>
      <c r="BT1538" s="72"/>
      <c r="BU1538" s="72"/>
      <c r="BV1538" s="72"/>
      <c r="BW1538" s="72"/>
      <c r="BX1538" s="72"/>
      <c r="BY1538" s="72"/>
      <c r="BZ1538" s="72"/>
      <c r="CA1538" s="72"/>
      <c r="CB1538" s="72"/>
      <c r="CC1538" s="72"/>
      <c r="CD1538" s="72"/>
      <c r="CE1538" s="72"/>
      <c r="CF1538" s="72"/>
      <c r="CG1538" s="72"/>
      <c r="CH1538" s="72"/>
    </row>
    <row r="1539" spans="1:86" ht="25.15" customHeight="1">
      <c r="A1539" s="440"/>
      <c r="B1539" s="300" t="s">
        <v>349</v>
      </c>
      <c r="C1539" s="298" t="s">
        <v>350</v>
      </c>
      <c r="D1539" s="301" t="s">
        <v>351</v>
      </c>
      <c r="E1539" s="300" t="s">
        <v>349</v>
      </c>
      <c r="F1539" s="298" t="s">
        <v>350</v>
      </c>
      <c r="G1539" s="301" t="s">
        <v>351</v>
      </c>
      <c r="H1539" s="300" t="s">
        <v>349</v>
      </c>
      <c r="I1539" s="298" t="s">
        <v>350</v>
      </c>
      <c r="J1539" s="301" t="s">
        <v>351</v>
      </c>
      <c r="K1539" s="43"/>
      <c r="L1539" s="72"/>
      <c r="M1539" s="300" t="s">
        <v>349</v>
      </c>
      <c r="N1539" s="299" t="s">
        <v>352</v>
      </c>
      <c r="O1539" s="299" t="s">
        <v>353</v>
      </c>
      <c r="P1539" s="302" t="s">
        <v>352</v>
      </c>
      <c r="Q1539" s="299" t="s">
        <v>354</v>
      </c>
      <c r="R1539" s="72"/>
      <c r="S1539" s="72"/>
      <c r="T1539" s="72"/>
      <c r="U1539" s="72"/>
      <c r="V1539" s="72"/>
      <c r="W1539" s="72"/>
      <c r="X1539" s="72"/>
      <c r="Y1539" s="72"/>
      <c r="Z1539" s="72"/>
      <c r="AA1539" s="72"/>
      <c r="AB1539" s="72"/>
      <c r="AC1539" s="72"/>
      <c r="AD1539" s="72"/>
      <c r="AE1539" s="72"/>
      <c r="AF1539" s="72"/>
      <c r="AG1539" s="72"/>
      <c r="AH1539" s="72"/>
      <c r="AI1539" s="72"/>
      <c r="AJ1539" s="72"/>
      <c r="AK1539" s="72"/>
      <c r="AL1539" s="72"/>
      <c r="AM1539" s="72"/>
      <c r="AN1539" s="72"/>
      <c r="AO1539" s="72"/>
      <c r="AP1539" s="72"/>
      <c r="AQ1539" s="72"/>
      <c r="AR1539" s="72"/>
      <c r="AS1539" s="72"/>
      <c r="AT1539" s="72"/>
      <c r="AU1539" s="72"/>
      <c r="AV1539" s="2"/>
      <c r="AW1539" s="359"/>
      <c r="AX1539" s="359"/>
      <c r="AY1539" s="43"/>
      <c r="AZ1539" s="128"/>
      <c r="BA1539" s="128"/>
      <c r="BB1539" s="43"/>
      <c r="BC1539" s="44"/>
      <c r="BD1539" s="44"/>
      <c r="BE1539" s="43"/>
      <c r="BF1539" s="2"/>
      <c r="BG1539" s="2"/>
      <c r="BH1539" s="2"/>
      <c r="BI1539" s="2"/>
      <c r="BJ1539" s="2"/>
      <c r="BK1539" s="2"/>
      <c r="BL1539" s="2"/>
      <c r="BM1539" s="2"/>
      <c r="BN1539" s="2"/>
      <c r="BO1539" s="2"/>
      <c r="BP1539" s="2"/>
      <c r="BQ1539" s="72"/>
      <c r="BR1539" s="72"/>
      <c r="BS1539" s="72"/>
      <c r="BT1539" s="72"/>
      <c r="BU1539" s="72"/>
      <c r="BV1539" s="72"/>
      <c r="BW1539" s="72"/>
      <c r="BX1539" s="72"/>
      <c r="BY1539" s="72"/>
      <c r="BZ1539" s="72"/>
      <c r="CA1539" s="72"/>
      <c r="CB1539" s="72"/>
      <c r="CC1539" s="72"/>
      <c r="CD1539" s="72"/>
      <c r="CE1539" s="72"/>
      <c r="CF1539" s="72"/>
      <c r="CG1539" s="72"/>
      <c r="CH1539" s="72"/>
    </row>
    <row r="1540" spans="1:86" ht="25.15" customHeight="1">
      <c r="A1540" s="440"/>
      <c r="B1540" s="10">
        <v>2022</v>
      </c>
      <c r="C1540" s="46">
        <f>$F$1248</f>
        <v>154.67714477673147</v>
      </c>
      <c r="D1540" s="496">
        <f>AVERAGE(C1175:D1188)</f>
        <v>463.08718163451891</v>
      </c>
      <c r="E1540" s="10">
        <v>2022</v>
      </c>
      <c r="F1540" s="45">
        <f>C1540*$H$1200</f>
        <v>180.77891295780489</v>
      </c>
      <c r="G1540" s="496">
        <f>AVERAGE(G1175:H1188)</f>
        <v>541.74748574243119</v>
      </c>
      <c r="H1540" s="10">
        <v>2022</v>
      </c>
      <c r="I1540" s="45">
        <f>AVERAGE(C1540,F1540)</f>
        <v>167.72802886726816</v>
      </c>
      <c r="J1540" s="496">
        <f>AVERAGE(D1540,G1540)</f>
        <v>502.41733368847508</v>
      </c>
      <c r="K1540" s="43"/>
      <c r="L1540" s="72"/>
      <c r="M1540" s="10">
        <v>2022</v>
      </c>
      <c r="N1540" s="40">
        <f>$F$1159</f>
        <v>0.97872727272727278</v>
      </c>
      <c r="O1540" s="40">
        <f>100%-N1540</f>
        <v>2.1272727272727221E-2</v>
      </c>
      <c r="P1540" s="40">
        <v>1</v>
      </c>
      <c r="Q1540" s="40">
        <v>0</v>
      </c>
      <c r="R1540" s="72"/>
      <c r="S1540" s="72"/>
      <c r="T1540" s="72"/>
      <c r="U1540" s="72"/>
      <c r="V1540" s="72"/>
      <c r="W1540" s="72"/>
      <c r="X1540" s="72"/>
      <c r="Y1540" s="72"/>
      <c r="Z1540" s="72"/>
      <c r="AA1540" s="72"/>
      <c r="AB1540" s="72"/>
      <c r="AC1540" s="72"/>
      <c r="AD1540" s="72"/>
      <c r="AE1540" s="72"/>
      <c r="AF1540" s="72"/>
      <c r="AG1540" s="72"/>
      <c r="AH1540" s="72"/>
      <c r="AI1540" s="72"/>
      <c r="AJ1540" s="72"/>
      <c r="AK1540" s="72"/>
      <c r="AL1540" s="72"/>
      <c r="AM1540" s="72"/>
      <c r="AN1540" s="72"/>
      <c r="AO1540" s="72"/>
      <c r="AP1540" s="72"/>
      <c r="AQ1540" s="72"/>
      <c r="AR1540" s="72"/>
      <c r="AS1540" s="72"/>
      <c r="AT1540" s="72"/>
      <c r="AU1540" s="72"/>
      <c r="AV1540" s="2"/>
      <c r="AW1540" s="359"/>
      <c r="AX1540" s="359"/>
      <c r="AY1540" s="43"/>
      <c r="AZ1540" s="128"/>
      <c r="BA1540" s="128"/>
      <c r="BB1540" s="43"/>
      <c r="BC1540" s="44"/>
      <c r="BD1540" s="44"/>
      <c r="BE1540" s="43"/>
      <c r="BF1540" s="2"/>
      <c r="BG1540" s="2"/>
      <c r="BH1540" s="2"/>
      <c r="BI1540" s="2"/>
      <c r="BJ1540" s="2"/>
      <c r="BK1540" s="2"/>
      <c r="BL1540" s="2"/>
      <c r="BM1540" s="2"/>
      <c r="BN1540" s="2"/>
      <c r="BO1540" s="2"/>
      <c r="BP1540" s="2"/>
      <c r="BQ1540" s="72"/>
      <c r="BR1540" s="72"/>
      <c r="BS1540" s="72"/>
      <c r="BT1540" s="72"/>
      <c r="BU1540" s="72"/>
      <c r="BV1540" s="72"/>
      <c r="BW1540" s="72"/>
      <c r="BX1540" s="72"/>
      <c r="BY1540" s="72"/>
      <c r="BZ1540" s="72"/>
      <c r="CA1540" s="72"/>
      <c r="CB1540" s="72"/>
      <c r="CC1540" s="72"/>
      <c r="CD1540" s="72"/>
      <c r="CE1540" s="72"/>
      <c r="CF1540" s="72"/>
      <c r="CG1540" s="72"/>
      <c r="CH1540" s="72"/>
    </row>
    <row r="1541" spans="1:86" ht="25.15" customHeight="1">
      <c r="A1541" s="440"/>
      <c r="B1541" s="10">
        <v>2023</v>
      </c>
      <c r="C1541" s="46">
        <f>$G$1248</f>
        <v>153.32873517919438</v>
      </c>
      <c r="D1541" s="496"/>
      <c r="E1541" s="10">
        <v>2023</v>
      </c>
      <c r="F1541" s="45">
        <f t="shared" ref="F1541:F1570" si="617">C1541*$H$1200</f>
        <v>179.20295924068344</v>
      </c>
      <c r="G1541" s="496"/>
      <c r="H1541" s="10">
        <v>2023</v>
      </c>
      <c r="I1541" s="45">
        <f t="shared" ref="I1541:I1570" si="618">AVERAGE(C1541,F1541)</f>
        <v>166.2658472099389</v>
      </c>
      <c r="J1541" s="496"/>
      <c r="K1541" s="43"/>
      <c r="L1541" s="72"/>
      <c r="M1541" s="10">
        <v>2023</v>
      </c>
      <c r="N1541" s="40">
        <f>$G$1159</f>
        <v>0.97163636363636363</v>
      </c>
      <c r="O1541" s="40">
        <f>100%-N1541</f>
        <v>2.8363636363636369E-2</v>
      </c>
      <c r="P1541" s="40">
        <v>1</v>
      </c>
      <c r="Q1541" s="40">
        <v>0</v>
      </c>
      <c r="R1541" s="72"/>
      <c r="S1541" s="72"/>
      <c r="T1541" s="72"/>
      <c r="U1541" s="72"/>
      <c r="V1541" s="72"/>
      <c r="W1541" s="72"/>
      <c r="X1541" s="72"/>
      <c r="Y1541" s="72"/>
      <c r="Z1541" s="72"/>
      <c r="AA1541" s="72"/>
      <c r="AB1541" s="72"/>
      <c r="AC1541" s="72"/>
      <c r="AD1541" s="72"/>
      <c r="AE1541" s="72"/>
      <c r="AF1541" s="72"/>
      <c r="AG1541" s="72"/>
      <c r="AH1541" s="72"/>
      <c r="AI1541" s="72"/>
      <c r="AJ1541" s="72"/>
      <c r="AK1541" s="72"/>
      <c r="AL1541" s="72"/>
      <c r="AM1541" s="72"/>
      <c r="AN1541" s="72"/>
      <c r="AO1541" s="72"/>
      <c r="AP1541" s="72"/>
      <c r="AQ1541" s="72"/>
      <c r="AR1541" s="72"/>
      <c r="AS1541" s="72"/>
      <c r="AT1541" s="72"/>
      <c r="AU1541" s="72"/>
      <c r="AV1541" s="2"/>
      <c r="AW1541" s="359"/>
      <c r="AX1541" s="359"/>
      <c r="AY1541" s="43"/>
      <c r="AZ1541" s="128"/>
      <c r="BA1541" s="128"/>
      <c r="BB1541" s="43"/>
      <c r="BC1541" s="44"/>
      <c r="BD1541" s="44"/>
      <c r="BE1541" s="43"/>
      <c r="BF1541" s="2"/>
      <c r="BG1541" s="2"/>
      <c r="BH1541" s="2"/>
      <c r="BI1541" s="2"/>
      <c r="BJ1541" s="2"/>
      <c r="BK1541" s="2"/>
      <c r="BL1541" s="2"/>
      <c r="BM1541" s="2"/>
      <c r="BN1541" s="2"/>
      <c r="BO1541" s="2"/>
      <c r="BP1541" s="2"/>
      <c r="BQ1541" s="72"/>
      <c r="BR1541" s="72"/>
      <c r="BS1541" s="72"/>
      <c r="BT1541" s="72"/>
      <c r="BU1541" s="72"/>
      <c r="BV1541" s="72"/>
      <c r="BW1541" s="72"/>
      <c r="BX1541" s="72"/>
      <c r="BY1541" s="72"/>
      <c r="BZ1541" s="72"/>
      <c r="CA1541" s="72"/>
      <c r="CB1541" s="72"/>
      <c r="CC1541" s="72"/>
      <c r="CD1541" s="72"/>
      <c r="CE1541" s="72"/>
      <c r="CF1541" s="72"/>
      <c r="CG1541" s="72"/>
      <c r="CH1541" s="72"/>
    </row>
    <row r="1542" spans="1:86" ht="25.15" customHeight="1">
      <c r="A1542" s="440"/>
      <c r="B1542" s="10">
        <v>2024</v>
      </c>
      <c r="C1542" s="46">
        <f>$H$1248</f>
        <v>151.98032558165733</v>
      </c>
      <c r="D1542" s="496"/>
      <c r="E1542" s="10">
        <v>2024</v>
      </c>
      <c r="F1542" s="45">
        <f t="shared" si="617"/>
        <v>177.62700552356199</v>
      </c>
      <c r="G1542" s="496"/>
      <c r="H1542" s="10">
        <v>2024</v>
      </c>
      <c r="I1542" s="45">
        <f t="shared" si="618"/>
        <v>164.80366555260966</v>
      </c>
      <c r="J1542" s="496"/>
      <c r="K1542" s="43"/>
      <c r="L1542" s="72"/>
      <c r="M1542" s="10">
        <v>2024</v>
      </c>
      <c r="N1542" s="40">
        <f>$H$1159</f>
        <v>0.96454545454545459</v>
      </c>
      <c r="O1542" s="40">
        <f t="shared" ref="O1542:O1570" si="619">100%-N1542</f>
        <v>3.5454545454545405E-2</v>
      </c>
      <c r="P1542" s="40">
        <v>1</v>
      </c>
      <c r="Q1542" s="40">
        <v>0</v>
      </c>
      <c r="R1542" s="72"/>
      <c r="S1542" s="72"/>
      <c r="T1542" s="72"/>
      <c r="U1542" s="72"/>
      <c r="V1542" s="72"/>
      <c r="W1542" s="72"/>
      <c r="X1542" s="72"/>
      <c r="Y1542" s="72"/>
      <c r="Z1542" s="72"/>
      <c r="AA1542" s="72"/>
      <c r="AB1542" s="72"/>
      <c r="AC1542" s="72"/>
      <c r="AD1542" s="72"/>
      <c r="AE1542" s="72"/>
      <c r="AF1542" s="72"/>
      <c r="AG1542" s="72"/>
      <c r="AH1542" s="72"/>
      <c r="AI1542" s="72"/>
      <c r="AJ1542" s="72"/>
      <c r="AK1542" s="72"/>
      <c r="AL1542" s="72"/>
      <c r="AM1542" s="72"/>
      <c r="AN1542" s="72"/>
      <c r="AO1542" s="72"/>
      <c r="AP1542" s="72"/>
      <c r="AQ1542" s="72"/>
      <c r="AR1542" s="72"/>
      <c r="AS1542" s="72"/>
      <c r="AT1542" s="72"/>
      <c r="AU1542" s="72"/>
      <c r="AV1542" s="2"/>
      <c r="AW1542" s="359"/>
      <c r="AX1542" s="359"/>
      <c r="AY1542" s="43"/>
      <c r="AZ1542" s="128"/>
      <c r="BA1542" s="128"/>
      <c r="BB1542" s="43"/>
      <c r="BC1542" s="44"/>
      <c r="BD1542" s="44"/>
      <c r="BE1542" s="43"/>
      <c r="BF1542" s="2"/>
      <c r="BG1542" s="2"/>
      <c r="BH1542" s="2"/>
      <c r="BI1542" s="2"/>
      <c r="BJ1542" s="2"/>
      <c r="BK1542" s="2"/>
      <c r="BL1542" s="2"/>
      <c r="BM1542" s="2"/>
      <c r="BN1542" s="2"/>
      <c r="BO1542" s="2"/>
      <c r="BP1542" s="2"/>
      <c r="BQ1542" s="72"/>
      <c r="BR1542" s="72"/>
      <c r="BS1542" s="72"/>
      <c r="BT1542" s="72"/>
      <c r="BU1542" s="72"/>
      <c r="BV1542" s="72"/>
      <c r="BW1542" s="72"/>
      <c r="BX1542" s="72"/>
      <c r="BY1542" s="72"/>
      <c r="BZ1542" s="72"/>
      <c r="CA1542" s="72"/>
      <c r="CB1542" s="72"/>
      <c r="CC1542" s="72"/>
      <c r="CD1542" s="72"/>
      <c r="CE1542" s="72"/>
      <c r="CF1542" s="72"/>
      <c r="CG1542" s="72"/>
      <c r="CH1542" s="72"/>
    </row>
    <row r="1543" spans="1:86" ht="25.15" customHeight="1">
      <c r="A1543" s="440"/>
      <c r="B1543" s="10">
        <v>2025</v>
      </c>
      <c r="C1543" s="46">
        <f>$I$1248</f>
        <v>150.63191598412018</v>
      </c>
      <c r="D1543" s="496"/>
      <c r="E1543" s="10">
        <v>2025</v>
      </c>
      <c r="F1543" s="45">
        <f t="shared" si="617"/>
        <v>176.05105180644046</v>
      </c>
      <c r="G1543" s="496"/>
      <c r="H1543" s="10">
        <v>2025</v>
      </c>
      <c r="I1543" s="45">
        <f t="shared" si="618"/>
        <v>163.34148389528031</v>
      </c>
      <c r="J1543" s="496"/>
      <c r="K1543" s="43"/>
      <c r="L1543" s="72"/>
      <c r="M1543" s="10">
        <v>2025</v>
      </c>
      <c r="N1543" s="40">
        <f>$I$1159</f>
        <v>0.95745454545454556</v>
      </c>
      <c r="O1543" s="40">
        <f t="shared" si="619"/>
        <v>4.2545454545454442E-2</v>
      </c>
      <c r="P1543" s="40">
        <v>1</v>
      </c>
      <c r="Q1543" s="40">
        <v>0</v>
      </c>
      <c r="R1543" s="72"/>
      <c r="S1543" s="72"/>
      <c r="T1543" s="72"/>
      <c r="U1543" s="72"/>
      <c r="V1543" s="72"/>
      <c r="W1543" s="72"/>
      <c r="X1543" s="72"/>
      <c r="Y1543" s="72"/>
      <c r="Z1543" s="72"/>
      <c r="AA1543" s="72"/>
      <c r="AB1543" s="72"/>
      <c r="AC1543" s="72"/>
      <c r="AD1543" s="72"/>
      <c r="AE1543" s="72"/>
      <c r="AF1543" s="72"/>
      <c r="AG1543" s="72"/>
      <c r="AH1543" s="72"/>
      <c r="AI1543" s="72"/>
      <c r="AJ1543" s="72"/>
      <c r="AK1543" s="72"/>
      <c r="AL1543" s="72"/>
      <c r="AM1543" s="72"/>
      <c r="AN1543" s="72"/>
      <c r="AO1543" s="72"/>
      <c r="AP1543" s="72"/>
      <c r="AQ1543" s="72"/>
      <c r="AR1543" s="72"/>
      <c r="AS1543" s="72"/>
      <c r="AT1543" s="72"/>
      <c r="AU1543" s="72"/>
      <c r="AV1543" s="2"/>
      <c r="AW1543" s="359"/>
      <c r="AX1543" s="359"/>
      <c r="AY1543" s="43"/>
      <c r="AZ1543" s="128"/>
      <c r="BA1543" s="128"/>
      <c r="BB1543" s="43"/>
      <c r="BC1543" s="44"/>
      <c r="BD1543" s="44"/>
      <c r="BE1543" s="43"/>
      <c r="BF1543" s="2"/>
      <c r="BG1543" s="2"/>
      <c r="BH1543" s="2"/>
      <c r="BI1543" s="2"/>
      <c r="BJ1543" s="2"/>
      <c r="BK1543" s="2"/>
      <c r="BL1543" s="2"/>
      <c r="BM1543" s="2"/>
      <c r="BN1543" s="2"/>
      <c r="BO1543" s="2"/>
      <c r="BP1543" s="2"/>
      <c r="BQ1543" s="72"/>
      <c r="BR1543" s="72"/>
      <c r="BS1543" s="72"/>
      <c r="BT1543" s="72"/>
      <c r="BU1543" s="72"/>
      <c r="BV1543" s="72"/>
      <c r="BW1543" s="72"/>
      <c r="BX1543" s="72"/>
      <c r="BY1543" s="72"/>
      <c r="BZ1543" s="72"/>
      <c r="CA1543" s="72"/>
      <c r="CB1543" s="72"/>
      <c r="CC1543" s="72"/>
      <c r="CD1543" s="72"/>
      <c r="CE1543" s="72"/>
      <c r="CF1543" s="72"/>
      <c r="CG1543" s="72"/>
      <c r="CH1543" s="72"/>
    </row>
    <row r="1544" spans="1:86" ht="25.15" customHeight="1">
      <c r="A1544" s="440"/>
      <c r="B1544" s="10">
        <v>2026</v>
      </c>
      <c r="C1544" s="46">
        <f>$J$1248</f>
        <v>147.5277276527915</v>
      </c>
      <c r="D1544" s="496"/>
      <c r="E1544" s="10">
        <v>2026</v>
      </c>
      <c r="F1544" s="45">
        <f t="shared" si="617"/>
        <v>172.42303169420006</v>
      </c>
      <c r="G1544" s="496"/>
      <c r="H1544" s="10">
        <v>2026</v>
      </c>
      <c r="I1544" s="45">
        <f t="shared" si="618"/>
        <v>159.97537967349578</v>
      </c>
      <c r="J1544" s="496"/>
      <c r="K1544" s="43"/>
      <c r="L1544" s="72"/>
      <c r="M1544" s="10">
        <v>2026</v>
      </c>
      <c r="N1544" s="40">
        <f>$J$1159</f>
        <v>0.95036363636363641</v>
      </c>
      <c r="O1544" s="40">
        <f t="shared" si="619"/>
        <v>4.963636363636359E-2</v>
      </c>
      <c r="P1544" s="40">
        <v>1</v>
      </c>
      <c r="Q1544" s="40">
        <v>0</v>
      </c>
      <c r="R1544" s="72"/>
      <c r="S1544" s="72"/>
      <c r="T1544" s="72"/>
      <c r="U1544" s="72"/>
      <c r="V1544" s="72"/>
      <c r="W1544" s="72"/>
      <c r="X1544" s="72"/>
      <c r="Y1544" s="72"/>
      <c r="Z1544" s="72"/>
      <c r="AA1544" s="72"/>
      <c r="AB1544" s="72"/>
      <c r="AC1544" s="72"/>
      <c r="AD1544" s="72"/>
      <c r="AE1544" s="72"/>
      <c r="AF1544" s="72"/>
      <c r="AG1544" s="72"/>
      <c r="AH1544" s="72"/>
      <c r="AI1544" s="72"/>
      <c r="AJ1544" s="72"/>
      <c r="AK1544" s="72"/>
      <c r="AL1544" s="72"/>
      <c r="AM1544" s="72"/>
      <c r="AN1544" s="72"/>
      <c r="AO1544" s="72"/>
      <c r="AP1544" s="72"/>
      <c r="AQ1544" s="72"/>
      <c r="AR1544" s="72"/>
      <c r="AS1544" s="72"/>
      <c r="AT1544" s="72"/>
      <c r="AU1544" s="72"/>
      <c r="AV1544" s="2"/>
      <c r="AW1544" s="359"/>
      <c r="AX1544" s="359"/>
      <c r="AY1544" s="43"/>
      <c r="AZ1544" s="128"/>
      <c r="BA1544" s="128"/>
      <c r="BB1544" s="43"/>
      <c r="BC1544" s="44"/>
      <c r="BD1544" s="44"/>
      <c r="BE1544" s="43"/>
      <c r="BF1544" s="2"/>
      <c r="BG1544" s="2"/>
      <c r="BH1544" s="2"/>
      <c r="BI1544" s="2"/>
      <c r="BJ1544" s="2"/>
      <c r="BK1544" s="2"/>
      <c r="BL1544" s="2"/>
      <c r="BM1544" s="2"/>
      <c r="BN1544" s="2"/>
      <c r="BO1544" s="2"/>
      <c r="BP1544" s="2"/>
      <c r="BQ1544" s="72"/>
      <c r="BR1544" s="72"/>
      <c r="BS1544" s="72"/>
      <c r="BT1544" s="72"/>
      <c r="BU1544" s="72"/>
      <c r="BV1544" s="72"/>
      <c r="BW1544" s="72"/>
      <c r="BX1544" s="72"/>
      <c r="BY1544" s="72"/>
      <c r="BZ1544" s="72"/>
      <c r="CA1544" s="72"/>
      <c r="CB1544" s="72"/>
      <c r="CC1544" s="72"/>
      <c r="CD1544" s="72"/>
      <c r="CE1544" s="72"/>
      <c r="CF1544" s="72"/>
      <c r="CG1544" s="72"/>
      <c r="CH1544" s="72"/>
    </row>
    <row r="1545" spans="1:86" ht="25.15" customHeight="1">
      <c r="A1545" s="440"/>
      <c r="B1545" s="10">
        <v>2027</v>
      </c>
      <c r="C1545" s="46">
        <f>$K$1248</f>
        <v>144.42353932146281</v>
      </c>
      <c r="D1545" s="496"/>
      <c r="E1545" s="10">
        <v>2027</v>
      </c>
      <c r="F1545" s="45">
        <f t="shared" si="617"/>
        <v>168.79501158195964</v>
      </c>
      <c r="G1545" s="496"/>
      <c r="H1545" s="10">
        <v>2027</v>
      </c>
      <c r="I1545" s="45">
        <f t="shared" si="618"/>
        <v>156.60927545171123</v>
      </c>
      <c r="J1545" s="496"/>
      <c r="K1545" s="43"/>
      <c r="L1545" s="72"/>
      <c r="M1545" s="10">
        <v>2027</v>
      </c>
      <c r="N1545" s="40">
        <f>$K$1159</f>
        <v>0.94327272727272726</v>
      </c>
      <c r="O1545" s="40">
        <f t="shared" si="619"/>
        <v>5.6727272727272737E-2</v>
      </c>
      <c r="P1545" s="40">
        <v>1</v>
      </c>
      <c r="Q1545" s="40">
        <v>0</v>
      </c>
      <c r="R1545" s="72"/>
      <c r="S1545" s="72"/>
      <c r="T1545" s="72"/>
      <c r="U1545" s="72"/>
      <c r="V1545" s="72"/>
      <c r="W1545" s="72"/>
      <c r="X1545" s="72"/>
      <c r="Y1545" s="72"/>
      <c r="Z1545" s="72"/>
      <c r="AA1545" s="72"/>
      <c r="AB1545" s="72"/>
      <c r="AC1545" s="72"/>
      <c r="AD1545" s="72"/>
      <c r="AE1545" s="72"/>
      <c r="AF1545" s="72"/>
      <c r="AG1545" s="72"/>
      <c r="AH1545" s="72"/>
      <c r="AI1545" s="72"/>
      <c r="AJ1545" s="72"/>
      <c r="AK1545" s="72"/>
      <c r="AL1545" s="72"/>
      <c r="AM1545" s="72"/>
      <c r="AN1545" s="72"/>
      <c r="AO1545" s="72"/>
      <c r="AP1545" s="72"/>
      <c r="AQ1545" s="72"/>
      <c r="AR1545" s="72"/>
      <c r="AS1545" s="72"/>
      <c r="AT1545" s="72"/>
      <c r="AU1545" s="72"/>
      <c r="AV1545" s="2"/>
      <c r="AW1545" s="359"/>
      <c r="AX1545" s="359"/>
      <c r="AY1545" s="43"/>
      <c r="AZ1545" s="128"/>
      <c r="BA1545" s="128"/>
      <c r="BB1545" s="43"/>
      <c r="BC1545" s="44"/>
      <c r="BD1545" s="44"/>
      <c r="BE1545" s="43"/>
      <c r="BF1545" s="2"/>
      <c r="BG1545" s="2"/>
      <c r="BH1545" s="2"/>
      <c r="BI1545" s="2"/>
      <c r="BJ1545" s="2"/>
      <c r="BK1545" s="2"/>
      <c r="BL1545" s="2"/>
      <c r="BM1545" s="2"/>
      <c r="BN1545" s="2"/>
      <c r="BO1545" s="2"/>
      <c r="BP1545" s="2"/>
      <c r="BQ1545" s="72"/>
      <c r="BR1545" s="72"/>
      <c r="BS1545" s="72"/>
      <c r="BT1545" s="72"/>
      <c r="BU1545" s="72"/>
      <c r="BV1545" s="72"/>
      <c r="BW1545" s="72"/>
      <c r="BX1545" s="72"/>
      <c r="BY1545" s="72"/>
      <c r="BZ1545" s="72"/>
      <c r="CA1545" s="72"/>
      <c r="CB1545" s="72"/>
      <c r="CC1545" s="72"/>
      <c r="CD1545" s="72"/>
      <c r="CE1545" s="72"/>
      <c r="CF1545" s="72"/>
      <c r="CG1545" s="72"/>
      <c r="CH1545" s="72"/>
    </row>
    <row r="1546" spans="1:86" ht="25.15" customHeight="1">
      <c r="A1546" s="440"/>
      <c r="B1546" s="10">
        <v>2028</v>
      </c>
      <c r="C1546" s="46">
        <f>$L$1248</f>
        <v>141.31935099013413</v>
      </c>
      <c r="D1546" s="496"/>
      <c r="E1546" s="10">
        <v>2028</v>
      </c>
      <c r="F1546" s="45">
        <f t="shared" si="617"/>
        <v>165.16699146971925</v>
      </c>
      <c r="G1546" s="496"/>
      <c r="H1546" s="10">
        <v>2028</v>
      </c>
      <c r="I1546" s="45">
        <f t="shared" si="618"/>
        <v>153.2431712299267</v>
      </c>
      <c r="J1546" s="496"/>
      <c r="K1546" s="43"/>
      <c r="L1546" s="72"/>
      <c r="M1546" s="10">
        <v>2028</v>
      </c>
      <c r="N1546" s="40">
        <f>$L$1159</f>
        <v>0.93618181818181823</v>
      </c>
      <c r="O1546" s="40">
        <f t="shared" si="619"/>
        <v>6.3818181818181774E-2</v>
      </c>
      <c r="P1546" s="40">
        <v>1</v>
      </c>
      <c r="Q1546" s="40">
        <v>0</v>
      </c>
      <c r="R1546" s="72"/>
      <c r="S1546" s="72"/>
      <c r="T1546" s="72"/>
      <c r="U1546" s="72"/>
      <c r="V1546" s="72"/>
      <c r="W1546" s="72"/>
      <c r="X1546" s="72"/>
      <c r="Y1546" s="72"/>
      <c r="Z1546" s="72"/>
      <c r="AA1546" s="72"/>
      <c r="AB1546" s="72"/>
      <c r="AC1546" s="72"/>
      <c r="AD1546" s="72"/>
      <c r="AE1546" s="72"/>
      <c r="AF1546" s="72"/>
      <c r="AG1546" s="72"/>
      <c r="AH1546" s="72"/>
      <c r="AI1546" s="72"/>
      <c r="AJ1546" s="72"/>
      <c r="AK1546" s="72"/>
      <c r="AL1546" s="72"/>
      <c r="AM1546" s="72"/>
      <c r="AN1546" s="72"/>
      <c r="AO1546" s="72"/>
      <c r="AP1546" s="72"/>
      <c r="AQ1546" s="72"/>
      <c r="AR1546" s="72"/>
      <c r="AS1546" s="72"/>
      <c r="AT1546" s="72"/>
      <c r="AU1546" s="72"/>
      <c r="AV1546" s="2"/>
      <c r="AW1546" s="359"/>
      <c r="AX1546" s="359"/>
      <c r="AY1546" s="43"/>
      <c r="AZ1546" s="128"/>
      <c r="BA1546" s="128"/>
      <c r="BB1546" s="43"/>
      <c r="BC1546" s="44"/>
      <c r="BD1546" s="44"/>
      <c r="BE1546" s="43"/>
      <c r="BF1546" s="2"/>
      <c r="BG1546" s="2"/>
      <c r="BH1546" s="2"/>
      <c r="BI1546" s="2"/>
      <c r="BJ1546" s="2"/>
      <c r="BK1546" s="2"/>
      <c r="BL1546" s="2"/>
      <c r="BM1546" s="2"/>
      <c r="BN1546" s="2"/>
      <c r="BO1546" s="2"/>
      <c r="BP1546" s="2"/>
      <c r="BQ1546" s="72"/>
      <c r="BR1546" s="72"/>
      <c r="BS1546" s="72"/>
      <c r="BT1546" s="72"/>
      <c r="BU1546" s="72"/>
      <c r="BV1546" s="72"/>
      <c r="BW1546" s="72"/>
      <c r="BX1546" s="72"/>
      <c r="BY1546" s="72"/>
      <c r="BZ1546" s="72"/>
      <c r="CA1546" s="72"/>
      <c r="CB1546" s="72"/>
      <c r="CC1546" s="72"/>
      <c r="CD1546" s="72"/>
      <c r="CE1546" s="72"/>
      <c r="CF1546" s="72"/>
      <c r="CG1546" s="72"/>
      <c r="CH1546" s="72"/>
    </row>
    <row r="1547" spans="1:86" ht="25.15" customHeight="1">
      <c r="A1547" s="440"/>
      <c r="B1547" s="10">
        <v>2029</v>
      </c>
      <c r="C1547" s="46">
        <f>$M$1248</f>
        <v>138.21516265880544</v>
      </c>
      <c r="D1547" s="496"/>
      <c r="E1547" s="10">
        <v>2029</v>
      </c>
      <c r="F1547" s="45">
        <f t="shared" si="617"/>
        <v>161.53897135747886</v>
      </c>
      <c r="G1547" s="496"/>
      <c r="H1547" s="10">
        <v>2029</v>
      </c>
      <c r="I1547" s="45">
        <f t="shared" si="618"/>
        <v>149.87706700814215</v>
      </c>
      <c r="J1547" s="496"/>
      <c r="K1547" s="43"/>
      <c r="L1547" s="72"/>
      <c r="M1547" s="10">
        <v>2029</v>
      </c>
      <c r="N1547" s="40">
        <f>$M$1159</f>
        <v>0.92909090909090919</v>
      </c>
      <c r="O1547" s="40">
        <f t="shared" si="619"/>
        <v>7.0909090909090811E-2</v>
      </c>
      <c r="P1547" s="40">
        <v>1</v>
      </c>
      <c r="Q1547" s="40">
        <v>0</v>
      </c>
      <c r="R1547" s="72"/>
      <c r="S1547" s="72"/>
      <c r="T1547" s="72"/>
      <c r="U1547" s="72"/>
      <c r="V1547" s="72"/>
      <c r="W1547" s="72"/>
      <c r="X1547" s="72"/>
      <c r="Y1547" s="72"/>
      <c r="Z1547" s="72"/>
      <c r="AA1547" s="72"/>
      <c r="AB1547" s="72"/>
      <c r="AC1547" s="72"/>
      <c r="AD1547" s="72"/>
      <c r="AE1547" s="72"/>
      <c r="AF1547" s="72"/>
      <c r="AG1547" s="72"/>
      <c r="AH1547" s="72"/>
      <c r="AI1547" s="72"/>
      <c r="AJ1547" s="72"/>
      <c r="AK1547" s="72"/>
      <c r="AL1547" s="72"/>
      <c r="AM1547" s="72"/>
      <c r="AN1547" s="72"/>
      <c r="AO1547" s="72"/>
      <c r="AP1547" s="72"/>
      <c r="AQ1547" s="72"/>
      <c r="AR1547" s="72"/>
      <c r="AS1547" s="72"/>
      <c r="AT1547" s="72"/>
      <c r="AU1547" s="72"/>
      <c r="AV1547" s="2"/>
      <c r="AW1547" s="359"/>
      <c r="AX1547" s="359"/>
      <c r="AY1547" s="43"/>
      <c r="AZ1547" s="128"/>
      <c r="BA1547" s="128"/>
      <c r="BB1547" s="43"/>
      <c r="BC1547" s="44"/>
      <c r="BD1547" s="44"/>
      <c r="BE1547" s="43"/>
      <c r="BF1547" s="2"/>
      <c r="BG1547" s="2"/>
      <c r="BH1547" s="2"/>
      <c r="BI1547" s="2"/>
      <c r="BJ1547" s="2"/>
      <c r="BK1547" s="2"/>
      <c r="BL1547" s="2"/>
      <c r="BM1547" s="2"/>
      <c r="BN1547" s="2"/>
      <c r="BO1547" s="2"/>
      <c r="BP1547" s="2"/>
      <c r="BQ1547" s="72"/>
      <c r="BR1547" s="72"/>
      <c r="BS1547" s="72"/>
      <c r="BT1547" s="72"/>
      <c r="BU1547" s="72"/>
      <c r="BV1547" s="72"/>
      <c r="BW1547" s="72"/>
      <c r="BX1547" s="72"/>
      <c r="BY1547" s="72"/>
      <c r="BZ1547" s="72"/>
      <c r="CA1547" s="72"/>
      <c r="CB1547" s="72"/>
      <c r="CC1547" s="72"/>
      <c r="CD1547" s="72"/>
      <c r="CE1547" s="72"/>
      <c r="CF1547" s="72"/>
      <c r="CG1547" s="72"/>
      <c r="CH1547" s="72"/>
    </row>
    <row r="1548" spans="1:86" ht="25.15" customHeight="1">
      <c r="A1548" s="440"/>
      <c r="B1548" s="10">
        <v>2030</v>
      </c>
      <c r="C1548" s="46">
        <f>$N$1248</f>
        <v>135.11097432747673</v>
      </c>
      <c r="D1548" s="496"/>
      <c r="E1548" s="10">
        <v>2030</v>
      </c>
      <c r="F1548" s="45">
        <f t="shared" si="617"/>
        <v>157.91095124523841</v>
      </c>
      <c r="G1548" s="496"/>
      <c r="H1548" s="10">
        <v>2030</v>
      </c>
      <c r="I1548" s="45">
        <f t="shared" si="618"/>
        <v>146.51096278635757</v>
      </c>
      <c r="J1548" s="496"/>
      <c r="K1548" s="43"/>
      <c r="L1548" s="72"/>
      <c r="M1548" s="10">
        <v>2030</v>
      </c>
      <c r="N1548" s="40">
        <f>$N$1159</f>
        <v>0.92199999999999993</v>
      </c>
      <c r="O1548" s="40">
        <f t="shared" si="619"/>
        <v>7.8000000000000069E-2</v>
      </c>
      <c r="P1548" s="40">
        <v>1</v>
      </c>
      <c r="Q1548" s="40">
        <v>0</v>
      </c>
      <c r="R1548" s="72"/>
      <c r="S1548" s="72"/>
      <c r="T1548" s="72"/>
      <c r="U1548" s="72"/>
      <c r="V1548" s="72"/>
      <c r="W1548" s="72"/>
      <c r="X1548" s="72"/>
      <c r="Y1548" s="72"/>
      <c r="Z1548" s="72"/>
      <c r="AA1548" s="72"/>
      <c r="AB1548" s="72"/>
      <c r="AC1548" s="72"/>
      <c r="AD1548" s="72"/>
      <c r="AE1548" s="72"/>
      <c r="AF1548" s="72"/>
      <c r="AG1548" s="72"/>
      <c r="AH1548" s="72"/>
      <c r="AI1548" s="72"/>
      <c r="AJ1548" s="72"/>
      <c r="AK1548" s="72"/>
      <c r="AL1548" s="72"/>
      <c r="AM1548" s="72"/>
      <c r="AN1548" s="72"/>
      <c r="AO1548" s="72"/>
      <c r="AP1548" s="72"/>
      <c r="AQ1548" s="72"/>
      <c r="AR1548" s="72"/>
      <c r="AS1548" s="72"/>
      <c r="AT1548" s="72"/>
      <c r="AU1548" s="72"/>
      <c r="AV1548" s="2"/>
      <c r="AW1548" s="359"/>
      <c r="AX1548" s="359"/>
      <c r="AY1548" s="43"/>
      <c r="AZ1548" s="128"/>
      <c r="BA1548" s="128"/>
      <c r="BB1548" s="43"/>
      <c r="BC1548" s="44"/>
      <c r="BD1548" s="44"/>
      <c r="BE1548" s="43"/>
      <c r="BF1548" s="2"/>
      <c r="BG1548" s="2"/>
      <c r="BH1548" s="2"/>
      <c r="BI1548" s="2"/>
      <c r="BJ1548" s="2"/>
      <c r="BK1548" s="2"/>
      <c r="BL1548" s="2"/>
      <c r="BM1548" s="2"/>
      <c r="BN1548" s="2"/>
      <c r="BO1548" s="2"/>
      <c r="BP1548" s="2"/>
      <c r="BQ1548" s="72"/>
      <c r="BR1548" s="72"/>
      <c r="BS1548" s="72"/>
      <c r="BT1548" s="72"/>
      <c r="BU1548" s="72"/>
      <c r="BV1548" s="72"/>
      <c r="BW1548" s="72"/>
      <c r="BX1548" s="72"/>
      <c r="BY1548" s="72"/>
      <c r="BZ1548" s="72"/>
      <c r="CA1548" s="72"/>
      <c r="CB1548" s="72"/>
      <c r="CC1548" s="72"/>
      <c r="CD1548" s="72"/>
      <c r="CE1548" s="72"/>
      <c r="CF1548" s="72"/>
      <c r="CG1548" s="72"/>
      <c r="CH1548" s="72"/>
    </row>
    <row r="1549" spans="1:86" ht="25.15" customHeight="1">
      <c r="A1549" s="440"/>
      <c r="B1549" s="10">
        <v>2031</v>
      </c>
      <c r="C1549" s="46">
        <f>$O$1248</f>
        <v>128.92062956175508</v>
      </c>
      <c r="D1549" s="496"/>
      <c r="E1549" s="10">
        <v>2031</v>
      </c>
      <c r="F1549" s="45">
        <f t="shared" si="617"/>
        <v>150.67598580030125</v>
      </c>
      <c r="G1549" s="496"/>
      <c r="H1549" s="10">
        <v>2031</v>
      </c>
      <c r="I1549" s="45">
        <f t="shared" si="618"/>
        <v>139.79830768102818</v>
      </c>
      <c r="J1549" s="496"/>
      <c r="K1549" s="43"/>
      <c r="L1549" s="72"/>
      <c r="M1549" s="10">
        <v>2031</v>
      </c>
      <c r="N1549" s="40">
        <f>$O$1159</f>
        <v>0.90934999999999988</v>
      </c>
      <c r="O1549" s="40">
        <f t="shared" si="619"/>
        <v>9.0650000000000119E-2</v>
      </c>
      <c r="P1549" s="40">
        <v>1</v>
      </c>
      <c r="Q1549" s="40">
        <v>0</v>
      </c>
      <c r="R1549" s="72"/>
      <c r="S1549" s="72"/>
      <c r="T1549" s="72"/>
      <c r="U1549" s="72"/>
      <c r="V1549" s="72"/>
      <c r="W1549" s="72"/>
      <c r="X1549" s="72"/>
      <c r="Y1549" s="72"/>
      <c r="Z1549" s="72"/>
      <c r="AA1549" s="72"/>
      <c r="AB1549" s="72"/>
      <c r="AC1549" s="72"/>
      <c r="AD1549" s="72"/>
      <c r="AE1549" s="72"/>
      <c r="AF1549" s="72"/>
      <c r="AG1549" s="72"/>
      <c r="AH1549" s="72"/>
      <c r="AI1549" s="72"/>
      <c r="AJ1549" s="72"/>
      <c r="AK1549" s="72"/>
      <c r="AL1549" s="72"/>
      <c r="AM1549" s="72"/>
      <c r="AN1549" s="72"/>
      <c r="AO1549" s="72"/>
      <c r="AP1549" s="72"/>
      <c r="AQ1549" s="72"/>
      <c r="AR1549" s="72"/>
      <c r="AS1549" s="72"/>
      <c r="AT1549" s="72"/>
      <c r="AU1549" s="72"/>
      <c r="AV1549" s="2"/>
      <c r="AW1549" s="359"/>
      <c r="AX1549" s="359"/>
      <c r="AY1549" s="43"/>
      <c r="AZ1549" s="128"/>
      <c r="BA1549" s="128"/>
      <c r="BB1549" s="43"/>
      <c r="BC1549" s="44"/>
      <c r="BD1549" s="44"/>
      <c r="BE1549" s="43"/>
      <c r="BF1549" s="2"/>
      <c r="BG1549" s="2"/>
      <c r="BH1549" s="2"/>
      <c r="BI1549" s="2"/>
      <c r="BJ1549" s="2"/>
      <c r="BK1549" s="2"/>
      <c r="BL1549" s="2"/>
      <c r="BM1549" s="2"/>
      <c r="BN1549" s="2"/>
      <c r="BO1549" s="2"/>
      <c r="BP1549" s="2"/>
      <c r="BQ1549" s="72"/>
      <c r="BR1549" s="72"/>
      <c r="BS1549" s="72"/>
      <c r="BT1549" s="72"/>
      <c r="BU1549" s="72"/>
      <c r="BV1549" s="72"/>
      <c r="BW1549" s="72"/>
      <c r="BX1549" s="72"/>
      <c r="BY1549" s="72"/>
      <c r="BZ1549" s="72"/>
      <c r="CA1549" s="72"/>
      <c r="CB1549" s="72"/>
      <c r="CC1549" s="72"/>
      <c r="CD1549" s="72"/>
      <c r="CE1549" s="72"/>
      <c r="CF1549" s="72"/>
      <c r="CG1549" s="72"/>
      <c r="CH1549" s="72"/>
    </row>
    <row r="1550" spans="1:86" ht="25.15" customHeight="1">
      <c r="A1550" s="440"/>
      <c r="B1550" s="10">
        <v>2032</v>
      </c>
      <c r="C1550" s="46">
        <f>$P$1248</f>
        <v>122.73028479603346</v>
      </c>
      <c r="D1550" s="496"/>
      <c r="E1550" s="10">
        <v>2032</v>
      </c>
      <c r="F1550" s="45">
        <f t="shared" si="617"/>
        <v>143.44102035536409</v>
      </c>
      <c r="G1550" s="496"/>
      <c r="H1550" s="10">
        <v>2032</v>
      </c>
      <c r="I1550" s="45">
        <f t="shared" si="618"/>
        <v>133.08565257569876</v>
      </c>
      <c r="J1550" s="496"/>
      <c r="K1550" s="43"/>
      <c r="L1550" s="72"/>
      <c r="M1550" s="10">
        <v>2032</v>
      </c>
      <c r="N1550" s="40">
        <f>$P$1159</f>
        <v>0.89669999999999983</v>
      </c>
      <c r="O1550" s="40">
        <f t="shared" si="619"/>
        <v>0.10330000000000017</v>
      </c>
      <c r="P1550" s="40">
        <v>1</v>
      </c>
      <c r="Q1550" s="40">
        <v>0</v>
      </c>
      <c r="R1550" s="72"/>
      <c r="S1550" s="72"/>
      <c r="T1550" s="72"/>
      <c r="U1550" s="72"/>
      <c r="V1550" s="72"/>
      <c r="W1550" s="72"/>
      <c r="X1550" s="72"/>
      <c r="Y1550" s="72"/>
      <c r="Z1550" s="72"/>
      <c r="AA1550" s="72"/>
      <c r="AB1550" s="72"/>
      <c r="AC1550" s="72"/>
      <c r="AD1550" s="72"/>
      <c r="AE1550" s="72"/>
      <c r="AF1550" s="72"/>
      <c r="AG1550" s="72"/>
      <c r="AH1550" s="72"/>
      <c r="AI1550" s="72"/>
      <c r="AJ1550" s="72"/>
      <c r="AK1550" s="72"/>
      <c r="AL1550" s="72"/>
      <c r="AM1550" s="72"/>
      <c r="AN1550" s="72"/>
      <c r="AO1550" s="72"/>
      <c r="AP1550" s="72"/>
      <c r="AQ1550" s="72"/>
      <c r="AR1550" s="72"/>
      <c r="AS1550" s="72"/>
      <c r="AT1550" s="72"/>
      <c r="AU1550" s="72"/>
      <c r="AV1550" s="2"/>
      <c r="AW1550" s="359"/>
      <c r="AX1550" s="359"/>
      <c r="AY1550" s="43"/>
      <c r="AZ1550" s="128"/>
      <c r="BA1550" s="128"/>
      <c r="BB1550" s="43"/>
      <c r="BC1550" s="44"/>
      <c r="BD1550" s="44"/>
      <c r="BE1550" s="43"/>
      <c r="BF1550" s="2"/>
      <c r="BG1550" s="2"/>
      <c r="BH1550" s="2"/>
      <c r="BI1550" s="2"/>
      <c r="BJ1550" s="2"/>
      <c r="BK1550" s="2"/>
      <c r="BL1550" s="2"/>
      <c r="BM1550" s="2"/>
      <c r="BN1550" s="2"/>
      <c r="BO1550" s="2"/>
      <c r="BP1550" s="2"/>
      <c r="BQ1550" s="72"/>
      <c r="BR1550" s="72"/>
      <c r="BS1550" s="72"/>
      <c r="BT1550" s="72"/>
      <c r="BU1550" s="72"/>
      <c r="BV1550" s="72"/>
      <c r="BW1550" s="72"/>
      <c r="BX1550" s="72"/>
      <c r="BY1550" s="72"/>
      <c r="BZ1550" s="72"/>
      <c r="CA1550" s="72"/>
      <c r="CB1550" s="72"/>
      <c r="CC1550" s="72"/>
      <c r="CD1550" s="72"/>
      <c r="CE1550" s="72"/>
      <c r="CF1550" s="72"/>
      <c r="CG1550" s="72"/>
      <c r="CH1550" s="72"/>
    </row>
    <row r="1551" spans="1:86" ht="25.15" customHeight="1">
      <c r="A1551" s="440"/>
      <c r="B1551" s="10">
        <v>2033</v>
      </c>
      <c r="C1551" s="46">
        <f>$Q$1248</f>
        <v>116.53994003031181</v>
      </c>
      <c r="D1551" s="496"/>
      <c r="E1551" s="10">
        <v>2033</v>
      </c>
      <c r="F1551" s="45">
        <f t="shared" si="617"/>
        <v>136.20605491042693</v>
      </c>
      <c r="G1551" s="496"/>
      <c r="H1551" s="10">
        <v>2033</v>
      </c>
      <c r="I1551" s="45">
        <f t="shared" si="618"/>
        <v>126.37299747036937</v>
      </c>
      <c r="J1551" s="496"/>
      <c r="K1551" s="43"/>
      <c r="L1551" s="72"/>
      <c r="M1551" s="10">
        <v>2033</v>
      </c>
      <c r="N1551" s="40">
        <f>$Q$1159</f>
        <v>0.88404999999999978</v>
      </c>
      <c r="O1551" s="40">
        <f t="shared" si="619"/>
        <v>0.11595000000000022</v>
      </c>
      <c r="P1551" s="40">
        <v>1</v>
      </c>
      <c r="Q1551" s="40">
        <v>0</v>
      </c>
      <c r="R1551" s="72"/>
      <c r="S1551" s="72"/>
      <c r="T1551" s="72"/>
      <c r="U1551" s="72"/>
      <c r="V1551" s="72"/>
      <c r="W1551" s="72"/>
      <c r="X1551" s="72"/>
      <c r="Y1551" s="72"/>
      <c r="Z1551" s="72"/>
      <c r="AA1551" s="72"/>
      <c r="AB1551" s="72"/>
      <c r="AC1551" s="72"/>
      <c r="AD1551" s="72"/>
      <c r="AE1551" s="72"/>
      <c r="AF1551" s="72"/>
      <c r="AG1551" s="72"/>
      <c r="AH1551" s="72"/>
      <c r="AI1551" s="72"/>
      <c r="AJ1551" s="72"/>
      <c r="AK1551" s="72"/>
      <c r="AL1551" s="72"/>
      <c r="AM1551" s="72"/>
      <c r="AN1551" s="72"/>
      <c r="AO1551" s="72"/>
      <c r="AP1551" s="72"/>
      <c r="AQ1551" s="72"/>
      <c r="AR1551" s="72"/>
      <c r="AS1551" s="72"/>
      <c r="AT1551" s="72"/>
      <c r="AU1551" s="72"/>
      <c r="AV1551" s="2"/>
      <c r="AW1551" s="359"/>
      <c r="AX1551" s="359"/>
      <c r="AY1551" s="43"/>
      <c r="AZ1551" s="128"/>
      <c r="BA1551" s="128"/>
      <c r="BB1551" s="43"/>
      <c r="BC1551" s="44"/>
      <c r="BD1551" s="44"/>
      <c r="BE1551" s="43"/>
      <c r="BF1551" s="2"/>
      <c r="BG1551" s="2"/>
      <c r="BH1551" s="2"/>
      <c r="BI1551" s="2"/>
      <c r="BJ1551" s="2"/>
      <c r="BK1551" s="2"/>
      <c r="BL1551" s="2"/>
      <c r="BM1551" s="2"/>
      <c r="BN1551" s="2"/>
      <c r="BO1551" s="2"/>
      <c r="BP1551" s="2"/>
      <c r="BQ1551" s="72"/>
      <c r="BR1551" s="72"/>
      <c r="BS1551" s="72"/>
      <c r="BT1551" s="72"/>
      <c r="BU1551" s="72"/>
      <c r="BV1551" s="72"/>
      <c r="BW1551" s="72"/>
      <c r="BX1551" s="72"/>
      <c r="BY1551" s="72"/>
      <c r="BZ1551" s="72"/>
      <c r="CA1551" s="72"/>
      <c r="CB1551" s="72"/>
      <c r="CC1551" s="72"/>
      <c r="CD1551" s="72"/>
      <c r="CE1551" s="72"/>
      <c r="CF1551" s="72"/>
      <c r="CG1551" s="72"/>
      <c r="CH1551" s="72"/>
    </row>
    <row r="1552" spans="1:86" ht="25.15" customHeight="1">
      <c r="A1552" s="440"/>
      <c r="B1552" s="10">
        <v>2034</v>
      </c>
      <c r="C1552" s="46">
        <f>$R$1248</f>
        <v>110.34959526459018</v>
      </c>
      <c r="D1552" s="496"/>
      <c r="E1552" s="10">
        <v>2034</v>
      </c>
      <c r="F1552" s="45">
        <f t="shared" si="617"/>
        <v>128.97108946548977</v>
      </c>
      <c r="G1552" s="496"/>
      <c r="H1552" s="10">
        <v>2034</v>
      </c>
      <c r="I1552" s="45">
        <f t="shared" si="618"/>
        <v>119.66034236503998</v>
      </c>
      <c r="J1552" s="496"/>
      <c r="K1552" s="43"/>
      <c r="L1552" s="72"/>
      <c r="M1552" s="10">
        <v>2034</v>
      </c>
      <c r="N1552" s="40">
        <f>$R$1159</f>
        <v>0.87139999999999973</v>
      </c>
      <c r="O1552" s="40">
        <f t="shared" si="619"/>
        <v>0.12860000000000027</v>
      </c>
      <c r="P1552" s="40">
        <v>1</v>
      </c>
      <c r="Q1552" s="40">
        <v>0</v>
      </c>
      <c r="R1552" s="72"/>
      <c r="S1552" s="72"/>
      <c r="T1552" s="72"/>
      <c r="U1552" s="72"/>
      <c r="V1552" s="72"/>
      <c r="W1552" s="72"/>
      <c r="X1552" s="72"/>
      <c r="Y1552" s="72"/>
      <c r="Z1552" s="72"/>
      <c r="AA1552" s="72"/>
      <c r="AB1552" s="72"/>
      <c r="AC1552" s="72"/>
      <c r="AD1552" s="72"/>
      <c r="AE1552" s="72"/>
      <c r="AF1552" s="72"/>
      <c r="AG1552" s="72"/>
      <c r="AH1552" s="72"/>
      <c r="AI1552" s="72"/>
      <c r="AJ1552" s="72"/>
      <c r="AK1552" s="72"/>
      <c r="AL1552" s="72"/>
      <c r="AM1552" s="72"/>
      <c r="AN1552" s="72"/>
      <c r="AO1552" s="72"/>
      <c r="AP1552" s="72"/>
      <c r="AQ1552" s="72"/>
      <c r="AR1552" s="72"/>
      <c r="AS1552" s="72"/>
      <c r="AT1552" s="72"/>
      <c r="AU1552" s="72"/>
      <c r="AV1552" s="2"/>
      <c r="AW1552" s="359"/>
      <c r="AX1552" s="359"/>
      <c r="AY1552" s="43"/>
      <c r="AZ1552" s="128"/>
      <c r="BA1552" s="128"/>
      <c r="BB1552" s="43"/>
      <c r="BC1552" s="44"/>
      <c r="BD1552" s="44"/>
      <c r="BE1552" s="43"/>
      <c r="BF1552" s="2"/>
      <c r="BG1552" s="2"/>
      <c r="BH1552" s="2"/>
      <c r="BI1552" s="2"/>
      <c r="BJ1552" s="2"/>
      <c r="BK1552" s="2"/>
      <c r="BL1552" s="2"/>
      <c r="BM1552" s="2"/>
      <c r="BN1552" s="2"/>
      <c r="BO1552" s="2"/>
      <c r="BP1552" s="2"/>
      <c r="BQ1552" s="72"/>
      <c r="BR1552" s="72"/>
      <c r="BS1552" s="72"/>
      <c r="BT1552" s="72"/>
      <c r="BU1552" s="72"/>
      <c r="BV1552" s="72"/>
      <c r="BW1552" s="72"/>
      <c r="BX1552" s="72"/>
      <c r="BY1552" s="72"/>
      <c r="BZ1552" s="72"/>
      <c r="CA1552" s="72"/>
      <c r="CB1552" s="72"/>
      <c r="CC1552" s="72"/>
      <c r="CD1552" s="72"/>
      <c r="CE1552" s="72"/>
      <c r="CF1552" s="72"/>
      <c r="CG1552" s="72"/>
      <c r="CH1552" s="72"/>
    </row>
    <row r="1553" spans="1:86" ht="25.15" customHeight="1">
      <c r="A1553" s="440"/>
      <c r="B1553" s="10">
        <v>2035</v>
      </c>
      <c r="C1553" s="46">
        <f>$S$1248</f>
        <v>104.15925049886856</v>
      </c>
      <c r="D1553" s="496"/>
      <c r="E1553" s="10">
        <v>2035</v>
      </c>
      <c r="F1553" s="45">
        <f t="shared" si="617"/>
        <v>121.73612402055262</v>
      </c>
      <c r="G1553" s="496"/>
      <c r="H1553" s="10">
        <v>2035</v>
      </c>
      <c r="I1553" s="45">
        <f t="shared" si="618"/>
        <v>112.94768725971059</v>
      </c>
      <c r="J1553" s="496"/>
      <c r="K1553" s="43"/>
      <c r="L1553" s="72"/>
      <c r="M1553" s="10">
        <v>2035</v>
      </c>
      <c r="N1553" s="40">
        <f>$S$1159</f>
        <v>0.85874999999999968</v>
      </c>
      <c r="O1553" s="40">
        <f t="shared" si="619"/>
        <v>0.14125000000000032</v>
      </c>
      <c r="P1553" s="40">
        <v>1</v>
      </c>
      <c r="Q1553" s="40">
        <v>0</v>
      </c>
      <c r="R1553" s="72"/>
      <c r="S1553" s="72"/>
      <c r="T1553" s="72"/>
      <c r="U1553" s="72"/>
      <c r="V1553" s="72"/>
      <c r="W1553" s="72"/>
      <c r="X1553" s="72"/>
      <c r="Y1553" s="72"/>
      <c r="Z1553" s="72"/>
      <c r="AA1553" s="72"/>
      <c r="AB1553" s="72"/>
      <c r="AC1553" s="72"/>
      <c r="AD1553" s="72"/>
      <c r="AE1553" s="72"/>
      <c r="AF1553" s="72"/>
      <c r="AG1553" s="72"/>
      <c r="AH1553" s="72"/>
      <c r="AI1553" s="72"/>
      <c r="AJ1553" s="72"/>
      <c r="AK1553" s="72"/>
      <c r="AL1553" s="72"/>
      <c r="AM1553" s="72"/>
      <c r="AN1553" s="72"/>
      <c r="AO1553" s="72"/>
      <c r="AP1553" s="72"/>
      <c r="AQ1553" s="72"/>
      <c r="AR1553" s="72"/>
      <c r="AS1553" s="72"/>
      <c r="AT1553" s="72"/>
      <c r="AU1553" s="72"/>
      <c r="AV1553" s="2"/>
      <c r="AW1553" s="359"/>
      <c r="AX1553" s="359"/>
      <c r="AY1553" s="43"/>
      <c r="AZ1553" s="128"/>
      <c r="BA1553" s="128"/>
      <c r="BB1553" s="43"/>
      <c r="BC1553" s="44"/>
      <c r="BD1553" s="44"/>
      <c r="BE1553" s="43"/>
      <c r="BF1553" s="2"/>
      <c r="BG1553" s="2"/>
      <c r="BH1553" s="2"/>
      <c r="BI1553" s="2"/>
      <c r="BJ1553" s="2"/>
      <c r="BK1553" s="2"/>
      <c r="BL1553" s="2"/>
      <c r="BM1553" s="2"/>
      <c r="BN1553" s="2"/>
      <c r="BO1553" s="2"/>
      <c r="BP1553" s="2"/>
      <c r="BQ1553" s="72"/>
      <c r="BR1553" s="72"/>
      <c r="BS1553" s="72"/>
      <c r="BT1553" s="72"/>
      <c r="BU1553" s="72"/>
      <c r="BV1553" s="72"/>
      <c r="BW1553" s="72"/>
      <c r="BX1553" s="72"/>
      <c r="BY1553" s="72"/>
      <c r="BZ1553" s="72"/>
      <c r="CA1553" s="72"/>
      <c r="CB1553" s="72"/>
      <c r="CC1553" s="72"/>
      <c r="CD1553" s="72"/>
      <c r="CE1553" s="72"/>
      <c r="CF1553" s="72"/>
      <c r="CG1553" s="72"/>
      <c r="CH1553" s="72"/>
    </row>
    <row r="1554" spans="1:86" ht="25.15" customHeight="1">
      <c r="A1554" s="440"/>
      <c r="B1554" s="10">
        <v>2036</v>
      </c>
      <c r="C1554" s="46">
        <f>$T$1248</f>
        <v>100.74854070138872</v>
      </c>
      <c r="D1554" s="496"/>
      <c r="E1554" s="10">
        <v>2036</v>
      </c>
      <c r="F1554" s="45">
        <f t="shared" si="617"/>
        <v>117.74985694474806</v>
      </c>
      <c r="G1554" s="496"/>
      <c r="H1554" s="10">
        <v>2036</v>
      </c>
      <c r="I1554" s="45">
        <f t="shared" si="618"/>
        <v>109.24919882306838</v>
      </c>
      <c r="J1554" s="496"/>
      <c r="K1554" s="43"/>
      <c r="L1554" s="72"/>
      <c r="M1554" s="10">
        <v>2036</v>
      </c>
      <c r="N1554" s="40">
        <f>$T$1159</f>
        <v>0.84609999999999963</v>
      </c>
      <c r="O1554" s="40">
        <f t="shared" si="619"/>
        <v>0.15390000000000037</v>
      </c>
      <c r="P1554" s="40">
        <v>1</v>
      </c>
      <c r="Q1554" s="40">
        <v>0</v>
      </c>
      <c r="R1554" s="72"/>
      <c r="S1554" s="72"/>
      <c r="T1554" s="72"/>
      <c r="U1554" s="72"/>
      <c r="V1554" s="72"/>
      <c r="W1554" s="72"/>
      <c r="X1554" s="72"/>
      <c r="Y1554" s="72"/>
      <c r="Z1554" s="72"/>
      <c r="AA1554" s="72"/>
      <c r="AB1554" s="72"/>
      <c r="AC1554" s="72"/>
      <c r="AD1554" s="72"/>
      <c r="AE1554" s="72"/>
      <c r="AF1554" s="72"/>
      <c r="AG1554" s="72"/>
      <c r="AH1554" s="72"/>
      <c r="AI1554" s="72"/>
      <c r="AJ1554" s="72"/>
      <c r="AK1554" s="72"/>
      <c r="AL1554" s="72"/>
      <c r="AM1554" s="72"/>
      <c r="AN1554" s="72"/>
      <c r="AO1554" s="72"/>
      <c r="AP1554" s="72"/>
      <c r="AQ1554" s="72"/>
      <c r="AR1554" s="72"/>
      <c r="AS1554" s="72"/>
      <c r="AT1554" s="72"/>
      <c r="AU1554" s="72"/>
      <c r="AV1554" s="2"/>
      <c r="AW1554" s="359"/>
      <c r="AX1554" s="359"/>
      <c r="AY1554" s="43"/>
      <c r="AZ1554" s="128"/>
      <c r="BA1554" s="128"/>
      <c r="BB1554" s="43"/>
      <c r="BC1554" s="44"/>
      <c r="BD1554" s="44"/>
      <c r="BE1554" s="43"/>
      <c r="BF1554" s="2"/>
      <c r="BG1554" s="2"/>
      <c r="BH1554" s="2"/>
      <c r="BI1554" s="2"/>
      <c r="BJ1554" s="2"/>
      <c r="BK1554" s="2"/>
      <c r="BL1554" s="2"/>
      <c r="BM1554" s="2"/>
      <c r="BN1554" s="2"/>
      <c r="BO1554" s="2"/>
      <c r="BP1554" s="2"/>
      <c r="BQ1554" s="72"/>
      <c r="BR1554" s="72"/>
      <c r="BS1554" s="72"/>
      <c r="BT1554" s="72"/>
      <c r="BU1554" s="72"/>
      <c r="BV1554" s="72"/>
      <c r="BW1554" s="72"/>
      <c r="BX1554" s="72"/>
      <c r="BY1554" s="72"/>
      <c r="BZ1554" s="72"/>
      <c r="CA1554" s="72"/>
      <c r="CB1554" s="72"/>
      <c r="CC1554" s="72"/>
      <c r="CD1554" s="72"/>
      <c r="CE1554" s="72"/>
      <c r="CF1554" s="72"/>
      <c r="CG1554" s="72"/>
      <c r="CH1554" s="72"/>
    </row>
    <row r="1555" spans="1:86" ht="25.15" customHeight="1">
      <c r="A1555" s="440"/>
      <c r="B1555" s="10">
        <v>2037</v>
      </c>
      <c r="C1555" s="46">
        <f>$U$1248</f>
        <v>97.337830903908866</v>
      </c>
      <c r="D1555" s="496"/>
      <c r="E1555" s="10">
        <v>2037</v>
      </c>
      <c r="F1555" s="45">
        <f t="shared" si="617"/>
        <v>113.76358986894348</v>
      </c>
      <c r="G1555" s="496"/>
      <c r="H1555" s="10">
        <v>2037</v>
      </c>
      <c r="I1555" s="45">
        <f t="shared" si="618"/>
        <v>105.55071038642618</v>
      </c>
      <c r="J1555" s="496"/>
      <c r="K1555" s="43"/>
      <c r="L1555" s="42"/>
      <c r="M1555" s="10">
        <v>2037</v>
      </c>
      <c r="N1555" s="40">
        <f>$U$1159</f>
        <v>0.83344999999999958</v>
      </c>
      <c r="O1555" s="40">
        <f t="shared" si="619"/>
        <v>0.16655000000000042</v>
      </c>
      <c r="P1555" s="40">
        <v>1</v>
      </c>
      <c r="Q1555" s="40">
        <v>0</v>
      </c>
      <c r="R1555" s="72"/>
      <c r="S1555" s="72"/>
      <c r="T1555" s="72"/>
      <c r="U1555" s="72"/>
      <c r="V1555" s="72"/>
      <c r="W1555" s="72"/>
      <c r="X1555" s="72"/>
      <c r="Y1555" s="72"/>
      <c r="Z1555" s="72"/>
      <c r="AA1555" s="72"/>
      <c r="AB1555" s="72"/>
      <c r="AC1555" s="72"/>
      <c r="AD1555" s="72"/>
      <c r="AE1555" s="72"/>
      <c r="AF1555" s="72"/>
      <c r="AG1555" s="72"/>
      <c r="AH1555" s="72"/>
      <c r="AI1555" s="72"/>
      <c r="AJ1555" s="72"/>
      <c r="AK1555" s="72"/>
      <c r="AL1555" s="72"/>
      <c r="AM1555" s="72"/>
      <c r="AN1555" s="72"/>
      <c r="AO1555" s="72"/>
      <c r="AP1555" s="72"/>
      <c r="AQ1555" s="72"/>
      <c r="AR1555" s="72"/>
      <c r="AS1555" s="72"/>
      <c r="AT1555" s="72"/>
      <c r="AU1555" s="72"/>
      <c r="AV1555" s="2"/>
      <c r="AW1555" s="359"/>
      <c r="AX1555" s="359"/>
      <c r="AY1555" s="43"/>
      <c r="AZ1555" s="128"/>
      <c r="BA1555" s="128"/>
      <c r="BB1555" s="43"/>
      <c r="BC1555" s="44"/>
      <c r="BD1555" s="44"/>
      <c r="BE1555" s="43"/>
      <c r="BF1555" s="2"/>
      <c r="BG1555" s="2"/>
      <c r="BH1555" s="2"/>
      <c r="BI1555" s="2"/>
      <c r="BJ1555" s="2"/>
      <c r="BK1555" s="2"/>
      <c r="BL1555" s="2"/>
      <c r="BM1555" s="2"/>
      <c r="BN1555" s="2"/>
      <c r="BO1555" s="2"/>
      <c r="BP1555" s="2"/>
      <c r="BQ1555" s="72"/>
      <c r="BR1555" s="72"/>
      <c r="BS1555" s="72"/>
      <c r="BT1555" s="72"/>
      <c r="BU1555" s="72"/>
      <c r="BV1555" s="72"/>
      <c r="BW1555" s="72"/>
      <c r="BX1555" s="72"/>
      <c r="BY1555" s="72"/>
      <c r="BZ1555" s="72"/>
      <c r="CA1555" s="72"/>
      <c r="CB1555" s="72"/>
      <c r="CC1555" s="72"/>
      <c r="CD1555" s="72"/>
      <c r="CE1555" s="72"/>
      <c r="CF1555" s="72"/>
      <c r="CG1555" s="72"/>
      <c r="CH1555" s="72"/>
    </row>
    <row r="1556" spans="1:86" ht="25.15" customHeight="1">
      <c r="A1556" s="440"/>
      <c r="B1556" s="10">
        <v>2038</v>
      </c>
      <c r="C1556" s="46">
        <f>$V$1248</f>
        <v>93.927121106429027</v>
      </c>
      <c r="D1556" s="496"/>
      <c r="E1556" s="10">
        <v>2038</v>
      </c>
      <c r="F1556" s="45">
        <f t="shared" si="617"/>
        <v>109.77732279313892</v>
      </c>
      <c r="G1556" s="496"/>
      <c r="H1556" s="10">
        <v>2038</v>
      </c>
      <c r="I1556" s="45">
        <f t="shared" si="618"/>
        <v>101.85222194978397</v>
      </c>
      <c r="J1556" s="496"/>
      <c r="K1556" s="43"/>
      <c r="L1556" s="72"/>
      <c r="M1556" s="10">
        <v>2038</v>
      </c>
      <c r="N1556" s="40">
        <f>$V$1159</f>
        <v>0.82079999999999953</v>
      </c>
      <c r="O1556" s="40">
        <f t="shared" si="619"/>
        <v>0.17920000000000047</v>
      </c>
      <c r="P1556" s="40">
        <v>1</v>
      </c>
      <c r="Q1556" s="40">
        <v>0</v>
      </c>
      <c r="R1556" s="72"/>
      <c r="S1556" s="72"/>
      <c r="T1556" s="72"/>
      <c r="U1556" s="72"/>
      <c r="V1556" s="72"/>
      <c r="W1556" s="72"/>
      <c r="X1556" s="72"/>
      <c r="Y1556" s="72"/>
      <c r="Z1556" s="72"/>
      <c r="AA1556" s="72"/>
      <c r="AB1556" s="72"/>
      <c r="AC1556" s="72"/>
      <c r="AD1556" s="72"/>
      <c r="AE1556" s="72"/>
      <c r="AF1556" s="72"/>
      <c r="AG1556" s="72"/>
      <c r="AH1556" s="72"/>
      <c r="AI1556" s="72"/>
      <c r="AJ1556" s="72"/>
      <c r="AK1556" s="72"/>
      <c r="AL1556" s="72"/>
      <c r="AM1556" s="72"/>
      <c r="AN1556" s="72"/>
      <c r="AO1556" s="72"/>
      <c r="AP1556" s="72"/>
      <c r="AQ1556" s="72"/>
      <c r="AR1556" s="72"/>
      <c r="AS1556" s="72"/>
      <c r="AT1556" s="72"/>
      <c r="AU1556" s="72"/>
      <c r="AV1556" s="2"/>
      <c r="AW1556" s="359"/>
      <c r="AX1556" s="359"/>
      <c r="AY1556" s="43"/>
      <c r="AZ1556" s="128"/>
      <c r="BA1556" s="128"/>
      <c r="BB1556" s="43"/>
      <c r="BC1556" s="44"/>
      <c r="BD1556" s="44"/>
      <c r="BE1556" s="43"/>
      <c r="BF1556" s="2"/>
      <c r="BG1556" s="2"/>
      <c r="BH1556" s="2"/>
      <c r="BI1556" s="2"/>
      <c r="BJ1556" s="2"/>
      <c r="BK1556" s="2"/>
      <c r="BL1556" s="2"/>
      <c r="BM1556" s="2"/>
      <c r="BN1556" s="2"/>
      <c r="BO1556" s="2"/>
      <c r="BP1556" s="2"/>
      <c r="BQ1556" s="72"/>
      <c r="BR1556" s="72"/>
      <c r="BS1556" s="72"/>
      <c r="BT1556" s="72"/>
      <c r="BU1556" s="72"/>
      <c r="BV1556" s="72"/>
      <c r="BW1556" s="72"/>
      <c r="BX1556" s="72"/>
      <c r="BY1556" s="72"/>
      <c r="BZ1556" s="72"/>
      <c r="CA1556" s="72"/>
      <c r="CB1556" s="72"/>
      <c r="CC1556" s="72"/>
      <c r="CD1556" s="72"/>
      <c r="CE1556" s="72"/>
      <c r="CF1556" s="72"/>
      <c r="CG1556" s="72"/>
      <c r="CH1556" s="72"/>
    </row>
    <row r="1557" spans="1:86" ht="25.15" customHeight="1">
      <c r="A1557" s="440"/>
      <c r="B1557" s="10">
        <v>2039</v>
      </c>
      <c r="C1557" s="46">
        <f>$W$1248</f>
        <v>90.516411308949188</v>
      </c>
      <c r="D1557" s="496"/>
      <c r="E1557" s="10">
        <v>2039</v>
      </c>
      <c r="F1557" s="45">
        <f t="shared" si="617"/>
        <v>105.79105571733436</v>
      </c>
      <c r="G1557" s="496"/>
      <c r="H1557" s="10">
        <v>2039</v>
      </c>
      <c r="I1557" s="45">
        <f t="shared" si="618"/>
        <v>98.153733513141773</v>
      </c>
      <c r="J1557" s="496"/>
      <c r="K1557" s="43"/>
      <c r="L1557" s="72"/>
      <c r="M1557" s="10">
        <v>2039</v>
      </c>
      <c r="N1557" s="40">
        <f>$W$1159</f>
        <v>0.80814999999999948</v>
      </c>
      <c r="O1557" s="40">
        <f t="shared" si="619"/>
        <v>0.19185000000000052</v>
      </c>
      <c r="P1557" s="40">
        <v>1</v>
      </c>
      <c r="Q1557" s="40">
        <v>0</v>
      </c>
      <c r="R1557" s="72"/>
      <c r="S1557" s="72"/>
      <c r="T1557" s="72"/>
      <c r="U1557" s="72"/>
      <c r="V1557" s="72"/>
      <c r="W1557" s="72"/>
      <c r="X1557" s="72"/>
      <c r="Y1557" s="72"/>
      <c r="Z1557" s="72"/>
      <c r="AA1557" s="72"/>
      <c r="AB1557" s="72"/>
      <c r="AC1557" s="72"/>
      <c r="AD1557" s="72"/>
      <c r="AE1557" s="72"/>
      <c r="AF1557" s="72"/>
      <c r="AG1557" s="72"/>
      <c r="AH1557" s="72"/>
      <c r="AI1557" s="72"/>
      <c r="AJ1557" s="72"/>
      <c r="AK1557" s="72"/>
      <c r="AL1557" s="72"/>
      <c r="AM1557" s="72"/>
      <c r="AN1557" s="72"/>
      <c r="AO1557" s="72"/>
      <c r="AP1557" s="72"/>
      <c r="AQ1557" s="72"/>
      <c r="AR1557" s="72"/>
      <c r="AS1557" s="72"/>
      <c r="AT1557" s="72"/>
      <c r="AU1557" s="72"/>
      <c r="AV1557" s="2"/>
      <c r="AW1557" s="359"/>
      <c r="AX1557" s="359"/>
      <c r="AY1557" s="43"/>
      <c r="AZ1557" s="128"/>
      <c r="BA1557" s="128"/>
      <c r="BB1557" s="43"/>
      <c r="BC1557" s="44"/>
      <c r="BD1557" s="44"/>
      <c r="BE1557" s="43"/>
      <c r="BF1557" s="2"/>
      <c r="BG1557" s="2"/>
      <c r="BH1557" s="2"/>
      <c r="BI1557" s="2"/>
      <c r="BJ1557" s="2"/>
      <c r="BK1557" s="2"/>
      <c r="BL1557" s="2"/>
      <c r="BM1557" s="2"/>
      <c r="BN1557" s="2"/>
      <c r="BO1557" s="2"/>
      <c r="BP1557" s="2"/>
      <c r="BQ1557" s="72"/>
      <c r="BR1557" s="72"/>
      <c r="BS1557" s="72"/>
      <c r="BT1557" s="72"/>
      <c r="BU1557" s="72"/>
      <c r="BV1557" s="72"/>
      <c r="BW1557" s="72"/>
      <c r="BX1557" s="72"/>
      <c r="BY1557" s="72"/>
      <c r="BZ1557" s="72"/>
      <c r="CA1557" s="72"/>
      <c r="CB1557" s="72"/>
      <c r="CC1557" s="72"/>
      <c r="CD1557" s="72"/>
      <c r="CE1557" s="72"/>
      <c r="CF1557" s="72"/>
      <c r="CG1557" s="72"/>
      <c r="CH1557" s="72"/>
    </row>
    <row r="1558" spans="1:86" ht="25.15" customHeight="1">
      <c r="A1558" s="440"/>
      <c r="B1558" s="10">
        <v>2040</v>
      </c>
      <c r="C1558" s="46">
        <f>$X$1248</f>
        <v>87.105701511469348</v>
      </c>
      <c r="D1558" s="496"/>
      <c r="E1558" s="10">
        <v>2040</v>
      </c>
      <c r="F1558" s="45">
        <f t="shared" si="617"/>
        <v>101.8047886415298</v>
      </c>
      <c r="G1558" s="496"/>
      <c r="H1558" s="10">
        <v>2040</v>
      </c>
      <c r="I1558" s="45">
        <f t="shared" si="618"/>
        <v>94.45524507649958</v>
      </c>
      <c r="J1558" s="496"/>
      <c r="K1558" s="43"/>
      <c r="L1558" s="72"/>
      <c r="M1558" s="10">
        <v>2040</v>
      </c>
      <c r="N1558" s="40">
        <f>$X$1159</f>
        <v>0.79549999999999943</v>
      </c>
      <c r="O1558" s="40">
        <f t="shared" si="619"/>
        <v>0.20450000000000057</v>
      </c>
      <c r="P1558" s="40">
        <v>1</v>
      </c>
      <c r="Q1558" s="40">
        <v>0</v>
      </c>
      <c r="R1558" s="72"/>
      <c r="S1558" s="72"/>
      <c r="T1558" s="72"/>
      <c r="U1558" s="72"/>
      <c r="V1558" s="72"/>
      <c r="W1558" s="72"/>
      <c r="X1558" s="72"/>
      <c r="Y1558" s="72"/>
      <c r="Z1558" s="72"/>
      <c r="AA1558" s="72"/>
      <c r="AB1558" s="72"/>
      <c r="AC1558" s="72"/>
      <c r="AD1558" s="72"/>
      <c r="AE1558" s="72"/>
      <c r="AF1558" s="72"/>
      <c r="AG1558" s="72"/>
      <c r="AH1558" s="72"/>
      <c r="AI1558" s="72"/>
      <c r="AJ1558" s="72"/>
      <c r="AK1558" s="72"/>
      <c r="AL1558" s="72"/>
      <c r="AM1558" s="72"/>
      <c r="AN1558" s="72"/>
      <c r="AO1558" s="72"/>
      <c r="AP1558" s="72"/>
      <c r="AQ1558" s="72"/>
      <c r="AR1558" s="72"/>
      <c r="AS1558" s="72"/>
      <c r="AT1558" s="72"/>
      <c r="AU1558" s="72"/>
      <c r="AV1558" s="2"/>
      <c r="AW1558" s="359"/>
      <c r="AX1558" s="359"/>
      <c r="AY1558" s="43"/>
      <c r="AZ1558" s="128"/>
      <c r="BA1558" s="128"/>
      <c r="BB1558" s="43"/>
      <c r="BC1558" s="44"/>
      <c r="BD1558" s="44"/>
      <c r="BE1558" s="43"/>
      <c r="BF1558" s="2"/>
      <c r="BG1558" s="2"/>
      <c r="BH1558" s="2"/>
      <c r="BI1558" s="2"/>
      <c r="BJ1558" s="2"/>
      <c r="BK1558" s="2"/>
      <c r="BL1558" s="2"/>
      <c r="BM1558" s="2"/>
      <c r="BN1558" s="2"/>
      <c r="BO1558" s="2"/>
      <c r="BP1558" s="2"/>
      <c r="BQ1558" s="72"/>
      <c r="BR1558" s="72"/>
      <c r="BS1558" s="72"/>
      <c r="BT1558" s="72"/>
      <c r="BU1558" s="72"/>
      <c r="BV1558" s="72"/>
      <c r="BW1558" s="72"/>
      <c r="BX1558" s="72"/>
      <c r="BY1558" s="72"/>
      <c r="BZ1558" s="72"/>
      <c r="CA1558" s="72"/>
      <c r="CB1558" s="72"/>
      <c r="CC1558" s="72"/>
      <c r="CD1558" s="72"/>
      <c r="CE1558" s="72"/>
      <c r="CF1558" s="72"/>
      <c r="CG1558" s="72"/>
      <c r="CH1558" s="72"/>
    </row>
    <row r="1559" spans="1:86" ht="25.15" customHeight="1">
      <c r="A1559" s="440"/>
      <c r="B1559" s="10">
        <v>2041</v>
      </c>
      <c r="C1559" s="46">
        <f>$Y$1248</f>
        <v>87.105701511469348</v>
      </c>
      <c r="D1559" s="496"/>
      <c r="E1559" s="10">
        <v>2041</v>
      </c>
      <c r="F1559" s="45">
        <f t="shared" si="617"/>
        <v>101.8047886415298</v>
      </c>
      <c r="G1559" s="496"/>
      <c r="H1559" s="10">
        <v>2041</v>
      </c>
      <c r="I1559" s="45">
        <f t="shared" si="618"/>
        <v>94.45524507649958</v>
      </c>
      <c r="J1559" s="496"/>
      <c r="K1559" s="43"/>
      <c r="L1559" s="72"/>
      <c r="M1559" s="10">
        <v>2041</v>
      </c>
      <c r="N1559" s="40">
        <f>$Y$1159</f>
        <v>0.78284999999999938</v>
      </c>
      <c r="O1559" s="40">
        <f t="shared" si="619"/>
        <v>0.21715000000000062</v>
      </c>
      <c r="P1559" s="40">
        <v>1</v>
      </c>
      <c r="Q1559" s="40">
        <v>0</v>
      </c>
      <c r="R1559" s="72"/>
      <c r="S1559" s="72"/>
      <c r="T1559" s="72"/>
      <c r="U1559" s="72"/>
      <c r="V1559" s="72"/>
      <c r="W1559" s="72"/>
      <c r="X1559" s="72"/>
      <c r="Y1559" s="72"/>
      <c r="Z1559" s="72"/>
      <c r="AA1559" s="72"/>
      <c r="AB1559" s="72"/>
      <c r="AC1559" s="72"/>
      <c r="AD1559" s="72"/>
      <c r="AE1559" s="72"/>
      <c r="AF1559" s="72"/>
      <c r="AG1559" s="72"/>
      <c r="AH1559" s="72"/>
      <c r="AI1559" s="72"/>
      <c r="AJ1559" s="72"/>
      <c r="AK1559" s="72"/>
      <c r="AL1559" s="72"/>
      <c r="AM1559" s="72"/>
      <c r="AN1559" s="72"/>
      <c r="AO1559" s="72"/>
      <c r="AP1559" s="72"/>
      <c r="AQ1559" s="72"/>
      <c r="AR1559" s="72"/>
      <c r="AS1559" s="72"/>
      <c r="AT1559" s="72"/>
      <c r="AU1559" s="72"/>
      <c r="AV1559" s="2"/>
      <c r="AW1559" s="359"/>
      <c r="AX1559" s="359"/>
      <c r="AY1559" s="43"/>
      <c r="AZ1559" s="128"/>
      <c r="BA1559" s="128"/>
      <c r="BB1559" s="43"/>
      <c r="BC1559" s="44"/>
      <c r="BD1559" s="44"/>
      <c r="BE1559" s="43"/>
      <c r="BF1559" s="2"/>
      <c r="BG1559" s="2"/>
      <c r="BH1559" s="2"/>
      <c r="BI1559" s="2"/>
      <c r="BJ1559" s="2"/>
      <c r="BK1559" s="2"/>
      <c r="BL1559" s="2"/>
      <c r="BM1559" s="2"/>
      <c r="BN1559" s="2"/>
      <c r="BO1559" s="2"/>
      <c r="BP1559" s="2"/>
      <c r="BQ1559" s="72"/>
      <c r="BR1559" s="72"/>
      <c r="BS1559" s="72"/>
      <c r="BT1559" s="72"/>
      <c r="BU1559" s="72"/>
      <c r="BV1559" s="72"/>
      <c r="BW1559" s="72"/>
      <c r="BX1559" s="72"/>
      <c r="BY1559" s="72"/>
      <c r="BZ1559" s="72"/>
      <c r="CA1559" s="72"/>
      <c r="CB1559" s="72"/>
      <c r="CC1559" s="72"/>
      <c r="CD1559" s="72"/>
      <c r="CE1559" s="72"/>
      <c r="CF1559" s="72"/>
      <c r="CG1559" s="72"/>
      <c r="CH1559" s="72"/>
    </row>
    <row r="1560" spans="1:86" ht="25.15" customHeight="1">
      <c r="A1560" s="440"/>
      <c r="B1560" s="10">
        <v>2042</v>
      </c>
      <c r="C1560" s="46">
        <f>$Z$1248</f>
        <v>87.105701511469348</v>
      </c>
      <c r="D1560" s="496"/>
      <c r="E1560" s="10">
        <v>2042</v>
      </c>
      <c r="F1560" s="45">
        <f t="shared" si="617"/>
        <v>101.8047886415298</v>
      </c>
      <c r="G1560" s="496"/>
      <c r="H1560" s="10">
        <v>2042</v>
      </c>
      <c r="I1560" s="45">
        <f t="shared" si="618"/>
        <v>94.45524507649958</v>
      </c>
      <c r="J1560" s="496"/>
      <c r="K1560" s="43"/>
      <c r="L1560" s="72"/>
      <c r="M1560" s="10">
        <v>2042</v>
      </c>
      <c r="N1560" s="40">
        <f>$Z$1159</f>
        <v>0.77019999999999933</v>
      </c>
      <c r="O1560" s="40">
        <f t="shared" si="619"/>
        <v>0.22980000000000067</v>
      </c>
      <c r="P1560" s="40">
        <v>1</v>
      </c>
      <c r="Q1560" s="40">
        <v>0</v>
      </c>
      <c r="R1560" s="72"/>
      <c r="S1560" s="72"/>
      <c r="T1560" s="72"/>
      <c r="U1560" s="72"/>
      <c r="V1560" s="72"/>
      <c r="W1560" s="72"/>
      <c r="X1560" s="72"/>
      <c r="Y1560" s="72"/>
      <c r="Z1560" s="72"/>
      <c r="AA1560" s="72"/>
      <c r="AB1560" s="72"/>
      <c r="AC1560" s="72"/>
      <c r="AD1560" s="72"/>
      <c r="AE1560" s="72"/>
      <c r="AF1560" s="72"/>
      <c r="AG1560" s="72"/>
      <c r="AH1560" s="72"/>
      <c r="AI1560" s="72"/>
      <c r="AJ1560" s="72"/>
      <c r="AK1560" s="72"/>
      <c r="AL1560" s="72"/>
      <c r="AM1560" s="72"/>
      <c r="AN1560" s="72"/>
      <c r="AO1560" s="72"/>
      <c r="AP1560" s="72"/>
      <c r="AQ1560" s="72"/>
      <c r="AR1560" s="72"/>
      <c r="AS1560" s="72"/>
      <c r="AT1560" s="72"/>
      <c r="AU1560" s="72"/>
      <c r="AV1560" s="2"/>
      <c r="AW1560" s="359"/>
      <c r="AX1560" s="359"/>
      <c r="AY1560" s="43"/>
      <c r="AZ1560" s="128"/>
      <c r="BA1560" s="128"/>
      <c r="BB1560" s="43"/>
      <c r="BC1560" s="44"/>
      <c r="BD1560" s="44"/>
      <c r="BE1560" s="43"/>
      <c r="BF1560" s="2"/>
      <c r="BG1560" s="2"/>
      <c r="BH1560" s="2"/>
      <c r="BI1560" s="2"/>
      <c r="BJ1560" s="2"/>
      <c r="BK1560" s="2"/>
      <c r="BL1560" s="2"/>
      <c r="BM1560" s="2"/>
      <c r="BN1560" s="2"/>
      <c r="BO1560" s="2"/>
      <c r="BP1560" s="2"/>
      <c r="BQ1560" s="72"/>
      <c r="BR1560" s="72"/>
      <c r="BS1560" s="72"/>
      <c r="BT1560" s="72"/>
      <c r="BU1560" s="72"/>
      <c r="BV1560" s="72"/>
      <c r="BW1560" s="72"/>
      <c r="BX1560" s="72"/>
      <c r="BY1560" s="72"/>
      <c r="BZ1560" s="72"/>
      <c r="CA1560" s="72"/>
      <c r="CB1560" s="72"/>
      <c r="CC1560" s="72"/>
      <c r="CD1560" s="72"/>
      <c r="CE1560" s="72"/>
      <c r="CF1560" s="72"/>
      <c r="CG1560" s="72"/>
      <c r="CH1560" s="72"/>
    </row>
    <row r="1561" spans="1:86" ht="25.15" customHeight="1">
      <c r="A1561" s="440"/>
      <c r="B1561" s="10">
        <v>2043</v>
      </c>
      <c r="C1561" s="46">
        <f>$AA$1248</f>
        <v>87.105701511469348</v>
      </c>
      <c r="D1561" s="496"/>
      <c r="E1561" s="10">
        <v>2043</v>
      </c>
      <c r="F1561" s="45">
        <f t="shared" si="617"/>
        <v>101.8047886415298</v>
      </c>
      <c r="G1561" s="496"/>
      <c r="H1561" s="10">
        <v>2043</v>
      </c>
      <c r="I1561" s="45">
        <f t="shared" si="618"/>
        <v>94.45524507649958</v>
      </c>
      <c r="J1561" s="496"/>
      <c r="K1561" s="43"/>
      <c r="L1561" s="72"/>
      <c r="M1561" s="10">
        <v>2043</v>
      </c>
      <c r="N1561" s="40">
        <f>$AA$1159</f>
        <v>0.75754999999999928</v>
      </c>
      <c r="O1561" s="40">
        <f t="shared" si="619"/>
        <v>0.24245000000000072</v>
      </c>
      <c r="P1561" s="40">
        <v>1</v>
      </c>
      <c r="Q1561" s="40">
        <v>0</v>
      </c>
      <c r="R1561" s="72"/>
      <c r="S1561" s="72"/>
      <c r="T1561" s="72"/>
      <c r="U1561" s="72"/>
      <c r="V1561" s="72"/>
      <c r="W1561" s="72"/>
      <c r="X1561" s="72"/>
      <c r="Y1561" s="72"/>
      <c r="Z1561" s="72"/>
      <c r="AA1561" s="72"/>
      <c r="AB1561" s="72"/>
      <c r="AC1561" s="72"/>
      <c r="AD1561" s="72"/>
      <c r="AE1561" s="72"/>
      <c r="AF1561" s="72"/>
      <c r="AG1561" s="72"/>
      <c r="AH1561" s="72"/>
      <c r="AI1561" s="72"/>
      <c r="AJ1561" s="72"/>
      <c r="AK1561" s="72"/>
      <c r="AL1561" s="72"/>
      <c r="AM1561" s="72"/>
      <c r="AN1561" s="72"/>
      <c r="AO1561" s="72"/>
      <c r="AP1561" s="72"/>
      <c r="AQ1561" s="72"/>
      <c r="AR1561" s="72"/>
      <c r="AS1561" s="72"/>
      <c r="AT1561" s="72"/>
      <c r="AU1561" s="72"/>
      <c r="AV1561" s="2"/>
      <c r="AW1561" s="359"/>
      <c r="AX1561" s="359"/>
      <c r="AY1561" s="43"/>
      <c r="AZ1561" s="128"/>
      <c r="BA1561" s="128"/>
      <c r="BB1561" s="43"/>
      <c r="BC1561" s="44"/>
      <c r="BD1561" s="44"/>
      <c r="BE1561" s="43"/>
      <c r="BF1561" s="2"/>
      <c r="BG1561" s="2"/>
      <c r="BH1561" s="2"/>
      <c r="BI1561" s="2"/>
      <c r="BJ1561" s="2"/>
      <c r="BK1561" s="2"/>
      <c r="BL1561" s="2"/>
      <c r="BM1561" s="2"/>
      <c r="BN1561" s="2"/>
      <c r="BO1561" s="2"/>
      <c r="BP1561" s="2"/>
      <c r="BQ1561" s="72"/>
      <c r="BR1561" s="72"/>
      <c r="BS1561" s="72"/>
      <c r="BT1561" s="72"/>
      <c r="BU1561" s="72"/>
      <c r="BV1561" s="72"/>
      <c r="BW1561" s="72"/>
      <c r="BX1561" s="72"/>
      <c r="BY1561" s="72"/>
      <c r="BZ1561" s="72"/>
      <c r="CA1561" s="72"/>
      <c r="CB1561" s="72"/>
      <c r="CC1561" s="72"/>
      <c r="CD1561" s="72"/>
      <c r="CE1561" s="72"/>
      <c r="CF1561" s="72"/>
      <c r="CG1561" s="72"/>
      <c r="CH1561" s="72"/>
    </row>
    <row r="1562" spans="1:86" ht="25.15" customHeight="1">
      <c r="A1562" s="440"/>
      <c r="B1562" s="10">
        <v>2044</v>
      </c>
      <c r="C1562" s="46">
        <f>$AB$1248</f>
        <v>87.105701511469348</v>
      </c>
      <c r="D1562" s="496"/>
      <c r="E1562" s="10">
        <v>2044</v>
      </c>
      <c r="F1562" s="45">
        <f t="shared" si="617"/>
        <v>101.8047886415298</v>
      </c>
      <c r="G1562" s="496"/>
      <c r="H1562" s="10">
        <v>2044</v>
      </c>
      <c r="I1562" s="45">
        <f t="shared" si="618"/>
        <v>94.45524507649958</v>
      </c>
      <c r="J1562" s="496"/>
      <c r="K1562" s="43"/>
      <c r="L1562" s="2"/>
      <c r="M1562" s="10">
        <v>2044</v>
      </c>
      <c r="N1562" s="40">
        <f>$AB$1159</f>
        <v>0.74489999999999923</v>
      </c>
      <c r="O1562" s="40">
        <f t="shared" si="619"/>
        <v>0.25510000000000077</v>
      </c>
      <c r="P1562" s="40">
        <v>1</v>
      </c>
      <c r="Q1562" s="40">
        <v>0</v>
      </c>
      <c r="R1562" s="72"/>
      <c r="S1562" s="72"/>
      <c r="T1562" s="72"/>
      <c r="U1562" s="72"/>
      <c r="V1562" s="72"/>
      <c r="W1562" s="72"/>
      <c r="X1562" s="72"/>
      <c r="Y1562" s="72"/>
      <c r="Z1562" s="72"/>
      <c r="AA1562" s="72"/>
      <c r="AB1562" s="72"/>
      <c r="AC1562" s="72"/>
      <c r="AD1562" s="72"/>
      <c r="AE1562" s="72"/>
      <c r="AF1562" s="72"/>
      <c r="AG1562" s="72"/>
      <c r="AH1562" s="72"/>
      <c r="AI1562" s="72"/>
      <c r="AJ1562" s="72"/>
      <c r="AK1562" s="72"/>
      <c r="AL1562" s="72"/>
      <c r="AM1562" s="72"/>
      <c r="AN1562" s="72"/>
      <c r="AO1562" s="72"/>
      <c r="AP1562" s="72"/>
      <c r="AQ1562" s="72"/>
      <c r="AR1562" s="72"/>
      <c r="AS1562" s="72"/>
      <c r="AT1562" s="72"/>
      <c r="AU1562" s="72"/>
      <c r="AV1562" s="2"/>
      <c r="AW1562" s="359"/>
      <c r="AX1562" s="359"/>
      <c r="AY1562" s="43"/>
      <c r="AZ1562" s="128"/>
      <c r="BA1562" s="128"/>
      <c r="BB1562" s="43"/>
      <c r="BC1562" s="44"/>
      <c r="BD1562" s="44"/>
      <c r="BE1562" s="43"/>
      <c r="BF1562" s="2"/>
      <c r="BG1562" s="2"/>
      <c r="BH1562" s="2"/>
      <c r="BI1562" s="2"/>
      <c r="BJ1562" s="2"/>
      <c r="BK1562" s="2"/>
      <c r="BL1562" s="2"/>
      <c r="BM1562" s="2"/>
      <c r="BN1562" s="2"/>
      <c r="BO1562" s="2"/>
      <c r="BP1562" s="2"/>
      <c r="BQ1562" s="72"/>
      <c r="BR1562" s="72"/>
      <c r="BS1562" s="72"/>
      <c r="BT1562" s="72"/>
      <c r="BU1562" s="72"/>
      <c r="BV1562" s="72"/>
      <c r="BW1562" s="72"/>
      <c r="BX1562" s="72"/>
      <c r="BY1562" s="72"/>
      <c r="BZ1562" s="72"/>
      <c r="CA1562" s="72"/>
      <c r="CB1562" s="72"/>
      <c r="CC1562" s="72"/>
      <c r="CD1562" s="72"/>
      <c r="CE1562" s="72"/>
      <c r="CF1562" s="72"/>
      <c r="CG1562" s="72"/>
      <c r="CH1562" s="72"/>
    </row>
    <row r="1563" spans="1:86" ht="25.15" customHeight="1">
      <c r="A1563" s="440"/>
      <c r="B1563" s="10">
        <v>2045</v>
      </c>
      <c r="C1563" s="46">
        <f>$AC$1248</f>
        <v>87.105701511469348</v>
      </c>
      <c r="D1563" s="496"/>
      <c r="E1563" s="10">
        <v>2045</v>
      </c>
      <c r="F1563" s="45">
        <f t="shared" si="617"/>
        <v>101.8047886415298</v>
      </c>
      <c r="G1563" s="496"/>
      <c r="H1563" s="10">
        <v>2045</v>
      </c>
      <c r="I1563" s="45">
        <f t="shared" si="618"/>
        <v>94.45524507649958</v>
      </c>
      <c r="J1563" s="496"/>
      <c r="K1563" s="43"/>
      <c r="L1563" s="2"/>
      <c r="M1563" s="10">
        <v>2045</v>
      </c>
      <c r="N1563" s="40">
        <f>$AC$1159</f>
        <v>0.73224999999999918</v>
      </c>
      <c r="O1563" s="40">
        <f t="shared" si="619"/>
        <v>0.26775000000000082</v>
      </c>
      <c r="P1563" s="40">
        <v>1</v>
      </c>
      <c r="Q1563" s="40">
        <v>0</v>
      </c>
      <c r="R1563" s="72"/>
      <c r="S1563" s="72"/>
      <c r="T1563" s="72"/>
      <c r="U1563" s="72"/>
      <c r="V1563" s="72"/>
      <c r="W1563" s="72"/>
      <c r="X1563" s="72"/>
      <c r="Y1563" s="72"/>
      <c r="Z1563" s="72"/>
      <c r="AA1563" s="72"/>
      <c r="AB1563" s="72"/>
      <c r="AC1563" s="72"/>
      <c r="AD1563" s="72"/>
      <c r="AE1563" s="72"/>
      <c r="AF1563" s="72"/>
      <c r="AG1563" s="72"/>
      <c r="AH1563" s="72"/>
      <c r="AI1563" s="72"/>
      <c r="AJ1563" s="72"/>
      <c r="AK1563" s="72"/>
      <c r="AL1563" s="72"/>
      <c r="AM1563" s="72"/>
      <c r="AN1563" s="72"/>
      <c r="AO1563" s="72"/>
      <c r="AP1563" s="72"/>
      <c r="AQ1563" s="72"/>
      <c r="AR1563" s="72"/>
      <c r="AS1563" s="72"/>
      <c r="AT1563" s="72"/>
      <c r="AU1563" s="72"/>
      <c r="AV1563" s="2"/>
      <c r="AW1563" s="359"/>
      <c r="AX1563" s="359"/>
      <c r="AY1563" s="43"/>
      <c r="AZ1563" s="128"/>
      <c r="BA1563" s="128"/>
      <c r="BB1563" s="43"/>
      <c r="BC1563" s="44"/>
      <c r="BD1563" s="44"/>
      <c r="BE1563" s="43"/>
      <c r="BF1563" s="2"/>
      <c r="BG1563" s="2"/>
      <c r="BH1563" s="2"/>
      <c r="BI1563" s="2"/>
      <c r="BJ1563" s="2"/>
      <c r="BK1563" s="2"/>
      <c r="BL1563" s="2"/>
      <c r="BM1563" s="2"/>
      <c r="BN1563" s="2"/>
      <c r="BO1563" s="2"/>
      <c r="BP1563" s="2"/>
      <c r="BQ1563" s="72"/>
      <c r="BR1563" s="72"/>
      <c r="BS1563" s="72"/>
      <c r="BT1563" s="72"/>
      <c r="BU1563" s="72"/>
      <c r="BV1563" s="72"/>
      <c r="BW1563" s="72"/>
      <c r="BX1563" s="72"/>
      <c r="BY1563" s="72"/>
      <c r="BZ1563" s="72"/>
      <c r="CA1563" s="72"/>
      <c r="CB1563" s="72"/>
      <c r="CC1563" s="72"/>
      <c r="CD1563" s="72"/>
      <c r="CE1563" s="72"/>
      <c r="CF1563" s="72"/>
      <c r="CG1563" s="72"/>
      <c r="CH1563" s="72"/>
    </row>
    <row r="1564" spans="1:86" ht="25.15" customHeight="1">
      <c r="A1564" s="440"/>
      <c r="B1564" s="10">
        <v>2046</v>
      </c>
      <c r="C1564" s="46">
        <f>$AD$1248</f>
        <v>87.105701511469348</v>
      </c>
      <c r="D1564" s="496"/>
      <c r="E1564" s="10">
        <v>2046</v>
      </c>
      <c r="F1564" s="45">
        <f t="shared" si="617"/>
        <v>101.8047886415298</v>
      </c>
      <c r="G1564" s="496"/>
      <c r="H1564" s="10">
        <v>2046</v>
      </c>
      <c r="I1564" s="45">
        <f t="shared" si="618"/>
        <v>94.45524507649958</v>
      </c>
      <c r="J1564" s="496"/>
      <c r="K1564" s="43"/>
      <c r="L1564" s="72"/>
      <c r="M1564" s="10">
        <v>2046</v>
      </c>
      <c r="N1564" s="40">
        <f>$AD$1159</f>
        <v>0.71959999999999913</v>
      </c>
      <c r="O1564" s="40">
        <f t="shared" si="619"/>
        <v>0.28040000000000087</v>
      </c>
      <c r="P1564" s="40">
        <v>1</v>
      </c>
      <c r="Q1564" s="40">
        <v>0</v>
      </c>
      <c r="R1564" s="72"/>
      <c r="S1564" s="72"/>
      <c r="T1564" s="72"/>
      <c r="U1564" s="72"/>
      <c r="V1564" s="72"/>
      <c r="W1564" s="72"/>
      <c r="X1564" s="72"/>
      <c r="Y1564" s="72"/>
      <c r="Z1564" s="72"/>
      <c r="AA1564" s="72"/>
      <c r="AB1564" s="72"/>
      <c r="AC1564" s="72"/>
      <c r="AD1564" s="72"/>
      <c r="AE1564" s="72"/>
      <c r="AF1564" s="72"/>
      <c r="AG1564" s="72"/>
      <c r="AH1564" s="72"/>
      <c r="AI1564" s="72"/>
      <c r="AJ1564" s="72"/>
      <c r="AK1564" s="72"/>
      <c r="AL1564" s="72"/>
      <c r="AM1564" s="72"/>
      <c r="AN1564" s="72"/>
      <c r="AO1564" s="72"/>
      <c r="AP1564" s="72"/>
      <c r="AQ1564" s="72"/>
      <c r="AR1564" s="72"/>
      <c r="AS1564" s="72"/>
      <c r="AT1564" s="72"/>
      <c r="AU1564" s="72"/>
      <c r="AV1564" s="2"/>
      <c r="AW1564" s="359"/>
      <c r="AX1564" s="359"/>
      <c r="AY1564" s="43"/>
      <c r="AZ1564" s="128"/>
      <c r="BA1564" s="128"/>
      <c r="BB1564" s="43"/>
      <c r="BC1564" s="44"/>
      <c r="BD1564" s="44"/>
      <c r="BE1564" s="43"/>
      <c r="BF1564" s="2"/>
      <c r="BG1564" s="2"/>
      <c r="BH1564" s="2"/>
      <c r="BI1564" s="2"/>
      <c r="BJ1564" s="2"/>
      <c r="BK1564" s="2"/>
      <c r="BL1564" s="2"/>
      <c r="BM1564" s="2"/>
      <c r="BN1564" s="2"/>
      <c r="BO1564" s="2"/>
      <c r="BP1564" s="2"/>
      <c r="BQ1564" s="72"/>
      <c r="BR1564" s="72"/>
      <c r="BS1564" s="72"/>
      <c r="BT1564" s="72"/>
      <c r="BU1564" s="72"/>
      <c r="BV1564" s="72"/>
      <c r="BW1564" s="72"/>
      <c r="BX1564" s="72"/>
      <c r="BY1564" s="72"/>
      <c r="BZ1564" s="72"/>
      <c r="CA1564" s="72"/>
      <c r="CB1564" s="72"/>
      <c r="CC1564" s="72"/>
      <c r="CD1564" s="72"/>
      <c r="CE1564" s="72"/>
      <c r="CF1564" s="72"/>
      <c r="CG1564" s="72"/>
      <c r="CH1564" s="72"/>
    </row>
    <row r="1565" spans="1:86" ht="25.15" customHeight="1">
      <c r="A1565" s="440"/>
      <c r="B1565" s="10">
        <v>2047</v>
      </c>
      <c r="C1565" s="46">
        <f>$AE$1248</f>
        <v>87.105701511469348</v>
      </c>
      <c r="D1565" s="496"/>
      <c r="E1565" s="10">
        <v>2047</v>
      </c>
      <c r="F1565" s="45">
        <f t="shared" si="617"/>
        <v>101.8047886415298</v>
      </c>
      <c r="G1565" s="496"/>
      <c r="H1565" s="10">
        <v>2047</v>
      </c>
      <c r="I1565" s="45">
        <f t="shared" si="618"/>
        <v>94.45524507649958</v>
      </c>
      <c r="J1565" s="496"/>
      <c r="K1565" s="43"/>
      <c r="L1565" s="72"/>
      <c r="M1565" s="10">
        <v>2047</v>
      </c>
      <c r="N1565" s="40">
        <f>$AE$1159</f>
        <v>0.70694999999999908</v>
      </c>
      <c r="O1565" s="40">
        <f t="shared" si="619"/>
        <v>0.29305000000000092</v>
      </c>
      <c r="P1565" s="40">
        <v>1</v>
      </c>
      <c r="Q1565" s="40">
        <v>0</v>
      </c>
      <c r="R1565" s="72"/>
      <c r="S1565" s="72"/>
      <c r="T1565" s="72"/>
      <c r="U1565" s="72"/>
      <c r="V1565" s="72"/>
      <c r="W1565" s="72"/>
      <c r="X1565" s="72"/>
      <c r="Y1565" s="72"/>
      <c r="Z1565" s="72"/>
      <c r="AA1565" s="72"/>
      <c r="AB1565" s="72"/>
      <c r="AC1565" s="72"/>
      <c r="AD1565" s="72"/>
      <c r="AE1565" s="72"/>
      <c r="AF1565" s="72"/>
      <c r="AG1565" s="72"/>
      <c r="AH1565" s="72"/>
      <c r="AI1565" s="72"/>
      <c r="AJ1565" s="72"/>
      <c r="AK1565" s="72"/>
      <c r="AL1565" s="72"/>
      <c r="AM1565" s="72"/>
      <c r="AN1565" s="72"/>
      <c r="AO1565" s="72"/>
      <c r="AP1565" s="72"/>
      <c r="AQ1565" s="72"/>
      <c r="AR1565" s="72"/>
      <c r="AS1565" s="72"/>
      <c r="AT1565" s="72"/>
      <c r="AU1565" s="72"/>
      <c r="AV1565" s="2"/>
      <c r="AW1565" s="359"/>
      <c r="AX1565" s="359"/>
      <c r="AY1565" s="43"/>
      <c r="AZ1565" s="128"/>
      <c r="BA1565" s="128"/>
      <c r="BB1565" s="43"/>
      <c r="BC1565" s="44"/>
      <c r="BD1565" s="44"/>
      <c r="BE1565" s="43"/>
      <c r="BF1565" s="2"/>
      <c r="BG1565" s="2"/>
      <c r="BH1565" s="2"/>
      <c r="BI1565" s="2"/>
      <c r="BJ1565" s="2"/>
      <c r="BK1565" s="2"/>
      <c r="BL1565" s="2"/>
      <c r="BM1565" s="2"/>
      <c r="BN1565" s="2"/>
      <c r="BO1565" s="2"/>
      <c r="BP1565" s="2"/>
      <c r="BQ1565" s="72"/>
      <c r="BR1565" s="72"/>
      <c r="BS1565" s="72"/>
      <c r="BT1565" s="72"/>
      <c r="BU1565" s="72"/>
      <c r="BV1565" s="72"/>
      <c r="BW1565" s="72"/>
      <c r="BX1565" s="72"/>
      <c r="BY1565" s="72"/>
      <c r="BZ1565" s="72"/>
      <c r="CA1565" s="72"/>
      <c r="CB1565" s="72"/>
      <c r="CC1565" s="72"/>
      <c r="CD1565" s="72"/>
      <c r="CE1565" s="72"/>
      <c r="CF1565" s="72"/>
      <c r="CG1565" s="72"/>
      <c r="CH1565" s="72"/>
    </row>
    <row r="1566" spans="1:86" ht="25.15" customHeight="1">
      <c r="A1566" s="440"/>
      <c r="B1566" s="10">
        <v>2048</v>
      </c>
      <c r="C1566" s="46">
        <f>$AF$1248</f>
        <v>87.105701511469348</v>
      </c>
      <c r="D1566" s="496"/>
      <c r="E1566" s="10">
        <v>2048</v>
      </c>
      <c r="F1566" s="45">
        <f t="shared" si="617"/>
        <v>101.8047886415298</v>
      </c>
      <c r="G1566" s="496"/>
      <c r="H1566" s="10">
        <v>2048</v>
      </c>
      <c r="I1566" s="45">
        <f t="shared" si="618"/>
        <v>94.45524507649958</v>
      </c>
      <c r="J1566" s="496"/>
      <c r="K1566" s="43"/>
      <c r="L1566" s="72"/>
      <c r="M1566" s="10">
        <v>2048</v>
      </c>
      <c r="N1566" s="40">
        <f>$AF$1159</f>
        <v>0.69429999999999903</v>
      </c>
      <c r="O1566" s="40">
        <f t="shared" si="619"/>
        <v>0.30570000000000097</v>
      </c>
      <c r="P1566" s="40">
        <v>1</v>
      </c>
      <c r="Q1566" s="40">
        <v>0</v>
      </c>
      <c r="R1566" s="72"/>
      <c r="S1566" s="72"/>
      <c r="T1566" s="72"/>
      <c r="U1566" s="72"/>
      <c r="V1566" s="72"/>
      <c r="W1566" s="72"/>
      <c r="X1566" s="72"/>
      <c r="Y1566" s="72"/>
      <c r="Z1566" s="72"/>
      <c r="AA1566" s="72"/>
      <c r="AB1566" s="72"/>
      <c r="AC1566" s="72"/>
      <c r="AD1566" s="72"/>
      <c r="AE1566" s="72"/>
      <c r="AF1566" s="72"/>
      <c r="AG1566" s="72"/>
      <c r="AH1566" s="72"/>
      <c r="AI1566" s="72"/>
      <c r="AJ1566" s="72"/>
      <c r="AK1566" s="72"/>
      <c r="AL1566" s="72"/>
      <c r="AM1566" s="72"/>
      <c r="AN1566" s="72"/>
      <c r="AO1566" s="72"/>
      <c r="AP1566" s="72"/>
      <c r="AQ1566" s="72"/>
      <c r="AR1566" s="72"/>
      <c r="AS1566" s="72"/>
      <c r="AT1566" s="72"/>
      <c r="AU1566" s="72"/>
      <c r="AV1566" s="2"/>
      <c r="AW1566" s="359"/>
      <c r="AX1566" s="359"/>
      <c r="AY1566" s="43"/>
      <c r="AZ1566" s="128"/>
      <c r="BA1566" s="128"/>
      <c r="BB1566" s="43"/>
      <c r="BC1566" s="44"/>
      <c r="BD1566" s="44"/>
      <c r="BE1566" s="43"/>
      <c r="BF1566" s="2"/>
      <c r="BG1566" s="2"/>
      <c r="BH1566" s="2"/>
      <c r="BI1566" s="2"/>
      <c r="BJ1566" s="2"/>
      <c r="BK1566" s="2"/>
      <c r="BL1566" s="2"/>
      <c r="BM1566" s="2"/>
      <c r="BN1566" s="2"/>
      <c r="BO1566" s="2"/>
      <c r="BP1566" s="2"/>
      <c r="BQ1566" s="72"/>
      <c r="BR1566" s="72"/>
      <c r="BS1566" s="72"/>
      <c r="BT1566" s="72"/>
      <c r="BU1566" s="72"/>
      <c r="BV1566" s="72"/>
      <c r="BW1566" s="72"/>
      <c r="BX1566" s="72"/>
      <c r="BY1566" s="72"/>
      <c r="BZ1566" s="72"/>
      <c r="CA1566" s="72"/>
      <c r="CB1566" s="72"/>
      <c r="CC1566" s="72"/>
      <c r="CD1566" s="72"/>
      <c r="CE1566" s="72"/>
      <c r="CF1566" s="72"/>
      <c r="CG1566" s="72"/>
      <c r="CH1566" s="72"/>
    </row>
    <row r="1567" spans="1:86" ht="25.15" customHeight="1">
      <c r="A1567" s="440"/>
      <c r="B1567" s="10">
        <v>2049</v>
      </c>
      <c r="C1567" s="46">
        <f>$AG$1248</f>
        <v>87.105701511469348</v>
      </c>
      <c r="D1567" s="496"/>
      <c r="E1567" s="10">
        <v>2049</v>
      </c>
      <c r="F1567" s="45">
        <f t="shared" si="617"/>
        <v>101.8047886415298</v>
      </c>
      <c r="G1567" s="496"/>
      <c r="H1567" s="10">
        <v>2049</v>
      </c>
      <c r="I1567" s="45">
        <f t="shared" si="618"/>
        <v>94.45524507649958</v>
      </c>
      <c r="J1567" s="496"/>
      <c r="K1567" s="43"/>
      <c r="L1567" s="72"/>
      <c r="M1567" s="10">
        <v>2049</v>
      </c>
      <c r="N1567" s="40">
        <f>$AG$1159</f>
        <v>0.68164999999999898</v>
      </c>
      <c r="O1567" s="40">
        <f t="shared" si="619"/>
        <v>0.31835000000000102</v>
      </c>
      <c r="P1567" s="40">
        <v>1</v>
      </c>
      <c r="Q1567" s="40">
        <v>0</v>
      </c>
      <c r="R1567" s="72"/>
      <c r="S1567" s="72"/>
      <c r="T1567" s="72"/>
      <c r="U1567" s="72"/>
      <c r="V1567" s="72"/>
      <c r="W1567" s="72"/>
      <c r="X1567" s="72"/>
      <c r="Y1567" s="72"/>
      <c r="Z1567" s="72"/>
      <c r="AA1567" s="72"/>
      <c r="AB1567" s="72"/>
      <c r="AC1567" s="72"/>
      <c r="AD1567" s="72"/>
      <c r="AE1567" s="72"/>
      <c r="AF1567" s="72"/>
      <c r="AG1567" s="72"/>
      <c r="AH1567" s="72"/>
      <c r="AI1567" s="72"/>
      <c r="AJ1567" s="72"/>
      <c r="AK1567" s="72"/>
      <c r="AL1567" s="72"/>
      <c r="AM1567" s="72"/>
      <c r="AN1567" s="72"/>
      <c r="AO1567" s="72"/>
      <c r="AP1567" s="72"/>
      <c r="AQ1567" s="72"/>
      <c r="AR1567" s="72"/>
      <c r="AS1567" s="72"/>
      <c r="AT1567" s="72"/>
      <c r="AU1567" s="72"/>
      <c r="AV1567" s="2"/>
      <c r="AW1567" s="359"/>
      <c r="AX1567" s="359"/>
      <c r="AY1567" s="43"/>
      <c r="AZ1567" s="128"/>
      <c r="BA1567" s="128"/>
      <c r="BB1567" s="43"/>
      <c r="BC1567" s="44"/>
      <c r="BD1567" s="44"/>
      <c r="BE1567" s="43"/>
      <c r="BF1567" s="2"/>
      <c r="BG1567" s="2"/>
      <c r="BH1567" s="2"/>
      <c r="BI1567" s="2"/>
      <c r="BJ1567" s="2"/>
      <c r="BK1567" s="2"/>
      <c r="BL1567" s="2"/>
      <c r="BM1567" s="2"/>
      <c r="BN1567" s="2"/>
      <c r="BO1567" s="2"/>
      <c r="BP1567" s="2"/>
      <c r="BQ1567" s="72"/>
      <c r="BR1567" s="72"/>
      <c r="BS1567" s="72"/>
      <c r="BT1567" s="72"/>
      <c r="BU1567" s="72"/>
      <c r="BV1567" s="72"/>
      <c r="BW1567" s="72"/>
      <c r="BX1567" s="72"/>
      <c r="BY1567" s="72"/>
      <c r="BZ1567" s="72"/>
      <c r="CA1567" s="72"/>
      <c r="CB1567" s="72"/>
      <c r="CC1567" s="72"/>
      <c r="CD1567" s="72"/>
      <c r="CE1567" s="72"/>
      <c r="CF1567" s="72"/>
      <c r="CG1567" s="72"/>
      <c r="CH1567" s="72"/>
    </row>
    <row r="1568" spans="1:86" ht="25.15" customHeight="1">
      <c r="A1568" s="440"/>
      <c r="B1568" s="10">
        <v>2050</v>
      </c>
      <c r="C1568" s="46">
        <f>$AH$1248</f>
        <v>87.105701511469348</v>
      </c>
      <c r="D1568" s="496"/>
      <c r="E1568" s="10">
        <v>2050</v>
      </c>
      <c r="F1568" s="45">
        <f t="shared" si="617"/>
        <v>101.8047886415298</v>
      </c>
      <c r="G1568" s="496"/>
      <c r="H1568" s="10">
        <v>2050</v>
      </c>
      <c r="I1568" s="45">
        <f t="shared" si="618"/>
        <v>94.45524507649958</v>
      </c>
      <c r="J1568" s="496"/>
      <c r="K1568" s="43"/>
      <c r="L1568" s="72"/>
      <c r="M1568" s="10">
        <v>2050</v>
      </c>
      <c r="N1568" s="40">
        <f>$AH$1159</f>
        <v>0.66900000000000004</v>
      </c>
      <c r="O1568" s="40">
        <f t="shared" si="619"/>
        <v>0.33099999999999996</v>
      </c>
      <c r="P1568" s="40">
        <v>1</v>
      </c>
      <c r="Q1568" s="40">
        <v>0</v>
      </c>
      <c r="R1568" s="72"/>
      <c r="S1568" s="72"/>
      <c r="T1568" s="72"/>
      <c r="U1568" s="72"/>
      <c r="V1568" s="72"/>
      <c r="W1568" s="72"/>
      <c r="X1568" s="72"/>
      <c r="Y1568" s="72"/>
      <c r="Z1568" s="72"/>
      <c r="AA1568" s="72"/>
      <c r="AB1568" s="72"/>
      <c r="AC1568" s="72"/>
      <c r="AD1568" s="72"/>
      <c r="AE1568" s="72"/>
      <c r="AF1568" s="72"/>
      <c r="AG1568" s="72"/>
      <c r="AH1568" s="72"/>
      <c r="AI1568" s="72"/>
      <c r="AJ1568" s="72"/>
      <c r="AK1568" s="72"/>
      <c r="AL1568" s="72"/>
      <c r="AM1568" s="72"/>
      <c r="AN1568" s="72"/>
      <c r="AO1568" s="72"/>
      <c r="AP1568" s="72"/>
      <c r="AQ1568" s="72"/>
      <c r="AR1568" s="72"/>
      <c r="AS1568" s="72"/>
      <c r="AT1568" s="72"/>
      <c r="AU1568" s="72"/>
      <c r="AV1568" s="2"/>
      <c r="AW1568" s="359"/>
      <c r="AX1568" s="359"/>
      <c r="AY1568" s="43"/>
      <c r="AZ1568" s="128"/>
      <c r="BA1568" s="128"/>
      <c r="BB1568" s="43"/>
      <c r="BC1568" s="44"/>
      <c r="BD1568" s="44"/>
      <c r="BE1568" s="43"/>
      <c r="BF1568" s="2"/>
      <c r="BG1568" s="2"/>
      <c r="BH1568" s="2"/>
      <c r="BI1568" s="2"/>
      <c r="BJ1568" s="2"/>
      <c r="BK1568" s="2"/>
      <c r="BL1568" s="2"/>
      <c r="BM1568" s="2"/>
      <c r="BN1568" s="2"/>
      <c r="BO1568" s="2"/>
      <c r="BP1568" s="2"/>
      <c r="BQ1568" s="72"/>
      <c r="BR1568" s="72"/>
      <c r="BS1568" s="72"/>
      <c r="BT1568" s="72"/>
      <c r="BU1568" s="72"/>
      <c r="BV1568" s="72"/>
      <c r="BW1568" s="72"/>
      <c r="BX1568" s="72"/>
      <c r="BY1568" s="72"/>
      <c r="BZ1568" s="72"/>
      <c r="CA1568" s="72"/>
      <c r="CB1568" s="72"/>
      <c r="CC1568" s="72"/>
      <c r="CD1568" s="72"/>
      <c r="CE1568" s="72"/>
      <c r="CF1568" s="72"/>
      <c r="CG1568" s="72"/>
      <c r="CH1568" s="72"/>
    </row>
    <row r="1569" spans="1:86" ht="25.15" customHeight="1">
      <c r="A1569" s="440"/>
      <c r="B1569" s="10">
        <v>2051</v>
      </c>
      <c r="C1569" s="46">
        <f>$AI$1248</f>
        <v>87.105701511469348</v>
      </c>
      <c r="D1569" s="496"/>
      <c r="E1569" s="10">
        <v>2051</v>
      </c>
      <c r="F1569" s="45">
        <f t="shared" si="617"/>
        <v>101.8047886415298</v>
      </c>
      <c r="G1569" s="496"/>
      <c r="H1569" s="10">
        <v>2051</v>
      </c>
      <c r="I1569" s="45">
        <f t="shared" si="618"/>
        <v>94.45524507649958</v>
      </c>
      <c r="J1569" s="496"/>
      <c r="K1569" s="43"/>
      <c r="L1569" s="72"/>
      <c r="M1569" s="10">
        <v>2051</v>
      </c>
      <c r="N1569" s="40">
        <f>$AI$1159</f>
        <v>0.66900000000000004</v>
      </c>
      <c r="O1569" s="40">
        <f t="shared" si="619"/>
        <v>0.33099999999999996</v>
      </c>
      <c r="P1569" s="40">
        <v>1</v>
      </c>
      <c r="Q1569" s="40">
        <v>0</v>
      </c>
      <c r="R1569" s="72"/>
      <c r="S1569" s="72"/>
      <c r="T1569" s="72"/>
      <c r="U1569" s="72"/>
      <c r="V1569" s="72"/>
      <c r="W1569" s="72"/>
      <c r="X1569" s="72"/>
      <c r="Y1569" s="72"/>
      <c r="Z1569" s="72"/>
      <c r="AA1569" s="72"/>
      <c r="AB1569" s="72"/>
      <c r="AC1569" s="72"/>
      <c r="AD1569" s="72"/>
      <c r="AE1569" s="72"/>
      <c r="AF1569" s="72"/>
      <c r="AG1569" s="72"/>
      <c r="AH1569" s="72"/>
      <c r="AI1569" s="72"/>
      <c r="AJ1569" s="72"/>
      <c r="AK1569" s="72"/>
      <c r="AL1569" s="72"/>
      <c r="AM1569" s="72"/>
      <c r="AN1569" s="72"/>
      <c r="AO1569" s="72"/>
      <c r="AP1569" s="72"/>
      <c r="AQ1569" s="72"/>
      <c r="AR1569" s="72"/>
      <c r="AS1569" s="72"/>
      <c r="AT1569" s="72"/>
      <c r="AU1569" s="72"/>
      <c r="AV1569" s="2"/>
      <c r="AW1569" s="359"/>
      <c r="AX1569" s="359"/>
      <c r="AY1569" s="43"/>
      <c r="AZ1569" s="128"/>
      <c r="BA1569" s="128"/>
      <c r="BB1569" s="43"/>
      <c r="BC1569" s="44"/>
      <c r="BD1569" s="44"/>
      <c r="BE1569" s="43"/>
      <c r="BF1569" s="2"/>
      <c r="BG1569" s="2"/>
      <c r="BH1569" s="2"/>
      <c r="BI1569" s="2"/>
      <c r="BJ1569" s="2"/>
      <c r="BK1569" s="2"/>
      <c r="BL1569" s="2"/>
      <c r="BM1569" s="2"/>
      <c r="BN1569" s="2"/>
      <c r="BO1569" s="2"/>
      <c r="BP1569" s="2"/>
      <c r="BQ1569" s="72"/>
      <c r="BR1569" s="72"/>
      <c r="BS1569" s="72"/>
      <c r="BT1569" s="72"/>
      <c r="BU1569" s="72"/>
      <c r="BV1569" s="72"/>
      <c r="BW1569" s="72"/>
      <c r="BX1569" s="72"/>
      <c r="BY1569" s="72"/>
      <c r="BZ1569" s="72"/>
      <c r="CA1569" s="72"/>
      <c r="CB1569" s="72"/>
      <c r="CC1569" s="72"/>
      <c r="CD1569" s="72"/>
      <c r="CE1569" s="72"/>
      <c r="CF1569" s="72"/>
      <c r="CG1569" s="72"/>
      <c r="CH1569" s="72"/>
    </row>
    <row r="1570" spans="1:86" ht="25.15" customHeight="1">
      <c r="A1570" s="440"/>
      <c r="B1570" s="10">
        <v>2052</v>
      </c>
      <c r="C1570" s="46">
        <f>$AJ$1248</f>
        <v>87.105701511469348</v>
      </c>
      <c r="D1570" s="496"/>
      <c r="E1570" s="10">
        <v>2052</v>
      </c>
      <c r="F1570" s="45">
        <f t="shared" si="617"/>
        <v>101.8047886415298</v>
      </c>
      <c r="G1570" s="496"/>
      <c r="H1570" s="10">
        <v>2052</v>
      </c>
      <c r="I1570" s="45">
        <f t="shared" si="618"/>
        <v>94.45524507649958</v>
      </c>
      <c r="J1570" s="496"/>
      <c r="K1570" s="43"/>
      <c r="L1570" s="72"/>
      <c r="M1570" s="10">
        <v>2052</v>
      </c>
      <c r="N1570" s="40">
        <f>$AJ$1159</f>
        <v>0.66900000000000004</v>
      </c>
      <c r="O1570" s="40">
        <f t="shared" si="619"/>
        <v>0.33099999999999996</v>
      </c>
      <c r="P1570" s="40">
        <v>1</v>
      </c>
      <c r="Q1570" s="40">
        <v>0</v>
      </c>
      <c r="R1570" s="72"/>
      <c r="S1570" s="72"/>
      <c r="T1570" s="72"/>
      <c r="U1570" s="72"/>
      <c r="V1570" s="72"/>
      <c r="W1570" s="72"/>
      <c r="X1570" s="72"/>
      <c r="Y1570" s="72"/>
      <c r="Z1570" s="72"/>
      <c r="AA1570" s="72"/>
      <c r="AB1570" s="72"/>
      <c r="AC1570" s="72"/>
      <c r="AD1570" s="72"/>
      <c r="AE1570" s="72"/>
      <c r="AF1570" s="72"/>
      <c r="AG1570" s="72"/>
      <c r="AH1570" s="72"/>
      <c r="AI1570" s="72"/>
      <c r="AJ1570" s="72"/>
      <c r="AK1570" s="72"/>
      <c r="AL1570" s="72"/>
      <c r="AM1570" s="72"/>
      <c r="AN1570" s="72"/>
      <c r="AO1570" s="72"/>
      <c r="AP1570" s="72"/>
      <c r="AQ1570" s="72"/>
      <c r="AR1570" s="72"/>
      <c r="AS1570" s="72"/>
      <c r="AT1570" s="72"/>
      <c r="AU1570" s="72"/>
      <c r="AV1570" s="2"/>
      <c r="AW1570" s="359"/>
      <c r="AX1570" s="359"/>
      <c r="AY1570" s="43"/>
      <c r="AZ1570" s="128"/>
      <c r="BA1570" s="128"/>
      <c r="BB1570" s="43"/>
      <c r="BC1570" s="44"/>
      <c r="BD1570" s="44"/>
      <c r="BE1570" s="43"/>
      <c r="BF1570" s="2"/>
      <c r="BG1570" s="2"/>
      <c r="BH1570" s="2"/>
      <c r="BI1570" s="2"/>
      <c r="BJ1570" s="2"/>
      <c r="BK1570" s="2"/>
      <c r="BL1570" s="2"/>
      <c r="BM1570" s="2"/>
      <c r="BN1570" s="2"/>
      <c r="BO1570" s="2"/>
      <c r="BP1570" s="2"/>
      <c r="BQ1570" s="72"/>
      <c r="BR1570" s="72"/>
      <c r="BS1570" s="72"/>
      <c r="BT1570" s="72"/>
      <c r="BU1570" s="72"/>
      <c r="BV1570" s="72"/>
      <c r="BW1570" s="72"/>
      <c r="BX1570" s="72"/>
      <c r="BY1570" s="72"/>
      <c r="BZ1570" s="72"/>
      <c r="CA1570" s="72"/>
      <c r="CB1570" s="72"/>
      <c r="CC1570" s="72"/>
      <c r="CD1570" s="72"/>
      <c r="CE1570" s="72"/>
      <c r="CF1570" s="72"/>
      <c r="CG1570" s="72"/>
      <c r="CH1570" s="72"/>
    </row>
    <row r="1571" spans="1:86" ht="25.15" customHeight="1">
      <c r="B1571" s="74"/>
      <c r="C1571" s="72"/>
      <c r="D1571" s="72"/>
      <c r="E1571" s="22"/>
      <c r="F1571" s="42"/>
      <c r="G1571" s="42"/>
      <c r="H1571" s="72"/>
      <c r="I1571" s="72"/>
      <c r="J1571" s="72"/>
      <c r="K1571" s="72"/>
      <c r="L1571" s="72"/>
      <c r="M1571" s="72"/>
      <c r="N1571" s="48"/>
      <c r="O1571" s="48"/>
      <c r="P1571" s="72"/>
      <c r="Q1571" s="15"/>
      <c r="R1571" s="15"/>
      <c r="S1571" s="15"/>
      <c r="T1571" s="72"/>
      <c r="U1571" s="72"/>
      <c r="V1571" s="72"/>
      <c r="W1571" s="72"/>
      <c r="X1571" s="72"/>
      <c r="Y1571" s="72"/>
      <c r="Z1571" s="72"/>
      <c r="AA1571" s="72"/>
      <c r="AB1571" s="72"/>
      <c r="AC1571" s="72"/>
      <c r="AD1571" s="72"/>
      <c r="AE1571" s="72"/>
      <c r="AF1571" s="72"/>
      <c r="AG1571" s="72"/>
      <c r="AH1571" s="72"/>
      <c r="AI1571" s="72"/>
      <c r="AJ1571" s="72"/>
      <c r="AK1571" s="72"/>
      <c r="AL1571" s="72"/>
      <c r="AM1571" s="72"/>
      <c r="AN1571" s="72"/>
      <c r="AO1571" s="72"/>
      <c r="AP1571" s="72"/>
      <c r="AQ1571" s="72"/>
      <c r="AR1571" s="72"/>
      <c r="AS1571" s="72"/>
      <c r="AT1571" s="72"/>
      <c r="AU1571" s="72"/>
      <c r="AV1571" s="72"/>
      <c r="AW1571" s="72"/>
      <c r="AX1571" s="72"/>
      <c r="AY1571" s="72"/>
      <c r="AZ1571" s="72"/>
      <c r="BA1571" s="72"/>
      <c r="BB1571" s="72"/>
      <c r="BC1571" s="72"/>
      <c r="BD1571" s="72"/>
      <c r="BE1571" s="72"/>
      <c r="BF1571" s="72"/>
      <c r="BG1571" s="72"/>
      <c r="BH1571" s="72"/>
      <c r="BI1571" s="72"/>
      <c r="BJ1571" s="72"/>
      <c r="BK1571" s="72"/>
      <c r="BL1571" s="72"/>
      <c r="BM1571" s="72"/>
      <c r="BN1571" s="72"/>
      <c r="BO1571" s="72"/>
      <c r="BP1571" s="72"/>
      <c r="BQ1571" s="72"/>
      <c r="BR1571" s="72"/>
      <c r="BS1571" s="72"/>
      <c r="BT1571" s="72"/>
      <c r="BU1571" s="72"/>
      <c r="BV1571" s="72"/>
      <c r="BW1571" s="72"/>
      <c r="BX1571" s="72"/>
      <c r="BY1571" s="72"/>
      <c r="BZ1571" s="72"/>
      <c r="CA1571" s="72"/>
      <c r="CB1571" s="72"/>
      <c r="CC1571" s="72"/>
      <c r="CD1571" s="72"/>
      <c r="CE1571" s="72"/>
      <c r="CF1571" s="72"/>
      <c r="CG1571" s="72"/>
      <c r="CH1571" s="72"/>
    </row>
    <row r="1572" spans="1:86" ht="25.15" customHeight="1">
      <c r="A1572" s="391" t="s">
        <v>421</v>
      </c>
      <c r="B1572" s="428" t="s">
        <v>356</v>
      </c>
      <c r="C1572" s="428"/>
      <c r="D1572" s="428"/>
      <c r="E1572" s="428"/>
      <c r="F1572" s="428"/>
      <c r="G1572" s="428"/>
      <c r="H1572" s="428"/>
      <c r="I1572" s="72"/>
      <c r="J1572" s="72"/>
      <c r="K1572" s="72"/>
      <c r="L1572" s="72"/>
      <c r="M1572" s="72"/>
      <c r="N1572" s="72"/>
      <c r="O1572" s="72"/>
      <c r="P1572" s="72"/>
      <c r="Q1572" s="15"/>
      <c r="R1572" s="15"/>
      <c r="S1572" s="15"/>
      <c r="T1572" s="72"/>
      <c r="U1572" s="72"/>
      <c r="V1572" s="72"/>
      <c r="W1572" s="72"/>
      <c r="X1572" s="72"/>
      <c r="Y1572" s="72"/>
      <c r="Z1572" s="72"/>
      <c r="AA1572" s="72"/>
      <c r="AB1572" s="72"/>
      <c r="AC1572" s="72"/>
      <c r="AD1572" s="72"/>
      <c r="AE1572" s="72"/>
      <c r="AF1572" s="72"/>
      <c r="AG1572" s="72"/>
      <c r="AH1572" s="72"/>
      <c r="AI1572" s="72"/>
      <c r="AJ1572" s="72"/>
      <c r="AK1572" s="72"/>
      <c r="AL1572" s="72"/>
      <c r="AM1572" s="72"/>
      <c r="AN1572" s="72"/>
      <c r="AO1572" s="72"/>
      <c r="AP1572" s="72"/>
      <c r="AQ1572" s="72"/>
      <c r="AR1572" s="72"/>
      <c r="AS1572" s="72"/>
      <c r="AT1572" s="72"/>
      <c r="AU1572" s="72"/>
      <c r="AV1572" s="72"/>
      <c r="AW1572" s="72"/>
      <c r="AX1572" s="72"/>
      <c r="AY1572" s="72"/>
      <c r="AZ1572" s="72"/>
      <c r="BA1572" s="72"/>
      <c r="BB1572" s="72"/>
      <c r="BC1572" s="72"/>
      <c r="BD1572" s="72"/>
      <c r="BE1572" s="72"/>
      <c r="BF1572" s="72"/>
      <c r="BG1572" s="72"/>
      <c r="BH1572" s="72"/>
      <c r="BI1572" s="72"/>
      <c r="BJ1572" s="72"/>
      <c r="BK1572" s="72"/>
      <c r="BL1572" s="72"/>
      <c r="BM1572" s="72"/>
      <c r="BN1572" s="72"/>
      <c r="BO1572" s="72"/>
      <c r="BP1572" s="72"/>
      <c r="BQ1572" s="72"/>
      <c r="BR1572" s="72"/>
      <c r="BS1572" s="72"/>
      <c r="BT1572" s="72"/>
      <c r="BU1572" s="72"/>
      <c r="BV1572" s="72"/>
      <c r="BW1572" s="72"/>
      <c r="BX1572" s="72"/>
      <c r="BY1572" s="72"/>
      <c r="BZ1572" s="72"/>
      <c r="CA1572" s="72"/>
      <c r="CB1572" s="72"/>
      <c r="CC1572" s="72"/>
      <c r="CD1572" s="72"/>
      <c r="CE1572" s="72"/>
      <c r="CF1572" s="72"/>
      <c r="CG1572" s="72"/>
      <c r="CH1572" s="72"/>
    </row>
    <row r="1573" spans="1:86" ht="25.15" hidden="1" customHeight="1">
      <c r="B1573" s="48"/>
      <c r="C1573" s="48"/>
      <c r="D1573" s="48"/>
      <c r="E1573" s="48"/>
      <c r="F1573" s="48"/>
      <c r="G1573" s="48"/>
      <c r="H1573" s="48"/>
      <c r="I1573" s="72"/>
      <c r="J1573" s="72"/>
      <c r="K1573" s="72"/>
      <c r="L1573" s="72"/>
      <c r="M1573" s="72"/>
      <c r="N1573" s="72"/>
      <c r="O1573" s="72"/>
      <c r="P1573" s="72"/>
      <c r="Q1573" s="15"/>
      <c r="R1573" s="15"/>
      <c r="S1573" s="15"/>
      <c r="T1573" s="72"/>
      <c r="U1573" s="72"/>
      <c r="V1573" s="72"/>
      <c r="W1573" s="72"/>
      <c r="X1573" s="72"/>
      <c r="Y1573" s="72"/>
      <c r="Z1573" s="72"/>
      <c r="AA1573" s="72"/>
      <c r="AB1573" s="72"/>
      <c r="AC1573" s="72"/>
      <c r="AD1573" s="72"/>
      <c r="AE1573" s="72"/>
      <c r="AF1573" s="72"/>
      <c r="AG1573" s="72"/>
      <c r="AH1573" s="72"/>
      <c r="AI1573" s="72"/>
      <c r="AJ1573" s="72"/>
      <c r="AK1573" s="72"/>
      <c r="AL1573" s="72"/>
      <c r="AM1573" s="72"/>
      <c r="AN1573" s="72"/>
      <c r="AO1573" s="72"/>
      <c r="AP1573" s="72"/>
      <c r="AQ1573" s="72"/>
      <c r="AR1573" s="72"/>
      <c r="AS1573" s="72"/>
      <c r="AT1573" s="72"/>
      <c r="AU1573" s="72"/>
      <c r="AV1573" s="72"/>
      <c r="AW1573" s="72"/>
      <c r="AX1573" s="72"/>
      <c r="AY1573" s="72"/>
      <c r="AZ1573" s="72"/>
      <c r="BA1573" s="72"/>
      <c r="BB1573" s="72"/>
      <c r="BC1573" s="72"/>
      <c r="BD1573" s="72"/>
      <c r="BE1573" s="72"/>
      <c r="BF1573" s="72"/>
      <c r="BG1573" s="72"/>
      <c r="BH1573" s="72"/>
      <c r="BI1573" s="72"/>
      <c r="BJ1573" s="72"/>
      <c r="BK1573" s="72"/>
      <c r="BL1573" s="72"/>
      <c r="BM1573" s="72"/>
      <c r="BN1573" s="72"/>
      <c r="BO1573" s="72"/>
      <c r="BP1573" s="72"/>
      <c r="BQ1573" s="72"/>
      <c r="BR1573" s="72"/>
      <c r="BS1573" s="72"/>
      <c r="BT1573" s="72"/>
      <c r="BU1573" s="72"/>
      <c r="BV1573" s="72"/>
      <c r="BW1573" s="72"/>
      <c r="BX1573" s="72"/>
      <c r="BY1573" s="72"/>
      <c r="BZ1573" s="72"/>
      <c r="CA1573" s="72"/>
      <c r="CB1573" s="72"/>
      <c r="CC1573" s="72"/>
      <c r="CD1573" s="72"/>
      <c r="CE1573" s="72"/>
      <c r="CF1573" s="72"/>
      <c r="CG1573" s="72"/>
      <c r="CH1573" s="72"/>
    </row>
    <row r="1574" spans="1:86" ht="25.15" hidden="1" customHeight="1">
      <c r="B1574" s="467" t="s">
        <v>357</v>
      </c>
      <c r="C1574" s="467"/>
      <c r="D1574" s="467"/>
      <c r="E1574" s="467"/>
      <c r="F1574" s="467"/>
      <c r="G1574" s="467"/>
      <c r="H1574" s="467"/>
      <c r="I1574" s="304"/>
      <c r="J1574" s="304"/>
      <c r="K1574" s="304"/>
      <c r="L1574" s="304"/>
      <c r="M1574" s="304"/>
      <c r="N1574" s="304"/>
      <c r="O1574" s="304"/>
      <c r="P1574" s="304"/>
      <c r="Q1574" s="304"/>
      <c r="R1574" s="304"/>
      <c r="S1574" s="304"/>
      <c r="T1574" s="304"/>
      <c r="U1574" s="304"/>
      <c r="V1574" s="304"/>
      <c r="W1574" s="304"/>
      <c r="X1574" s="72"/>
      <c r="Y1574" s="72"/>
      <c r="Z1574" s="72"/>
      <c r="AA1574" s="72"/>
      <c r="AB1574" s="72"/>
      <c r="AC1574" s="72"/>
      <c r="AD1574" s="72"/>
      <c r="AE1574" s="72"/>
      <c r="AF1574" s="72"/>
      <c r="AG1574" s="72"/>
      <c r="AH1574" s="72"/>
      <c r="AI1574" s="72"/>
      <c r="AJ1574" s="72"/>
      <c r="AK1574" s="72"/>
      <c r="AL1574" s="72"/>
      <c r="AM1574" s="72"/>
      <c r="AN1574" s="72"/>
      <c r="AO1574" s="72"/>
      <c r="AP1574" s="72"/>
      <c r="AQ1574" s="72"/>
      <c r="AR1574" s="72"/>
      <c r="AS1574" s="72"/>
      <c r="AT1574" s="72"/>
      <c r="AU1574" s="72"/>
      <c r="AV1574" s="72"/>
      <c r="AW1574" s="72"/>
      <c r="AX1574" s="72"/>
      <c r="AY1574" s="72"/>
      <c r="AZ1574" s="72"/>
      <c r="BA1574" s="72"/>
      <c r="BB1574" s="72"/>
      <c r="BC1574" s="72"/>
      <c r="BD1574" s="72"/>
      <c r="BE1574" s="72"/>
      <c r="BF1574" s="72"/>
      <c r="BG1574" s="72"/>
      <c r="BH1574" s="72"/>
      <c r="BI1574" s="72"/>
      <c r="BJ1574" s="72"/>
      <c r="BK1574" s="72"/>
      <c r="BL1574" s="72"/>
      <c r="BM1574" s="72"/>
      <c r="BN1574" s="72"/>
      <c r="BO1574" s="72"/>
      <c r="BP1574" s="72"/>
      <c r="BQ1574" s="72"/>
      <c r="BR1574" s="72"/>
      <c r="BS1574" s="72"/>
      <c r="BT1574" s="72"/>
      <c r="BU1574" s="72"/>
      <c r="BV1574" s="72"/>
      <c r="BW1574" s="72"/>
      <c r="BX1574" s="72"/>
      <c r="BY1574" s="72"/>
      <c r="BZ1574" s="72"/>
      <c r="CA1574" s="72"/>
      <c r="CB1574" s="72"/>
      <c r="CC1574" s="72"/>
      <c r="CD1574" s="72"/>
      <c r="CE1574" s="72"/>
      <c r="CF1574" s="72"/>
      <c r="CG1574" s="72"/>
      <c r="CH1574" s="72"/>
    </row>
    <row r="1575" spans="1:86" ht="25.15" hidden="1" customHeight="1">
      <c r="B1575" s="468" t="s">
        <v>358</v>
      </c>
      <c r="C1575" s="94" t="s">
        <v>359</v>
      </c>
      <c r="D1575" s="95">
        <v>2020</v>
      </c>
      <c r="E1575" s="96">
        <f t="shared" ref="E1575:AS1575" si="620">D1575+1</f>
        <v>2021</v>
      </c>
      <c r="F1575" s="96">
        <f t="shared" si="620"/>
        <v>2022</v>
      </c>
      <c r="G1575" s="96">
        <f t="shared" si="620"/>
        <v>2023</v>
      </c>
      <c r="H1575" s="96">
        <f t="shared" si="620"/>
        <v>2024</v>
      </c>
      <c r="I1575" s="96">
        <f t="shared" si="620"/>
        <v>2025</v>
      </c>
      <c r="J1575" s="96">
        <f t="shared" si="620"/>
        <v>2026</v>
      </c>
      <c r="K1575" s="96">
        <f t="shared" si="620"/>
        <v>2027</v>
      </c>
      <c r="L1575" s="96">
        <f t="shared" si="620"/>
        <v>2028</v>
      </c>
      <c r="M1575" s="96">
        <f t="shared" si="620"/>
        <v>2029</v>
      </c>
      <c r="N1575" s="96">
        <f t="shared" si="620"/>
        <v>2030</v>
      </c>
      <c r="O1575" s="96">
        <f t="shared" si="620"/>
        <v>2031</v>
      </c>
      <c r="P1575" s="96">
        <f t="shared" si="620"/>
        <v>2032</v>
      </c>
      <c r="Q1575" s="96">
        <f t="shared" si="620"/>
        <v>2033</v>
      </c>
      <c r="R1575" s="96">
        <f t="shared" si="620"/>
        <v>2034</v>
      </c>
      <c r="S1575" s="96">
        <f t="shared" si="620"/>
        <v>2035</v>
      </c>
      <c r="T1575" s="96">
        <f t="shared" si="620"/>
        <v>2036</v>
      </c>
      <c r="U1575" s="96">
        <f>T1575+1</f>
        <v>2037</v>
      </c>
      <c r="V1575" s="96">
        <f t="shared" si="620"/>
        <v>2038</v>
      </c>
      <c r="W1575" s="96">
        <f t="shared" si="620"/>
        <v>2039</v>
      </c>
      <c r="X1575" s="96">
        <f t="shared" si="620"/>
        <v>2040</v>
      </c>
      <c r="Y1575" s="96">
        <f t="shared" si="620"/>
        <v>2041</v>
      </c>
      <c r="Z1575" s="96">
        <f t="shared" si="620"/>
        <v>2042</v>
      </c>
      <c r="AA1575" s="96">
        <f t="shared" si="620"/>
        <v>2043</v>
      </c>
      <c r="AB1575" s="96">
        <f t="shared" si="620"/>
        <v>2044</v>
      </c>
      <c r="AC1575" s="96">
        <f t="shared" si="620"/>
        <v>2045</v>
      </c>
      <c r="AD1575" s="96">
        <f t="shared" si="620"/>
        <v>2046</v>
      </c>
      <c r="AE1575" s="96">
        <f t="shared" si="620"/>
        <v>2047</v>
      </c>
      <c r="AF1575" s="96">
        <f t="shared" si="620"/>
        <v>2048</v>
      </c>
      <c r="AG1575" s="96">
        <f t="shared" si="620"/>
        <v>2049</v>
      </c>
      <c r="AH1575" s="96">
        <f t="shared" si="620"/>
        <v>2050</v>
      </c>
      <c r="AI1575" s="96">
        <f t="shared" si="620"/>
        <v>2051</v>
      </c>
      <c r="AJ1575" s="96">
        <f t="shared" si="620"/>
        <v>2052</v>
      </c>
      <c r="AK1575" s="96">
        <f t="shared" si="620"/>
        <v>2053</v>
      </c>
      <c r="AL1575" s="96">
        <f t="shared" si="620"/>
        <v>2054</v>
      </c>
      <c r="AM1575" s="96">
        <f t="shared" si="620"/>
        <v>2055</v>
      </c>
      <c r="AN1575" s="96">
        <f t="shared" si="620"/>
        <v>2056</v>
      </c>
      <c r="AO1575" s="96">
        <f t="shared" si="620"/>
        <v>2057</v>
      </c>
      <c r="AP1575" s="96">
        <f t="shared" si="620"/>
        <v>2058</v>
      </c>
      <c r="AQ1575" s="96">
        <f t="shared" si="620"/>
        <v>2059</v>
      </c>
      <c r="AR1575" s="96">
        <f t="shared" si="620"/>
        <v>2060</v>
      </c>
      <c r="AS1575" s="95">
        <f t="shared" si="620"/>
        <v>2061</v>
      </c>
      <c r="AT1575" s="72"/>
      <c r="AU1575" s="72"/>
      <c r="AV1575" s="72"/>
      <c r="AW1575" s="72"/>
      <c r="AX1575" s="72"/>
      <c r="AY1575" s="72"/>
      <c r="AZ1575" s="72"/>
      <c r="BA1575" s="72"/>
      <c r="BB1575" s="72"/>
      <c r="BC1575" s="72"/>
      <c r="BD1575" s="72"/>
      <c r="BE1575" s="72"/>
      <c r="BF1575" s="72"/>
      <c r="BG1575" s="72"/>
      <c r="BH1575" s="72"/>
      <c r="BI1575" s="72"/>
      <c r="BJ1575" s="72"/>
      <c r="BK1575" s="72"/>
      <c r="BL1575" s="72"/>
      <c r="BM1575" s="72"/>
      <c r="BN1575" s="72"/>
      <c r="BO1575" s="72"/>
      <c r="BP1575" s="72"/>
      <c r="BQ1575" s="72"/>
      <c r="BR1575" s="72"/>
      <c r="BS1575" s="72"/>
      <c r="BT1575" s="72"/>
      <c r="BU1575" s="72"/>
      <c r="BV1575" s="72"/>
      <c r="BW1575" s="72"/>
      <c r="BX1575" s="72"/>
      <c r="BY1575" s="72"/>
      <c r="BZ1575" s="72"/>
      <c r="CA1575" s="72"/>
      <c r="CB1575" s="72"/>
      <c r="CC1575" s="72"/>
      <c r="CD1575" s="72"/>
      <c r="CE1575" s="72"/>
      <c r="CF1575" s="72"/>
      <c r="CG1575" s="72"/>
      <c r="CH1575" s="72"/>
    </row>
    <row r="1576" spans="1:86" ht="25.15" hidden="1" customHeight="1">
      <c r="B1576" s="469"/>
      <c r="C1576" s="305" t="s">
        <v>360</v>
      </c>
      <c r="D1576" s="306">
        <v>43830</v>
      </c>
      <c r="E1576" s="278">
        <f t="shared" ref="E1576:AS1576" si="621">DATE(YEAR(D1576+1),12,31)</f>
        <v>44196</v>
      </c>
      <c r="F1576" s="278">
        <f t="shared" si="621"/>
        <v>44561</v>
      </c>
      <c r="G1576" s="278">
        <f t="shared" si="621"/>
        <v>44926</v>
      </c>
      <c r="H1576" s="278">
        <f t="shared" si="621"/>
        <v>45291</v>
      </c>
      <c r="I1576" s="278">
        <f t="shared" si="621"/>
        <v>45657</v>
      </c>
      <c r="J1576" s="278">
        <f t="shared" si="621"/>
        <v>46022</v>
      </c>
      <c r="K1576" s="278">
        <f t="shared" si="621"/>
        <v>46387</v>
      </c>
      <c r="L1576" s="278">
        <f t="shared" si="621"/>
        <v>46752</v>
      </c>
      <c r="M1576" s="278">
        <f t="shared" si="621"/>
        <v>47118</v>
      </c>
      <c r="N1576" s="278">
        <f t="shared" si="621"/>
        <v>47483</v>
      </c>
      <c r="O1576" s="278">
        <f t="shared" si="621"/>
        <v>47848</v>
      </c>
      <c r="P1576" s="278">
        <f t="shared" si="621"/>
        <v>48213</v>
      </c>
      <c r="Q1576" s="278">
        <f t="shared" si="621"/>
        <v>48579</v>
      </c>
      <c r="R1576" s="278">
        <f t="shared" si="621"/>
        <v>48944</v>
      </c>
      <c r="S1576" s="278">
        <f t="shared" si="621"/>
        <v>49309</v>
      </c>
      <c r="T1576" s="278">
        <f t="shared" si="621"/>
        <v>49674</v>
      </c>
      <c r="U1576" s="278">
        <f>DATE(YEAR(T1576+1),12,31)</f>
        <v>50040</v>
      </c>
      <c r="V1576" s="278">
        <f t="shared" si="621"/>
        <v>50405</v>
      </c>
      <c r="W1576" s="278">
        <f t="shared" si="621"/>
        <v>50770</v>
      </c>
      <c r="X1576" s="278">
        <f t="shared" si="621"/>
        <v>51135</v>
      </c>
      <c r="Y1576" s="278">
        <f t="shared" si="621"/>
        <v>51501</v>
      </c>
      <c r="Z1576" s="278">
        <f t="shared" si="621"/>
        <v>51866</v>
      </c>
      <c r="AA1576" s="278">
        <f t="shared" si="621"/>
        <v>52231</v>
      </c>
      <c r="AB1576" s="278">
        <f t="shared" si="621"/>
        <v>52596</v>
      </c>
      <c r="AC1576" s="278">
        <f t="shared" si="621"/>
        <v>52962</v>
      </c>
      <c r="AD1576" s="278">
        <f t="shared" si="621"/>
        <v>53327</v>
      </c>
      <c r="AE1576" s="278">
        <f t="shared" si="621"/>
        <v>53692</v>
      </c>
      <c r="AF1576" s="278">
        <f t="shared" si="621"/>
        <v>54057</v>
      </c>
      <c r="AG1576" s="278">
        <f t="shared" si="621"/>
        <v>54423</v>
      </c>
      <c r="AH1576" s="278">
        <f t="shared" si="621"/>
        <v>54788</v>
      </c>
      <c r="AI1576" s="278">
        <f t="shared" si="621"/>
        <v>55153</v>
      </c>
      <c r="AJ1576" s="278">
        <f t="shared" si="621"/>
        <v>55518</v>
      </c>
      <c r="AK1576" s="278">
        <f t="shared" si="621"/>
        <v>55884</v>
      </c>
      <c r="AL1576" s="278">
        <f t="shared" si="621"/>
        <v>56249</v>
      </c>
      <c r="AM1576" s="278">
        <f t="shared" si="621"/>
        <v>56614</v>
      </c>
      <c r="AN1576" s="278">
        <f t="shared" si="621"/>
        <v>56979</v>
      </c>
      <c r="AO1576" s="278">
        <f t="shared" si="621"/>
        <v>57345</v>
      </c>
      <c r="AP1576" s="278">
        <f t="shared" si="621"/>
        <v>57710</v>
      </c>
      <c r="AQ1576" s="278">
        <f t="shared" si="621"/>
        <v>58075</v>
      </c>
      <c r="AR1576" s="278">
        <f t="shared" si="621"/>
        <v>58440</v>
      </c>
      <c r="AS1576" s="278">
        <f t="shared" si="621"/>
        <v>58806</v>
      </c>
      <c r="AT1576" s="72"/>
      <c r="AU1576" s="72"/>
      <c r="AV1576" s="72"/>
      <c r="AW1576" s="72"/>
      <c r="AX1576" s="72"/>
      <c r="AY1576" s="72"/>
      <c r="AZ1576" s="72"/>
      <c r="BA1576" s="72"/>
      <c r="BB1576" s="72"/>
      <c r="BC1576" s="72"/>
      <c r="BD1576" s="72"/>
      <c r="BE1576" s="72"/>
      <c r="BF1576" s="72"/>
      <c r="BG1576" s="72"/>
      <c r="BH1576" s="72"/>
      <c r="BI1576" s="72"/>
      <c r="BJ1576" s="72"/>
      <c r="BK1576" s="72"/>
      <c r="BL1576" s="72"/>
      <c r="BM1576" s="72"/>
      <c r="BN1576" s="72"/>
      <c r="BO1576" s="72"/>
      <c r="BP1576" s="72"/>
      <c r="BQ1576" s="72"/>
      <c r="BR1576" s="72"/>
      <c r="BS1576" s="72"/>
      <c r="BT1576" s="72"/>
      <c r="BU1576" s="72"/>
      <c r="BV1576" s="72"/>
      <c r="BW1576" s="72"/>
      <c r="BX1576" s="72"/>
      <c r="BY1576" s="72"/>
      <c r="BZ1576" s="72"/>
      <c r="CA1576" s="72"/>
      <c r="CB1576" s="72"/>
      <c r="CC1576" s="72"/>
      <c r="CD1576" s="72"/>
      <c r="CE1576" s="72"/>
      <c r="CF1576" s="72"/>
      <c r="CG1576" s="72"/>
      <c r="CH1576" s="72"/>
    </row>
    <row r="1577" spans="1:86" ht="25.15" hidden="1" customHeight="1">
      <c r="B1577" s="230" t="s">
        <v>361</v>
      </c>
      <c r="C1577" s="146"/>
      <c r="D1577" s="307">
        <v>3.548355723489769E-2</v>
      </c>
      <c r="E1577" s="307">
        <f>D1577*$G$1703</f>
        <v>3.6098426939440799E-2</v>
      </c>
      <c r="F1577" s="307">
        <f>E1577*$G$1704</f>
        <v>4.0043698214676751E-2</v>
      </c>
      <c r="G1577" s="307">
        <f>F1577*$G$1705</f>
        <v>4.7686036241923406E-2</v>
      </c>
      <c r="H1577" s="307">
        <f>G1577*$G$1706</f>
        <v>4.8109401207931626E-2</v>
      </c>
      <c r="I1577" s="307">
        <f>H1577*$G$1707</f>
        <v>4.9276219894542325E-2</v>
      </c>
      <c r="J1577" s="307">
        <f>I1577*$G$1708</f>
        <v>5.0636696334752769E-2</v>
      </c>
      <c r="K1577" s="307">
        <f>J1577*$G$1709</f>
        <v>5.1961084183312106E-2</v>
      </c>
      <c r="L1577" s="307">
        <f>K1577*$G$1710</f>
        <v>5.3327923661840547E-2</v>
      </c>
      <c r="M1577" s="307">
        <f>L1577*$G$1711</f>
        <v>5.4695893394879902E-2</v>
      </c>
      <c r="N1577" s="307">
        <f>M1577*$G$1712</f>
        <v>5.6106927546219557E-2</v>
      </c>
      <c r="O1577" s="307">
        <f>N1577*$G$1713</f>
        <v>5.7517254735920689E-2</v>
      </c>
      <c r="P1577" s="307">
        <f>O1577*$G$1714</f>
        <v>5.897215348983554E-2</v>
      </c>
      <c r="Q1577" s="307">
        <f>P1577*$G$1715</f>
        <v>6.0425288842624589E-2</v>
      </c>
      <c r="R1577" s="307">
        <f>Q1577*$G$1716</f>
        <v>6.1922571915768457E-2</v>
      </c>
      <c r="S1577" s="307">
        <f>R1577*$G$1717</f>
        <v>6.3414993108685369E-2</v>
      </c>
      <c r="T1577" s="307">
        <f>S1577*$G$1718</f>
        <v>6.4899396984579971E-2</v>
      </c>
      <c r="U1577" s="307">
        <f>T1577*$G$1719</f>
        <v>6.6373470955274808E-2</v>
      </c>
      <c r="V1577" s="307">
        <f>U1577*$G$1720</f>
        <v>6.7834049273362271E-2</v>
      </c>
      <c r="W1577" s="307">
        <f>V1577*$G$1721</f>
        <v>6.9223394666667895E-2</v>
      </c>
      <c r="X1577" s="307">
        <f>W1577*$G$1722</f>
        <v>7.0646042868088288E-2</v>
      </c>
      <c r="Y1577" s="307">
        <f>X1577*$G$1723</f>
        <v>7.2045663531745158E-2</v>
      </c>
      <c r="Z1577" s="307">
        <f>Y1577*$G$1724</f>
        <v>7.3418668753978802E-2</v>
      </c>
      <c r="AA1577" s="307">
        <f>Z1577*$G$1725</f>
        <v>7.4821441635407104E-2</v>
      </c>
      <c r="AB1577" s="307">
        <f>AA1577*$G$1726</f>
        <v>7.6193966011773875E-2</v>
      </c>
      <c r="AC1577" s="307">
        <f>AB1577*$G$1727</f>
        <v>7.7594851866994344E-2</v>
      </c>
      <c r="AD1577" s="307">
        <f>AC1577*$G$1728</f>
        <v>7.8962078955546994E-2</v>
      </c>
      <c r="AE1577" s="307">
        <f>AD1577*$G$1729</f>
        <v>8.0292669940696337E-2</v>
      </c>
      <c r="AF1577" s="307">
        <f>AE1577*$G$1730</f>
        <v>8.1648514494048752E-2</v>
      </c>
      <c r="AG1577" s="307">
        <f>AF1577*$G$1731</f>
        <v>8.3029455380856917E-2</v>
      </c>
      <c r="AH1577" s="307">
        <f>AG1577*$G$1732</f>
        <v>8.44357857038701E-2</v>
      </c>
      <c r="AI1577" s="307">
        <f>AH1577*$G$1733</f>
        <v>8.5799514843672486E-2</v>
      </c>
      <c r="AJ1577" s="307">
        <f>AI1577*$G$1734</f>
        <v>8.7173810059544637E-2</v>
      </c>
      <c r="AK1577" s="307">
        <f>AJ1577*$G$1735</f>
        <v>8.8570118072852894E-2</v>
      </c>
      <c r="AL1577" s="307">
        <f>AK1577*$G$1736</f>
        <v>8.998879147396166E-2</v>
      </c>
      <c r="AM1577" s="307">
        <f>AL1577*$G$1737</f>
        <v>9.1430188500857615E-2</v>
      </c>
      <c r="AN1577" s="307">
        <f>AM1577*$G$1738</f>
        <v>9.2894673129610569E-2</v>
      </c>
      <c r="AO1577" s="307">
        <f>AN1577*$G$1739</f>
        <v>9.4382615166283379E-2</v>
      </c>
      <c r="AP1577" s="307">
        <f>AO1577*$G$1740</f>
        <v>9.5894390340313912E-2</v>
      </c>
      <c r="AQ1577" s="307">
        <f>AP1577*$G$1741</f>
        <v>9.7430380399392794E-2</v>
      </c>
      <c r="AR1577" s="307">
        <f>AQ1577*$G$1742</f>
        <v>9.9069303153768329E-2</v>
      </c>
      <c r="AS1577" s="307">
        <f>AR1577*$G$1743</f>
        <v>0.10073579500706145</v>
      </c>
      <c r="AT1577" s="72"/>
      <c r="AU1577" s="72"/>
      <c r="AV1577" s="72"/>
      <c r="AW1577" s="72"/>
      <c r="AX1577" s="72"/>
      <c r="AY1577" s="72"/>
      <c r="AZ1577" s="72"/>
      <c r="BA1577" s="72"/>
      <c r="BB1577" s="72"/>
      <c r="BC1577" s="72"/>
      <c r="BD1577" s="72"/>
      <c r="BE1577" s="72"/>
      <c r="BF1577" s="72"/>
      <c r="BG1577" s="72"/>
      <c r="BH1577" s="72"/>
      <c r="BI1577" s="72"/>
      <c r="BJ1577" s="72"/>
      <c r="BK1577" s="72"/>
      <c r="BL1577" s="72"/>
      <c r="BM1577" s="72"/>
      <c r="BN1577" s="72"/>
      <c r="BO1577" s="72"/>
      <c r="BP1577" s="72"/>
      <c r="BQ1577" s="72"/>
      <c r="BR1577" s="72"/>
      <c r="BS1577" s="72"/>
      <c r="BT1577" s="72"/>
      <c r="BU1577" s="72"/>
      <c r="BV1577" s="72"/>
      <c r="BW1577" s="72"/>
      <c r="BX1577" s="72"/>
      <c r="BY1577" s="72"/>
      <c r="BZ1577" s="72"/>
      <c r="CA1577" s="72"/>
      <c r="CB1577" s="72"/>
      <c r="CC1577" s="72"/>
      <c r="CD1577" s="72"/>
      <c r="CE1577" s="72"/>
      <c r="CF1577" s="72"/>
      <c r="CG1577" s="72"/>
      <c r="CH1577" s="72"/>
    </row>
    <row r="1578" spans="1:86" ht="25.15" hidden="1" customHeight="1">
      <c r="B1578" s="230" t="s">
        <v>362</v>
      </c>
      <c r="C1578" s="146"/>
      <c r="D1578" s="307">
        <v>0.28179482297620234</v>
      </c>
      <c r="E1578" s="307">
        <f>D1578*$G$1703</f>
        <v>0.28667784804604363</v>
      </c>
      <c r="F1578" s="307">
        <f>E1578*$G$1704</f>
        <v>0.31800945928328478</v>
      </c>
      <c r="G1578" s="307">
        <f>F1578*$G$1705</f>
        <v>0.37870155047515258</v>
      </c>
      <c r="H1578" s="307">
        <f>G1578*$G$1706</f>
        <v>0.38206372904312547</v>
      </c>
      <c r="I1578" s="307">
        <f>H1578*$G$1707</f>
        <v>0.3913300904471454</v>
      </c>
      <c r="J1578" s="307">
        <f>I1578*$G$1708</f>
        <v>0.40213439665281947</v>
      </c>
      <c r="K1578" s="307">
        <f>J1578*$G$1709</f>
        <v>0.41265210311798661</v>
      </c>
      <c r="L1578" s="307">
        <f>K1578*$G$1710</f>
        <v>0.42350694177858172</v>
      </c>
      <c r="M1578" s="307">
        <f>L1578*$G$1711</f>
        <v>0.43437075642396078</v>
      </c>
      <c r="N1578" s="307">
        <f>M1578*$G$1712</f>
        <v>0.44557656976048488</v>
      </c>
      <c r="O1578" s="307">
        <f>N1578*$G$1713</f>
        <v>0.45677676871825718</v>
      </c>
      <c r="P1578" s="307">
        <f>O1578*$G$1714</f>
        <v>0.46833093545790183</v>
      </c>
      <c r="Q1578" s="307">
        <f>P1578*$G$1715</f>
        <v>0.47987109804050015</v>
      </c>
      <c r="R1578" s="307">
        <f>Q1578*$G$1716</f>
        <v>0.49176186242324588</v>
      </c>
      <c r="S1578" s="307">
        <f>R1578*$G$1717</f>
        <v>0.50361401588914301</v>
      </c>
      <c r="T1578" s="307">
        <f>S1578*$G$1718</f>
        <v>0.51540249934540472</v>
      </c>
      <c r="U1578" s="307">
        <f>T1578*$G$1719</f>
        <v>0.52710894723268842</v>
      </c>
      <c r="V1578" s="307">
        <f>U1578*$G$1720</f>
        <v>0.53870821857585427</v>
      </c>
      <c r="W1578" s="307">
        <f>V1578*$G$1721</f>
        <v>0.54974178932434492</v>
      </c>
      <c r="X1578" s="307">
        <f>W1578*$G$1722</f>
        <v>0.56103983634434307</v>
      </c>
      <c r="Y1578" s="307">
        <f>X1578*$G$1723</f>
        <v>0.57215500877584691</v>
      </c>
      <c r="Z1578" s="307">
        <f>Y1578*$G$1724</f>
        <v>0.58305881306422347</v>
      </c>
      <c r="AA1578" s="307">
        <f>Z1578*$G$1725</f>
        <v>0.59419901902444039</v>
      </c>
      <c r="AB1578" s="307">
        <f>AA1578*$G$1726</f>
        <v>0.60509900464618671</v>
      </c>
      <c r="AC1578" s="307">
        <f>AB1578*$G$1727</f>
        <v>0.61622422467326665</v>
      </c>
      <c r="AD1578" s="307">
        <f>AC1578*$G$1728</f>
        <v>0.62708214156238973</v>
      </c>
      <c r="AE1578" s="307">
        <f>AD1578*$G$1729</f>
        <v>0.63764911061320206</v>
      </c>
      <c r="AF1578" s="307">
        <f>AE1578*$G$1730</f>
        <v>0.64841663240832326</v>
      </c>
      <c r="AG1578" s="307">
        <f>AF1578*$G$1731</f>
        <v>0.65938345825846634</v>
      </c>
      <c r="AH1578" s="307">
        <f>AG1578*$G$1732</f>
        <v>0.67055191585690044</v>
      </c>
      <c r="AI1578" s="307">
        <f>AH1578*$G$1733</f>
        <v>0.68138205357376258</v>
      </c>
      <c r="AJ1578" s="307">
        <f>AI1578*$G$1734</f>
        <v>0.69229610242489803</v>
      </c>
      <c r="AK1578" s="307">
        <f>AJ1578*$G$1735</f>
        <v>0.70338496724264177</v>
      </c>
      <c r="AL1578" s="307">
        <f>AK1578*$G$1736</f>
        <v>0.71465144814476844</v>
      </c>
      <c r="AM1578" s="307">
        <f>AL1578*$G$1737</f>
        <v>0.72609839009998756</v>
      </c>
      <c r="AN1578" s="307">
        <f>AM1578*$G$1738</f>
        <v>0.73772868364634425</v>
      </c>
      <c r="AO1578" s="307">
        <f>AN1578*$G$1739</f>
        <v>0.749545265621127</v>
      </c>
      <c r="AP1578" s="307">
        <f>AO1578*$G$1740</f>
        <v>0.76155111990246649</v>
      </c>
      <c r="AQ1578" s="307">
        <f>AP1578*$G$1741</f>
        <v>0.77374927816281291</v>
      </c>
      <c r="AR1578" s="307">
        <f>AQ1578*$G$1742</f>
        <v>0.78676488266896738</v>
      </c>
      <c r="AS1578" s="307">
        <f>AR1578*$G$1743</f>
        <v>0.79999942884711006</v>
      </c>
      <c r="AT1578" s="72"/>
      <c r="AU1578" s="72"/>
      <c r="AV1578" s="72"/>
      <c r="AW1578" s="72"/>
      <c r="AX1578" s="72"/>
      <c r="AY1578" s="72"/>
      <c r="AZ1578" s="72"/>
      <c r="BA1578" s="72"/>
      <c r="BB1578" s="72"/>
      <c r="BC1578" s="72"/>
      <c r="BD1578" s="72"/>
      <c r="BE1578" s="72"/>
      <c r="BF1578" s="72"/>
      <c r="BG1578" s="72"/>
      <c r="BH1578" s="72"/>
      <c r="BI1578" s="72"/>
      <c r="BJ1578" s="72"/>
      <c r="BK1578" s="72"/>
      <c r="BL1578" s="72"/>
      <c r="BM1578" s="72"/>
      <c r="BN1578" s="72"/>
      <c r="BO1578" s="72"/>
      <c r="BP1578" s="72"/>
      <c r="BQ1578" s="72"/>
      <c r="BR1578" s="72"/>
      <c r="BS1578" s="72"/>
      <c r="BT1578" s="72"/>
      <c r="BU1578" s="72"/>
      <c r="BV1578" s="72"/>
      <c r="BW1578" s="72"/>
      <c r="BX1578" s="72"/>
      <c r="BY1578" s="72"/>
      <c r="BZ1578" s="72"/>
      <c r="CA1578" s="72"/>
      <c r="CB1578" s="72"/>
      <c r="CC1578" s="72"/>
      <c r="CD1578" s="72"/>
      <c r="CE1578" s="72"/>
      <c r="CF1578" s="72"/>
      <c r="CG1578" s="72"/>
      <c r="CH1578" s="72"/>
    </row>
    <row r="1579" spans="1:86" ht="25.15" hidden="1" customHeight="1">
      <c r="B1579" s="230" t="s">
        <v>363</v>
      </c>
      <c r="C1579" s="146"/>
      <c r="D1579" s="307">
        <v>0.23873032777358089</v>
      </c>
      <c r="E1579" s="307">
        <f>D1579*$G$1703</f>
        <v>0.24286711837582795</v>
      </c>
      <c r="F1579" s="307">
        <f>E1579*$G$1704</f>
        <v>0.26941056492087917</v>
      </c>
      <c r="G1579" s="307">
        <f>F1579*$G$1705</f>
        <v>0.32082755928036127</v>
      </c>
      <c r="H1579" s="307">
        <f>G1579*$G$1706</f>
        <v>0.32367592243724319</v>
      </c>
      <c r="I1579" s="307">
        <f>H1579*$G$1707</f>
        <v>0.33152617842096277</v>
      </c>
      <c r="J1579" s="307">
        <f>I1579*$G$1708</f>
        <v>0.34067934715062581</v>
      </c>
      <c r="K1579" s="307">
        <f>J1579*$G$1709</f>
        <v>0.34958971493288882</v>
      </c>
      <c r="L1579" s="307">
        <f>K1579*$G$1710</f>
        <v>0.35878569363826074</v>
      </c>
      <c r="M1579" s="307">
        <f>L1579*$G$1711</f>
        <v>0.36798927659898034</v>
      </c>
      <c r="N1579" s="307">
        <f>M1579*$G$1712</f>
        <v>0.37748259327010986</v>
      </c>
      <c r="O1579" s="307">
        <f>N1579*$G$1713</f>
        <v>0.38697115356400891</v>
      </c>
      <c r="P1579" s="307">
        <f>O1579*$G$1714</f>
        <v>0.39675958751667567</v>
      </c>
      <c r="Q1579" s="307">
        <f>P1579*$G$1715</f>
        <v>0.40653615745790828</v>
      </c>
      <c r="R1579" s="307">
        <f>Q1579*$G$1716</f>
        <v>0.41660974947280144</v>
      </c>
      <c r="S1579" s="307">
        <f>R1579*$G$1717</f>
        <v>0.42665063117478841</v>
      </c>
      <c r="T1579" s="307">
        <f>S1579*$G$1718</f>
        <v>0.43663757305591894</v>
      </c>
      <c r="U1579" s="307">
        <f>T1579*$G$1719</f>
        <v>0.44655501622140814</v>
      </c>
      <c r="V1579" s="307">
        <f>U1579*$G$1720</f>
        <v>0.45638166179439138</v>
      </c>
      <c r="W1579" s="307">
        <f>V1579*$G$1721</f>
        <v>0.46572905836286072</v>
      </c>
      <c r="X1579" s="307">
        <f>W1579*$G$1722</f>
        <v>0.47530051336618162</v>
      </c>
      <c r="Y1579" s="307">
        <f>X1579*$G$1723</f>
        <v>0.48471704107172031</v>
      </c>
      <c r="Z1579" s="307">
        <f>Y1579*$G$1724</f>
        <v>0.49395450237157867</v>
      </c>
      <c r="AA1579" s="307">
        <f>Z1579*$G$1725</f>
        <v>0.50339223792775101</v>
      </c>
      <c r="AB1579" s="307">
        <f>AA1579*$G$1726</f>
        <v>0.5126264641378846</v>
      </c>
      <c r="AC1579" s="307">
        <f>AB1579*$G$1727</f>
        <v>0.52205150394368072</v>
      </c>
      <c r="AD1579" s="307">
        <f>AC1579*$G$1728</f>
        <v>0.53125009045602967</v>
      </c>
      <c r="AE1579" s="307">
        <f>AD1579*$G$1729</f>
        <v>0.54020219240889888</v>
      </c>
      <c r="AF1579" s="307">
        <f>AE1579*$G$1730</f>
        <v>0.54932419820130318</v>
      </c>
      <c r="AG1579" s="307">
        <f>AF1579*$G$1731</f>
        <v>0.55861504997135691</v>
      </c>
      <c r="AH1579" s="307">
        <f>AG1579*$G$1732</f>
        <v>0.56807671968920226</v>
      </c>
      <c r="AI1579" s="307">
        <f>AH1579*$G$1733</f>
        <v>0.57725177230256364</v>
      </c>
      <c r="AJ1579" s="307">
        <f>AI1579*$G$1734</f>
        <v>0.58649791256891082</v>
      </c>
      <c r="AK1579" s="307">
        <f>AJ1579*$G$1735</f>
        <v>0.59589215304720533</v>
      </c>
      <c r="AL1579" s="307">
        <f>AK1579*$G$1736</f>
        <v>0.60543686593515866</v>
      </c>
      <c r="AM1579" s="307">
        <f>AL1579*$G$1737</f>
        <v>0.61513446142719996</v>
      </c>
      <c r="AN1579" s="307">
        <f>AM1579*$G$1738</f>
        <v>0.62498738832308964</v>
      </c>
      <c r="AO1579" s="307">
        <f>AN1579*$G$1739</f>
        <v>0.63499813464628063</v>
      </c>
      <c r="AP1579" s="307">
        <f>AO1579*$G$1740</f>
        <v>0.6451692282721847</v>
      </c>
      <c r="AQ1579" s="307">
        <f>AP1579*$G$1741</f>
        <v>0.65550323756650175</v>
      </c>
      <c r="AR1579" s="307">
        <f>AQ1579*$G$1742</f>
        <v>0.66652976920078921</v>
      </c>
      <c r="AS1579" s="307">
        <f>AR1579*$G$1743</f>
        <v>0.67774178336653346</v>
      </c>
      <c r="AT1579" s="72"/>
      <c r="AU1579" s="72"/>
      <c r="AV1579" s="72"/>
      <c r="AW1579" s="72"/>
      <c r="AX1579" s="72"/>
      <c r="AY1579" s="72"/>
      <c r="AZ1579" s="72"/>
      <c r="BA1579" s="72"/>
      <c r="BB1579" s="72"/>
      <c r="BC1579" s="72"/>
      <c r="BD1579" s="72"/>
      <c r="BE1579" s="72"/>
      <c r="BF1579" s="72"/>
      <c r="BG1579" s="72"/>
      <c r="BH1579" s="72"/>
      <c r="BI1579" s="72"/>
      <c r="BJ1579" s="72"/>
      <c r="BK1579" s="72"/>
      <c r="BL1579" s="72"/>
      <c r="BM1579" s="72"/>
      <c r="BN1579" s="72"/>
      <c r="BO1579" s="72"/>
      <c r="BP1579" s="72"/>
      <c r="BQ1579" s="72"/>
      <c r="BR1579" s="72"/>
      <c r="BS1579" s="72"/>
      <c r="BT1579" s="72"/>
      <c r="BU1579" s="72"/>
      <c r="BV1579" s="72"/>
      <c r="BW1579" s="72"/>
      <c r="BX1579" s="72"/>
      <c r="BY1579" s="72"/>
      <c r="BZ1579" s="72"/>
      <c r="CA1579" s="72"/>
      <c r="CB1579" s="72"/>
      <c r="CC1579" s="72"/>
      <c r="CD1579" s="72"/>
      <c r="CE1579" s="72"/>
      <c r="CF1579" s="72"/>
      <c r="CG1579" s="72"/>
      <c r="CH1579" s="72"/>
    </row>
    <row r="1580" spans="1:86" ht="25.15" hidden="1" customHeight="1">
      <c r="B1580" s="468" t="s">
        <v>364</v>
      </c>
      <c r="C1580" s="94" t="s">
        <v>365</v>
      </c>
      <c r="D1580" s="95">
        <v>2020</v>
      </c>
      <c r="E1580" s="96">
        <f t="shared" ref="E1580:AS1580" si="622">D1580+1</f>
        <v>2021</v>
      </c>
      <c r="F1580" s="96">
        <f t="shared" si="622"/>
        <v>2022</v>
      </c>
      <c r="G1580" s="96">
        <f t="shared" si="622"/>
        <v>2023</v>
      </c>
      <c r="H1580" s="96">
        <f t="shared" si="622"/>
        <v>2024</v>
      </c>
      <c r="I1580" s="96">
        <f t="shared" si="622"/>
        <v>2025</v>
      </c>
      <c r="J1580" s="96">
        <f t="shared" si="622"/>
        <v>2026</v>
      </c>
      <c r="K1580" s="96">
        <f t="shared" si="622"/>
        <v>2027</v>
      </c>
      <c r="L1580" s="96">
        <f t="shared" si="622"/>
        <v>2028</v>
      </c>
      <c r="M1580" s="96">
        <f t="shared" si="622"/>
        <v>2029</v>
      </c>
      <c r="N1580" s="96">
        <f t="shared" si="622"/>
        <v>2030</v>
      </c>
      <c r="O1580" s="96">
        <f t="shared" si="622"/>
        <v>2031</v>
      </c>
      <c r="P1580" s="96">
        <f t="shared" si="622"/>
        <v>2032</v>
      </c>
      <c r="Q1580" s="96">
        <f t="shared" si="622"/>
        <v>2033</v>
      </c>
      <c r="R1580" s="96">
        <f t="shared" si="622"/>
        <v>2034</v>
      </c>
      <c r="S1580" s="96">
        <f t="shared" si="622"/>
        <v>2035</v>
      </c>
      <c r="T1580" s="96">
        <f t="shared" si="622"/>
        <v>2036</v>
      </c>
      <c r="U1580" s="96">
        <f>T1580+1</f>
        <v>2037</v>
      </c>
      <c r="V1580" s="96">
        <f t="shared" si="622"/>
        <v>2038</v>
      </c>
      <c r="W1580" s="96">
        <f t="shared" si="622"/>
        <v>2039</v>
      </c>
      <c r="X1580" s="96">
        <f t="shared" si="622"/>
        <v>2040</v>
      </c>
      <c r="Y1580" s="96">
        <f t="shared" si="622"/>
        <v>2041</v>
      </c>
      <c r="Z1580" s="96">
        <f t="shared" si="622"/>
        <v>2042</v>
      </c>
      <c r="AA1580" s="96">
        <f t="shared" si="622"/>
        <v>2043</v>
      </c>
      <c r="AB1580" s="96">
        <f t="shared" si="622"/>
        <v>2044</v>
      </c>
      <c r="AC1580" s="96">
        <f t="shared" si="622"/>
        <v>2045</v>
      </c>
      <c r="AD1580" s="96">
        <f t="shared" si="622"/>
        <v>2046</v>
      </c>
      <c r="AE1580" s="96">
        <f t="shared" si="622"/>
        <v>2047</v>
      </c>
      <c r="AF1580" s="96">
        <f t="shared" si="622"/>
        <v>2048</v>
      </c>
      <c r="AG1580" s="96">
        <f t="shared" si="622"/>
        <v>2049</v>
      </c>
      <c r="AH1580" s="96">
        <f t="shared" si="622"/>
        <v>2050</v>
      </c>
      <c r="AI1580" s="96">
        <f t="shared" si="622"/>
        <v>2051</v>
      </c>
      <c r="AJ1580" s="96">
        <f t="shared" si="622"/>
        <v>2052</v>
      </c>
      <c r="AK1580" s="96">
        <f t="shared" si="622"/>
        <v>2053</v>
      </c>
      <c r="AL1580" s="96">
        <f t="shared" si="622"/>
        <v>2054</v>
      </c>
      <c r="AM1580" s="96">
        <f t="shared" si="622"/>
        <v>2055</v>
      </c>
      <c r="AN1580" s="96">
        <f t="shared" si="622"/>
        <v>2056</v>
      </c>
      <c r="AO1580" s="96">
        <f t="shared" si="622"/>
        <v>2057</v>
      </c>
      <c r="AP1580" s="96">
        <f t="shared" si="622"/>
        <v>2058</v>
      </c>
      <c r="AQ1580" s="96">
        <f t="shared" si="622"/>
        <v>2059</v>
      </c>
      <c r="AR1580" s="96">
        <f t="shared" si="622"/>
        <v>2060</v>
      </c>
      <c r="AS1580" s="96">
        <f t="shared" si="622"/>
        <v>2061</v>
      </c>
      <c r="AT1580" s="72"/>
      <c r="AU1580" s="72"/>
      <c r="AV1580" s="72"/>
      <c r="AW1580" s="72"/>
      <c r="AX1580" s="72"/>
      <c r="AY1580" s="72"/>
      <c r="AZ1580" s="72"/>
      <c r="BA1580" s="72"/>
      <c r="BB1580" s="72"/>
      <c r="BC1580" s="72"/>
      <c r="BD1580" s="72"/>
      <c r="BE1580" s="72"/>
      <c r="BF1580" s="72"/>
      <c r="BG1580" s="72"/>
      <c r="BH1580" s="72"/>
      <c r="BI1580" s="72"/>
      <c r="BJ1580" s="72"/>
      <c r="BK1580" s="72"/>
      <c r="BL1580" s="72"/>
      <c r="BM1580" s="72"/>
      <c r="BN1580" s="72"/>
      <c r="BO1580" s="72"/>
      <c r="BP1580" s="72"/>
      <c r="BQ1580" s="72"/>
      <c r="BR1580" s="72"/>
      <c r="BS1580" s="72"/>
      <c r="BT1580" s="72"/>
      <c r="BU1580" s="72"/>
      <c r="BV1580" s="72"/>
      <c r="BW1580" s="72"/>
      <c r="BX1580" s="72"/>
      <c r="BY1580" s="72"/>
      <c r="BZ1580" s="72"/>
      <c r="CA1580" s="72"/>
      <c r="CB1580" s="72"/>
      <c r="CC1580" s="72"/>
      <c r="CD1580" s="72"/>
      <c r="CE1580" s="72"/>
      <c r="CF1580" s="72"/>
      <c r="CG1580" s="72"/>
      <c r="CH1580" s="72"/>
    </row>
    <row r="1581" spans="1:86" ht="25.15" hidden="1" customHeight="1">
      <c r="B1581" s="469"/>
      <c r="C1581" s="305" t="s">
        <v>360</v>
      </c>
      <c r="D1581" s="306">
        <v>43830</v>
      </c>
      <c r="E1581" s="278">
        <f t="shared" ref="E1581:AS1581" si="623">DATE(YEAR(D1581+1),12,31)</f>
        <v>44196</v>
      </c>
      <c r="F1581" s="278">
        <f t="shared" si="623"/>
        <v>44561</v>
      </c>
      <c r="G1581" s="278">
        <f t="shared" si="623"/>
        <v>44926</v>
      </c>
      <c r="H1581" s="278">
        <f t="shared" si="623"/>
        <v>45291</v>
      </c>
      <c r="I1581" s="278">
        <f t="shared" si="623"/>
        <v>45657</v>
      </c>
      <c r="J1581" s="278">
        <f t="shared" si="623"/>
        <v>46022</v>
      </c>
      <c r="K1581" s="278">
        <f t="shared" si="623"/>
        <v>46387</v>
      </c>
      <c r="L1581" s="278">
        <f t="shared" si="623"/>
        <v>46752</v>
      </c>
      <c r="M1581" s="278">
        <f t="shared" si="623"/>
        <v>47118</v>
      </c>
      <c r="N1581" s="278">
        <f t="shared" si="623"/>
        <v>47483</v>
      </c>
      <c r="O1581" s="278">
        <f t="shared" si="623"/>
        <v>47848</v>
      </c>
      <c r="P1581" s="278">
        <f t="shared" si="623"/>
        <v>48213</v>
      </c>
      <c r="Q1581" s="278">
        <f t="shared" si="623"/>
        <v>48579</v>
      </c>
      <c r="R1581" s="278">
        <f t="shared" si="623"/>
        <v>48944</v>
      </c>
      <c r="S1581" s="278">
        <f t="shared" si="623"/>
        <v>49309</v>
      </c>
      <c r="T1581" s="278">
        <f t="shared" si="623"/>
        <v>49674</v>
      </c>
      <c r="U1581" s="278">
        <f>DATE(YEAR(T1581+1),12,31)</f>
        <v>50040</v>
      </c>
      <c r="V1581" s="278">
        <f t="shared" si="623"/>
        <v>50405</v>
      </c>
      <c r="W1581" s="278">
        <f t="shared" si="623"/>
        <v>50770</v>
      </c>
      <c r="X1581" s="278">
        <f t="shared" si="623"/>
        <v>51135</v>
      </c>
      <c r="Y1581" s="278">
        <f t="shared" si="623"/>
        <v>51501</v>
      </c>
      <c r="Z1581" s="278">
        <f t="shared" si="623"/>
        <v>51866</v>
      </c>
      <c r="AA1581" s="278">
        <f t="shared" si="623"/>
        <v>52231</v>
      </c>
      <c r="AB1581" s="278">
        <f t="shared" si="623"/>
        <v>52596</v>
      </c>
      <c r="AC1581" s="278">
        <f t="shared" si="623"/>
        <v>52962</v>
      </c>
      <c r="AD1581" s="278">
        <f t="shared" si="623"/>
        <v>53327</v>
      </c>
      <c r="AE1581" s="278">
        <f t="shared" si="623"/>
        <v>53692</v>
      </c>
      <c r="AF1581" s="278">
        <f t="shared" si="623"/>
        <v>54057</v>
      </c>
      <c r="AG1581" s="278">
        <f t="shared" si="623"/>
        <v>54423</v>
      </c>
      <c r="AH1581" s="278">
        <f t="shared" si="623"/>
        <v>54788</v>
      </c>
      <c r="AI1581" s="278">
        <f t="shared" si="623"/>
        <v>55153</v>
      </c>
      <c r="AJ1581" s="278">
        <f t="shared" si="623"/>
        <v>55518</v>
      </c>
      <c r="AK1581" s="278">
        <f t="shared" si="623"/>
        <v>55884</v>
      </c>
      <c r="AL1581" s="278">
        <f t="shared" si="623"/>
        <v>56249</v>
      </c>
      <c r="AM1581" s="278">
        <f t="shared" si="623"/>
        <v>56614</v>
      </c>
      <c r="AN1581" s="278">
        <f t="shared" si="623"/>
        <v>56979</v>
      </c>
      <c r="AO1581" s="278">
        <f t="shared" si="623"/>
        <v>57345</v>
      </c>
      <c r="AP1581" s="278">
        <f t="shared" si="623"/>
        <v>57710</v>
      </c>
      <c r="AQ1581" s="278">
        <f t="shared" si="623"/>
        <v>58075</v>
      </c>
      <c r="AR1581" s="278">
        <f t="shared" si="623"/>
        <v>58440</v>
      </c>
      <c r="AS1581" s="278">
        <f t="shared" si="623"/>
        <v>58806</v>
      </c>
      <c r="AT1581" s="72"/>
      <c r="AU1581" s="72"/>
      <c r="AV1581" s="72"/>
      <c r="AW1581" s="72"/>
      <c r="AX1581" s="72"/>
      <c r="AY1581" s="72"/>
      <c r="AZ1581" s="72"/>
      <c r="BA1581" s="72"/>
      <c r="BB1581" s="72"/>
      <c r="BC1581" s="72"/>
      <c r="BD1581" s="72"/>
      <c r="BE1581" s="72"/>
      <c r="BF1581" s="72"/>
      <c r="BG1581" s="72"/>
      <c r="BH1581" s="72"/>
      <c r="BI1581" s="72"/>
      <c r="BJ1581" s="72"/>
      <c r="BK1581" s="72"/>
      <c r="BL1581" s="72"/>
      <c r="BM1581" s="72"/>
      <c r="BN1581" s="72"/>
      <c r="BO1581" s="72"/>
      <c r="BP1581" s="72"/>
      <c r="BQ1581" s="72"/>
      <c r="BR1581" s="72"/>
      <c r="BS1581" s="72"/>
      <c r="BT1581" s="72"/>
      <c r="BU1581" s="72"/>
      <c r="BV1581" s="72"/>
      <c r="BW1581" s="72"/>
      <c r="BX1581" s="72"/>
      <c r="BY1581" s="72"/>
      <c r="BZ1581" s="72"/>
      <c r="CA1581" s="72"/>
      <c r="CB1581" s="72"/>
      <c r="CC1581" s="72"/>
      <c r="CD1581" s="72"/>
      <c r="CE1581" s="72"/>
      <c r="CF1581" s="72"/>
      <c r="CG1581" s="72"/>
      <c r="CH1581" s="72"/>
    </row>
    <row r="1582" spans="1:86" ht="25.15" hidden="1" customHeight="1">
      <c r="B1582" s="230" t="s">
        <v>366</v>
      </c>
      <c r="C1582" s="146"/>
      <c r="D1582" s="307">
        <v>1.3408368554232235</v>
      </c>
      <c r="E1582" s="307">
        <f>D1582*$G$1703</f>
        <v>1.3640712779383302</v>
      </c>
      <c r="F1582" s="307">
        <f>E1582*$G$1704</f>
        <v>1.5131534315527462</v>
      </c>
      <c r="G1582" s="307">
        <f>F1582*$G$1705</f>
        <v>1.8019386968151812</v>
      </c>
      <c r="H1582" s="307">
        <f>G1582*$G$1706</f>
        <v>1.8179366235720997</v>
      </c>
      <c r="I1582" s="307">
        <f>H1582*$G$1707</f>
        <v>1.8620278483680586</v>
      </c>
      <c r="J1582" s="307">
        <f>I1582*$G$1708</f>
        <v>1.9134369260964632</v>
      </c>
      <c r="K1582" s="307">
        <f>J1582*$G$1709</f>
        <v>1.9634823041984242</v>
      </c>
      <c r="L1582" s="307">
        <f>K1582*$G$1710</f>
        <v>2.0151318255845143</v>
      </c>
      <c r="M1582" s="307">
        <f>L1582*$G$1711</f>
        <v>2.0668240565246156</v>
      </c>
      <c r="N1582" s="307">
        <f>M1582*$G$1712</f>
        <v>2.120143586521352</v>
      </c>
      <c r="O1582" s="307">
        <f>N1582*$G$1713</f>
        <v>2.1734364021665926</v>
      </c>
      <c r="P1582" s="307">
        <f>O1582*$G$1714</f>
        <v>2.2284134682269192</v>
      </c>
      <c r="Q1582" s="307">
        <f>P1582*$G$1715</f>
        <v>2.2833238996709726</v>
      </c>
      <c r="R1582" s="307">
        <f>Q1582*$G$1716</f>
        <v>2.3399025655071641</v>
      </c>
      <c r="S1582" s="307">
        <f>R1582*$G$1717</f>
        <v>2.3962975127789568</v>
      </c>
      <c r="T1582" s="307">
        <f>S1582*$G$1718</f>
        <v>2.4523895052462472</v>
      </c>
      <c r="U1582" s="307">
        <f>T1582*$G$1719</f>
        <v>2.5080911558570778</v>
      </c>
      <c r="V1582" s="307">
        <f>U1582*$G$1720</f>
        <v>2.5632828387585223</v>
      </c>
      <c r="W1582" s="307">
        <f>V1582*$G$1721</f>
        <v>2.6157828036274484</v>
      </c>
      <c r="X1582" s="307">
        <f>W1582*$G$1722</f>
        <v>2.6695412001754129</v>
      </c>
      <c r="Y1582" s="307">
        <f>X1582*$G$1723</f>
        <v>2.7224294423834792</v>
      </c>
      <c r="Z1582" s="307">
        <f>Y1582*$G$1724</f>
        <v>2.7743119521463067</v>
      </c>
      <c r="AA1582" s="307">
        <f>Z1582*$G$1725</f>
        <v>2.8273193089554338</v>
      </c>
      <c r="AB1582" s="307">
        <f>AA1582*$G$1726</f>
        <v>2.879183648728826</v>
      </c>
      <c r="AC1582" s="307">
        <f>AB1582*$G$1727</f>
        <v>2.9321196994321457</v>
      </c>
      <c r="AD1582" s="307">
        <f>AC1582*$G$1728</f>
        <v>2.983783867653178</v>
      </c>
      <c r="AE1582" s="307">
        <f>AD1582*$G$1729</f>
        <v>3.0340636471175517</v>
      </c>
      <c r="AF1582" s="307">
        <f>AE1582*$G$1730</f>
        <v>3.0852976971685373</v>
      </c>
      <c r="AG1582" s="307">
        <f>AF1582*$G$1731</f>
        <v>3.1374800762895396</v>
      </c>
      <c r="AH1582" s="307">
        <f>AG1582*$G$1732</f>
        <v>3.1906218601166922</v>
      </c>
      <c r="AI1582" s="307">
        <f>AH1582*$G$1733</f>
        <v>3.2421538494084339</v>
      </c>
      <c r="AJ1582" s="307">
        <f>AI1582*$G$1734</f>
        <v>3.2940851048762743</v>
      </c>
      <c r="AK1582" s="307">
        <f>AJ1582*$G$1735</f>
        <v>3.346848170128514</v>
      </c>
      <c r="AL1582" s="307">
        <f>AK1582*$G$1736</f>
        <v>3.4004563686927902</v>
      </c>
      <c r="AM1582" s="307">
        <f>AL1582*$G$1737</f>
        <v>3.4549232375065735</v>
      </c>
      <c r="AN1582" s="307">
        <f>AM1582*$G$1738</f>
        <v>3.5102625303354658</v>
      </c>
      <c r="AO1582" s="307">
        <f>AN1582*$G$1739</f>
        <v>3.5664882212462476</v>
      </c>
      <c r="AP1582" s="307">
        <f>AO1582*$G$1740</f>
        <v>3.6236145081355571</v>
      </c>
      <c r="AQ1582" s="307">
        <f>AP1582*$G$1741</f>
        <v>3.6816558163150863</v>
      </c>
      <c r="AR1582" s="307">
        <f>AQ1582*$G$1742</f>
        <v>3.743586699335383</v>
      </c>
      <c r="AS1582" s="307">
        <f>AR1582*$G$1743</f>
        <v>3.80655935118553</v>
      </c>
      <c r="AT1582" s="72"/>
      <c r="AU1582" s="72"/>
      <c r="AV1582" s="72"/>
      <c r="AW1582" s="72"/>
      <c r="AX1582" s="72"/>
      <c r="AY1582" s="72"/>
      <c r="AZ1582" s="72"/>
      <c r="BA1582" s="72"/>
      <c r="BB1582" s="72"/>
      <c r="BC1582" s="72"/>
      <c r="BD1582" s="72"/>
      <c r="BE1582" s="72"/>
      <c r="BF1582" s="72"/>
      <c r="BG1582" s="72"/>
      <c r="BH1582" s="72"/>
      <c r="BI1582" s="72"/>
      <c r="BJ1582" s="72"/>
      <c r="BK1582" s="72"/>
      <c r="BL1582" s="72"/>
      <c r="BM1582" s="72"/>
      <c r="BN1582" s="72"/>
      <c r="BO1582" s="72"/>
      <c r="BP1582" s="72"/>
      <c r="BQ1582" s="72"/>
      <c r="BR1582" s="72"/>
      <c r="BS1582" s="72"/>
      <c r="BT1582" s="72"/>
      <c r="BU1582" s="72"/>
      <c r="BV1582" s="72"/>
      <c r="BW1582" s="72"/>
      <c r="BX1582" s="72"/>
      <c r="BY1582" s="72"/>
      <c r="BZ1582" s="72"/>
      <c r="CA1582" s="72"/>
      <c r="CB1582" s="72"/>
      <c r="CC1582" s="72"/>
      <c r="CD1582" s="72"/>
      <c r="CE1582" s="72"/>
      <c r="CF1582" s="72"/>
      <c r="CG1582" s="72"/>
      <c r="CH1582" s="72"/>
    </row>
    <row r="1583" spans="1:86" ht="25.15" hidden="1" customHeight="1">
      <c r="B1583" s="230" t="s">
        <v>367</v>
      </c>
      <c r="C1583" s="146"/>
      <c r="D1583" s="307">
        <v>1.3240903944115128</v>
      </c>
      <c r="E1583" s="307">
        <f>D1583*$G$1703</f>
        <v>1.3470346292358464</v>
      </c>
      <c r="F1583" s="307">
        <f>E1583*$G$1704</f>
        <v>1.4942548124972341</v>
      </c>
      <c r="G1583" s="307">
        <f>F1583*$G$1705</f>
        <v>1.7794332771515913</v>
      </c>
      <c r="H1583" s="307">
        <f>G1583*$G$1706</f>
        <v>1.795231396858443</v>
      </c>
      <c r="I1583" s="307">
        <f>H1583*$G$1707</f>
        <v>1.8387719417010446</v>
      </c>
      <c r="J1583" s="307">
        <f>I1583*$G$1708</f>
        <v>1.8895389427201579</v>
      </c>
      <c r="K1583" s="307">
        <f>J1583*$G$1709</f>
        <v>1.9389592761197667</v>
      </c>
      <c r="L1583" s="307">
        <f>K1583*$G$1710</f>
        <v>1.9899637177613172</v>
      </c>
      <c r="M1583" s="307">
        <f>L1583*$G$1711</f>
        <v>2.0410103355333842</v>
      </c>
      <c r="N1583" s="307">
        <f>M1583*$G$1712</f>
        <v>2.0936639281145122</v>
      </c>
      <c r="O1583" s="307">
        <f>N1583*$G$1713</f>
        <v>2.1462911399946134</v>
      </c>
      <c r="P1583" s="307">
        <f>O1583*$G$1714</f>
        <v>2.2005815667448752</v>
      </c>
      <c r="Q1583" s="307">
        <f>P1583*$G$1715</f>
        <v>2.2548061911158346</v>
      </c>
      <c r="R1583" s="307">
        <f>Q1583*$G$1716</f>
        <v>2.3106782143670701</v>
      </c>
      <c r="S1583" s="307">
        <f>R1583*$G$1717</f>
        <v>2.3663688136177554</v>
      </c>
      <c r="T1583" s="307">
        <f>S1583*$G$1718</f>
        <v>2.4217602418358437</v>
      </c>
      <c r="U1583" s="307">
        <f>T1583*$G$1719</f>
        <v>2.4767662033951172</v>
      </c>
      <c r="V1583" s="307">
        <f>U1583*$G$1720</f>
        <v>2.5312685665167978</v>
      </c>
      <c r="W1583" s="307">
        <f>V1583*$G$1721</f>
        <v>2.5831128299771313</v>
      </c>
      <c r="X1583" s="307">
        <f>W1583*$G$1722</f>
        <v>2.6361998078598035</v>
      </c>
      <c r="Y1583" s="307">
        <f>X1583*$G$1723</f>
        <v>2.6884274992465427</v>
      </c>
      <c r="Z1583" s="307">
        <f>Y1583*$G$1724</f>
        <v>2.7396620193427537</v>
      </c>
      <c r="AA1583" s="307">
        <f>Z1583*$G$1725</f>
        <v>2.7920073376417163</v>
      </c>
      <c r="AB1583" s="307">
        <f>AA1583*$G$1726</f>
        <v>2.8432239146836467</v>
      </c>
      <c r="AC1583" s="307">
        <f>AB1583*$G$1727</f>
        <v>2.8954988174586176</v>
      </c>
      <c r="AD1583" s="307">
        <f>AC1583*$G$1728</f>
        <v>2.9465177230026014</v>
      </c>
      <c r="AE1583" s="307">
        <f>AD1583*$G$1729</f>
        <v>2.9961695301949782</v>
      </c>
      <c r="AF1583" s="307">
        <f>AE1583*$G$1730</f>
        <v>3.0467636895551755</v>
      </c>
      <c r="AG1583" s="307">
        <f>AF1583*$G$1731</f>
        <v>3.0982943337735209</v>
      </c>
      <c r="AH1583" s="307">
        <f>AG1583*$G$1732</f>
        <v>3.1507724001563364</v>
      </c>
      <c r="AI1583" s="307">
        <f>AH1583*$G$1733</f>
        <v>3.201660777627565</v>
      </c>
      <c r="AJ1583" s="307">
        <f>AI1583*$G$1734</f>
        <v>3.2529434346164301</v>
      </c>
      <c r="AK1583" s="307">
        <f>AJ1583*$G$1735</f>
        <v>3.3050475124523175</v>
      </c>
      <c r="AL1583" s="307">
        <f>AK1583*$G$1736</f>
        <v>3.3579861682578804</v>
      </c>
      <c r="AM1583" s="307">
        <f>AL1583*$G$1737</f>
        <v>3.4117727699002098</v>
      </c>
      <c r="AN1583" s="307">
        <f>AM1583*$G$1738</f>
        <v>3.4664208993664407</v>
      </c>
      <c r="AO1583" s="307">
        <f>AN1583*$G$1739</f>
        <v>3.5219443561934223</v>
      </c>
      <c r="AP1583" s="307">
        <f>AO1583*$G$1740</f>
        <v>3.5783571609523244</v>
      </c>
      <c r="AQ1583" s="307">
        <f>AP1583*$G$1741</f>
        <v>3.6356735587890587</v>
      </c>
      <c r="AR1583" s="307">
        <f>AQ1583*$G$1742</f>
        <v>3.6968309523921117</v>
      </c>
      <c r="AS1583" s="307">
        <f>AR1583*$G$1743</f>
        <v>3.759017103591753</v>
      </c>
      <c r="AT1583" s="72"/>
      <c r="AU1583" s="72"/>
      <c r="AV1583" s="72"/>
      <c r="AW1583" s="72"/>
      <c r="AX1583" s="72"/>
      <c r="AY1583" s="72"/>
      <c r="AZ1583" s="72"/>
      <c r="BA1583" s="72"/>
      <c r="BB1583" s="72"/>
      <c r="BC1583" s="72"/>
      <c r="BD1583" s="72"/>
      <c r="BE1583" s="72"/>
      <c r="BF1583" s="72"/>
      <c r="BG1583" s="72"/>
      <c r="BH1583" s="72"/>
      <c r="BI1583" s="72"/>
      <c r="BJ1583" s="72"/>
      <c r="BK1583" s="72"/>
      <c r="BL1583" s="72"/>
      <c r="BM1583" s="72"/>
      <c r="BN1583" s="72"/>
      <c r="BO1583" s="72"/>
      <c r="BP1583" s="72"/>
      <c r="BQ1583" s="72"/>
      <c r="BR1583" s="72"/>
      <c r="BS1583" s="72"/>
      <c r="BT1583" s="72"/>
      <c r="BU1583" s="72"/>
      <c r="BV1583" s="72"/>
      <c r="BW1583" s="72"/>
      <c r="BX1583" s="72"/>
      <c r="BY1583" s="72"/>
      <c r="BZ1583" s="72"/>
      <c r="CA1583" s="72"/>
      <c r="CB1583" s="72"/>
      <c r="CC1583" s="72"/>
      <c r="CD1583" s="72"/>
      <c r="CE1583" s="72"/>
      <c r="CF1583" s="72"/>
      <c r="CG1583" s="72"/>
      <c r="CH1583" s="72"/>
    </row>
    <row r="1584" spans="1:86" ht="25.15" hidden="1" customHeight="1">
      <c r="B1584" s="230" t="s">
        <v>368</v>
      </c>
      <c r="C1584" s="146"/>
      <c r="D1584" s="307">
        <v>5.2963615776460422</v>
      </c>
      <c r="E1584" s="307">
        <f>D1584*$G$1703</f>
        <v>5.3881385169433758</v>
      </c>
      <c r="F1584" s="307">
        <f>E1584*$G$1704</f>
        <v>5.9770192499889259</v>
      </c>
      <c r="G1584" s="307">
        <f>F1584*$G$1705</f>
        <v>7.1177331086063518</v>
      </c>
      <c r="H1584" s="307">
        <f>G1584*$G$1706</f>
        <v>7.1809255874337587</v>
      </c>
      <c r="I1584" s="307">
        <f>H1584*$G$1707</f>
        <v>7.3550877668041652</v>
      </c>
      <c r="J1584" s="307">
        <f>I1584*$G$1708</f>
        <v>7.5581557708806182</v>
      </c>
      <c r="K1584" s="307">
        <f>J1584*$G$1709</f>
        <v>7.7558371044790526</v>
      </c>
      <c r="L1584" s="307">
        <f>K1584*$G$1710</f>
        <v>7.9598548710452537</v>
      </c>
      <c r="M1584" s="307">
        <f>L1584*$G$1711</f>
        <v>8.1640413421335225</v>
      </c>
      <c r="N1584" s="307">
        <f>M1584*$G$1712</f>
        <v>8.3746557124580345</v>
      </c>
      <c r="O1584" s="307">
        <f>N1584*$G$1713</f>
        <v>8.5851645599784376</v>
      </c>
      <c r="P1584" s="307">
        <f>O1584*$G$1714</f>
        <v>8.8023262669794846</v>
      </c>
      <c r="Q1584" s="307">
        <f>P1584*$G$1715</f>
        <v>9.0192247644633223</v>
      </c>
      <c r="R1584" s="307">
        <f>Q1584*$G$1716</f>
        <v>9.2427128574682644</v>
      </c>
      <c r="S1584" s="307">
        <f>R1584*$G$1717</f>
        <v>9.4654752544710057</v>
      </c>
      <c r="T1584" s="307">
        <f>S1584*$G$1718</f>
        <v>9.6870409673433571</v>
      </c>
      <c r="U1584" s="307">
        <f>T1584*$G$1719</f>
        <v>9.9070648135804511</v>
      </c>
      <c r="V1584" s="307">
        <f>U1584*$G$1720</f>
        <v>10.125074266067173</v>
      </c>
      <c r="W1584" s="307">
        <f>V1584*$G$1721</f>
        <v>10.332451319908508</v>
      </c>
      <c r="X1584" s="307">
        <f>W1584*$G$1722</f>
        <v>10.544799231439196</v>
      </c>
      <c r="Y1584" s="307">
        <f>X1584*$G$1723</f>
        <v>10.753709996986153</v>
      </c>
      <c r="Z1584" s="307">
        <f>Y1584*$G$1724</f>
        <v>10.958648077370997</v>
      </c>
      <c r="AA1584" s="307">
        <f>Z1584*$G$1725</f>
        <v>11.168029350566847</v>
      </c>
      <c r="AB1584" s="307">
        <f>AA1584*$G$1726</f>
        <v>11.372895658734569</v>
      </c>
      <c r="AC1584" s="307">
        <f>AB1584*$G$1727</f>
        <v>11.581995269834451</v>
      </c>
      <c r="AD1584" s="307">
        <f>AC1584*$G$1728</f>
        <v>11.786070892010386</v>
      </c>
      <c r="AE1584" s="307">
        <f>AD1584*$G$1729</f>
        <v>11.984678120779893</v>
      </c>
      <c r="AF1584" s="307">
        <f>AE1584*$G$1730</f>
        <v>12.187054758220683</v>
      </c>
      <c r="AG1584" s="307">
        <f>AF1584*$G$1731</f>
        <v>12.393177335094062</v>
      </c>
      <c r="AH1584" s="307">
        <f>AG1584*$G$1732</f>
        <v>12.603089600625324</v>
      </c>
      <c r="AI1584" s="307">
        <f>AH1584*$G$1733</f>
        <v>12.806643110510237</v>
      </c>
      <c r="AJ1584" s="307">
        <f>AI1584*$G$1734</f>
        <v>13.011773738465697</v>
      </c>
      <c r="AK1584" s="307">
        <f>AJ1584*$G$1735</f>
        <v>13.220190049809247</v>
      </c>
      <c r="AL1584" s="307">
        <f>AK1584*$G$1736</f>
        <v>13.431944673031499</v>
      </c>
      <c r="AM1584" s="307">
        <f>AL1584*$G$1737</f>
        <v>13.647091079600816</v>
      </c>
      <c r="AN1584" s="307">
        <f>AM1584*$G$1738</f>
        <v>13.86568359746574</v>
      </c>
      <c r="AO1584" s="307">
        <f>AN1584*$G$1739</f>
        <v>14.087777424773666</v>
      </c>
      <c r="AP1584" s="307">
        <f>AO1584*$G$1740</f>
        <v>14.313428643809274</v>
      </c>
      <c r="AQ1584" s="307">
        <f>AP1584*$G$1741</f>
        <v>14.542694235156212</v>
      </c>
      <c r="AR1584" s="307">
        <f>AQ1584*$G$1742</f>
        <v>14.787323809568424</v>
      </c>
      <c r="AS1584" s="307">
        <f>AR1584*$G$1743</f>
        <v>15.036068414366989</v>
      </c>
      <c r="AT1584" s="72"/>
      <c r="AU1584" s="72"/>
      <c r="AV1584" s="72"/>
      <c r="AW1584" s="72"/>
      <c r="AX1584" s="72"/>
      <c r="AY1584" s="72"/>
      <c r="AZ1584" s="72"/>
      <c r="BA1584" s="72"/>
      <c r="BB1584" s="72"/>
      <c r="BC1584" s="72"/>
      <c r="BD1584" s="72"/>
      <c r="BE1584" s="72"/>
      <c r="BF1584" s="72"/>
      <c r="BG1584" s="72"/>
      <c r="BH1584" s="72"/>
      <c r="BI1584" s="72"/>
      <c r="BJ1584" s="72"/>
      <c r="BK1584" s="72"/>
      <c r="BL1584" s="72"/>
      <c r="BM1584" s="72"/>
      <c r="BN1584" s="72"/>
      <c r="BO1584" s="72"/>
      <c r="BP1584" s="72"/>
      <c r="BQ1584" s="72"/>
      <c r="BR1584" s="72"/>
      <c r="BS1584" s="72"/>
      <c r="BT1584" s="72"/>
      <c r="BU1584" s="72"/>
      <c r="BV1584" s="72"/>
      <c r="BW1584" s="72"/>
      <c r="BX1584" s="72"/>
      <c r="BY1584" s="72"/>
      <c r="BZ1584" s="72"/>
      <c r="CA1584" s="72"/>
      <c r="CB1584" s="72"/>
      <c r="CC1584" s="72"/>
      <c r="CD1584" s="72"/>
      <c r="CE1584" s="72"/>
      <c r="CF1584" s="72"/>
      <c r="CG1584" s="72"/>
      <c r="CH1584" s="72"/>
    </row>
    <row r="1585" spans="1:141" ht="25.15" hidden="1" customHeight="1">
      <c r="B1585" s="230" t="s">
        <v>369</v>
      </c>
      <c r="C1585" s="146"/>
      <c r="D1585" s="307">
        <v>5.2963615776460422</v>
      </c>
      <c r="E1585" s="307">
        <f>D1585*$G$1703</f>
        <v>5.3881385169433758</v>
      </c>
      <c r="F1585" s="307">
        <f>E1585*$G$1704</f>
        <v>5.9770192499889259</v>
      </c>
      <c r="G1585" s="307">
        <f>F1585*$G$1705</f>
        <v>7.1177331086063518</v>
      </c>
      <c r="H1585" s="307">
        <f>G1585*$G$1706</f>
        <v>7.1809255874337587</v>
      </c>
      <c r="I1585" s="307">
        <f>H1585*$G$1707</f>
        <v>7.3550877668041652</v>
      </c>
      <c r="J1585" s="307">
        <f>I1585*$G$1708</f>
        <v>7.5581557708806182</v>
      </c>
      <c r="K1585" s="307">
        <f>J1585*$G$1709</f>
        <v>7.7558371044790526</v>
      </c>
      <c r="L1585" s="307">
        <f>K1585*$G$1710</f>
        <v>7.9598548710452537</v>
      </c>
      <c r="M1585" s="307">
        <f>L1585*$G$1711</f>
        <v>8.1640413421335225</v>
      </c>
      <c r="N1585" s="307">
        <f>M1585*$G$1712</f>
        <v>8.3746557124580345</v>
      </c>
      <c r="O1585" s="307">
        <f>N1585*$G$1713</f>
        <v>8.5851645599784376</v>
      </c>
      <c r="P1585" s="307">
        <f>O1585*$G$1714</f>
        <v>8.8023262669794846</v>
      </c>
      <c r="Q1585" s="307">
        <f>P1585*$G$1715</f>
        <v>9.0192247644633223</v>
      </c>
      <c r="R1585" s="307">
        <f>Q1585*$G$1716</f>
        <v>9.2427128574682644</v>
      </c>
      <c r="S1585" s="307">
        <f>R1585*$G$1717</f>
        <v>9.4654752544710057</v>
      </c>
      <c r="T1585" s="307">
        <f>S1585*$G$1718</f>
        <v>9.6870409673433571</v>
      </c>
      <c r="U1585" s="307">
        <f>T1585*$G$1719</f>
        <v>9.9070648135804511</v>
      </c>
      <c r="V1585" s="307">
        <f>U1585*$G$1720</f>
        <v>10.125074266067173</v>
      </c>
      <c r="W1585" s="307">
        <f>V1585*$G$1721</f>
        <v>10.332451319908508</v>
      </c>
      <c r="X1585" s="307">
        <f>W1585*$G$1722</f>
        <v>10.544799231439196</v>
      </c>
      <c r="Y1585" s="307">
        <f>X1585*$G$1723</f>
        <v>10.753709996986153</v>
      </c>
      <c r="Z1585" s="307">
        <f>Y1585*$G$1724</f>
        <v>10.958648077370997</v>
      </c>
      <c r="AA1585" s="307">
        <f>Z1585*$G$1725</f>
        <v>11.168029350566847</v>
      </c>
      <c r="AB1585" s="307">
        <f>AA1585*$G$1726</f>
        <v>11.372895658734569</v>
      </c>
      <c r="AC1585" s="307">
        <f>AB1585*$G$1727</f>
        <v>11.581995269834451</v>
      </c>
      <c r="AD1585" s="307">
        <f>AC1585*$G$1728</f>
        <v>11.786070892010386</v>
      </c>
      <c r="AE1585" s="307">
        <f>AD1585*$G$1729</f>
        <v>11.984678120779893</v>
      </c>
      <c r="AF1585" s="307">
        <f>AE1585*$G$1730</f>
        <v>12.187054758220683</v>
      </c>
      <c r="AG1585" s="307">
        <f>AF1585*$G$1731</f>
        <v>12.393177335094062</v>
      </c>
      <c r="AH1585" s="307">
        <f>AG1585*$G$1732</f>
        <v>12.603089600625324</v>
      </c>
      <c r="AI1585" s="307">
        <f>AH1585*$G$1733</f>
        <v>12.806643110510237</v>
      </c>
      <c r="AJ1585" s="307">
        <f>AI1585*$G$1734</f>
        <v>13.011773738465697</v>
      </c>
      <c r="AK1585" s="307">
        <f>AJ1585*$G$1735</f>
        <v>13.220190049809247</v>
      </c>
      <c r="AL1585" s="307">
        <f>AK1585*$G$1736</f>
        <v>13.431944673031499</v>
      </c>
      <c r="AM1585" s="307">
        <f>AL1585*$G$1737</f>
        <v>13.647091079600816</v>
      </c>
      <c r="AN1585" s="307">
        <f>AM1585*$G$1738</f>
        <v>13.86568359746574</v>
      </c>
      <c r="AO1585" s="307">
        <f>AN1585*$G$1739</f>
        <v>14.087777424773666</v>
      </c>
      <c r="AP1585" s="307">
        <f>AO1585*$G$1740</f>
        <v>14.313428643809274</v>
      </c>
      <c r="AQ1585" s="307">
        <f>AP1585*$G$1741</f>
        <v>14.542694235156212</v>
      </c>
      <c r="AR1585" s="307">
        <f>AQ1585*$G$1742</f>
        <v>14.787323809568424</v>
      </c>
      <c r="AS1585" s="307">
        <f>AR1585*$G$1743</f>
        <v>15.036068414366989</v>
      </c>
      <c r="AT1585" s="72"/>
      <c r="AU1585" s="72"/>
      <c r="AV1585" s="72"/>
      <c r="AW1585" s="72"/>
      <c r="AX1585" s="72"/>
      <c r="AY1585" s="72"/>
      <c r="AZ1585" s="72"/>
      <c r="BA1585" s="72"/>
      <c r="BB1585" s="72"/>
      <c r="BC1585" s="72"/>
      <c r="BD1585" s="72"/>
      <c r="BE1585" s="72"/>
      <c r="BF1585" s="72"/>
      <c r="BG1585" s="72"/>
      <c r="BH1585" s="72"/>
      <c r="BI1585" s="72"/>
      <c r="BJ1585" s="72"/>
      <c r="BK1585" s="72"/>
      <c r="BL1585" s="72"/>
      <c r="BM1585" s="72"/>
      <c r="BN1585" s="72"/>
      <c r="BO1585" s="72"/>
      <c r="BP1585" s="72"/>
      <c r="BQ1585" s="72"/>
      <c r="BR1585" s="72"/>
      <c r="BS1585" s="72"/>
      <c r="BT1585" s="72"/>
      <c r="BU1585" s="72"/>
      <c r="BV1585" s="72"/>
      <c r="BW1585" s="72"/>
      <c r="BX1585" s="72"/>
      <c r="BY1585" s="72"/>
      <c r="BZ1585" s="72"/>
      <c r="CA1585" s="72"/>
      <c r="CB1585" s="72"/>
      <c r="CC1585" s="72"/>
      <c r="CD1585" s="72"/>
      <c r="CE1585" s="72"/>
      <c r="CF1585" s="72"/>
      <c r="CG1585" s="72"/>
      <c r="CH1585" s="72"/>
    </row>
    <row r="1586" spans="1:141" ht="25.15" hidden="1" customHeight="1">
      <c r="B1586" s="48"/>
      <c r="C1586" s="48"/>
      <c r="D1586" s="48" t="b">
        <f>D1577='[1]Hałas-zagreg.śred.PL'!T102</f>
        <v>1</v>
      </c>
      <c r="E1586" s="48"/>
      <c r="F1586" s="48"/>
      <c r="G1586" s="48"/>
      <c r="H1586" s="48"/>
      <c r="I1586" s="72"/>
      <c r="J1586" s="72"/>
      <c r="K1586" s="72"/>
      <c r="L1586" s="72"/>
      <c r="M1586" s="72"/>
      <c r="N1586" s="72"/>
      <c r="O1586" s="72"/>
      <c r="P1586" s="72"/>
      <c r="Q1586" s="15"/>
      <c r="R1586" s="15"/>
      <c r="S1586" s="15"/>
      <c r="T1586" s="72"/>
      <c r="U1586" s="72"/>
      <c r="V1586" s="72"/>
      <c r="W1586" s="72"/>
      <c r="X1586" s="72"/>
      <c r="Y1586" s="72"/>
      <c r="Z1586" s="72"/>
      <c r="AA1586" s="72"/>
      <c r="AB1586" s="72"/>
      <c r="AC1586" s="72"/>
      <c r="AD1586" s="72"/>
      <c r="AE1586" s="72"/>
      <c r="AF1586" s="72"/>
      <c r="AG1586" s="72"/>
      <c r="AH1586" s="72"/>
      <c r="AI1586" s="72"/>
      <c r="AJ1586" s="72"/>
      <c r="AK1586" s="72"/>
      <c r="AL1586" s="72"/>
      <c r="AM1586" s="72"/>
      <c r="AN1586" s="72"/>
      <c r="AO1586" s="72"/>
      <c r="AP1586" s="72"/>
      <c r="AQ1586" s="72"/>
      <c r="AR1586" s="72"/>
      <c r="AS1586" s="72"/>
      <c r="AT1586" s="72"/>
      <c r="AU1586" s="72"/>
      <c r="AV1586" s="72"/>
      <c r="AW1586" s="72"/>
      <c r="AX1586" s="72"/>
      <c r="AY1586" s="72"/>
      <c r="AZ1586" s="72"/>
      <c r="BA1586" s="72"/>
      <c r="BB1586" s="72"/>
      <c r="BC1586" s="72"/>
      <c r="BD1586" s="72"/>
      <c r="BE1586" s="72"/>
      <c r="BF1586" s="72"/>
      <c r="BG1586" s="72"/>
      <c r="BH1586" s="72"/>
      <c r="BI1586" s="72"/>
      <c r="BJ1586" s="72"/>
      <c r="BK1586" s="72"/>
      <c r="BL1586" s="72"/>
      <c r="BM1586" s="72"/>
      <c r="BN1586" s="72"/>
      <c r="BO1586" s="72"/>
      <c r="BP1586" s="72"/>
      <c r="BQ1586" s="72"/>
      <c r="BR1586" s="72"/>
      <c r="BS1586" s="72"/>
      <c r="BT1586" s="72"/>
      <c r="BU1586" s="72"/>
      <c r="BV1586" s="72"/>
      <c r="BW1586" s="72"/>
      <c r="BX1586" s="72"/>
      <c r="BY1586" s="72"/>
      <c r="BZ1586" s="72"/>
      <c r="CA1586" s="72"/>
      <c r="CB1586" s="72"/>
      <c r="CC1586" s="72"/>
      <c r="CD1586" s="72"/>
      <c r="CE1586" s="72"/>
      <c r="CF1586" s="72"/>
      <c r="CG1586" s="72"/>
      <c r="CH1586" s="72"/>
    </row>
    <row r="1587" spans="1:141" ht="25.15" hidden="1" customHeight="1">
      <c r="B1587" s="148" t="s">
        <v>370</v>
      </c>
      <c r="C1587" s="11"/>
      <c r="D1587" s="11"/>
      <c r="E1587" s="11"/>
      <c r="F1587" s="11"/>
      <c r="G1587" s="11"/>
      <c r="H1587" s="11"/>
      <c r="I1587" s="11"/>
      <c r="J1587" s="11"/>
      <c r="K1587" s="11"/>
      <c r="L1587" s="11"/>
      <c r="M1587" s="11"/>
      <c r="N1587" s="11"/>
      <c r="O1587" s="11"/>
      <c r="P1587" s="11"/>
      <c r="Q1587" s="11"/>
      <c r="R1587" s="11"/>
      <c r="S1587" s="11"/>
      <c r="T1587" s="72"/>
      <c r="U1587" s="72"/>
      <c r="V1587" s="72"/>
      <c r="W1587" s="72"/>
      <c r="X1587" s="72"/>
      <c r="Y1587" s="72"/>
      <c r="Z1587" s="72"/>
      <c r="AA1587" s="72"/>
      <c r="AB1587" s="72"/>
      <c r="AC1587" s="72"/>
      <c r="AD1587" s="72"/>
      <c r="AE1587" s="72"/>
      <c r="AF1587" s="72"/>
      <c r="AG1587" s="72"/>
      <c r="AH1587" s="72"/>
      <c r="AI1587" s="72"/>
      <c r="AJ1587" s="72"/>
      <c r="AK1587" s="72"/>
      <c r="AL1587" s="72"/>
      <c r="AM1587" s="72"/>
      <c r="AN1587" s="72"/>
      <c r="AO1587" s="72"/>
      <c r="AP1587" s="72"/>
      <c r="AQ1587" s="72"/>
      <c r="AR1587" s="72"/>
      <c r="AS1587" s="72"/>
      <c r="AT1587" s="72"/>
      <c r="AU1587" s="72"/>
      <c r="AV1587" s="72"/>
      <c r="AW1587" s="72"/>
      <c r="AX1587" s="72"/>
      <c r="AY1587" s="72"/>
      <c r="AZ1587" s="72"/>
      <c r="BA1587" s="72"/>
      <c r="BB1587" s="72"/>
      <c r="BC1587" s="72"/>
      <c r="BD1587" s="72"/>
      <c r="BE1587" s="72"/>
      <c r="BF1587" s="72"/>
      <c r="BG1587" s="72"/>
      <c r="BH1587" s="72"/>
      <c r="BI1587" s="72"/>
      <c r="BJ1587" s="72"/>
      <c r="BK1587" s="72"/>
      <c r="BL1587" s="72"/>
      <c r="BM1587" s="72"/>
      <c r="BN1587" s="72"/>
      <c r="BO1587" s="72"/>
      <c r="BP1587" s="72"/>
      <c r="BQ1587" s="72"/>
      <c r="BR1587" s="72"/>
      <c r="BS1587" s="72"/>
      <c r="BT1587" s="72"/>
      <c r="BU1587" s="72"/>
      <c r="BV1587" s="72"/>
      <c r="BW1587" s="72"/>
      <c r="BX1587" s="72"/>
      <c r="BY1587" s="72"/>
      <c r="BZ1587" s="72"/>
      <c r="CA1587" s="72"/>
      <c r="CB1587" s="72"/>
      <c r="CC1587" s="72"/>
      <c r="CD1587" s="72"/>
      <c r="CE1587" s="72"/>
      <c r="CF1587" s="72"/>
      <c r="CG1587" s="72"/>
      <c r="CH1587" s="72"/>
    </row>
    <row r="1588" spans="1:141" ht="25.15" hidden="1" customHeight="1">
      <c r="B1588" s="432" t="s">
        <v>371</v>
      </c>
      <c r="C1588" s="433"/>
      <c r="D1588" s="434"/>
      <c r="E1588" s="11"/>
      <c r="F1588" s="11"/>
      <c r="G1588" s="11"/>
      <c r="H1588" s="11"/>
      <c r="I1588" s="11"/>
      <c r="J1588" s="11"/>
      <c r="K1588" s="11"/>
      <c r="L1588" s="11"/>
      <c r="M1588" s="11"/>
      <c r="N1588" s="11"/>
      <c r="O1588" s="11"/>
      <c r="P1588" s="11"/>
      <c r="Q1588" s="2"/>
      <c r="R1588" s="2"/>
      <c r="S1588" s="2"/>
      <c r="T1588" s="72"/>
      <c r="U1588" s="72"/>
      <c r="V1588" s="72"/>
      <c r="W1588" s="72"/>
      <c r="X1588" s="72"/>
      <c r="Y1588" s="72"/>
      <c r="Z1588" s="72"/>
      <c r="AA1588" s="72"/>
      <c r="AB1588" s="72"/>
      <c r="AC1588" s="72"/>
      <c r="AD1588" s="72"/>
      <c r="AE1588" s="72"/>
      <c r="AF1588" s="72"/>
      <c r="AG1588" s="72"/>
      <c r="AH1588" s="72"/>
      <c r="AI1588" s="72"/>
      <c r="AJ1588" s="72"/>
      <c r="AK1588" s="72"/>
      <c r="AL1588" s="72"/>
      <c r="AM1588" s="72"/>
      <c r="AN1588" s="72"/>
      <c r="AO1588" s="72"/>
      <c r="AP1588" s="72"/>
      <c r="AQ1588" s="72"/>
      <c r="AR1588" s="72"/>
      <c r="AS1588" s="72"/>
      <c r="AT1588" s="72"/>
      <c r="AU1588" s="72"/>
      <c r="AV1588" s="72"/>
      <c r="AW1588" s="72"/>
      <c r="AX1588" s="72"/>
      <c r="AY1588" s="72"/>
      <c r="AZ1588" s="72"/>
      <c r="BA1588" s="72"/>
      <c r="BB1588" s="72"/>
      <c r="BC1588" s="72"/>
      <c r="BD1588" s="72"/>
      <c r="BE1588" s="72"/>
      <c r="BF1588" s="72"/>
      <c r="BG1588" s="72"/>
      <c r="BH1588" s="72"/>
      <c r="BI1588" s="72"/>
      <c r="BJ1588" s="72"/>
      <c r="BK1588" s="72"/>
      <c r="BL1588" s="72"/>
      <c r="BM1588" s="72"/>
      <c r="BN1588" s="72"/>
      <c r="BO1588" s="72"/>
      <c r="BP1588" s="72"/>
      <c r="BQ1588" s="72"/>
      <c r="BR1588" s="72"/>
      <c r="BS1588" s="72"/>
      <c r="BT1588" s="72"/>
      <c r="BU1588" s="72"/>
      <c r="BV1588" s="72"/>
      <c r="BW1588" s="72"/>
      <c r="BX1588" s="72"/>
      <c r="BY1588" s="72"/>
      <c r="BZ1588" s="72"/>
      <c r="CA1588" s="72"/>
      <c r="CB1588" s="72"/>
      <c r="CC1588" s="72"/>
      <c r="CD1588" s="72"/>
      <c r="CE1588" s="72"/>
      <c r="CF1588" s="72"/>
      <c r="CG1588" s="72"/>
      <c r="CH1588" s="72"/>
    </row>
    <row r="1589" spans="1:141" ht="25.15" hidden="1" customHeight="1">
      <c r="B1589" s="67"/>
      <c r="C1589" s="141" t="s">
        <v>47</v>
      </c>
      <c r="D1589" s="141" t="s">
        <v>48</v>
      </c>
      <c r="E1589" s="11"/>
      <c r="F1589" s="11"/>
      <c r="G1589" s="11"/>
      <c r="H1589" s="11"/>
      <c r="I1589" s="11"/>
      <c r="J1589" s="11"/>
      <c r="K1589" s="11"/>
      <c r="L1589" s="11"/>
      <c r="M1589" s="11"/>
      <c r="N1589" s="11"/>
      <c r="O1589" s="11"/>
      <c r="P1589" s="11"/>
      <c r="Q1589" s="2"/>
      <c r="R1589" s="2"/>
      <c r="S1589" s="2"/>
      <c r="T1589" s="72"/>
      <c r="U1589" s="72"/>
      <c r="V1589" s="72"/>
      <c r="W1589" s="72"/>
      <c r="X1589" s="72"/>
      <c r="Y1589" s="72"/>
      <c r="Z1589" s="72"/>
      <c r="AA1589" s="72"/>
      <c r="AB1589" s="72"/>
      <c r="AC1589" s="72"/>
      <c r="AD1589" s="72"/>
      <c r="AE1589" s="72"/>
      <c r="AF1589" s="72"/>
      <c r="AG1589" s="72"/>
      <c r="AH1589" s="72"/>
      <c r="AI1589" s="72"/>
      <c r="AJ1589" s="72"/>
      <c r="AK1589" s="72"/>
      <c r="AL1589" s="72"/>
      <c r="AM1589" s="72"/>
      <c r="AN1589" s="72"/>
      <c r="AO1589" s="72"/>
      <c r="AP1589" s="72"/>
      <c r="AQ1589" s="72"/>
      <c r="AR1589" s="72"/>
      <c r="AS1589" s="72"/>
      <c r="AT1589" s="72"/>
      <c r="AU1589" s="72"/>
      <c r="AV1589" s="72"/>
      <c r="AW1589" s="72"/>
      <c r="AX1589" s="72"/>
      <c r="AY1589" s="72"/>
      <c r="AZ1589" s="72"/>
      <c r="BA1589" s="72"/>
      <c r="BB1589" s="72"/>
      <c r="BC1589" s="72"/>
      <c r="BD1589" s="72"/>
      <c r="BE1589" s="72"/>
      <c r="BF1589" s="72"/>
      <c r="BG1589" s="72"/>
      <c r="BH1589" s="72"/>
      <c r="BI1589" s="72"/>
      <c r="BJ1589" s="72"/>
      <c r="BK1589" s="72"/>
      <c r="BL1589" s="72"/>
      <c r="BM1589" s="72"/>
      <c r="BN1589" s="72"/>
      <c r="BO1589" s="72"/>
      <c r="BP1589" s="72"/>
      <c r="BQ1589" s="72"/>
      <c r="BR1589" s="72"/>
      <c r="BS1589" s="72"/>
      <c r="BT1589" s="72"/>
      <c r="BU1589" s="72"/>
      <c r="BV1589" s="72"/>
      <c r="BW1589" s="72"/>
      <c r="BX1589" s="72"/>
      <c r="BY1589" s="72"/>
      <c r="BZ1589" s="72"/>
      <c r="CA1589" s="72"/>
      <c r="CB1589" s="72"/>
      <c r="CC1589" s="72"/>
      <c r="CD1589" s="72"/>
      <c r="CE1589" s="72"/>
      <c r="CF1589" s="72"/>
      <c r="CG1589" s="72"/>
      <c r="CH1589" s="72"/>
    </row>
    <row r="1590" spans="1:141" ht="25.15" hidden="1" customHeight="1">
      <c r="B1590" s="10" t="s">
        <v>372</v>
      </c>
      <c r="C1590" s="308">
        <v>1</v>
      </c>
      <c r="D1590" s="308">
        <v>1</v>
      </c>
      <c r="E1590" s="11"/>
      <c r="F1590" s="11"/>
      <c r="G1590" s="11"/>
      <c r="H1590" s="11"/>
      <c r="I1590" s="11"/>
      <c r="J1590" s="11"/>
      <c r="K1590" s="11"/>
      <c r="L1590" s="11"/>
      <c r="M1590" s="11"/>
      <c r="N1590" s="11"/>
      <c r="O1590" s="11"/>
      <c r="P1590" s="11"/>
      <c r="Q1590" s="2"/>
      <c r="R1590" s="2"/>
      <c r="S1590" s="2"/>
      <c r="T1590" s="72"/>
      <c r="U1590" s="72"/>
      <c r="V1590" s="72"/>
      <c r="W1590" s="72"/>
      <c r="X1590" s="72"/>
      <c r="Y1590" s="72"/>
      <c r="Z1590" s="72"/>
      <c r="AA1590" s="72"/>
      <c r="AB1590" s="72"/>
      <c r="AC1590" s="72"/>
      <c r="AD1590" s="72"/>
      <c r="AE1590" s="72"/>
      <c r="AF1590" s="72"/>
      <c r="AG1590" s="72"/>
      <c r="AH1590" s="72"/>
      <c r="AI1590" s="72"/>
      <c r="AJ1590" s="72"/>
      <c r="AK1590" s="72"/>
      <c r="AL1590" s="72"/>
      <c r="AM1590" s="72"/>
      <c r="AN1590" s="72"/>
      <c r="AO1590" s="72"/>
      <c r="AP1590" s="72"/>
      <c r="AQ1590" s="72"/>
      <c r="AR1590" s="72"/>
      <c r="AS1590" s="72"/>
      <c r="AT1590" s="72"/>
      <c r="AU1590" s="72"/>
      <c r="AV1590" s="72"/>
      <c r="AW1590" s="72"/>
      <c r="AX1590" s="72"/>
      <c r="AY1590" s="72"/>
      <c r="AZ1590" s="72"/>
      <c r="BA1590" s="72"/>
      <c r="BB1590" s="72"/>
      <c r="BC1590" s="72"/>
      <c r="BD1590" s="72"/>
      <c r="BE1590" s="72"/>
      <c r="BF1590" s="72"/>
      <c r="BG1590" s="72"/>
      <c r="BH1590" s="72"/>
      <c r="BI1590" s="72"/>
      <c r="BJ1590" s="72"/>
      <c r="BK1590" s="72"/>
      <c r="BL1590" s="72"/>
      <c r="BM1590" s="72"/>
      <c r="BN1590" s="72"/>
      <c r="BO1590" s="72"/>
      <c r="BP1590" s="72"/>
      <c r="BQ1590" s="72"/>
      <c r="BR1590" s="72"/>
      <c r="BS1590" s="72"/>
      <c r="BT1590" s="72"/>
      <c r="BU1590" s="72"/>
      <c r="BV1590" s="72"/>
      <c r="BW1590" s="72"/>
      <c r="BX1590" s="72"/>
      <c r="BY1590" s="72"/>
      <c r="BZ1590" s="72"/>
      <c r="CA1590" s="72"/>
      <c r="CB1590" s="72"/>
      <c r="CC1590" s="72"/>
      <c r="CD1590" s="72"/>
      <c r="CE1590" s="72"/>
      <c r="CF1590" s="72"/>
      <c r="CG1590" s="72"/>
      <c r="CH1590" s="72"/>
    </row>
    <row r="1591" spans="1:141" ht="25.15" hidden="1" customHeight="1">
      <c r="B1591" s="10" t="s">
        <v>373</v>
      </c>
      <c r="C1591" s="309">
        <v>0.1238330587589237</v>
      </c>
      <c r="D1591" s="309">
        <v>0.12391913650187843</v>
      </c>
      <c r="E1591" s="11"/>
      <c r="F1591" s="11"/>
      <c r="G1591" s="11"/>
      <c r="H1591" s="11"/>
      <c r="I1591" s="11"/>
      <c r="J1591" s="11"/>
      <c r="K1591" s="11"/>
      <c r="L1591" s="11"/>
      <c r="M1591" s="11"/>
      <c r="N1591" s="11"/>
      <c r="O1591" s="11"/>
      <c r="P1591" s="11"/>
      <c r="Q1591" s="2"/>
      <c r="R1591" s="2"/>
      <c r="S1591" s="2"/>
      <c r="T1591" s="72"/>
      <c r="U1591" s="72"/>
      <c r="V1591" s="72"/>
      <c r="W1591" s="72"/>
      <c r="X1591" s="72"/>
      <c r="Y1591" s="72"/>
      <c r="Z1591" s="72"/>
      <c r="AA1591" s="72"/>
      <c r="AB1591" s="72"/>
      <c r="AC1591" s="72"/>
      <c r="AD1591" s="72"/>
      <c r="AE1591" s="72"/>
      <c r="AF1591" s="72"/>
      <c r="AG1591" s="72"/>
      <c r="AH1591" s="72"/>
      <c r="AI1591" s="72"/>
      <c r="AJ1591" s="72"/>
      <c r="AK1591" s="72"/>
      <c r="AL1591" s="72"/>
      <c r="AM1591" s="72"/>
      <c r="AN1591" s="72"/>
      <c r="AO1591" s="72"/>
      <c r="AP1591" s="72"/>
      <c r="AQ1591" s="72"/>
      <c r="AR1591" s="72"/>
      <c r="AS1591" s="72"/>
      <c r="AT1591" s="72"/>
      <c r="AU1591" s="72"/>
      <c r="AV1591" s="72"/>
      <c r="AW1591" s="72"/>
      <c r="AX1591" s="72"/>
      <c r="AY1591" s="72"/>
      <c r="AZ1591" s="72"/>
      <c r="BA1591" s="72"/>
      <c r="BB1591" s="72"/>
      <c r="BC1591" s="72"/>
      <c r="BD1591" s="72"/>
      <c r="BE1591" s="72"/>
      <c r="BF1591" s="72"/>
      <c r="BG1591" s="72"/>
      <c r="BH1591" s="72"/>
      <c r="BI1591" s="72"/>
      <c r="BJ1591" s="72"/>
      <c r="BK1591" s="72"/>
      <c r="BL1591" s="72"/>
      <c r="BM1591" s="72"/>
      <c r="BN1591" s="72"/>
      <c r="BO1591" s="72"/>
      <c r="BP1591" s="72"/>
      <c r="BQ1591" s="72"/>
      <c r="BR1591" s="72"/>
      <c r="BS1591" s="72"/>
      <c r="BT1591" s="72"/>
      <c r="BU1591" s="72"/>
      <c r="BV1591" s="72"/>
      <c r="BW1591" s="72"/>
      <c r="BX1591" s="72"/>
      <c r="BY1591" s="72"/>
      <c r="BZ1591" s="72"/>
      <c r="CA1591" s="72"/>
      <c r="CB1591" s="72"/>
      <c r="CC1591" s="72"/>
      <c r="CD1591" s="72"/>
      <c r="CE1591" s="72"/>
      <c r="CF1591" s="72"/>
      <c r="CG1591" s="72"/>
      <c r="CH1591" s="72"/>
    </row>
    <row r="1592" spans="1:141" ht="25.15" hidden="1" customHeight="1">
      <c r="B1592" s="157" t="s">
        <v>374</v>
      </c>
      <c r="C1592" s="48"/>
      <c r="D1592" s="48"/>
      <c r="E1592" s="48"/>
      <c r="F1592" s="48"/>
      <c r="G1592" s="48"/>
      <c r="H1592" s="48"/>
      <c r="I1592" s="72"/>
      <c r="J1592" s="72"/>
      <c r="K1592" s="72"/>
      <c r="L1592" s="72"/>
      <c r="M1592" s="72"/>
      <c r="N1592" s="72"/>
      <c r="O1592" s="72"/>
      <c r="P1592" s="72"/>
      <c r="Q1592" s="15"/>
      <c r="R1592" s="15"/>
      <c r="S1592" s="15"/>
      <c r="T1592" s="72"/>
      <c r="U1592" s="72"/>
      <c r="V1592" s="72"/>
      <c r="W1592" s="72"/>
      <c r="X1592" s="72"/>
      <c r="Y1592" s="72"/>
      <c r="Z1592" s="72"/>
      <c r="AA1592" s="72"/>
      <c r="AB1592" s="72"/>
      <c r="AC1592" s="72"/>
      <c r="AD1592" s="72"/>
      <c r="AE1592" s="72"/>
      <c r="AF1592" s="72"/>
      <c r="AG1592" s="72"/>
      <c r="AH1592" s="72"/>
      <c r="AI1592" s="72"/>
      <c r="AJ1592" s="72"/>
      <c r="AK1592" s="72"/>
      <c r="AL1592" s="72"/>
      <c r="AM1592" s="72"/>
      <c r="AN1592" s="72"/>
      <c r="AO1592" s="72"/>
      <c r="AP1592" s="72"/>
      <c r="AQ1592" s="72"/>
      <c r="AR1592" s="72"/>
      <c r="AS1592" s="72"/>
      <c r="AT1592" s="72"/>
      <c r="AU1592" s="72"/>
      <c r="AV1592" s="72"/>
      <c r="AW1592" s="72"/>
      <c r="AX1592" s="72"/>
      <c r="AY1592" s="72"/>
      <c r="AZ1592" s="72"/>
      <c r="BA1592" s="72"/>
      <c r="BB1592" s="72"/>
      <c r="BC1592" s="72"/>
      <c r="BD1592" s="72"/>
      <c r="BE1592" s="72"/>
      <c r="BF1592" s="72"/>
      <c r="BG1592" s="72"/>
      <c r="BH1592" s="72"/>
      <c r="BI1592" s="72"/>
      <c r="BJ1592" s="72"/>
      <c r="BK1592" s="72"/>
      <c r="BL1592" s="72"/>
      <c r="BM1592" s="72"/>
      <c r="BN1592" s="72"/>
      <c r="BO1592" s="72"/>
      <c r="BP1592" s="72"/>
      <c r="BQ1592" s="72"/>
      <c r="BR1592" s="72"/>
      <c r="BS1592" s="72"/>
      <c r="BT1592" s="72"/>
      <c r="BU1592" s="72"/>
      <c r="BV1592" s="72"/>
      <c r="BW1592" s="72"/>
      <c r="BX1592" s="72"/>
      <c r="BY1592" s="72"/>
      <c r="BZ1592" s="72"/>
      <c r="CA1592" s="72"/>
      <c r="CB1592" s="72"/>
      <c r="CC1592" s="72"/>
      <c r="CD1592" s="72"/>
      <c r="CE1592" s="72"/>
      <c r="CF1592" s="72"/>
      <c r="CG1592" s="72"/>
      <c r="CH1592" s="72"/>
    </row>
    <row r="1593" spans="1:141" ht="25.15" customHeight="1">
      <c r="B1593" s="157"/>
      <c r="C1593" s="48"/>
      <c r="D1593" s="48"/>
      <c r="E1593" s="48"/>
      <c r="F1593" s="48"/>
      <c r="G1593" s="48"/>
      <c r="H1593" s="48"/>
      <c r="I1593" s="72"/>
      <c r="J1593" s="72"/>
      <c r="K1593" s="72"/>
      <c r="L1593" s="72"/>
      <c r="M1593" s="72"/>
      <c r="N1593" s="72"/>
      <c r="O1593" s="72"/>
      <c r="P1593" s="72"/>
      <c r="Q1593" s="15"/>
      <c r="R1593" s="15"/>
      <c r="S1593" s="15"/>
      <c r="T1593" s="72"/>
      <c r="U1593" s="72"/>
      <c r="V1593" s="72"/>
      <c r="W1593" s="72"/>
      <c r="X1593" s="72"/>
      <c r="Y1593" s="72"/>
      <c r="Z1593" s="72"/>
      <c r="AA1593" s="72"/>
      <c r="AB1593" s="72"/>
      <c r="AC1593" s="72"/>
      <c r="AD1593" s="72"/>
      <c r="AE1593" s="72"/>
      <c r="AF1593" s="72"/>
      <c r="AG1593" s="72"/>
      <c r="AH1593" s="72"/>
      <c r="AI1593" s="72"/>
      <c r="AJ1593" s="72"/>
      <c r="AK1593" s="72"/>
      <c r="AL1593" s="72"/>
      <c r="AM1593" s="72"/>
      <c r="AN1593" s="72"/>
      <c r="AO1593" s="72"/>
      <c r="AP1593" s="72"/>
      <c r="AQ1593" s="72"/>
      <c r="AR1593" s="72"/>
      <c r="AS1593" s="72"/>
      <c r="AT1593" s="72"/>
      <c r="AU1593" s="72"/>
      <c r="AV1593" s="72"/>
      <c r="AW1593" s="72"/>
      <c r="AX1593" s="72"/>
      <c r="AY1593" s="72"/>
      <c r="AZ1593" s="72"/>
      <c r="BA1593" s="72"/>
      <c r="BB1593" s="72"/>
      <c r="BC1593" s="72"/>
      <c r="BD1593" s="72"/>
      <c r="BE1593" s="72"/>
      <c r="BF1593" s="72"/>
      <c r="BG1593" s="72"/>
      <c r="BH1593" s="72"/>
      <c r="BI1593" s="72"/>
      <c r="BJ1593" s="72"/>
      <c r="BK1593" s="72"/>
      <c r="BL1593" s="72"/>
      <c r="BM1593" s="72"/>
      <c r="BN1593" s="72"/>
      <c r="BO1593" s="72"/>
      <c r="BP1593" s="72"/>
      <c r="BQ1593" s="72"/>
      <c r="BR1593" s="72"/>
      <c r="BS1593" s="72"/>
      <c r="BT1593" s="72"/>
      <c r="BU1593" s="72"/>
      <c r="BV1593" s="72"/>
      <c r="BW1593" s="72"/>
      <c r="BX1593" s="72"/>
      <c r="BY1593" s="72"/>
      <c r="BZ1593" s="72"/>
      <c r="CA1593" s="72"/>
      <c r="CB1593" s="72"/>
      <c r="CC1593" s="72"/>
      <c r="CD1593" s="72"/>
      <c r="CE1593" s="72"/>
      <c r="CF1593" s="72"/>
      <c r="CG1593" s="72"/>
      <c r="CH1593" s="72"/>
    </row>
    <row r="1594" spans="1:141" ht="38.25" customHeight="1">
      <c r="A1594" s="391" t="s">
        <v>421</v>
      </c>
      <c r="B1594" s="470" t="s">
        <v>375</v>
      </c>
      <c r="C1594" s="470"/>
      <c r="D1594" s="470"/>
      <c r="E1594" s="470"/>
      <c r="F1594" s="470"/>
      <c r="G1594" s="470"/>
      <c r="H1594" s="470"/>
      <c r="I1594" s="470"/>
      <c r="J1594" s="310"/>
      <c r="K1594" s="310"/>
      <c r="L1594" s="310"/>
      <c r="M1594" s="310"/>
      <c r="N1594" s="310"/>
      <c r="O1594" s="310"/>
      <c r="P1594" s="310"/>
      <c r="Q1594" s="310"/>
      <c r="R1594" s="310"/>
      <c r="S1594" s="310"/>
      <c r="T1594" s="310"/>
      <c r="U1594" s="310"/>
      <c r="V1594" s="310"/>
      <c r="W1594" s="310"/>
      <c r="X1594" s="72"/>
      <c r="Y1594" s="72"/>
      <c r="Z1594" s="72"/>
      <c r="AA1594" s="72"/>
      <c r="AB1594" s="72"/>
      <c r="AC1594" s="72"/>
      <c r="AD1594" s="72"/>
      <c r="AE1594" s="72"/>
      <c r="AF1594" s="72"/>
      <c r="AG1594" s="72"/>
      <c r="AH1594" s="72"/>
      <c r="AI1594" s="72"/>
      <c r="AJ1594" s="72"/>
      <c r="AK1594" s="72"/>
      <c r="AL1594" s="72"/>
      <c r="AM1594" s="72"/>
      <c r="AN1594" s="72"/>
      <c r="AO1594" s="72"/>
      <c r="AP1594" s="72"/>
      <c r="AQ1594" s="72"/>
      <c r="AR1594" s="72"/>
      <c r="AS1594" s="72"/>
      <c r="AT1594" s="72"/>
      <c r="AU1594" s="72"/>
      <c r="AV1594" s="72"/>
      <c r="AW1594" s="72"/>
      <c r="AX1594" s="72"/>
      <c r="AY1594" s="72"/>
      <c r="AZ1594" s="72"/>
      <c r="BA1594" s="72"/>
      <c r="BB1594" s="72"/>
      <c r="BC1594" s="72"/>
      <c r="BD1594" s="72"/>
      <c r="BE1594" s="72"/>
      <c r="BF1594" s="72"/>
      <c r="BG1594" s="72"/>
      <c r="BH1594" s="72"/>
      <c r="BI1594" s="72"/>
      <c r="BJ1594" s="72"/>
      <c r="BK1594" s="72"/>
      <c r="BL1594" s="72"/>
      <c r="BM1594" s="72"/>
      <c r="BN1594" s="72"/>
      <c r="BO1594" s="72"/>
      <c r="BP1594" s="72"/>
      <c r="BQ1594" s="72"/>
      <c r="BR1594" s="72"/>
      <c r="BS1594" s="72"/>
      <c r="BT1594" s="72"/>
      <c r="BU1594" s="72"/>
      <c r="BV1594" s="72"/>
      <c r="BW1594" s="72"/>
      <c r="BX1594" s="72"/>
      <c r="BY1594" s="72"/>
      <c r="BZ1594" s="72"/>
      <c r="CA1594" s="72"/>
      <c r="CB1594" s="72"/>
      <c r="CC1594" s="72"/>
      <c r="CD1594" s="72"/>
      <c r="CE1594" s="72"/>
      <c r="CF1594" s="72"/>
      <c r="CG1594" s="72"/>
      <c r="CH1594" s="72"/>
    </row>
    <row r="1595" spans="1:141" ht="25.15" customHeight="1">
      <c r="B1595" s="310"/>
      <c r="C1595" s="310"/>
      <c r="D1595" s="310"/>
      <c r="E1595" s="310"/>
      <c r="F1595" s="310"/>
      <c r="G1595" s="310"/>
      <c r="H1595" s="310"/>
      <c r="I1595" s="310"/>
      <c r="J1595" s="310"/>
      <c r="K1595" s="310"/>
      <c r="L1595" s="310"/>
      <c r="M1595" s="310"/>
      <c r="N1595" s="310"/>
      <c r="O1595" s="310"/>
      <c r="P1595" s="310"/>
      <c r="Q1595" s="310"/>
      <c r="R1595" s="310"/>
      <c r="S1595" s="310"/>
      <c r="T1595" s="310"/>
      <c r="U1595" s="310"/>
      <c r="V1595" s="310"/>
      <c r="W1595" s="310"/>
      <c r="X1595" s="72"/>
      <c r="Y1595" s="72"/>
      <c r="Z1595" s="72"/>
      <c r="AA1595" s="72"/>
      <c r="AB1595" s="72"/>
      <c r="AC1595" s="72"/>
      <c r="AD1595" s="72"/>
      <c r="AE1595" s="72"/>
      <c r="AF1595" s="72"/>
      <c r="AG1595" s="72"/>
      <c r="AH1595" s="72"/>
      <c r="AI1595" s="72"/>
      <c r="AJ1595" s="72"/>
      <c r="AK1595" s="72"/>
      <c r="AL1595" s="72"/>
      <c r="AM1595" s="72"/>
      <c r="AN1595" s="72"/>
      <c r="AO1595" s="72"/>
      <c r="AP1595" s="72"/>
      <c r="AQ1595" s="72"/>
      <c r="AR1595" s="72"/>
      <c r="AS1595" s="72"/>
      <c r="AT1595" s="72"/>
      <c r="AU1595" s="72"/>
      <c r="AV1595" s="72"/>
      <c r="AW1595" s="72"/>
      <c r="AX1595" s="72"/>
      <c r="AY1595" s="72"/>
      <c r="AZ1595" s="72"/>
      <c r="BA1595" s="72"/>
      <c r="BB1595" s="72"/>
      <c r="BC1595" s="72"/>
      <c r="BD1595" s="72"/>
      <c r="BE1595" s="72"/>
      <c r="BF1595" s="72"/>
      <c r="BG1595" s="72"/>
      <c r="BH1595" s="72"/>
      <c r="BI1595" s="72"/>
      <c r="BJ1595" s="72"/>
      <c r="BK1595" s="72"/>
      <c r="BL1595" s="72"/>
      <c r="BM1595" s="72"/>
      <c r="BN1595" s="72"/>
      <c r="BO1595" s="72"/>
      <c r="BP1595" s="72"/>
      <c r="BQ1595" s="72"/>
      <c r="BR1595" s="72"/>
      <c r="BS1595" s="72"/>
      <c r="BT1595" s="72"/>
      <c r="BU1595" s="72"/>
      <c r="BV1595" s="72"/>
      <c r="BW1595" s="72"/>
      <c r="BX1595" s="72"/>
      <c r="BY1595" s="72"/>
      <c r="BZ1595" s="72"/>
      <c r="CA1595" s="72"/>
      <c r="CB1595" s="72"/>
      <c r="CC1595" s="72"/>
      <c r="CD1595" s="72"/>
      <c r="CE1595" s="72"/>
      <c r="CF1595" s="72"/>
      <c r="CG1595" s="72"/>
      <c r="CH1595" s="72"/>
    </row>
    <row r="1596" spans="1:141" ht="25.15" customHeight="1">
      <c r="A1596" s="440" t="s">
        <v>376</v>
      </c>
      <c r="B1596" s="442" t="s">
        <v>377</v>
      </c>
      <c r="C1596" s="442"/>
      <c r="D1596" s="442"/>
      <c r="E1596" s="72"/>
      <c r="F1596" s="2"/>
      <c r="G1596" s="220" t="s">
        <v>378</v>
      </c>
      <c r="H1596" s="220"/>
      <c r="I1596" s="220"/>
      <c r="J1596" s="72"/>
      <c r="K1596" s="72"/>
      <c r="L1596" s="72"/>
      <c r="M1596" s="72"/>
      <c r="N1596" s="72"/>
      <c r="O1596" s="72"/>
      <c r="P1596" s="72"/>
      <c r="Q1596" s="72"/>
      <c r="R1596" s="72"/>
      <c r="S1596" s="72"/>
      <c r="T1596" s="72"/>
      <c r="U1596" s="72"/>
      <c r="V1596" s="72"/>
      <c r="W1596" s="72"/>
      <c r="X1596" s="72"/>
      <c r="Y1596" s="72"/>
      <c r="Z1596" s="72"/>
      <c r="AA1596" s="72"/>
      <c r="AB1596" s="72"/>
      <c r="AC1596" s="72"/>
      <c r="AD1596" s="72"/>
      <c r="AE1596" s="72"/>
      <c r="AF1596" s="72"/>
      <c r="AG1596" s="72"/>
      <c r="AH1596" s="72"/>
      <c r="AI1596" s="72"/>
      <c r="AJ1596" s="72"/>
      <c r="AK1596" s="72"/>
      <c r="AL1596" s="72"/>
      <c r="AM1596" s="72"/>
      <c r="AN1596" s="72"/>
      <c r="AO1596" s="72"/>
      <c r="AP1596" s="72"/>
      <c r="AQ1596" s="72"/>
      <c r="AR1596" s="72"/>
      <c r="AS1596" s="72"/>
      <c r="AT1596" s="72"/>
      <c r="AU1596" s="72"/>
      <c r="AV1596" s="72"/>
      <c r="AW1596" s="72"/>
      <c r="AX1596" s="72"/>
      <c r="AY1596" s="72"/>
      <c r="AZ1596" s="72"/>
      <c r="BA1596" s="72"/>
      <c r="BB1596" s="72"/>
      <c r="BC1596" s="72"/>
      <c r="BD1596" s="72"/>
      <c r="BE1596" s="72"/>
      <c r="BF1596" s="72"/>
      <c r="BG1596" s="72"/>
      <c r="BH1596" s="72"/>
      <c r="BI1596" s="72"/>
      <c r="BJ1596" s="72"/>
      <c r="BK1596" s="72"/>
      <c r="BL1596" s="72"/>
      <c r="BM1596" s="72"/>
      <c r="BN1596" s="72"/>
      <c r="BO1596" s="72"/>
      <c r="BP1596" s="72"/>
      <c r="BQ1596" s="72"/>
      <c r="BR1596" s="72"/>
      <c r="BS1596" s="72"/>
      <c r="BT1596" s="72"/>
      <c r="BU1596" s="72"/>
      <c r="BV1596" s="72"/>
      <c r="BW1596" s="72"/>
      <c r="BX1596" s="72"/>
      <c r="BY1596" s="72"/>
      <c r="BZ1596" s="72"/>
      <c r="CA1596" s="72"/>
      <c r="CB1596" s="72"/>
      <c r="CC1596" s="72"/>
      <c r="CD1596" s="72"/>
      <c r="CE1596" s="72"/>
      <c r="CF1596" s="72"/>
      <c r="CG1596" s="72"/>
      <c r="CH1596" s="72"/>
    </row>
    <row r="1597" spans="1:141" ht="25.15" customHeight="1">
      <c r="A1597" s="440"/>
      <c r="B1597" s="361" t="s">
        <v>300</v>
      </c>
      <c r="C1597" s="49" t="s">
        <v>207</v>
      </c>
      <c r="D1597" s="386" t="s">
        <v>47</v>
      </c>
      <c r="E1597" s="386" t="s">
        <v>48</v>
      </c>
      <c r="F1597" s="72"/>
      <c r="G1597" s="361" t="s">
        <v>300</v>
      </c>
      <c r="H1597" s="49" t="s">
        <v>207</v>
      </c>
      <c r="I1597" s="55" t="s">
        <v>47</v>
      </c>
      <c r="J1597" s="55" t="s">
        <v>48</v>
      </c>
      <c r="K1597" s="72"/>
      <c r="L1597" s="72"/>
      <c r="M1597" s="72"/>
      <c r="N1597" s="311"/>
      <c r="O1597" s="72"/>
      <c r="P1597" s="72"/>
      <c r="Q1597" s="72"/>
      <c r="R1597" s="72"/>
      <c r="S1597" s="84"/>
      <c r="T1597" s="15"/>
      <c r="U1597" s="72"/>
      <c r="V1597" s="72"/>
      <c r="W1597" s="72"/>
      <c r="X1597" s="72"/>
      <c r="Y1597" s="72"/>
      <c r="Z1597" s="72"/>
      <c r="AA1597" s="72"/>
      <c r="AB1597" s="72"/>
      <c r="AC1597" s="72"/>
      <c r="AD1597" s="72"/>
      <c r="AE1597" s="72"/>
      <c r="AF1597" s="72"/>
      <c r="AG1597" s="72"/>
      <c r="AH1597" s="72"/>
      <c r="AI1597" s="72"/>
      <c r="AJ1597" s="72"/>
      <c r="AK1597" s="72"/>
      <c r="AL1597" s="72"/>
      <c r="AM1597" s="72"/>
      <c r="AN1597" s="72"/>
      <c r="AO1597" s="72"/>
      <c r="AP1597" s="72"/>
      <c r="AQ1597" s="72"/>
      <c r="AR1597" s="72"/>
      <c r="AS1597" s="72"/>
      <c r="AT1597" s="72"/>
      <c r="AU1597" s="72"/>
      <c r="AV1597" s="72"/>
      <c r="AW1597" s="72"/>
      <c r="AX1597" s="72"/>
      <c r="AY1597" s="72"/>
      <c r="AZ1597" s="72"/>
      <c r="BA1597" s="72"/>
      <c r="BB1597" s="72"/>
      <c r="BC1597" s="72"/>
      <c r="BD1597" s="72"/>
      <c r="BE1597" s="72"/>
      <c r="BF1597" s="72"/>
      <c r="BG1597" s="72"/>
      <c r="BH1597" s="72"/>
      <c r="BI1597" s="72"/>
      <c r="BJ1597" s="72"/>
      <c r="BK1597" s="72"/>
      <c r="BL1597" s="72"/>
      <c r="BM1597" s="72"/>
      <c r="BN1597" s="72"/>
      <c r="BO1597" s="72"/>
      <c r="BP1597" s="72"/>
      <c r="BQ1597" s="72"/>
      <c r="BR1597" s="72"/>
      <c r="BS1597" s="72"/>
      <c r="BT1597" s="72"/>
      <c r="BU1597" s="72"/>
      <c r="BV1597" s="72"/>
      <c r="BW1597" s="72"/>
      <c r="BX1597" s="72"/>
      <c r="BY1597" s="72"/>
      <c r="BZ1597" s="72"/>
      <c r="CA1597" s="72"/>
      <c r="CB1597" s="72"/>
      <c r="CC1597" s="72"/>
      <c r="CD1597" s="72"/>
      <c r="CE1597" s="72"/>
      <c r="CF1597" s="72"/>
      <c r="CG1597" s="72"/>
      <c r="CH1597" s="72"/>
      <c r="CI1597" s="72"/>
      <c r="EK1597" s="71"/>
    </row>
    <row r="1598" spans="1:141" ht="25.15" customHeight="1">
      <c r="A1598" s="440"/>
      <c r="B1598" s="387">
        <v>2020</v>
      </c>
      <c r="C1598" s="398">
        <v>43830</v>
      </c>
      <c r="D1598" s="225">
        <f>($D$1577*$C$1590)*$D$1159+$D$1162*0</f>
        <v>3.523194655632296E-2</v>
      </c>
      <c r="E1598" s="225">
        <f>($D$1578*$D$1590)*$D$1164</f>
        <v>0.28179482297620234</v>
      </c>
      <c r="F1598" s="2"/>
      <c r="G1598" s="388">
        <v>2020</v>
      </c>
      <c r="H1598" s="398">
        <v>43830</v>
      </c>
      <c r="I1598" s="36">
        <f>($D$1577*$C$1591)*$D$1159+$D$1162*0</f>
        <v>4.3628797081004004E-3</v>
      </c>
      <c r="J1598" s="36">
        <f>($D$1578*$D$1591)*$D$1164</f>
        <v>3.4919771133910683E-2</v>
      </c>
      <c r="K1598" s="72"/>
      <c r="L1598" s="72"/>
      <c r="M1598" s="72"/>
      <c r="N1598" s="312"/>
      <c r="O1598" s="72"/>
      <c r="P1598" s="72"/>
      <c r="Q1598" s="72"/>
      <c r="R1598" s="72"/>
      <c r="S1598" s="84"/>
      <c r="T1598" s="15"/>
      <c r="U1598" s="72"/>
      <c r="V1598" s="72"/>
      <c r="W1598" s="72"/>
      <c r="X1598" s="72"/>
      <c r="Y1598" s="72"/>
      <c r="Z1598" s="72"/>
      <c r="AA1598" s="72"/>
      <c r="AB1598" s="72"/>
      <c r="AC1598" s="72"/>
      <c r="AD1598" s="72"/>
      <c r="AE1598" s="72"/>
      <c r="AF1598" s="72"/>
      <c r="AG1598" s="72"/>
      <c r="AH1598" s="72"/>
      <c r="AI1598" s="72"/>
      <c r="AJ1598" s="72"/>
      <c r="AK1598" s="72"/>
      <c r="AL1598" s="72"/>
      <c r="AM1598" s="72"/>
      <c r="AN1598" s="72"/>
      <c r="AO1598" s="72"/>
      <c r="AP1598" s="72"/>
      <c r="AQ1598" s="72"/>
      <c r="AR1598" s="72"/>
      <c r="AS1598" s="72"/>
      <c r="AT1598" s="72"/>
      <c r="AU1598" s="72"/>
      <c r="AV1598" s="72"/>
      <c r="AW1598" s="72"/>
      <c r="AX1598" s="72"/>
      <c r="AY1598" s="72"/>
      <c r="AZ1598" s="72"/>
      <c r="BA1598" s="72"/>
      <c r="BB1598" s="72"/>
      <c r="BC1598" s="72"/>
      <c r="BD1598" s="72"/>
      <c r="BE1598" s="72"/>
      <c r="BF1598" s="72"/>
      <c r="BG1598" s="72"/>
      <c r="BH1598" s="72"/>
      <c r="BI1598" s="72"/>
      <c r="BJ1598" s="72"/>
      <c r="BK1598" s="72"/>
      <c r="BL1598" s="72"/>
      <c r="BM1598" s="72"/>
      <c r="BN1598" s="72"/>
      <c r="BO1598" s="72"/>
      <c r="BP1598" s="72"/>
      <c r="BQ1598" s="72"/>
      <c r="BR1598" s="72"/>
      <c r="BS1598" s="72"/>
      <c r="BT1598" s="72"/>
      <c r="BU1598" s="72"/>
      <c r="BV1598" s="72"/>
      <c r="BW1598" s="72"/>
      <c r="BX1598" s="72"/>
      <c r="BY1598" s="72"/>
      <c r="BZ1598" s="72"/>
      <c r="CA1598" s="72"/>
      <c r="CB1598" s="72"/>
      <c r="CC1598" s="72"/>
      <c r="CD1598" s="72"/>
      <c r="CE1598" s="72"/>
      <c r="CF1598" s="72"/>
      <c r="CG1598" s="72"/>
      <c r="CH1598" s="72"/>
      <c r="CI1598" s="72"/>
      <c r="EK1598" s="71"/>
    </row>
    <row r="1599" spans="1:141" ht="25.15" customHeight="1">
      <c r="A1599" s="440"/>
      <c r="B1599" s="387">
        <f t="shared" ref="B1599:B1639" si="624">B1598+1</f>
        <v>2021</v>
      </c>
      <c r="C1599" s="399">
        <f t="shared" ref="C1599:C1639" si="625">DATE(YEAR(C1598+1),12,31)</f>
        <v>44196</v>
      </c>
      <c r="D1599" s="36">
        <f>($E$1577*$C$1590)*$E$1159+$E$1162*0</f>
        <v>3.5586485611936003E-2</v>
      </c>
      <c r="E1599" s="36">
        <f>($E$1578*$D$1590)*$E$1164</f>
        <v>0.28667784804604363</v>
      </c>
      <c r="F1599" s="2"/>
      <c r="G1599" s="387">
        <f t="shared" ref="G1599:G1639" si="626">G1598+1</f>
        <v>2021</v>
      </c>
      <c r="H1599" s="399">
        <f t="shared" ref="H1599:H1639" si="627">DATE(YEAR(H1598+1),12,31)</f>
        <v>44196</v>
      </c>
      <c r="I1599" s="36">
        <f>($E$1577*$C$1591)*$E$1159+$E$1162*0</f>
        <v>4.4067833638064642E-3</v>
      </c>
      <c r="J1599" s="36">
        <f>($E$1578*$D$1591)*$E$1164</f>
        <v>3.5524871384082439E-2</v>
      </c>
      <c r="K1599" s="72"/>
      <c r="L1599" s="72"/>
      <c r="M1599" s="72"/>
      <c r="N1599" s="72"/>
      <c r="O1599" s="72"/>
      <c r="P1599" s="72"/>
      <c r="Q1599" s="84"/>
      <c r="R1599" s="15"/>
      <c r="S1599" s="72"/>
      <c r="T1599" s="72"/>
      <c r="U1599" s="72"/>
      <c r="V1599" s="72"/>
      <c r="W1599" s="72"/>
      <c r="X1599" s="72"/>
      <c r="Y1599" s="72"/>
      <c r="Z1599" s="72"/>
      <c r="AA1599" s="72"/>
      <c r="AB1599" s="72"/>
      <c r="AC1599" s="72"/>
      <c r="AD1599" s="72"/>
      <c r="AE1599" s="72"/>
      <c r="AF1599" s="72"/>
      <c r="AG1599" s="72"/>
      <c r="AH1599" s="72"/>
      <c r="AI1599" s="72"/>
      <c r="AJ1599" s="72"/>
      <c r="AK1599" s="72"/>
      <c r="AL1599" s="72"/>
      <c r="AM1599" s="72"/>
      <c r="AN1599" s="72"/>
      <c r="AO1599" s="72"/>
      <c r="AP1599" s="72"/>
      <c r="AQ1599" s="72"/>
      <c r="AR1599" s="72"/>
      <c r="AS1599" s="72"/>
      <c r="AT1599" s="72"/>
      <c r="AU1599" s="72"/>
      <c r="AV1599" s="72"/>
      <c r="AW1599" s="72"/>
      <c r="AX1599" s="72"/>
      <c r="AY1599" s="72"/>
      <c r="AZ1599" s="72"/>
      <c r="BA1599" s="72"/>
      <c r="BB1599" s="72"/>
      <c r="BC1599" s="72"/>
      <c r="BD1599" s="72"/>
      <c r="BE1599" s="72"/>
      <c r="BF1599" s="72"/>
      <c r="BG1599" s="72"/>
      <c r="BH1599" s="72"/>
      <c r="BI1599" s="72"/>
      <c r="BJ1599" s="72"/>
      <c r="BK1599" s="72"/>
      <c r="BL1599" s="72"/>
      <c r="BM1599" s="72"/>
      <c r="BN1599" s="72"/>
      <c r="BO1599" s="72"/>
      <c r="BP1599" s="72"/>
      <c r="BQ1599" s="72"/>
      <c r="BR1599" s="72"/>
      <c r="BS1599" s="72"/>
      <c r="BT1599" s="72"/>
      <c r="BU1599" s="72"/>
      <c r="BV1599" s="72"/>
      <c r="BW1599" s="72"/>
      <c r="BX1599" s="72"/>
      <c r="BY1599" s="72"/>
      <c r="BZ1599" s="72"/>
      <c r="CA1599" s="72"/>
      <c r="CB1599" s="72"/>
      <c r="CC1599" s="72"/>
      <c r="CD1599" s="72"/>
      <c r="CE1599" s="72"/>
      <c r="CF1599" s="72"/>
      <c r="CG1599" s="72"/>
      <c r="EJ1599" s="11"/>
    </row>
    <row r="1600" spans="1:141" ht="25.15" customHeight="1">
      <c r="A1600" s="440"/>
      <c r="B1600" s="387">
        <f t="shared" si="624"/>
        <v>2022</v>
      </c>
      <c r="C1600" s="399">
        <f t="shared" si="625"/>
        <v>44561</v>
      </c>
      <c r="D1600" s="36">
        <f>($F$1577*$C$1590)*$F$1159+$F$1162*0</f>
        <v>3.9191859543564536E-2</v>
      </c>
      <c r="E1600" s="36">
        <f>($F$1578*$D$1590)*$F$1164</f>
        <v>0.31800945928328478</v>
      </c>
      <c r="F1600" s="2"/>
      <c r="G1600" s="387">
        <f t="shared" si="626"/>
        <v>2022</v>
      </c>
      <c r="H1600" s="399">
        <f t="shared" si="627"/>
        <v>44561</v>
      </c>
      <c r="I1600" s="36">
        <f>($F$1577*$C$1591)*$F$1159+$F$1162*0</f>
        <v>4.8532478457297126E-3</v>
      </c>
      <c r="J1600" s="36">
        <f>($F$1578*$D$1591)*$F$1164</f>
        <v>3.9407457593813915E-2</v>
      </c>
      <c r="K1600" s="72"/>
      <c r="L1600" s="72"/>
      <c r="M1600" s="72"/>
      <c r="N1600" s="72"/>
      <c r="O1600" s="72"/>
      <c r="P1600" s="72"/>
      <c r="Q1600" s="85"/>
      <c r="R1600" s="73"/>
      <c r="S1600" s="72"/>
      <c r="T1600" s="72"/>
      <c r="U1600" s="72"/>
      <c r="V1600" s="72"/>
      <c r="W1600" s="72"/>
      <c r="X1600" s="72"/>
      <c r="Y1600" s="72"/>
      <c r="Z1600" s="72"/>
      <c r="AA1600" s="72"/>
      <c r="AB1600" s="72"/>
      <c r="AC1600" s="72"/>
      <c r="AD1600" s="72"/>
      <c r="AE1600" s="72"/>
      <c r="AF1600" s="72"/>
      <c r="AG1600" s="72"/>
      <c r="AH1600" s="72"/>
      <c r="AI1600" s="72"/>
      <c r="AJ1600" s="72"/>
      <c r="AK1600" s="72"/>
      <c r="AL1600" s="72"/>
      <c r="AM1600" s="72"/>
      <c r="AN1600" s="72"/>
      <c r="AO1600" s="72"/>
      <c r="AP1600" s="72"/>
      <c r="AQ1600" s="72"/>
      <c r="AR1600" s="72"/>
      <c r="AS1600" s="72"/>
      <c r="AT1600" s="72"/>
      <c r="AU1600" s="72"/>
      <c r="AV1600" s="72"/>
      <c r="AW1600" s="72"/>
      <c r="AX1600" s="72"/>
      <c r="AY1600" s="72"/>
      <c r="AZ1600" s="72"/>
      <c r="BA1600" s="72"/>
      <c r="BB1600" s="72"/>
      <c r="BC1600" s="72"/>
      <c r="BD1600" s="72"/>
      <c r="BE1600" s="72"/>
      <c r="BF1600" s="72"/>
      <c r="BG1600" s="72"/>
      <c r="BH1600" s="72"/>
      <c r="BI1600" s="72"/>
      <c r="BJ1600" s="72"/>
      <c r="BK1600" s="72"/>
      <c r="BL1600" s="72"/>
      <c r="BM1600" s="72"/>
      <c r="BN1600" s="72"/>
      <c r="BO1600" s="72"/>
      <c r="BP1600" s="72"/>
      <c r="BQ1600" s="72"/>
      <c r="BR1600" s="72"/>
      <c r="BS1600" s="72"/>
      <c r="BT1600" s="72"/>
      <c r="BU1600" s="72"/>
      <c r="BV1600" s="72"/>
      <c r="BW1600" s="72"/>
      <c r="BX1600" s="72"/>
      <c r="BY1600" s="72"/>
      <c r="BZ1600" s="72"/>
      <c r="CA1600" s="72"/>
      <c r="CB1600" s="72"/>
      <c r="CC1600" s="72"/>
      <c r="CD1600" s="72"/>
      <c r="CE1600" s="72"/>
      <c r="CF1600" s="72"/>
      <c r="CG1600" s="72"/>
      <c r="EJ1600" s="11"/>
    </row>
    <row r="1601" spans="1:141" ht="25.15" customHeight="1">
      <c r="A1601" s="440"/>
      <c r="B1601" s="387">
        <f t="shared" si="624"/>
        <v>2023</v>
      </c>
      <c r="C1601" s="399">
        <f t="shared" si="625"/>
        <v>44926</v>
      </c>
      <c r="D1601" s="36">
        <f>($G$1577*$C$1590)*$G$1159+$G$1162*0</f>
        <v>4.6333486850334303E-2</v>
      </c>
      <c r="E1601" s="36">
        <f>($G$1578*$D$1590)*$G$1164</f>
        <v>0.37870155047515258</v>
      </c>
      <c r="F1601" s="61"/>
      <c r="G1601" s="41">
        <f t="shared" si="626"/>
        <v>2023</v>
      </c>
      <c r="H1601" s="399">
        <f t="shared" si="627"/>
        <v>44926</v>
      </c>
      <c r="I1601" s="36">
        <f>($G$1577*$C$1591)*$G$1159+$G$1162*0</f>
        <v>5.7376173996432659E-3</v>
      </c>
      <c r="J1601" s="36">
        <f>($G$1578*$D$1591)*$G$1164</f>
        <v>4.6928369126803433E-2</v>
      </c>
      <c r="K1601" s="72"/>
      <c r="L1601" s="72"/>
      <c r="M1601" s="72"/>
      <c r="N1601" s="86"/>
      <c r="O1601" s="66"/>
      <c r="P1601" s="66"/>
      <c r="Q1601" s="66"/>
      <c r="R1601" s="66"/>
      <c r="S1601" s="84"/>
      <c r="T1601" s="15"/>
      <c r="U1601" s="66"/>
      <c r="V1601" s="66"/>
      <c r="W1601" s="66"/>
      <c r="X1601" s="66"/>
      <c r="Y1601" s="66"/>
      <c r="Z1601" s="66"/>
      <c r="AA1601" s="66"/>
      <c r="AB1601" s="66"/>
      <c r="AC1601" s="66"/>
      <c r="AD1601" s="66"/>
      <c r="AE1601" s="66"/>
      <c r="AF1601" s="66"/>
      <c r="AG1601" s="66"/>
      <c r="AH1601" s="66"/>
      <c r="AI1601" s="66"/>
      <c r="AJ1601" s="66"/>
      <c r="AK1601" s="66"/>
      <c r="AL1601" s="66"/>
      <c r="AM1601" s="66"/>
      <c r="AN1601" s="66"/>
      <c r="AO1601" s="66"/>
      <c r="AP1601" s="66"/>
      <c r="AQ1601" s="66"/>
      <c r="AR1601" s="66"/>
      <c r="AS1601" s="66"/>
      <c r="AT1601" s="66"/>
      <c r="AU1601" s="66"/>
      <c r="AV1601" s="66"/>
      <c r="AW1601" s="66"/>
      <c r="AX1601" s="66"/>
      <c r="AY1601" s="66"/>
      <c r="AZ1601" s="66"/>
      <c r="BA1601" s="66"/>
      <c r="BB1601" s="66"/>
      <c r="BC1601" s="66"/>
      <c r="BD1601" s="66"/>
      <c r="BE1601" s="66"/>
      <c r="BF1601" s="66"/>
      <c r="BG1601" s="66"/>
      <c r="BH1601" s="66"/>
      <c r="BI1601" s="66"/>
      <c r="BJ1601" s="66"/>
      <c r="BK1601" s="66"/>
      <c r="BL1601" s="66"/>
      <c r="BM1601" s="66"/>
      <c r="BN1601" s="66"/>
      <c r="BO1601" s="66"/>
      <c r="BP1601" s="66"/>
      <c r="BQ1601" s="66"/>
      <c r="BR1601" s="66"/>
      <c r="BS1601" s="66"/>
      <c r="BT1601" s="66"/>
      <c r="BU1601" s="66"/>
      <c r="BV1601" s="66"/>
      <c r="BW1601" s="66"/>
      <c r="BX1601" s="66"/>
      <c r="BY1601" s="66"/>
      <c r="BZ1601" s="66"/>
      <c r="CA1601" s="66"/>
      <c r="CB1601" s="66"/>
      <c r="CC1601" s="66"/>
      <c r="CD1601" s="66"/>
      <c r="CE1601" s="66"/>
      <c r="CF1601" s="66"/>
      <c r="CG1601" s="66"/>
      <c r="CH1601" s="66"/>
      <c r="CI1601" s="66"/>
      <c r="EK1601" s="71"/>
    </row>
    <row r="1602" spans="1:141" ht="25.15" customHeight="1">
      <c r="A1602" s="440"/>
      <c r="B1602" s="387">
        <f t="shared" si="624"/>
        <v>2024</v>
      </c>
      <c r="C1602" s="399">
        <f t="shared" si="625"/>
        <v>45291</v>
      </c>
      <c r="D1602" s="36">
        <f>($H$1577*$C$1590)*$H$1159+$H$1162*0</f>
        <v>4.6403704256014054E-2</v>
      </c>
      <c r="E1602" s="36">
        <f>($H$1578*$D$1590)*$H$1164</f>
        <v>0.38206372904312547</v>
      </c>
      <c r="F1602" s="2"/>
      <c r="G1602" s="387">
        <f t="shared" si="626"/>
        <v>2024</v>
      </c>
      <c r="H1602" s="399">
        <f t="shared" si="627"/>
        <v>45291</v>
      </c>
      <c r="I1602" s="36">
        <f>($H$1577*$C$1591)*$H$1159+$H$1162*0</f>
        <v>5.7463126357667066E-3</v>
      </c>
      <c r="J1602" s="36">
        <f>($H$1578*$D$1591)*$H$1164</f>
        <v>4.7345007391711755E-2</v>
      </c>
      <c r="K1602" s="72"/>
      <c r="L1602" s="72"/>
      <c r="M1602" s="72"/>
      <c r="N1602" s="72"/>
      <c r="O1602" s="72"/>
      <c r="P1602" s="72"/>
      <c r="Q1602" s="72"/>
      <c r="R1602" s="72"/>
      <c r="S1602" s="84"/>
      <c r="T1602" s="15"/>
      <c r="U1602" s="72"/>
      <c r="V1602" s="72"/>
      <c r="W1602" s="72"/>
      <c r="X1602" s="72"/>
      <c r="Y1602" s="72"/>
      <c r="Z1602" s="72"/>
      <c r="AA1602" s="72"/>
      <c r="AB1602" s="72"/>
      <c r="AC1602" s="72"/>
      <c r="AD1602" s="72"/>
      <c r="AE1602" s="72"/>
      <c r="AF1602" s="72"/>
      <c r="AG1602" s="72"/>
      <c r="AH1602" s="72"/>
      <c r="AI1602" s="72"/>
      <c r="AJ1602" s="72"/>
      <c r="AK1602" s="72"/>
      <c r="AL1602" s="72"/>
      <c r="AM1602" s="72"/>
      <c r="AN1602" s="72"/>
      <c r="AO1602" s="72"/>
      <c r="AP1602" s="72"/>
      <c r="AQ1602" s="72"/>
      <c r="AR1602" s="72"/>
      <c r="AS1602" s="72"/>
      <c r="AT1602" s="72"/>
      <c r="AU1602" s="72"/>
      <c r="AV1602" s="72"/>
      <c r="AW1602" s="72"/>
      <c r="AX1602" s="72"/>
      <c r="AY1602" s="72"/>
      <c r="AZ1602" s="72"/>
      <c r="BA1602" s="72"/>
      <c r="BB1602" s="72"/>
      <c r="BC1602" s="72"/>
      <c r="BD1602" s="72"/>
      <c r="BE1602" s="72"/>
      <c r="BF1602" s="72"/>
      <c r="BG1602" s="72"/>
      <c r="BH1602" s="72"/>
      <c r="BI1602" s="72"/>
      <c r="BJ1602" s="72"/>
      <c r="BK1602" s="72"/>
      <c r="BL1602" s="72"/>
      <c r="BM1602" s="72"/>
      <c r="BN1602" s="72"/>
      <c r="BO1602" s="72"/>
      <c r="BP1602" s="72"/>
      <c r="BQ1602" s="72"/>
      <c r="BR1602" s="72"/>
      <c r="BS1602" s="72"/>
      <c r="BT1602" s="72"/>
      <c r="BU1602" s="72"/>
      <c r="BV1602" s="72"/>
      <c r="BW1602" s="72"/>
      <c r="BX1602" s="72"/>
      <c r="BY1602" s="72"/>
      <c r="BZ1602" s="72"/>
      <c r="CA1602" s="72"/>
      <c r="CB1602" s="72"/>
      <c r="CC1602" s="72"/>
      <c r="CD1602" s="72"/>
      <c r="CE1602" s="72"/>
      <c r="CF1602" s="72"/>
      <c r="CG1602" s="72"/>
      <c r="CH1602" s="72"/>
      <c r="CI1602" s="72"/>
      <c r="EK1602" s="71"/>
    </row>
    <row r="1603" spans="1:141" ht="25.15" customHeight="1">
      <c r="A1603" s="440"/>
      <c r="B1603" s="387">
        <f t="shared" si="624"/>
        <v>2025</v>
      </c>
      <c r="C1603" s="399">
        <f t="shared" si="625"/>
        <v>45657</v>
      </c>
      <c r="D1603" s="36">
        <f>($I$1577*$C$1590)*$I$1159+$I$1162*0</f>
        <v>4.7179740720847255E-2</v>
      </c>
      <c r="E1603" s="36">
        <f>($I$1578*$D$1590)*$I$1164</f>
        <v>0.3913300904471454</v>
      </c>
      <c r="F1603" s="2"/>
      <c r="G1603" s="387">
        <f t="shared" si="626"/>
        <v>2025</v>
      </c>
      <c r="H1603" s="399">
        <f t="shared" si="627"/>
        <v>45657</v>
      </c>
      <c r="I1603" s="36">
        <f>($I$1577*$C$1591)*$I$1159+$I$1162*0</f>
        <v>5.8424116049154628E-3</v>
      </c>
      <c r="J1603" s="36">
        <f>($I$1578*$D$1591)*$I$1164</f>
        <v>4.8493286895412241E-2</v>
      </c>
      <c r="K1603" s="72"/>
      <c r="L1603" s="72"/>
      <c r="M1603" s="72"/>
      <c r="N1603" s="72"/>
      <c r="O1603" s="72"/>
      <c r="P1603" s="72"/>
      <c r="Q1603" s="72"/>
      <c r="R1603" s="72"/>
      <c r="S1603" s="84"/>
      <c r="T1603" s="15"/>
      <c r="U1603" s="72"/>
      <c r="V1603" s="72"/>
      <c r="W1603" s="72"/>
      <c r="X1603" s="72"/>
      <c r="Y1603" s="72"/>
      <c r="Z1603" s="72"/>
      <c r="AA1603" s="72"/>
      <c r="AB1603" s="72"/>
      <c r="AC1603" s="72"/>
      <c r="AD1603" s="72"/>
      <c r="AE1603" s="72"/>
      <c r="AF1603" s="72"/>
      <c r="AG1603" s="72"/>
      <c r="AH1603" s="72"/>
      <c r="AI1603" s="72"/>
      <c r="AJ1603" s="72"/>
      <c r="AK1603" s="72"/>
      <c r="AL1603" s="72"/>
      <c r="AM1603" s="72"/>
      <c r="AN1603" s="72"/>
      <c r="AO1603" s="72"/>
      <c r="AP1603" s="72"/>
      <c r="AQ1603" s="72"/>
      <c r="AR1603" s="72"/>
      <c r="AS1603" s="72"/>
      <c r="AT1603" s="72"/>
      <c r="AU1603" s="72"/>
      <c r="AV1603" s="72"/>
      <c r="AW1603" s="72"/>
      <c r="AX1603" s="72"/>
      <c r="AY1603" s="72"/>
      <c r="AZ1603" s="72"/>
      <c r="BA1603" s="72"/>
      <c r="BB1603" s="72"/>
      <c r="BC1603" s="72"/>
      <c r="BD1603" s="72"/>
      <c r="BE1603" s="72"/>
      <c r="BF1603" s="72"/>
      <c r="BG1603" s="72"/>
      <c r="BH1603" s="72"/>
      <c r="BI1603" s="72"/>
      <c r="BJ1603" s="72"/>
      <c r="BK1603" s="72"/>
      <c r="BL1603" s="72"/>
      <c r="BM1603" s="72"/>
      <c r="BN1603" s="72"/>
      <c r="BO1603" s="72"/>
      <c r="BP1603" s="72"/>
      <c r="BQ1603" s="72"/>
      <c r="BR1603" s="72"/>
      <c r="BS1603" s="72"/>
      <c r="BT1603" s="72"/>
      <c r="BU1603" s="72"/>
      <c r="BV1603" s="72"/>
      <c r="BW1603" s="72"/>
      <c r="BX1603" s="72"/>
      <c r="BY1603" s="72"/>
      <c r="BZ1603" s="72"/>
      <c r="CA1603" s="72"/>
      <c r="CB1603" s="72"/>
      <c r="CC1603" s="72"/>
      <c r="CD1603" s="72"/>
      <c r="CE1603" s="72"/>
      <c r="CF1603" s="72"/>
      <c r="CG1603" s="72"/>
      <c r="CH1603" s="72"/>
      <c r="CI1603" s="72"/>
      <c r="EK1603" s="71"/>
    </row>
    <row r="1604" spans="1:141" ht="25.15" customHeight="1">
      <c r="A1604" s="440"/>
      <c r="B1604" s="387">
        <f t="shared" si="624"/>
        <v>2026</v>
      </c>
      <c r="C1604" s="399">
        <f t="shared" si="625"/>
        <v>46022</v>
      </c>
      <c r="D1604" s="36">
        <f>($J$1577*$C$1590)*$J$1159+$J$1162*0</f>
        <v>4.8123274862136863E-2</v>
      </c>
      <c r="E1604" s="36">
        <f>($J$1578*$D$1590)*$J$1164</f>
        <v>0.40213439665281947</v>
      </c>
      <c r="F1604" s="2"/>
      <c r="G1604" s="387">
        <f t="shared" si="626"/>
        <v>2026</v>
      </c>
      <c r="H1604" s="399">
        <f t="shared" si="627"/>
        <v>46022</v>
      </c>
      <c r="I1604" s="36">
        <f>($J$1577*$C$1591)*$J$1159+$J$1162*0</f>
        <v>5.9592523236748299E-3</v>
      </c>
      <c r="J1604" s="36">
        <f>($J$1578*$D$1591)*$J$1164</f>
        <v>4.9832147190921258E-2</v>
      </c>
      <c r="K1604" s="72"/>
      <c r="L1604" s="72"/>
      <c r="M1604" s="72"/>
      <c r="N1604" s="72"/>
      <c r="O1604" s="72"/>
      <c r="P1604" s="72"/>
      <c r="Q1604" s="72"/>
      <c r="R1604" s="72"/>
      <c r="S1604" s="84"/>
      <c r="T1604" s="15"/>
      <c r="U1604" s="72"/>
      <c r="V1604" s="72"/>
      <c r="W1604" s="72"/>
      <c r="X1604" s="72"/>
      <c r="Y1604" s="72"/>
      <c r="Z1604" s="72"/>
      <c r="AA1604" s="72"/>
      <c r="AB1604" s="72"/>
      <c r="AC1604" s="72"/>
      <c r="AD1604" s="72"/>
      <c r="AE1604" s="72"/>
      <c r="AF1604" s="72"/>
      <c r="AG1604" s="72"/>
      <c r="AH1604" s="72"/>
      <c r="AI1604" s="72"/>
      <c r="AJ1604" s="72"/>
      <c r="AK1604" s="72"/>
      <c r="AL1604" s="72"/>
      <c r="AM1604" s="72"/>
      <c r="AN1604" s="72"/>
      <c r="AO1604" s="72"/>
      <c r="AP1604" s="72"/>
      <c r="AQ1604" s="72"/>
      <c r="AR1604" s="72"/>
      <c r="AS1604" s="72"/>
      <c r="AT1604" s="72"/>
      <c r="AU1604" s="72"/>
      <c r="AV1604" s="72"/>
      <c r="AW1604" s="72"/>
      <c r="AX1604" s="72"/>
      <c r="AY1604" s="72"/>
      <c r="AZ1604" s="72"/>
      <c r="BA1604" s="72"/>
      <c r="BB1604" s="72"/>
      <c r="BC1604" s="72"/>
      <c r="BD1604" s="72"/>
      <c r="BE1604" s="72"/>
      <c r="BF1604" s="72"/>
      <c r="BG1604" s="72"/>
      <c r="BH1604" s="72"/>
      <c r="BI1604" s="72"/>
      <c r="BJ1604" s="72"/>
      <c r="BK1604" s="72"/>
      <c r="BL1604" s="72"/>
      <c r="BM1604" s="72"/>
      <c r="BN1604" s="72"/>
      <c r="BO1604" s="72"/>
      <c r="BP1604" s="72"/>
      <c r="BQ1604" s="72"/>
      <c r="BR1604" s="72"/>
      <c r="BS1604" s="72"/>
      <c r="BT1604" s="72"/>
      <c r="BU1604" s="72"/>
      <c r="BV1604" s="72"/>
      <c r="BW1604" s="72"/>
      <c r="BX1604" s="72"/>
      <c r="BY1604" s="72"/>
      <c r="BZ1604" s="72"/>
      <c r="CA1604" s="72"/>
      <c r="CB1604" s="72"/>
      <c r="CC1604" s="72"/>
      <c r="CD1604" s="72"/>
      <c r="CE1604" s="72"/>
      <c r="CF1604" s="72"/>
      <c r="CG1604" s="72"/>
      <c r="CH1604" s="72"/>
      <c r="CI1604" s="72"/>
      <c r="EK1604" s="71"/>
    </row>
    <row r="1605" spans="1:141" ht="25.15" customHeight="1">
      <c r="A1605" s="440"/>
      <c r="B1605" s="387">
        <f t="shared" si="624"/>
        <v>2027</v>
      </c>
      <c r="C1605" s="399">
        <f t="shared" si="625"/>
        <v>46387</v>
      </c>
      <c r="D1605" s="36">
        <f>($K$1577*$C$1590)*$K$1159+$K$1162*0</f>
        <v>4.9013473589640581E-2</v>
      </c>
      <c r="E1605" s="36">
        <f>($K$1578*$D$1590)*$K$1164</f>
        <v>0.41265210311798661</v>
      </c>
      <c r="F1605" s="2"/>
      <c r="G1605" s="387">
        <f t="shared" si="626"/>
        <v>2027</v>
      </c>
      <c r="H1605" s="399">
        <f t="shared" si="627"/>
        <v>46387</v>
      </c>
      <c r="I1605" s="36">
        <f>($K$1577*$C$1591)*$K$1159+$K$1162*0</f>
        <v>6.0694883550049174E-3</v>
      </c>
      <c r="J1605" s="36">
        <f>($K$1578*$D$1591)*$K$1164</f>
        <v>5.1135492294064992E-2</v>
      </c>
      <c r="K1605" s="72"/>
      <c r="L1605" s="72"/>
      <c r="M1605" s="72"/>
      <c r="N1605" s="72"/>
      <c r="O1605" s="72"/>
      <c r="P1605" s="72"/>
      <c r="Q1605" s="72"/>
      <c r="R1605" s="72"/>
      <c r="S1605" s="84"/>
      <c r="T1605" s="15"/>
      <c r="U1605" s="72"/>
      <c r="V1605" s="72"/>
      <c r="W1605" s="72"/>
      <c r="X1605" s="72"/>
      <c r="Y1605" s="72"/>
      <c r="Z1605" s="72"/>
      <c r="AA1605" s="72"/>
      <c r="AB1605" s="72"/>
      <c r="AC1605" s="72"/>
      <c r="AD1605" s="72"/>
      <c r="AE1605" s="72"/>
      <c r="AF1605" s="72"/>
      <c r="AG1605" s="72"/>
      <c r="AH1605" s="72"/>
      <c r="AI1605" s="72"/>
      <c r="AJ1605" s="72"/>
      <c r="AK1605" s="72"/>
      <c r="AL1605" s="72"/>
      <c r="AM1605" s="72"/>
      <c r="AN1605" s="72"/>
      <c r="AO1605" s="72"/>
      <c r="AP1605" s="72"/>
      <c r="AQ1605" s="72"/>
      <c r="AR1605" s="72"/>
      <c r="AS1605" s="72"/>
      <c r="AT1605" s="72"/>
      <c r="AU1605" s="72"/>
      <c r="AV1605" s="72"/>
      <c r="AW1605" s="72"/>
      <c r="AX1605" s="72"/>
      <c r="AY1605" s="72"/>
      <c r="AZ1605" s="72"/>
      <c r="BA1605" s="72"/>
      <c r="BB1605" s="72"/>
      <c r="BC1605" s="72"/>
      <c r="BD1605" s="72"/>
      <c r="BE1605" s="72"/>
      <c r="BF1605" s="72"/>
      <c r="BG1605" s="72"/>
      <c r="BH1605" s="72"/>
      <c r="BI1605" s="72"/>
      <c r="BJ1605" s="72"/>
      <c r="BK1605" s="72"/>
      <c r="BL1605" s="72"/>
      <c r="BM1605" s="72"/>
      <c r="BN1605" s="72"/>
      <c r="BO1605" s="72"/>
      <c r="BP1605" s="72"/>
      <c r="BQ1605" s="72"/>
      <c r="BR1605" s="72"/>
      <c r="BS1605" s="72"/>
      <c r="BT1605" s="72"/>
      <c r="BU1605" s="72"/>
      <c r="BV1605" s="72"/>
      <c r="BW1605" s="72"/>
      <c r="BX1605" s="72"/>
      <c r="BY1605" s="72"/>
      <c r="BZ1605" s="72"/>
      <c r="CA1605" s="72"/>
      <c r="CB1605" s="72"/>
      <c r="CC1605" s="72"/>
      <c r="CD1605" s="72"/>
      <c r="CE1605" s="72"/>
      <c r="CF1605" s="72"/>
      <c r="CG1605" s="72"/>
      <c r="CH1605" s="72"/>
      <c r="CI1605" s="72"/>
      <c r="EK1605" s="71"/>
    </row>
    <row r="1606" spans="1:141" ht="25.15" customHeight="1">
      <c r="A1606" s="440"/>
      <c r="B1606" s="387">
        <f t="shared" si="624"/>
        <v>2028</v>
      </c>
      <c r="C1606" s="399">
        <f t="shared" si="625"/>
        <v>46752</v>
      </c>
      <c r="D1606" s="36">
        <f>($L$1577*$C$1590)*$L$1159+$L$1162*0</f>
        <v>4.9924632533603089E-2</v>
      </c>
      <c r="E1606" s="36">
        <f>($L$1578*$D$1590)*$L$1164</f>
        <v>0.42350694177858172</v>
      </c>
      <c r="F1606" s="2"/>
      <c r="G1606" s="387">
        <f t="shared" si="626"/>
        <v>2028</v>
      </c>
      <c r="H1606" s="399">
        <f t="shared" si="627"/>
        <v>46752</v>
      </c>
      <c r="I1606" s="36">
        <f>($L$1577*$C$1591)*$L$1159+$L$1162*0</f>
        <v>6.1823199540513452E-3</v>
      </c>
      <c r="J1606" s="36">
        <f>($L$1578*$D$1591)*$L$1164</f>
        <v>5.2480614527753149E-2</v>
      </c>
      <c r="K1606" s="72"/>
      <c r="L1606" s="72"/>
      <c r="M1606" s="72"/>
      <c r="N1606" s="72"/>
      <c r="O1606" s="72"/>
      <c r="P1606" s="72"/>
      <c r="Q1606" s="72"/>
      <c r="R1606" s="72"/>
      <c r="S1606" s="84"/>
      <c r="T1606" s="15"/>
      <c r="U1606" s="72"/>
      <c r="V1606" s="72"/>
      <c r="W1606" s="72"/>
      <c r="X1606" s="72"/>
      <c r="Y1606" s="72"/>
      <c r="Z1606" s="72"/>
      <c r="AA1606" s="72"/>
      <c r="AB1606" s="72"/>
      <c r="AC1606" s="72"/>
      <c r="AD1606" s="72"/>
      <c r="AE1606" s="72"/>
      <c r="AF1606" s="72"/>
      <c r="AG1606" s="72"/>
      <c r="AH1606" s="72"/>
      <c r="AI1606" s="72"/>
      <c r="AJ1606" s="72"/>
      <c r="AK1606" s="72"/>
      <c r="AL1606" s="72"/>
      <c r="AM1606" s="72"/>
      <c r="AN1606" s="72"/>
      <c r="AO1606" s="72"/>
      <c r="AP1606" s="72"/>
      <c r="AQ1606" s="72"/>
      <c r="AR1606" s="72"/>
      <c r="AS1606" s="72"/>
      <c r="AT1606" s="72"/>
      <c r="AU1606" s="72"/>
      <c r="AV1606" s="72"/>
      <c r="AW1606" s="72"/>
      <c r="AX1606" s="72"/>
      <c r="AY1606" s="72"/>
      <c r="AZ1606" s="72"/>
      <c r="BA1606" s="72"/>
      <c r="BB1606" s="72"/>
      <c r="BC1606" s="72"/>
      <c r="BD1606" s="72"/>
      <c r="BE1606" s="72"/>
      <c r="BF1606" s="72"/>
      <c r="BG1606" s="72"/>
      <c r="BH1606" s="72"/>
      <c r="BI1606" s="72"/>
      <c r="BJ1606" s="72"/>
      <c r="BK1606" s="72"/>
      <c r="BL1606" s="72"/>
      <c r="BM1606" s="72"/>
      <c r="BN1606" s="72"/>
      <c r="BO1606" s="72"/>
      <c r="BP1606" s="72"/>
      <c r="BQ1606" s="72"/>
      <c r="BR1606" s="72"/>
      <c r="BS1606" s="72"/>
      <c r="BT1606" s="72"/>
      <c r="BU1606" s="72"/>
      <c r="BV1606" s="72"/>
      <c r="BW1606" s="72"/>
      <c r="BX1606" s="72"/>
      <c r="BY1606" s="72"/>
      <c r="BZ1606" s="72"/>
      <c r="CA1606" s="72"/>
      <c r="CB1606" s="72"/>
      <c r="CC1606" s="72"/>
      <c r="CD1606" s="72"/>
      <c r="CE1606" s="72"/>
      <c r="CF1606" s="72"/>
      <c r="CG1606" s="72"/>
      <c r="CH1606" s="72"/>
      <c r="CI1606" s="72"/>
      <c r="EK1606" s="71"/>
    </row>
    <row r="1607" spans="1:141" ht="25.15" customHeight="1">
      <c r="A1607" s="440"/>
      <c r="B1607" s="387">
        <f t="shared" si="624"/>
        <v>2029</v>
      </c>
      <c r="C1607" s="399">
        <f t="shared" si="625"/>
        <v>47118</v>
      </c>
      <c r="D1607" s="36">
        <f>($M$1577*$C$1590)*$M$1159+$M$1162*0</f>
        <v>5.0817457317788424E-2</v>
      </c>
      <c r="E1607" s="36">
        <f>($M$1578*$D$1590)*$M$1164</f>
        <v>0.43437075642396078</v>
      </c>
      <c r="F1607" s="2"/>
      <c r="G1607" s="387">
        <f t="shared" si="626"/>
        <v>2029</v>
      </c>
      <c r="H1607" s="399">
        <f t="shared" si="627"/>
        <v>47118</v>
      </c>
      <c r="I1607" s="36">
        <f>($M$1577*$C$1591)*$M$1159+$M$1162*0</f>
        <v>6.2928811780127904E-3</v>
      </c>
      <c r="J1607" s="36">
        <f>($M$1578*$D$1591)*$M$1164</f>
        <v>5.3826849057724981E-2</v>
      </c>
      <c r="K1607" s="72"/>
      <c r="L1607" s="72"/>
      <c r="M1607" s="72"/>
      <c r="N1607" s="72"/>
      <c r="O1607" s="72"/>
      <c r="P1607" s="72"/>
      <c r="Q1607" s="72"/>
      <c r="R1607" s="72"/>
      <c r="S1607" s="84"/>
      <c r="T1607" s="15"/>
      <c r="U1607" s="72"/>
      <c r="V1607" s="72"/>
      <c r="W1607" s="72"/>
      <c r="X1607" s="72"/>
      <c r="Y1607" s="72"/>
      <c r="Z1607" s="72"/>
      <c r="AA1607" s="72"/>
      <c r="AB1607" s="72"/>
      <c r="AC1607" s="72"/>
      <c r="AD1607" s="72"/>
      <c r="AE1607" s="72"/>
      <c r="AF1607" s="72"/>
      <c r="AG1607" s="72"/>
      <c r="AH1607" s="72"/>
      <c r="AI1607" s="72"/>
      <c r="AJ1607" s="72"/>
      <c r="AK1607" s="72"/>
      <c r="AL1607" s="72"/>
      <c r="AM1607" s="72"/>
      <c r="AN1607" s="72"/>
      <c r="AO1607" s="72"/>
      <c r="AP1607" s="72"/>
      <c r="AQ1607" s="72"/>
      <c r="AR1607" s="72"/>
      <c r="AS1607" s="72"/>
      <c r="AT1607" s="72"/>
      <c r="AU1607" s="72"/>
      <c r="AV1607" s="72"/>
      <c r="AW1607" s="72"/>
      <c r="AX1607" s="72"/>
      <c r="AY1607" s="72"/>
      <c r="AZ1607" s="72"/>
      <c r="BA1607" s="72"/>
      <c r="BB1607" s="72"/>
      <c r="BC1607" s="72"/>
      <c r="BD1607" s="72"/>
      <c r="BE1607" s="72"/>
      <c r="BF1607" s="72"/>
      <c r="BG1607" s="72"/>
      <c r="BH1607" s="72"/>
      <c r="BI1607" s="72"/>
      <c r="BJ1607" s="72"/>
      <c r="BK1607" s="72"/>
      <c r="BL1607" s="72"/>
      <c r="BM1607" s="72"/>
      <c r="BN1607" s="72"/>
      <c r="BO1607" s="72"/>
      <c r="BP1607" s="72"/>
      <c r="BQ1607" s="72"/>
      <c r="BR1607" s="72"/>
      <c r="BS1607" s="72"/>
      <c r="BT1607" s="72"/>
      <c r="BU1607" s="72"/>
      <c r="BV1607" s="72"/>
      <c r="BW1607" s="72"/>
      <c r="BX1607" s="72"/>
      <c r="BY1607" s="72"/>
      <c r="BZ1607" s="72"/>
      <c r="CA1607" s="72"/>
      <c r="CB1607" s="72"/>
      <c r="CC1607" s="72"/>
      <c r="CD1607" s="72"/>
      <c r="CE1607" s="72"/>
      <c r="CF1607" s="72"/>
      <c r="CG1607" s="72"/>
      <c r="CH1607" s="72"/>
      <c r="CI1607" s="72"/>
      <c r="EK1607" s="71"/>
    </row>
    <row r="1608" spans="1:141" ht="25.15" customHeight="1">
      <c r="A1608" s="440"/>
      <c r="B1608" s="387">
        <f t="shared" si="624"/>
        <v>2030</v>
      </c>
      <c r="C1608" s="399">
        <f t="shared" si="625"/>
        <v>47483</v>
      </c>
      <c r="D1608" s="36">
        <f>($N$1577*$C$1590)*$N$1159+$N$1162*0</f>
        <v>5.1730587197614426E-2</v>
      </c>
      <c r="E1608" s="36">
        <f>($N$1578*$D$1590)*$N$1164</f>
        <v>0.44557656976048488</v>
      </c>
      <c r="F1608" s="2"/>
      <c r="G1608" s="387">
        <f t="shared" si="626"/>
        <v>2030</v>
      </c>
      <c r="H1608" s="399">
        <f t="shared" si="627"/>
        <v>47483</v>
      </c>
      <c r="I1608" s="36">
        <f>($N$1577*$C$1591)*$N$1159+$N$1162*0</f>
        <v>6.4059568440758136E-3</v>
      </c>
      <c r="J1608" s="36">
        <f>($N$1578*$D$1591)*$N$1164</f>
        <v>5.5215463770188281E-2</v>
      </c>
      <c r="K1608" s="72"/>
      <c r="L1608" s="72"/>
      <c r="M1608" s="72"/>
      <c r="N1608" s="72"/>
      <c r="O1608" s="72"/>
      <c r="P1608" s="72"/>
      <c r="Q1608" s="72"/>
      <c r="R1608" s="72"/>
      <c r="S1608" s="84"/>
      <c r="T1608" s="15"/>
      <c r="U1608" s="72"/>
      <c r="V1608" s="72"/>
      <c r="W1608" s="72"/>
      <c r="X1608" s="72"/>
      <c r="Y1608" s="72"/>
      <c r="Z1608" s="72"/>
      <c r="AA1608" s="72"/>
      <c r="AB1608" s="72"/>
      <c r="AC1608" s="72"/>
      <c r="AD1608" s="72"/>
      <c r="AE1608" s="72"/>
      <c r="AF1608" s="72"/>
      <c r="AG1608" s="72"/>
      <c r="AH1608" s="72"/>
      <c r="AI1608" s="72"/>
      <c r="AJ1608" s="72"/>
      <c r="AK1608" s="72"/>
      <c r="AL1608" s="72"/>
      <c r="AM1608" s="72"/>
      <c r="AN1608" s="72"/>
      <c r="AO1608" s="72"/>
      <c r="AP1608" s="72"/>
      <c r="AQ1608" s="72"/>
      <c r="AR1608" s="72"/>
      <c r="AS1608" s="72"/>
      <c r="AT1608" s="72"/>
      <c r="AU1608" s="72"/>
      <c r="AV1608" s="72"/>
      <c r="AW1608" s="72"/>
      <c r="AX1608" s="72"/>
      <c r="AY1608" s="72"/>
      <c r="AZ1608" s="72"/>
      <c r="BA1608" s="72"/>
      <c r="BB1608" s="72"/>
      <c r="BC1608" s="72"/>
      <c r="BD1608" s="72"/>
      <c r="BE1608" s="72"/>
      <c r="BF1608" s="72"/>
      <c r="BG1608" s="72"/>
      <c r="BH1608" s="72"/>
      <c r="BI1608" s="72"/>
      <c r="BJ1608" s="72"/>
      <c r="BK1608" s="72"/>
      <c r="BL1608" s="72"/>
      <c r="BM1608" s="72"/>
      <c r="BN1608" s="72"/>
      <c r="BO1608" s="72"/>
      <c r="BP1608" s="72"/>
      <c r="BQ1608" s="72"/>
      <c r="BR1608" s="72"/>
      <c r="BS1608" s="72"/>
      <c r="BT1608" s="72"/>
      <c r="BU1608" s="72"/>
      <c r="BV1608" s="72"/>
      <c r="BW1608" s="72"/>
      <c r="BX1608" s="72"/>
      <c r="BY1608" s="72"/>
      <c r="BZ1608" s="72"/>
      <c r="CA1608" s="72"/>
      <c r="CB1608" s="72"/>
      <c r="CC1608" s="72"/>
      <c r="CD1608" s="72"/>
      <c r="CE1608" s="72"/>
      <c r="CF1608" s="72"/>
      <c r="CG1608" s="72"/>
      <c r="CH1608" s="72"/>
      <c r="CI1608" s="72"/>
      <c r="EK1608" s="71"/>
    </row>
    <row r="1609" spans="1:141" ht="25.15" customHeight="1">
      <c r="A1609" s="440"/>
      <c r="B1609" s="387">
        <f t="shared" si="624"/>
        <v>2031</v>
      </c>
      <c r="C1609" s="399">
        <f t="shared" si="625"/>
        <v>47848</v>
      </c>
      <c r="D1609" s="36">
        <f>($O$1577*$C$1590)*$O$1159+$O$1162*0</f>
        <v>5.2303315594109473E-2</v>
      </c>
      <c r="E1609" s="36">
        <f>($O$1578*$D$1590)*$O$1164</f>
        <v>0.45677676871825718</v>
      </c>
      <c r="F1609" s="2"/>
      <c r="G1609" s="387">
        <f t="shared" si="626"/>
        <v>2031</v>
      </c>
      <c r="H1609" s="399">
        <f t="shared" si="627"/>
        <v>47848</v>
      </c>
      <c r="I1609" s="36">
        <f>($O$1577*$C$1591)*$O$1159+$O$1162*0</f>
        <v>6.4768795532518884E-3</v>
      </c>
      <c r="J1609" s="36">
        <f>($O$1578*$D$1591)*$O$1164</f>
        <v>5.6603382753684664E-2</v>
      </c>
      <c r="K1609" s="72"/>
      <c r="L1609" s="72"/>
      <c r="M1609" s="72"/>
      <c r="N1609" s="72"/>
      <c r="O1609" s="72"/>
      <c r="P1609" s="72"/>
      <c r="Q1609" s="72"/>
      <c r="R1609" s="72"/>
      <c r="S1609" s="84"/>
      <c r="T1609" s="15"/>
      <c r="U1609" s="72"/>
      <c r="V1609" s="72"/>
      <c r="W1609" s="72"/>
      <c r="X1609" s="72"/>
      <c r="Y1609" s="72"/>
      <c r="Z1609" s="72"/>
      <c r="AA1609" s="72"/>
      <c r="AB1609" s="72"/>
      <c r="AC1609" s="72"/>
      <c r="AD1609" s="72"/>
      <c r="AE1609" s="72"/>
      <c r="AF1609" s="72"/>
      <c r="AG1609" s="72"/>
      <c r="AH1609" s="72"/>
      <c r="AI1609" s="72"/>
      <c r="AJ1609" s="72"/>
      <c r="AK1609" s="72"/>
      <c r="AL1609" s="72"/>
      <c r="AM1609" s="72"/>
      <c r="AN1609" s="72"/>
      <c r="AO1609" s="72"/>
      <c r="AP1609" s="72"/>
      <c r="AQ1609" s="72"/>
      <c r="AR1609" s="72"/>
      <c r="AS1609" s="72"/>
      <c r="AT1609" s="72"/>
      <c r="AU1609" s="72"/>
      <c r="AV1609" s="72"/>
      <c r="AW1609" s="72"/>
      <c r="AX1609" s="72"/>
      <c r="AY1609" s="72"/>
      <c r="AZ1609" s="72"/>
      <c r="BA1609" s="72"/>
      <c r="BB1609" s="72"/>
      <c r="BC1609" s="72"/>
      <c r="BD1609" s="72"/>
      <c r="BE1609" s="72"/>
      <c r="BF1609" s="72"/>
      <c r="BG1609" s="72"/>
      <c r="BH1609" s="72"/>
      <c r="BI1609" s="72"/>
      <c r="BJ1609" s="72"/>
      <c r="BK1609" s="72"/>
      <c r="BL1609" s="72"/>
      <c r="BM1609" s="72"/>
      <c r="BN1609" s="72"/>
      <c r="BO1609" s="72"/>
      <c r="BP1609" s="72"/>
      <c r="BQ1609" s="72"/>
      <c r="BR1609" s="72"/>
      <c r="BS1609" s="72"/>
      <c r="BT1609" s="72"/>
      <c r="BU1609" s="72"/>
      <c r="BV1609" s="72"/>
      <c r="BW1609" s="72"/>
      <c r="BX1609" s="72"/>
      <c r="BY1609" s="72"/>
      <c r="BZ1609" s="72"/>
      <c r="CA1609" s="72"/>
      <c r="CB1609" s="72"/>
      <c r="CC1609" s="72"/>
      <c r="CD1609" s="72"/>
      <c r="CE1609" s="72"/>
      <c r="CF1609" s="72"/>
      <c r="CG1609" s="72"/>
      <c r="CH1609" s="72"/>
      <c r="CI1609" s="72"/>
      <c r="EK1609" s="71"/>
    </row>
    <row r="1610" spans="1:141" ht="25.15" customHeight="1">
      <c r="A1610" s="440"/>
      <c r="B1610" s="387">
        <f t="shared" si="624"/>
        <v>2032</v>
      </c>
      <c r="C1610" s="399">
        <f t="shared" si="625"/>
        <v>48213</v>
      </c>
      <c r="D1610" s="36">
        <f>($P$1577*$C$1590)*$P$1159+$P$1162*0</f>
        <v>5.2880330034335517E-2</v>
      </c>
      <c r="E1610" s="36">
        <f>($P$1578*$D$1590)*$P$1164</f>
        <v>0.46833093545790183</v>
      </c>
      <c r="F1610" s="2"/>
      <c r="G1610" s="387">
        <f t="shared" si="626"/>
        <v>2032</v>
      </c>
      <c r="H1610" s="399">
        <f t="shared" si="627"/>
        <v>48213</v>
      </c>
      <c r="I1610" s="36">
        <f>($P$1577*$C$1591)*$P$1159+$P$1162*0</f>
        <v>6.5483330163331474E-3</v>
      </c>
      <c r="J1610" s="36">
        <f>($P$1578*$D$1591)*$P$1164</f>
        <v>5.803516511906015E-2</v>
      </c>
      <c r="K1610" s="72"/>
      <c r="L1610" s="72"/>
      <c r="M1610" s="72"/>
      <c r="N1610" s="72"/>
      <c r="O1610" s="72"/>
      <c r="P1610" s="72"/>
      <c r="Q1610" s="72"/>
      <c r="R1610" s="72"/>
      <c r="S1610" s="84"/>
      <c r="T1610" s="15"/>
      <c r="U1610" s="72"/>
      <c r="V1610" s="72"/>
      <c r="W1610" s="72"/>
      <c r="X1610" s="72"/>
      <c r="Y1610" s="72"/>
      <c r="Z1610" s="72"/>
      <c r="AA1610" s="72"/>
      <c r="AB1610" s="72"/>
      <c r="AC1610" s="72"/>
      <c r="AD1610" s="72"/>
      <c r="AE1610" s="72"/>
      <c r="AF1610" s="72"/>
      <c r="AG1610" s="72"/>
      <c r="AH1610" s="72"/>
      <c r="AI1610" s="72"/>
      <c r="AJ1610" s="72"/>
      <c r="AK1610" s="72"/>
      <c r="AL1610" s="72"/>
      <c r="AM1610" s="72"/>
      <c r="AN1610" s="72"/>
      <c r="AO1610" s="72"/>
      <c r="AP1610" s="72"/>
      <c r="AQ1610" s="72"/>
      <c r="AR1610" s="72"/>
      <c r="AS1610" s="72"/>
      <c r="AT1610" s="72"/>
      <c r="AU1610" s="72"/>
      <c r="AV1610" s="72"/>
      <c r="AW1610" s="72"/>
      <c r="AX1610" s="72"/>
      <c r="AY1610" s="72"/>
      <c r="AZ1610" s="72"/>
      <c r="BA1610" s="72"/>
      <c r="BB1610" s="72"/>
      <c r="BC1610" s="72"/>
      <c r="BD1610" s="72"/>
      <c r="BE1610" s="72"/>
      <c r="BF1610" s="72"/>
      <c r="BG1610" s="72"/>
      <c r="BH1610" s="72"/>
      <c r="BI1610" s="72"/>
      <c r="BJ1610" s="72"/>
      <c r="BK1610" s="72"/>
      <c r="BL1610" s="72"/>
      <c r="BM1610" s="72"/>
      <c r="BN1610" s="72"/>
      <c r="BO1610" s="72"/>
      <c r="BP1610" s="72"/>
      <c r="BQ1610" s="72"/>
      <c r="BR1610" s="72"/>
      <c r="BS1610" s="72"/>
      <c r="BT1610" s="72"/>
      <c r="BU1610" s="72"/>
      <c r="BV1610" s="72"/>
      <c r="BW1610" s="72"/>
      <c r="BX1610" s="72"/>
      <c r="BY1610" s="72"/>
      <c r="BZ1610" s="72"/>
      <c r="CA1610" s="72"/>
      <c r="CB1610" s="72"/>
      <c r="CC1610" s="72"/>
      <c r="CD1610" s="72"/>
      <c r="CE1610" s="72"/>
      <c r="CF1610" s="72"/>
      <c r="CG1610" s="72"/>
      <c r="CH1610" s="72"/>
      <c r="CI1610" s="72"/>
      <c r="EK1610" s="71"/>
    </row>
    <row r="1611" spans="1:141" ht="25.15" customHeight="1">
      <c r="A1611" s="440"/>
      <c r="B1611" s="387">
        <f t="shared" si="624"/>
        <v>2033</v>
      </c>
      <c r="C1611" s="399">
        <f t="shared" si="625"/>
        <v>48579</v>
      </c>
      <c r="D1611" s="36">
        <f>($Q$1577*$C$1590)*$Q$1159+$Q$1162*0</f>
        <v>5.3418976601322256E-2</v>
      </c>
      <c r="E1611" s="36">
        <f>($Q$1578*$D$1590)*$Q$1164</f>
        <v>0.47987109804050015</v>
      </c>
      <c r="F1611" s="2"/>
      <c r="G1611" s="387">
        <f t="shared" si="626"/>
        <v>2033</v>
      </c>
      <c r="H1611" s="399">
        <f t="shared" si="627"/>
        <v>48579</v>
      </c>
      <c r="I1611" s="36">
        <f>($Q$1577*$C$1591)*$Q$1159+$Q$1162*0</f>
        <v>6.6150352683131087E-3</v>
      </c>
      <c r="J1611" s="36">
        <f>($Q$1578*$D$1591)*$Q$1164</f>
        <v>5.9465212101387027E-2</v>
      </c>
      <c r="K1611" s="72"/>
      <c r="L1611" s="72"/>
      <c r="M1611" s="72"/>
      <c r="N1611" s="72"/>
      <c r="O1611" s="72"/>
      <c r="P1611" s="72"/>
      <c r="Q1611" s="72"/>
      <c r="R1611" s="72"/>
      <c r="S1611" s="84"/>
      <c r="T1611" s="15"/>
      <c r="U1611" s="72"/>
      <c r="V1611" s="72"/>
      <c r="W1611" s="72"/>
      <c r="X1611" s="72"/>
      <c r="Y1611" s="72"/>
      <c r="Z1611" s="72"/>
      <c r="AA1611" s="72"/>
      <c r="AB1611" s="72"/>
      <c r="AC1611" s="72"/>
      <c r="AD1611" s="72"/>
      <c r="AE1611" s="72"/>
      <c r="AF1611" s="72"/>
      <c r="AG1611" s="72"/>
      <c r="AH1611" s="72"/>
      <c r="AI1611" s="72"/>
      <c r="AJ1611" s="72"/>
      <c r="AK1611" s="72"/>
      <c r="AL1611" s="72"/>
      <c r="AM1611" s="72"/>
      <c r="AN1611" s="72"/>
      <c r="AO1611" s="72"/>
      <c r="AP1611" s="72"/>
      <c r="AQ1611" s="72"/>
      <c r="AR1611" s="72"/>
      <c r="AS1611" s="72"/>
      <c r="AT1611" s="72"/>
      <c r="AU1611" s="72"/>
      <c r="AV1611" s="72"/>
      <c r="AW1611" s="72"/>
      <c r="AX1611" s="72"/>
      <c r="AY1611" s="72"/>
      <c r="AZ1611" s="72"/>
      <c r="BA1611" s="72"/>
      <c r="BB1611" s="72"/>
      <c r="BC1611" s="72"/>
      <c r="BD1611" s="72"/>
      <c r="BE1611" s="72"/>
      <c r="BF1611" s="72"/>
      <c r="BG1611" s="72"/>
      <c r="BH1611" s="72"/>
      <c r="BI1611" s="72"/>
      <c r="BJ1611" s="72"/>
      <c r="BK1611" s="72"/>
      <c r="BL1611" s="72"/>
      <c r="BM1611" s="72"/>
      <c r="BN1611" s="72"/>
      <c r="BO1611" s="72"/>
      <c r="BP1611" s="72"/>
      <c r="BQ1611" s="72"/>
      <c r="BR1611" s="72"/>
      <c r="BS1611" s="72"/>
      <c r="BT1611" s="72"/>
      <c r="BU1611" s="72"/>
      <c r="BV1611" s="72"/>
      <c r="BW1611" s="72"/>
      <c r="BX1611" s="72"/>
      <c r="BY1611" s="72"/>
      <c r="BZ1611" s="72"/>
      <c r="CA1611" s="72"/>
      <c r="CB1611" s="72"/>
      <c r="CC1611" s="72"/>
      <c r="CD1611" s="72"/>
      <c r="CE1611" s="72"/>
      <c r="CF1611" s="72"/>
      <c r="CG1611" s="72"/>
      <c r="CH1611" s="72"/>
      <c r="CI1611" s="72"/>
      <c r="EK1611" s="71"/>
    </row>
    <row r="1612" spans="1:141" ht="25.15" customHeight="1">
      <c r="A1612" s="440"/>
      <c r="B1612" s="387">
        <f t="shared" si="624"/>
        <v>2034</v>
      </c>
      <c r="C1612" s="399">
        <f t="shared" si="625"/>
        <v>48944</v>
      </c>
      <c r="D1612" s="36">
        <f>($R$1577*$C$1590)*$R$1159+$R$1162*0</f>
        <v>5.3959329167400615E-2</v>
      </c>
      <c r="E1612" s="36">
        <f>($R$1578*$D$1590)*$R$1164</f>
        <v>0.49176186242324588</v>
      </c>
      <c r="F1612" s="2"/>
      <c r="G1612" s="387">
        <f t="shared" si="626"/>
        <v>2034</v>
      </c>
      <c r="H1612" s="399">
        <f t="shared" si="627"/>
        <v>48944</v>
      </c>
      <c r="I1612" s="36">
        <f>($R$1577*$C$1591)*$R$1159+$R$1162*0</f>
        <v>6.6819487793788263E-3</v>
      </c>
      <c r="J1612" s="36">
        <f>($R$1578*$D$1591)*$R$1164</f>
        <v>6.0938705356044162E-2</v>
      </c>
      <c r="K1612" s="72"/>
      <c r="L1612" s="72"/>
      <c r="M1612" s="72"/>
      <c r="N1612" s="72"/>
      <c r="O1612" s="72"/>
      <c r="P1612" s="72"/>
      <c r="Q1612" s="72"/>
      <c r="R1612" s="72"/>
      <c r="S1612" s="84"/>
      <c r="T1612" s="15"/>
      <c r="U1612" s="72"/>
      <c r="V1612" s="72"/>
      <c r="W1612" s="72"/>
      <c r="X1612" s="72"/>
      <c r="Y1612" s="72"/>
      <c r="Z1612" s="72"/>
      <c r="AA1612" s="72"/>
      <c r="AB1612" s="72"/>
      <c r="AC1612" s="72"/>
      <c r="AD1612" s="72"/>
      <c r="AE1612" s="72"/>
      <c r="AF1612" s="72"/>
      <c r="AG1612" s="72"/>
      <c r="AH1612" s="72"/>
      <c r="AI1612" s="72"/>
      <c r="AJ1612" s="72"/>
      <c r="AK1612" s="72"/>
      <c r="AL1612" s="72"/>
      <c r="AM1612" s="72"/>
      <c r="AN1612" s="72"/>
      <c r="AO1612" s="72"/>
      <c r="AP1612" s="72"/>
      <c r="AQ1612" s="72"/>
      <c r="AR1612" s="72"/>
      <c r="AS1612" s="72"/>
      <c r="AT1612" s="72"/>
      <c r="AU1612" s="72"/>
      <c r="AV1612" s="72"/>
      <c r="AW1612" s="72"/>
      <c r="AX1612" s="72"/>
      <c r="AY1612" s="72"/>
      <c r="AZ1612" s="72"/>
      <c r="BA1612" s="72"/>
      <c r="BB1612" s="72"/>
      <c r="BC1612" s="72"/>
      <c r="BD1612" s="72"/>
      <c r="BE1612" s="72"/>
      <c r="BF1612" s="72"/>
      <c r="BG1612" s="72"/>
      <c r="BH1612" s="72"/>
      <c r="BI1612" s="72"/>
      <c r="BJ1612" s="72"/>
      <c r="BK1612" s="72"/>
      <c r="BL1612" s="72"/>
      <c r="BM1612" s="72"/>
      <c r="BN1612" s="72"/>
      <c r="BO1612" s="72"/>
      <c r="BP1612" s="72"/>
      <c r="BQ1612" s="72"/>
      <c r="BR1612" s="72"/>
      <c r="BS1612" s="72"/>
      <c r="BT1612" s="72"/>
      <c r="BU1612" s="72"/>
      <c r="BV1612" s="72"/>
      <c r="BW1612" s="72"/>
      <c r="BX1612" s="72"/>
      <c r="BY1612" s="72"/>
      <c r="BZ1612" s="72"/>
      <c r="CA1612" s="72"/>
      <c r="CB1612" s="72"/>
      <c r="CC1612" s="72"/>
      <c r="CD1612" s="72"/>
      <c r="CE1612" s="72"/>
      <c r="CF1612" s="72"/>
      <c r="CG1612" s="72"/>
      <c r="CH1612" s="72"/>
      <c r="CI1612" s="72"/>
      <c r="EK1612" s="71"/>
    </row>
    <row r="1613" spans="1:141" ht="25.15" customHeight="1">
      <c r="A1613" s="440"/>
      <c r="B1613" s="387">
        <f t="shared" si="624"/>
        <v>2035</v>
      </c>
      <c r="C1613" s="399">
        <f t="shared" si="625"/>
        <v>49309</v>
      </c>
      <c r="D1613" s="36">
        <f>($S$1577*$C$1590)*$S$1159+$S$1162*0</f>
        <v>5.4457625332083544E-2</v>
      </c>
      <c r="E1613" s="36">
        <f>($S$1578*$D$1590)*$S$1164</f>
        <v>0.50361401588914301</v>
      </c>
      <c r="F1613" s="2"/>
      <c r="G1613" s="387">
        <f t="shared" si="626"/>
        <v>2035</v>
      </c>
      <c r="H1613" s="399">
        <f t="shared" si="627"/>
        <v>49309</v>
      </c>
      <c r="I1613" s="36">
        <f>($S$1577*$C$1591)*$S$1159+$S$1162*0</f>
        <v>6.7436543176193518E-3</v>
      </c>
      <c r="J1613" s="36">
        <f>($S$1578*$D$1591)*$S$1164</f>
        <v>6.2407413979225883E-2</v>
      </c>
      <c r="K1613" s="72"/>
      <c r="L1613" s="72"/>
      <c r="M1613" s="72"/>
      <c r="N1613" s="72"/>
      <c r="O1613" s="72"/>
      <c r="P1613" s="72"/>
      <c r="Q1613" s="72"/>
      <c r="R1613" s="72"/>
      <c r="S1613" s="84"/>
      <c r="T1613" s="15"/>
      <c r="U1613" s="72"/>
      <c r="V1613" s="72"/>
      <c r="W1613" s="72"/>
      <c r="X1613" s="72"/>
      <c r="Y1613" s="72"/>
      <c r="Z1613" s="72"/>
      <c r="AA1613" s="72"/>
      <c r="AB1613" s="72"/>
      <c r="AC1613" s="72"/>
      <c r="AD1613" s="72"/>
      <c r="AE1613" s="72"/>
      <c r="AF1613" s="72"/>
      <c r="AG1613" s="72"/>
      <c r="AH1613" s="72"/>
      <c r="AI1613" s="72"/>
      <c r="AJ1613" s="72"/>
      <c r="AK1613" s="72"/>
      <c r="AL1613" s="72"/>
      <c r="AM1613" s="72"/>
      <c r="AN1613" s="72"/>
      <c r="AO1613" s="72"/>
      <c r="AP1613" s="72"/>
      <c r="AQ1613" s="72"/>
      <c r="AR1613" s="72"/>
      <c r="AS1613" s="72"/>
      <c r="AT1613" s="72"/>
      <c r="AU1613" s="72"/>
      <c r="AV1613" s="72"/>
      <c r="AW1613" s="72"/>
      <c r="AX1613" s="72"/>
      <c r="AY1613" s="72"/>
      <c r="AZ1613" s="72"/>
      <c r="BA1613" s="72"/>
      <c r="BB1613" s="72"/>
      <c r="BC1613" s="72"/>
      <c r="BD1613" s="72"/>
      <c r="BE1613" s="72"/>
      <c r="BF1613" s="72"/>
      <c r="BG1613" s="72"/>
      <c r="BH1613" s="72"/>
      <c r="BI1613" s="72"/>
      <c r="BJ1613" s="72"/>
      <c r="BK1613" s="72"/>
      <c r="BL1613" s="72"/>
      <c r="BM1613" s="72"/>
      <c r="BN1613" s="72"/>
      <c r="BO1613" s="72"/>
      <c r="BP1613" s="72"/>
      <c r="BQ1613" s="72"/>
      <c r="BR1613" s="72"/>
      <c r="BS1613" s="72"/>
      <c r="BT1613" s="72"/>
      <c r="BU1613" s="72"/>
      <c r="BV1613" s="72"/>
      <c r="BW1613" s="72"/>
      <c r="BX1613" s="72"/>
      <c r="BY1613" s="72"/>
      <c r="BZ1613" s="72"/>
      <c r="CA1613" s="72"/>
      <c r="CB1613" s="72"/>
      <c r="CC1613" s="72"/>
      <c r="CD1613" s="72"/>
      <c r="CE1613" s="72"/>
      <c r="CF1613" s="72"/>
      <c r="CG1613" s="72"/>
      <c r="CH1613" s="72"/>
      <c r="CI1613" s="72"/>
      <c r="EK1613" s="71"/>
    </row>
    <row r="1614" spans="1:141" ht="25.15" customHeight="1">
      <c r="A1614" s="440"/>
      <c r="B1614" s="387">
        <f t="shared" si="624"/>
        <v>2036</v>
      </c>
      <c r="C1614" s="399">
        <f t="shared" si="625"/>
        <v>49674</v>
      </c>
      <c r="D1614" s="36">
        <f>($T$1577*$C$1590)*$T$1159+$T$1162*0</f>
        <v>5.491137978865309E-2</v>
      </c>
      <c r="E1614" s="36">
        <f>($T$1578*$D$1590)*$T$1164</f>
        <v>0.51540249934540472</v>
      </c>
      <c r="F1614" s="2"/>
      <c r="G1614" s="387">
        <f t="shared" si="626"/>
        <v>2036</v>
      </c>
      <c r="H1614" s="399">
        <f t="shared" si="627"/>
        <v>49674</v>
      </c>
      <c r="I1614" s="36">
        <f>($T$1577*$C$1591)*$T$1159+$T$1162*0</f>
        <v>6.7998441199018543E-3</v>
      </c>
      <c r="J1614" s="36">
        <f>($T$1578*$D$1591)*$T$1164</f>
        <v>6.386823266979251E-2</v>
      </c>
      <c r="K1614" s="72"/>
      <c r="L1614" s="72"/>
      <c r="M1614" s="72"/>
      <c r="N1614" s="72"/>
      <c r="O1614" s="72"/>
      <c r="P1614" s="72"/>
      <c r="Q1614" s="72"/>
      <c r="R1614" s="72"/>
      <c r="S1614" s="84"/>
      <c r="T1614" s="15"/>
      <c r="U1614" s="72"/>
      <c r="V1614" s="72"/>
      <c r="W1614" s="72"/>
      <c r="X1614" s="72"/>
      <c r="Y1614" s="72"/>
      <c r="Z1614" s="72"/>
      <c r="AA1614" s="72"/>
      <c r="AB1614" s="72"/>
      <c r="AC1614" s="72"/>
      <c r="AD1614" s="72"/>
      <c r="AE1614" s="72"/>
      <c r="AF1614" s="72"/>
      <c r="AG1614" s="72"/>
      <c r="AH1614" s="72"/>
      <c r="AI1614" s="72"/>
      <c r="AJ1614" s="72"/>
      <c r="AK1614" s="72"/>
      <c r="AL1614" s="72"/>
      <c r="AM1614" s="72"/>
      <c r="AN1614" s="72"/>
      <c r="AO1614" s="72"/>
      <c r="AP1614" s="72"/>
      <c r="AQ1614" s="72"/>
      <c r="AR1614" s="72"/>
      <c r="AS1614" s="72"/>
      <c r="AT1614" s="72"/>
      <c r="AU1614" s="72"/>
      <c r="AV1614" s="72"/>
      <c r="AW1614" s="72"/>
      <c r="AX1614" s="72"/>
      <c r="AY1614" s="72"/>
      <c r="AZ1614" s="72"/>
      <c r="BA1614" s="72"/>
      <c r="BB1614" s="72"/>
      <c r="BC1614" s="72"/>
      <c r="BD1614" s="72"/>
      <c r="BE1614" s="72"/>
      <c r="BF1614" s="72"/>
      <c r="BG1614" s="72"/>
      <c r="BH1614" s="72"/>
      <c r="BI1614" s="72"/>
      <c r="BJ1614" s="72"/>
      <c r="BK1614" s="72"/>
      <c r="BL1614" s="72"/>
      <c r="BM1614" s="72"/>
      <c r="BN1614" s="72"/>
      <c r="BO1614" s="72"/>
      <c r="BP1614" s="72"/>
      <c r="BQ1614" s="72"/>
      <c r="BR1614" s="72"/>
      <c r="BS1614" s="72"/>
      <c r="BT1614" s="72"/>
      <c r="BU1614" s="72"/>
      <c r="BV1614" s="72"/>
      <c r="BW1614" s="72"/>
      <c r="BX1614" s="72"/>
      <c r="BY1614" s="72"/>
      <c r="BZ1614" s="72"/>
      <c r="CA1614" s="72"/>
      <c r="CB1614" s="72"/>
      <c r="CC1614" s="72"/>
      <c r="CD1614" s="72"/>
      <c r="CE1614" s="72"/>
      <c r="CF1614" s="72"/>
      <c r="CG1614" s="72"/>
      <c r="CH1614" s="72"/>
      <c r="CI1614" s="72"/>
      <c r="EK1614" s="71"/>
    </row>
    <row r="1615" spans="1:141" ht="25.15" customHeight="1">
      <c r="A1615" s="440"/>
      <c r="B1615" s="387">
        <f t="shared" si="624"/>
        <v>2037</v>
      </c>
      <c r="C1615" s="399">
        <f t="shared" si="625"/>
        <v>50040</v>
      </c>
      <c r="D1615" s="36">
        <f>($U$1577*$C$1590)*$U$1159+$U$1162*0</f>
        <v>5.5318969367673762E-2</v>
      </c>
      <c r="E1615" s="36">
        <f>($U$1578*$D$1590)*$U$1164</f>
        <v>0.52710894723268842</v>
      </c>
      <c r="F1615" s="2"/>
      <c r="G1615" s="387">
        <f t="shared" si="626"/>
        <v>2037</v>
      </c>
      <c r="H1615" s="399">
        <f t="shared" si="627"/>
        <v>50040</v>
      </c>
      <c r="I1615" s="36">
        <f>($U$1577*$C$1591)*$U$1159+$U$1162*0</f>
        <v>6.8503171841902454E-3</v>
      </c>
      <c r="J1615" s="36">
        <f>($U$1578*$D$1591)*$U$1164</f>
        <v>6.5318885583488945E-2</v>
      </c>
      <c r="K1615" s="72"/>
      <c r="L1615" s="72"/>
      <c r="M1615" s="72"/>
      <c r="N1615" s="72"/>
      <c r="O1615" s="72"/>
      <c r="P1615" s="72"/>
      <c r="Q1615" s="72"/>
      <c r="R1615" s="72"/>
      <c r="S1615" s="84"/>
      <c r="T1615" s="15"/>
      <c r="U1615" s="72"/>
      <c r="V1615" s="72"/>
      <c r="W1615" s="72"/>
      <c r="X1615" s="72"/>
      <c r="Y1615" s="72"/>
      <c r="Z1615" s="72"/>
      <c r="AA1615" s="72"/>
      <c r="AB1615" s="72"/>
      <c r="AC1615" s="72"/>
      <c r="AD1615" s="72"/>
      <c r="AE1615" s="72"/>
      <c r="AF1615" s="72"/>
      <c r="AG1615" s="72"/>
      <c r="AH1615" s="72"/>
      <c r="AI1615" s="72"/>
      <c r="AJ1615" s="72"/>
      <c r="AK1615" s="72"/>
      <c r="AL1615" s="72"/>
      <c r="AM1615" s="72"/>
      <c r="AN1615" s="72"/>
      <c r="AO1615" s="72"/>
      <c r="AP1615" s="72"/>
      <c r="AQ1615" s="72"/>
      <c r="AR1615" s="72"/>
      <c r="AS1615" s="72"/>
      <c r="AT1615" s="72"/>
      <c r="AU1615" s="72"/>
      <c r="AV1615" s="72"/>
      <c r="AW1615" s="72"/>
      <c r="AX1615" s="72"/>
      <c r="AY1615" s="72"/>
      <c r="AZ1615" s="72"/>
      <c r="BA1615" s="72"/>
      <c r="BB1615" s="72"/>
      <c r="BC1615" s="72"/>
      <c r="BD1615" s="72"/>
      <c r="BE1615" s="72"/>
      <c r="BF1615" s="72"/>
      <c r="BG1615" s="72"/>
      <c r="BH1615" s="72"/>
      <c r="BI1615" s="72"/>
      <c r="BJ1615" s="72"/>
      <c r="BK1615" s="72"/>
      <c r="BL1615" s="72"/>
      <c r="BM1615" s="72"/>
      <c r="BN1615" s="72"/>
      <c r="BO1615" s="72"/>
      <c r="BP1615" s="72"/>
      <c r="BQ1615" s="72"/>
      <c r="BR1615" s="72"/>
      <c r="BS1615" s="72"/>
      <c r="BT1615" s="72"/>
      <c r="BU1615" s="72"/>
      <c r="BV1615" s="72"/>
      <c r="BW1615" s="72"/>
      <c r="BX1615" s="72"/>
      <c r="BY1615" s="72"/>
      <c r="BZ1615" s="72"/>
      <c r="CA1615" s="72"/>
      <c r="CB1615" s="72"/>
      <c r="CC1615" s="72"/>
      <c r="CD1615" s="72"/>
      <c r="CE1615" s="72"/>
      <c r="CF1615" s="72"/>
      <c r="CG1615" s="72"/>
      <c r="CH1615" s="72"/>
      <c r="CI1615" s="72"/>
      <c r="EK1615" s="71"/>
    </row>
    <row r="1616" spans="1:141" ht="25.15" customHeight="1">
      <c r="A1616" s="440"/>
      <c r="B1616" s="387">
        <f t="shared" si="624"/>
        <v>2038</v>
      </c>
      <c r="C1616" s="399">
        <f t="shared" si="625"/>
        <v>50405</v>
      </c>
      <c r="D1616" s="36">
        <f>($V$1577*$C$1590)*$V$1159+$V$1162*0</f>
        <v>5.5678187643575718E-2</v>
      </c>
      <c r="E1616" s="36">
        <f>($V$1578*$D$1590)*$V$1164</f>
        <v>0.53870821857585427</v>
      </c>
      <c r="F1616" s="2"/>
      <c r="G1616" s="387">
        <f t="shared" si="626"/>
        <v>2038</v>
      </c>
      <c r="H1616" s="399">
        <f t="shared" si="627"/>
        <v>50405</v>
      </c>
      <c r="I1616" s="36">
        <f>($V$1577*$C$1591)*$V$1159+$V$1162*0</f>
        <v>6.8948002820572911E-3</v>
      </c>
      <c r="J1616" s="36">
        <f>($V$1578*$D$1591)*$V$1164</f>
        <v>6.6756257272385044E-2</v>
      </c>
      <c r="K1616" s="72"/>
      <c r="L1616" s="72"/>
      <c r="M1616" s="72"/>
      <c r="N1616" s="72"/>
      <c r="O1616" s="72"/>
      <c r="P1616" s="72"/>
      <c r="Q1616" s="72"/>
      <c r="R1616" s="72"/>
      <c r="S1616" s="84"/>
      <c r="T1616" s="15"/>
      <c r="U1616" s="72"/>
      <c r="V1616" s="72"/>
      <c r="W1616" s="72"/>
      <c r="X1616" s="72"/>
      <c r="Y1616" s="72"/>
      <c r="Z1616" s="72"/>
      <c r="AA1616" s="72"/>
      <c r="AB1616" s="72"/>
      <c r="AC1616" s="72"/>
      <c r="AD1616" s="72"/>
      <c r="AE1616" s="72"/>
      <c r="AF1616" s="72"/>
      <c r="AG1616" s="72"/>
      <c r="AH1616" s="72"/>
      <c r="AI1616" s="72"/>
      <c r="AJ1616" s="72"/>
      <c r="AK1616" s="72"/>
      <c r="AL1616" s="72"/>
      <c r="AM1616" s="72"/>
      <c r="AN1616" s="72"/>
      <c r="AO1616" s="72"/>
      <c r="AP1616" s="72"/>
      <c r="AQ1616" s="72"/>
      <c r="AR1616" s="72"/>
      <c r="AS1616" s="72"/>
      <c r="AT1616" s="72"/>
      <c r="AU1616" s="72"/>
      <c r="AV1616" s="72"/>
      <c r="AW1616" s="72"/>
      <c r="AX1616" s="72"/>
      <c r="AY1616" s="72"/>
      <c r="AZ1616" s="72"/>
      <c r="BA1616" s="72"/>
      <c r="BB1616" s="72"/>
      <c r="BC1616" s="72"/>
      <c r="BD1616" s="72"/>
      <c r="BE1616" s="72"/>
      <c r="BF1616" s="72"/>
      <c r="BG1616" s="72"/>
      <c r="BH1616" s="72"/>
      <c r="BI1616" s="72"/>
      <c r="BJ1616" s="72"/>
      <c r="BK1616" s="72"/>
      <c r="BL1616" s="72"/>
      <c r="BM1616" s="72"/>
      <c r="BN1616" s="72"/>
      <c r="BO1616" s="72"/>
      <c r="BP1616" s="72"/>
      <c r="BQ1616" s="72"/>
      <c r="BR1616" s="72"/>
      <c r="BS1616" s="72"/>
      <c r="BT1616" s="72"/>
      <c r="BU1616" s="72"/>
      <c r="BV1616" s="72"/>
      <c r="BW1616" s="72"/>
      <c r="BX1616" s="72"/>
      <c r="BY1616" s="72"/>
      <c r="BZ1616" s="72"/>
      <c r="CA1616" s="72"/>
      <c r="CB1616" s="72"/>
      <c r="CC1616" s="72"/>
      <c r="CD1616" s="72"/>
      <c r="CE1616" s="72"/>
      <c r="CF1616" s="72"/>
      <c r="CG1616" s="72"/>
      <c r="CH1616" s="72"/>
      <c r="CI1616" s="72"/>
      <c r="EK1616" s="71"/>
    </row>
    <row r="1617" spans="1:141" ht="25.15" customHeight="1">
      <c r="A1617" s="440"/>
      <c r="B1617" s="387">
        <f t="shared" si="624"/>
        <v>2039</v>
      </c>
      <c r="C1617" s="399">
        <f t="shared" si="625"/>
        <v>50770</v>
      </c>
      <c r="D1617" s="36">
        <f>($W$1577*$C$1590)*$W$1159+$W$1162*0</f>
        <v>5.5942886399867622E-2</v>
      </c>
      <c r="E1617" s="36">
        <f>($W$1578*$D$1590)*$W$1164</f>
        <v>0.54974178932434492</v>
      </c>
      <c r="F1617" s="2"/>
      <c r="G1617" s="387">
        <f t="shared" si="626"/>
        <v>2039</v>
      </c>
      <c r="H1617" s="399">
        <f t="shared" si="627"/>
        <v>50770</v>
      </c>
      <c r="I1617" s="36">
        <f>($W$1577*$C$1591)*$W$1159+$W$1162*0</f>
        <v>6.9275787386986016E-3</v>
      </c>
      <c r="J1617" s="36">
        <f>($W$1578*$D$1591)*$W$1164</f>
        <v>6.8123527832070388E-2</v>
      </c>
      <c r="K1617" s="72"/>
      <c r="L1617" s="72"/>
      <c r="M1617" s="72"/>
      <c r="N1617" s="72"/>
      <c r="O1617" s="72"/>
      <c r="P1617" s="72"/>
      <c r="Q1617" s="72"/>
      <c r="R1617" s="72"/>
      <c r="S1617" s="84"/>
      <c r="T1617" s="15"/>
      <c r="U1617" s="72"/>
      <c r="V1617" s="72"/>
      <c r="W1617" s="72"/>
      <c r="X1617" s="72"/>
      <c r="Y1617" s="72"/>
      <c r="Z1617" s="72"/>
      <c r="AA1617" s="72"/>
      <c r="AB1617" s="72"/>
      <c r="AC1617" s="72"/>
      <c r="AD1617" s="72"/>
      <c r="AE1617" s="72"/>
      <c r="AF1617" s="72"/>
      <c r="AG1617" s="72"/>
      <c r="AH1617" s="72"/>
      <c r="AI1617" s="72"/>
      <c r="AJ1617" s="72"/>
      <c r="AK1617" s="72"/>
      <c r="AL1617" s="72"/>
      <c r="AM1617" s="72"/>
      <c r="AN1617" s="72"/>
      <c r="AO1617" s="72"/>
      <c r="AP1617" s="72"/>
      <c r="AQ1617" s="72"/>
      <c r="AR1617" s="72"/>
      <c r="AS1617" s="72"/>
      <c r="AT1617" s="72"/>
      <c r="AU1617" s="72"/>
      <c r="AV1617" s="72"/>
      <c r="AW1617" s="72"/>
      <c r="AX1617" s="72"/>
      <c r="AY1617" s="72"/>
      <c r="AZ1617" s="72"/>
      <c r="BA1617" s="72"/>
      <c r="BB1617" s="72"/>
      <c r="BC1617" s="72"/>
      <c r="BD1617" s="72"/>
      <c r="BE1617" s="72"/>
      <c r="BF1617" s="72"/>
      <c r="BG1617" s="72"/>
      <c r="BH1617" s="72"/>
      <c r="BI1617" s="72"/>
      <c r="BJ1617" s="72"/>
      <c r="BK1617" s="72"/>
      <c r="BL1617" s="72"/>
      <c r="BM1617" s="72"/>
      <c r="BN1617" s="72"/>
      <c r="BO1617" s="72"/>
      <c r="BP1617" s="72"/>
      <c r="BQ1617" s="72"/>
      <c r="BR1617" s="72"/>
      <c r="BS1617" s="72"/>
      <c r="BT1617" s="72"/>
      <c r="BU1617" s="72"/>
      <c r="BV1617" s="72"/>
      <c r="BW1617" s="72"/>
      <c r="BX1617" s="72"/>
      <c r="BY1617" s="72"/>
      <c r="BZ1617" s="72"/>
      <c r="CA1617" s="72"/>
      <c r="CB1617" s="72"/>
      <c r="CC1617" s="72"/>
      <c r="CD1617" s="72"/>
      <c r="CE1617" s="72"/>
      <c r="CF1617" s="72"/>
      <c r="CG1617" s="72"/>
      <c r="CH1617" s="72"/>
      <c r="CI1617" s="72"/>
      <c r="EK1617" s="71"/>
    </row>
    <row r="1618" spans="1:141" ht="25.15" customHeight="1">
      <c r="A1618" s="440"/>
      <c r="B1618" s="387">
        <f t="shared" si="624"/>
        <v>2040</v>
      </c>
      <c r="C1618" s="399">
        <f t="shared" si="625"/>
        <v>51135</v>
      </c>
      <c r="D1618" s="36">
        <f>($X$1577*$C$1590)*$X$1159+$X$1162*0</f>
        <v>5.619892710156419E-2</v>
      </c>
      <c r="E1618" s="36">
        <f>($X$1578*$D$1590)*$X$1164</f>
        <v>0.56103983634434307</v>
      </c>
      <c r="F1618" s="2"/>
      <c r="G1618" s="387">
        <f t="shared" si="626"/>
        <v>2040</v>
      </c>
      <c r="H1618" s="399">
        <f t="shared" si="627"/>
        <v>51135</v>
      </c>
      <c r="I1618" s="36">
        <f>($X$1577*$C$1591)*$X$1159+$X$1162*0</f>
        <v>6.9592850419564678E-3</v>
      </c>
      <c r="J1618" s="36">
        <f>($X$1578*$D$1591)*$X$1164</f>
        <v>6.9523572062946182E-2</v>
      </c>
      <c r="K1618" s="72"/>
      <c r="L1618" s="72"/>
      <c r="M1618" s="72"/>
      <c r="N1618" s="72"/>
      <c r="O1618" s="72"/>
      <c r="P1618" s="72"/>
      <c r="Q1618" s="72"/>
      <c r="R1618" s="72"/>
      <c r="S1618" s="84"/>
      <c r="T1618" s="15"/>
      <c r="U1618" s="72"/>
      <c r="V1618" s="72"/>
      <c r="W1618" s="72"/>
      <c r="X1618" s="72"/>
      <c r="Y1618" s="72"/>
      <c r="Z1618" s="72"/>
      <c r="AA1618" s="72"/>
      <c r="AB1618" s="72"/>
      <c r="AC1618" s="72"/>
      <c r="AD1618" s="72"/>
      <c r="AE1618" s="72"/>
      <c r="AF1618" s="72"/>
      <c r="AG1618" s="72"/>
      <c r="AH1618" s="72"/>
      <c r="AI1618" s="72"/>
      <c r="AJ1618" s="72"/>
      <c r="AK1618" s="72"/>
      <c r="AL1618" s="72"/>
      <c r="AM1618" s="72"/>
      <c r="AN1618" s="72"/>
      <c r="AO1618" s="72"/>
      <c r="AP1618" s="72"/>
      <c r="AQ1618" s="72"/>
      <c r="AR1618" s="72"/>
      <c r="AS1618" s="72"/>
      <c r="AT1618" s="72"/>
      <c r="AU1618" s="72"/>
      <c r="AV1618" s="72"/>
      <c r="AW1618" s="72"/>
      <c r="AX1618" s="72"/>
      <c r="AY1618" s="72"/>
      <c r="AZ1618" s="72"/>
      <c r="BA1618" s="72"/>
      <c r="BB1618" s="72"/>
      <c r="BC1618" s="72"/>
      <c r="BD1618" s="72"/>
      <c r="BE1618" s="72"/>
      <c r="BF1618" s="72"/>
      <c r="BG1618" s="72"/>
      <c r="BH1618" s="72"/>
      <c r="BI1618" s="72"/>
      <c r="BJ1618" s="72"/>
      <c r="BK1618" s="72"/>
      <c r="BL1618" s="72"/>
      <c r="BM1618" s="72"/>
      <c r="BN1618" s="72"/>
      <c r="BO1618" s="72"/>
      <c r="BP1618" s="72"/>
      <c r="BQ1618" s="72"/>
      <c r="BR1618" s="72"/>
      <c r="BS1618" s="72"/>
      <c r="BT1618" s="72"/>
      <c r="BU1618" s="72"/>
      <c r="BV1618" s="72"/>
      <c r="BW1618" s="72"/>
      <c r="BX1618" s="72"/>
      <c r="BY1618" s="72"/>
      <c r="BZ1618" s="72"/>
      <c r="CA1618" s="72"/>
      <c r="CB1618" s="72"/>
      <c r="CC1618" s="72"/>
      <c r="CD1618" s="72"/>
      <c r="CE1618" s="72"/>
      <c r="CF1618" s="72"/>
      <c r="CG1618" s="72"/>
      <c r="CH1618" s="72"/>
      <c r="CI1618" s="72"/>
      <c r="EK1618" s="71"/>
    </row>
    <row r="1619" spans="1:141" ht="25.15" customHeight="1">
      <c r="A1619" s="440"/>
      <c r="B1619" s="387">
        <f t="shared" si="624"/>
        <v>2041</v>
      </c>
      <c r="C1619" s="399">
        <f t="shared" si="625"/>
        <v>51501</v>
      </c>
      <c r="D1619" s="36">
        <f>($Y$1577*$C$1590)*$Y$1159+$Y$1162*0</f>
        <v>5.6400947695826653E-2</v>
      </c>
      <c r="E1619" s="36">
        <f>($Y$1578*$D$1590)*$Y$1164</f>
        <v>0.57215500877584691</v>
      </c>
      <c r="F1619" s="2"/>
      <c r="G1619" s="387">
        <f t="shared" si="626"/>
        <v>2041</v>
      </c>
      <c r="H1619" s="399">
        <f t="shared" si="627"/>
        <v>51501</v>
      </c>
      <c r="I1619" s="36">
        <f>($Y$1577*$C$1591)*$Y$1159+$Y$1162*0</f>
        <v>6.9843018700762836E-3</v>
      </c>
      <c r="J1619" s="36">
        <f>($Y$1578*$D$1591)*$Y$1164</f>
        <v>7.0900954632727622E-2</v>
      </c>
      <c r="K1619" s="72"/>
      <c r="L1619" s="72"/>
      <c r="M1619" s="72"/>
      <c r="N1619" s="72"/>
      <c r="O1619" s="72"/>
      <c r="P1619" s="72"/>
      <c r="Q1619" s="72"/>
      <c r="R1619" s="72"/>
      <c r="S1619" s="84"/>
      <c r="T1619" s="15"/>
      <c r="U1619" s="72"/>
      <c r="V1619" s="72"/>
      <c r="W1619" s="72"/>
      <c r="X1619" s="72"/>
      <c r="Y1619" s="72"/>
      <c r="Z1619" s="72"/>
      <c r="AA1619" s="72"/>
      <c r="AB1619" s="72"/>
      <c r="AC1619" s="72"/>
      <c r="AD1619" s="72"/>
      <c r="AE1619" s="72"/>
      <c r="AF1619" s="72"/>
      <c r="AG1619" s="72"/>
      <c r="AH1619" s="72"/>
      <c r="AI1619" s="72"/>
      <c r="AJ1619" s="72"/>
      <c r="AK1619" s="72"/>
      <c r="AL1619" s="72"/>
      <c r="AM1619" s="72"/>
      <c r="AN1619" s="72"/>
      <c r="AO1619" s="72"/>
      <c r="AP1619" s="72"/>
      <c r="AQ1619" s="72"/>
      <c r="AR1619" s="72"/>
      <c r="AS1619" s="72"/>
      <c r="AT1619" s="72"/>
      <c r="AU1619" s="72"/>
      <c r="AV1619" s="72"/>
      <c r="AW1619" s="72"/>
      <c r="AX1619" s="72"/>
      <c r="AY1619" s="72"/>
      <c r="AZ1619" s="72"/>
      <c r="BA1619" s="72"/>
      <c r="BB1619" s="72"/>
      <c r="BC1619" s="72"/>
      <c r="BD1619" s="72"/>
      <c r="BE1619" s="72"/>
      <c r="BF1619" s="72"/>
      <c r="BG1619" s="72"/>
      <c r="BH1619" s="72"/>
      <c r="BI1619" s="72"/>
      <c r="BJ1619" s="72"/>
      <c r="BK1619" s="72"/>
      <c r="BL1619" s="72"/>
      <c r="BM1619" s="72"/>
      <c r="BN1619" s="72"/>
      <c r="BO1619" s="72"/>
      <c r="BP1619" s="72"/>
      <c r="BQ1619" s="72"/>
      <c r="BR1619" s="72"/>
      <c r="BS1619" s="72"/>
      <c r="BT1619" s="72"/>
      <c r="BU1619" s="72"/>
      <c r="BV1619" s="72"/>
      <c r="BW1619" s="72"/>
      <c r="BX1619" s="72"/>
      <c r="BY1619" s="72"/>
      <c r="BZ1619" s="72"/>
      <c r="CA1619" s="72"/>
      <c r="CB1619" s="72"/>
      <c r="CC1619" s="72"/>
      <c r="CD1619" s="72"/>
      <c r="CE1619" s="72"/>
      <c r="CF1619" s="72"/>
      <c r="CG1619" s="72"/>
      <c r="CH1619" s="72"/>
      <c r="CI1619" s="72"/>
      <c r="EK1619" s="71"/>
    </row>
    <row r="1620" spans="1:141" ht="25.15" customHeight="1">
      <c r="A1620" s="440"/>
      <c r="B1620" s="387">
        <f t="shared" si="624"/>
        <v>2042</v>
      </c>
      <c r="C1620" s="399">
        <f t="shared" si="625"/>
        <v>51866</v>
      </c>
      <c r="D1620" s="36">
        <f>($Z$1577*$C$1590)*$Z$1159+$Z$1162*0</f>
        <v>5.6547058674314421E-2</v>
      </c>
      <c r="E1620" s="36">
        <f>($Z$1578*$D$1590)*$Z$1164</f>
        <v>0.58305881306422347</v>
      </c>
      <c r="F1620" s="2"/>
      <c r="G1620" s="387">
        <f t="shared" si="626"/>
        <v>2042</v>
      </c>
      <c r="H1620" s="399">
        <f t="shared" si="627"/>
        <v>51866</v>
      </c>
      <c r="I1620" s="36">
        <f>($Z$1577*$C$1591)*$Z$1159+$Z$1162*0</f>
        <v>7.0023952394606837E-3</v>
      </c>
      <c r="J1620" s="36">
        <f>($Z$1578*$D$1591)*$Z$1164</f>
        <v>7.2252144644728719E-2</v>
      </c>
      <c r="K1620" s="72"/>
      <c r="L1620" s="72"/>
      <c r="M1620" s="72"/>
      <c r="N1620" s="72"/>
      <c r="O1620" s="72"/>
      <c r="P1620" s="72"/>
      <c r="Q1620" s="72"/>
      <c r="R1620" s="72"/>
      <c r="S1620" s="84"/>
      <c r="T1620" s="15"/>
      <c r="U1620" s="72"/>
      <c r="V1620" s="72"/>
      <c r="W1620" s="72"/>
      <c r="X1620" s="72"/>
      <c r="Y1620" s="72"/>
      <c r="Z1620" s="72"/>
      <c r="AA1620" s="72"/>
      <c r="AB1620" s="72"/>
      <c r="AC1620" s="72"/>
      <c r="AD1620" s="72"/>
      <c r="AE1620" s="72"/>
      <c r="AF1620" s="72"/>
      <c r="AG1620" s="72"/>
      <c r="AH1620" s="72"/>
      <c r="AI1620" s="72"/>
      <c r="AJ1620" s="72"/>
      <c r="AK1620" s="72"/>
      <c r="AL1620" s="72"/>
      <c r="AM1620" s="72"/>
      <c r="AN1620" s="72"/>
      <c r="AO1620" s="72"/>
      <c r="AP1620" s="72"/>
      <c r="AQ1620" s="72"/>
      <c r="AR1620" s="72"/>
      <c r="AS1620" s="72"/>
      <c r="AT1620" s="72"/>
      <c r="AU1620" s="72"/>
      <c r="AV1620" s="72"/>
      <c r="AW1620" s="72"/>
      <c r="AX1620" s="72"/>
      <c r="AY1620" s="72"/>
      <c r="AZ1620" s="72"/>
      <c r="BA1620" s="72"/>
      <c r="BB1620" s="72"/>
      <c r="BC1620" s="72"/>
      <c r="BD1620" s="72"/>
      <c r="BE1620" s="72"/>
      <c r="BF1620" s="72"/>
      <c r="BG1620" s="72"/>
      <c r="BH1620" s="72"/>
      <c r="BI1620" s="72"/>
      <c r="BJ1620" s="72"/>
      <c r="BK1620" s="72"/>
      <c r="BL1620" s="72"/>
      <c r="BM1620" s="72"/>
      <c r="BN1620" s="72"/>
      <c r="BO1620" s="72"/>
      <c r="BP1620" s="72"/>
      <c r="BQ1620" s="72"/>
      <c r="BR1620" s="72"/>
      <c r="BS1620" s="72"/>
      <c r="BT1620" s="72"/>
      <c r="BU1620" s="72"/>
      <c r="BV1620" s="72"/>
      <c r="BW1620" s="72"/>
      <c r="BX1620" s="72"/>
      <c r="BY1620" s="72"/>
      <c r="BZ1620" s="72"/>
      <c r="CA1620" s="72"/>
      <c r="CB1620" s="72"/>
      <c r="CC1620" s="72"/>
      <c r="CD1620" s="72"/>
      <c r="CE1620" s="72"/>
      <c r="CF1620" s="72"/>
      <c r="CG1620" s="72"/>
      <c r="CH1620" s="72"/>
      <c r="CI1620" s="72"/>
      <c r="EK1620" s="71"/>
    </row>
    <row r="1621" spans="1:141" ht="25.15" customHeight="1">
      <c r="A1621" s="440"/>
      <c r="B1621" s="387">
        <f t="shared" si="624"/>
        <v>2043</v>
      </c>
      <c r="C1621" s="399">
        <f t="shared" si="625"/>
        <v>52231</v>
      </c>
      <c r="D1621" s="36">
        <f>($AA$1577*$C$1590)*$AA$1159+$AA$1162*0</f>
        <v>5.6680983110902597E-2</v>
      </c>
      <c r="E1621" s="36">
        <f>($AA$1578*$D$1590)*$AA$1164</f>
        <v>0.59419901902444039</v>
      </c>
      <c r="F1621" s="2"/>
      <c r="G1621" s="387">
        <f t="shared" si="626"/>
        <v>2043</v>
      </c>
      <c r="H1621" s="399">
        <f t="shared" si="627"/>
        <v>52231</v>
      </c>
      <c r="I1621" s="36">
        <f>($AA$1577*$C$1591)*$AA$1159+$AA$1162*0</f>
        <v>7.0189795120859638E-3</v>
      </c>
      <c r="J1621" s="36">
        <f>($AA$1578*$D$1591)*$AA$1164</f>
        <v>7.3632629347771886E-2</v>
      </c>
      <c r="K1621" s="72"/>
      <c r="L1621" s="72"/>
      <c r="M1621" s="72"/>
      <c r="N1621" s="72"/>
      <c r="O1621" s="72"/>
      <c r="P1621" s="72"/>
      <c r="Q1621" s="72"/>
      <c r="R1621" s="72"/>
      <c r="S1621" s="84"/>
      <c r="T1621" s="15"/>
      <c r="U1621" s="72"/>
      <c r="V1621" s="72"/>
      <c r="W1621" s="72"/>
      <c r="X1621" s="72"/>
      <c r="Y1621" s="72"/>
      <c r="Z1621" s="72"/>
      <c r="AA1621" s="72"/>
      <c r="AB1621" s="72"/>
      <c r="AC1621" s="72"/>
      <c r="AD1621" s="72"/>
      <c r="AE1621" s="72"/>
      <c r="AF1621" s="72"/>
      <c r="AG1621" s="72"/>
      <c r="AH1621" s="72"/>
      <c r="AI1621" s="72"/>
      <c r="AJ1621" s="72"/>
      <c r="AK1621" s="72"/>
      <c r="AL1621" s="72"/>
      <c r="AM1621" s="72"/>
      <c r="AN1621" s="72"/>
      <c r="AO1621" s="72"/>
      <c r="AP1621" s="72"/>
      <c r="AQ1621" s="72"/>
      <c r="AR1621" s="72"/>
      <c r="AS1621" s="72"/>
      <c r="AT1621" s="72"/>
      <c r="AU1621" s="72"/>
      <c r="AV1621" s="72"/>
      <c r="AW1621" s="72"/>
      <c r="AX1621" s="72"/>
      <c r="AY1621" s="72"/>
      <c r="AZ1621" s="72"/>
      <c r="BA1621" s="72"/>
      <c r="BB1621" s="72"/>
      <c r="BC1621" s="72"/>
      <c r="BD1621" s="72"/>
      <c r="BE1621" s="72"/>
      <c r="BF1621" s="72"/>
      <c r="BG1621" s="72"/>
      <c r="BH1621" s="72"/>
      <c r="BI1621" s="72"/>
      <c r="BJ1621" s="72"/>
      <c r="BK1621" s="72"/>
      <c r="BL1621" s="72"/>
      <c r="BM1621" s="72"/>
      <c r="BN1621" s="72"/>
      <c r="BO1621" s="72"/>
      <c r="BP1621" s="72"/>
      <c r="BQ1621" s="72"/>
      <c r="BR1621" s="72"/>
      <c r="BS1621" s="72"/>
      <c r="BT1621" s="72"/>
      <c r="BU1621" s="72"/>
      <c r="BV1621" s="72"/>
      <c r="BW1621" s="72"/>
      <c r="BX1621" s="72"/>
      <c r="BY1621" s="72"/>
      <c r="BZ1621" s="72"/>
      <c r="CA1621" s="72"/>
      <c r="CB1621" s="72"/>
      <c r="CC1621" s="72"/>
      <c r="CD1621" s="72"/>
      <c r="CE1621" s="72"/>
      <c r="CF1621" s="72"/>
      <c r="CG1621" s="72"/>
      <c r="CH1621" s="72"/>
      <c r="CI1621" s="72"/>
      <c r="EK1621" s="71"/>
    </row>
    <row r="1622" spans="1:141" ht="25.15" customHeight="1">
      <c r="A1622" s="440"/>
      <c r="B1622" s="387">
        <f t="shared" si="624"/>
        <v>2044</v>
      </c>
      <c r="C1622" s="399">
        <f t="shared" si="625"/>
        <v>52596</v>
      </c>
      <c r="D1622" s="36">
        <f>($AB$1577*$C$1590)*$AB$1159+$AB$1162*0</f>
        <v>5.6756885282170301E-2</v>
      </c>
      <c r="E1622" s="36">
        <f>($AB$1578*$D$1590)*$AB$1164</f>
        <v>0.60509900464618671</v>
      </c>
      <c r="F1622" s="2"/>
      <c r="G1622" s="387">
        <f t="shared" si="626"/>
        <v>2044</v>
      </c>
      <c r="H1622" s="399">
        <f t="shared" si="627"/>
        <v>52596</v>
      </c>
      <c r="I1622" s="36">
        <f>($AB$1577*$C$1591)*$AB$1159+$AB$1162*0</f>
        <v>7.0283787101204859E-3</v>
      </c>
      <c r="J1622" s="36">
        <f>($AB$1578*$D$1591)*$AB$1164</f>
        <v>7.4983346153901578E-2</v>
      </c>
      <c r="K1622" s="72"/>
      <c r="L1622" s="72"/>
      <c r="M1622" s="72"/>
      <c r="N1622" s="72"/>
      <c r="O1622" s="72"/>
      <c r="P1622" s="72"/>
      <c r="Q1622" s="72"/>
      <c r="R1622" s="72"/>
      <c r="S1622" s="84"/>
      <c r="T1622" s="15"/>
      <c r="U1622" s="72"/>
      <c r="V1622" s="72"/>
      <c r="W1622" s="72"/>
      <c r="X1622" s="72"/>
      <c r="Y1622" s="72"/>
      <c r="Z1622" s="72"/>
      <c r="AA1622" s="72"/>
      <c r="AB1622" s="72"/>
      <c r="AC1622" s="72"/>
      <c r="AD1622" s="72"/>
      <c r="AE1622" s="72"/>
      <c r="AF1622" s="72"/>
      <c r="AG1622" s="72"/>
      <c r="AH1622" s="72"/>
      <c r="AI1622" s="72"/>
      <c r="AJ1622" s="72"/>
      <c r="AK1622" s="72"/>
      <c r="AL1622" s="72"/>
      <c r="AM1622" s="72"/>
      <c r="AN1622" s="72"/>
      <c r="AO1622" s="72"/>
      <c r="AP1622" s="72"/>
      <c r="AQ1622" s="72"/>
      <c r="AR1622" s="72"/>
      <c r="AS1622" s="72"/>
      <c r="AT1622" s="72"/>
      <c r="AU1622" s="72"/>
      <c r="AV1622" s="72"/>
      <c r="AW1622" s="72"/>
      <c r="AX1622" s="72"/>
      <c r="AY1622" s="72"/>
      <c r="AZ1622" s="72"/>
      <c r="BA1622" s="72"/>
      <c r="BB1622" s="72"/>
      <c r="BC1622" s="72"/>
      <c r="BD1622" s="72"/>
      <c r="BE1622" s="72"/>
      <c r="BF1622" s="72"/>
      <c r="BG1622" s="72"/>
      <c r="BH1622" s="72"/>
      <c r="BI1622" s="72"/>
      <c r="BJ1622" s="72"/>
      <c r="BK1622" s="72"/>
      <c r="BL1622" s="72"/>
      <c r="BM1622" s="72"/>
      <c r="BN1622" s="72"/>
      <c r="BO1622" s="72"/>
      <c r="BP1622" s="72"/>
      <c r="BQ1622" s="72"/>
      <c r="BR1622" s="72"/>
      <c r="BS1622" s="72"/>
      <c r="BT1622" s="72"/>
      <c r="BU1622" s="72"/>
      <c r="BV1622" s="72"/>
      <c r="BW1622" s="72"/>
      <c r="BX1622" s="72"/>
      <c r="BY1622" s="72"/>
      <c r="BZ1622" s="72"/>
      <c r="CA1622" s="72"/>
      <c r="CB1622" s="72"/>
      <c r="CC1622" s="72"/>
      <c r="CD1622" s="72"/>
      <c r="CE1622" s="72"/>
      <c r="CF1622" s="72"/>
      <c r="CG1622" s="72"/>
      <c r="CH1622" s="72"/>
      <c r="CI1622" s="72"/>
      <c r="EK1622" s="71"/>
    </row>
    <row r="1623" spans="1:141" ht="25.15" customHeight="1">
      <c r="A1623" s="440"/>
      <c r="B1623" s="387">
        <f t="shared" si="624"/>
        <v>2045</v>
      </c>
      <c r="C1623" s="399">
        <f t="shared" si="625"/>
        <v>52962</v>
      </c>
      <c r="D1623" s="36">
        <f>($AC$1577*$C$1590)*$AC$1159+$AC$1162*0</f>
        <v>5.6818830279606547E-2</v>
      </c>
      <c r="E1623" s="36">
        <f>($AC$1578*$D$1590)*$AC$1164</f>
        <v>0.61622422467326665</v>
      </c>
      <c r="F1623" s="2"/>
      <c r="G1623" s="387">
        <f t="shared" si="626"/>
        <v>2045</v>
      </c>
      <c r="H1623" s="399">
        <f t="shared" si="627"/>
        <v>52962</v>
      </c>
      <c r="I1623" s="36">
        <f>($AC$1577*$C$1591)*$AC$1159+$AC$1162*0</f>
        <v>7.0360495486278306E-3</v>
      </c>
      <c r="J1623" s="36">
        <f>($AC$1578*$D$1591)*$AC$1164</f>
        <v>7.6361973813050724E-2</v>
      </c>
      <c r="K1623" s="72"/>
      <c r="L1623" s="72"/>
      <c r="M1623" s="72"/>
      <c r="N1623" s="72"/>
      <c r="O1623" s="72"/>
      <c r="P1623" s="72"/>
      <c r="Q1623" s="72"/>
      <c r="R1623" s="72"/>
      <c r="S1623" s="84"/>
      <c r="T1623" s="15"/>
      <c r="U1623" s="72"/>
      <c r="V1623" s="72"/>
      <c r="W1623" s="72"/>
      <c r="X1623" s="72"/>
      <c r="Y1623" s="72"/>
      <c r="Z1623" s="72"/>
      <c r="AA1623" s="72"/>
      <c r="AB1623" s="72"/>
      <c r="AC1623" s="72"/>
      <c r="AD1623" s="72"/>
      <c r="AE1623" s="72"/>
      <c r="AF1623" s="72"/>
      <c r="AG1623" s="72"/>
      <c r="AH1623" s="72"/>
      <c r="AI1623" s="72"/>
      <c r="AJ1623" s="72"/>
      <c r="AK1623" s="72"/>
      <c r="AL1623" s="72"/>
      <c r="AM1623" s="72"/>
      <c r="AN1623" s="72"/>
      <c r="AO1623" s="72"/>
      <c r="AP1623" s="72"/>
      <c r="AQ1623" s="72"/>
      <c r="AR1623" s="72"/>
      <c r="AS1623" s="72"/>
      <c r="AT1623" s="72"/>
      <c r="AU1623" s="72"/>
      <c r="AV1623" s="72"/>
      <c r="AW1623" s="72"/>
      <c r="AX1623" s="72"/>
      <c r="AY1623" s="72"/>
      <c r="AZ1623" s="72"/>
      <c r="BA1623" s="72"/>
      <c r="BB1623" s="72"/>
      <c r="BC1623" s="72"/>
      <c r="BD1623" s="72"/>
      <c r="BE1623" s="72"/>
      <c r="BF1623" s="72"/>
      <c r="BG1623" s="72"/>
      <c r="BH1623" s="72"/>
      <c r="BI1623" s="72"/>
      <c r="BJ1623" s="72"/>
      <c r="BK1623" s="72"/>
      <c r="BL1623" s="72"/>
      <c r="BM1623" s="72"/>
      <c r="BN1623" s="72"/>
      <c r="BO1623" s="72"/>
      <c r="BP1623" s="72"/>
      <c r="BQ1623" s="72"/>
      <c r="BR1623" s="72"/>
      <c r="BS1623" s="72"/>
      <c r="BT1623" s="72"/>
      <c r="BU1623" s="72"/>
      <c r="BV1623" s="72"/>
      <c r="BW1623" s="72"/>
      <c r="BX1623" s="72"/>
      <c r="BY1623" s="72"/>
      <c r="BZ1623" s="72"/>
      <c r="CA1623" s="72"/>
      <c r="CB1623" s="72"/>
      <c r="CC1623" s="72"/>
      <c r="CD1623" s="72"/>
      <c r="CE1623" s="72"/>
      <c r="CF1623" s="72"/>
      <c r="CG1623" s="72"/>
      <c r="CH1623" s="72"/>
      <c r="CI1623" s="72"/>
      <c r="EK1623" s="71"/>
    </row>
    <row r="1624" spans="1:141" ht="25.15" customHeight="1">
      <c r="A1624" s="440"/>
      <c r="B1624" s="387">
        <f t="shared" si="624"/>
        <v>2046</v>
      </c>
      <c r="C1624" s="399">
        <f t="shared" si="625"/>
        <v>53327</v>
      </c>
      <c r="D1624" s="36">
        <f>($AD$1577*$C$1590)*$AD$1159+$AD$1162*0</f>
        <v>5.6821112016411546E-2</v>
      </c>
      <c r="E1624" s="36">
        <f>($AD$1578*$D$1590)*$AD$1164</f>
        <v>0.62708214156238973</v>
      </c>
      <c r="F1624" s="2"/>
      <c r="G1624" s="387">
        <f t="shared" si="626"/>
        <v>2046</v>
      </c>
      <c r="H1624" s="399">
        <f t="shared" si="627"/>
        <v>53327</v>
      </c>
      <c r="I1624" s="36">
        <f>($AD$1577*$C$1591)*$AD$1159+$AD$1162*0</f>
        <v>7.0363321030756775E-3</v>
      </c>
      <c r="J1624" s="36">
        <f>($AD$1578*$D$1591)*$AD$1164</f>
        <v>7.7707477498160024E-2</v>
      </c>
      <c r="K1624" s="72"/>
      <c r="L1624" s="72"/>
      <c r="M1624" s="72"/>
      <c r="N1624" s="72"/>
      <c r="O1624" s="72"/>
      <c r="P1624" s="72"/>
      <c r="Q1624" s="72"/>
      <c r="R1624" s="72"/>
      <c r="S1624" s="84"/>
      <c r="T1624" s="15"/>
      <c r="U1624" s="72"/>
      <c r="V1624" s="72"/>
      <c r="W1624" s="72"/>
      <c r="X1624" s="72"/>
      <c r="Y1624" s="72"/>
      <c r="Z1624" s="72"/>
      <c r="AA1624" s="72"/>
      <c r="AB1624" s="72"/>
      <c r="AC1624" s="72"/>
      <c r="AD1624" s="72"/>
      <c r="AE1624" s="72"/>
      <c r="AF1624" s="72"/>
      <c r="AG1624" s="72"/>
      <c r="AH1624" s="72"/>
      <c r="AI1624" s="72"/>
      <c r="AJ1624" s="72"/>
      <c r="AK1624" s="72"/>
      <c r="AL1624" s="72"/>
      <c r="AM1624" s="72"/>
      <c r="AN1624" s="72"/>
      <c r="AO1624" s="72"/>
      <c r="AP1624" s="72"/>
      <c r="AQ1624" s="72"/>
      <c r="AR1624" s="72"/>
      <c r="AS1624" s="72"/>
      <c r="AT1624" s="72"/>
      <c r="AU1624" s="72"/>
      <c r="AV1624" s="72"/>
      <c r="AW1624" s="72"/>
      <c r="AX1624" s="72"/>
      <c r="AY1624" s="72"/>
      <c r="AZ1624" s="72"/>
      <c r="BA1624" s="72"/>
      <c r="BB1624" s="72"/>
      <c r="BC1624" s="72"/>
      <c r="BD1624" s="72"/>
      <c r="BE1624" s="72"/>
      <c r="BF1624" s="72"/>
      <c r="BG1624" s="72"/>
      <c r="BH1624" s="72"/>
      <c r="BI1624" s="72"/>
      <c r="BJ1624" s="72"/>
      <c r="BK1624" s="72"/>
      <c r="BL1624" s="72"/>
      <c r="BM1624" s="72"/>
      <c r="BN1624" s="72"/>
      <c r="BO1624" s="72"/>
      <c r="BP1624" s="72"/>
      <c r="BQ1624" s="72"/>
      <c r="BR1624" s="72"/>
      <c r="BS1624" s="72"/>
      <c r="BT1624" s="72"/>
      <c r="BU1624" s="72"/>
      <c r="BV1624" s="72"/>
      <c r="BW1624" s="72"/>
      <c r="BX1624" s="72"/>
      <c r="BY1624" s="72"/>
      <c r="BZ1624" s="72"/>
      <c r="CA1624" s="72"/>
      <c r="CB1624" s="72"/>
      <c r="CC1624" s="72"/>
      <c r="CD1624" s="72"/>
      <c r="CE1624" s="72"/>
      <c r="CF1624" s="72"/>
      <c r="CG1624" s="72"/>
      <c r="CH1624" s="72"/>
      <c r="CI1624" s="72"/>
      <c r="EK1624" s="71"/>
    </row>
    <row r="1625" spans="1:141" ht="25.15" customHeight="1">
      <c r="A1625" s="440"/>
      <c r="B1625" s="387">
        <f t="shared" si="624"/>
        <v>2047</v>
      </c>
      <c r="C1625" s="399">
        <f t="shared" si="625"/>
        <v>53692</v>
      </c>
      <c r="D1625" s="36">
        <f>($AE$1577*$C$1590)*$AE$1159+$AE$1162*0</f>
        <v>5.6762903014575199E-2</v>
      </c>
      <c r="E1625" s="36">
        <f>($AE$1578*$D$1590)*$AE$1164</f>
        <v>0.63764911061320206</v>
      </c>
      <c r="F1625" s="2"/>
      <c r="G1625" s="387">
        <f t="shared" si="626"/>
        <v>2047</v>
      </c>
      <c r="H1625" s="399">
        <f t="shared" si="627"/>
        <v>53692</v>
      </c>
      <c r="I1625" s="36">
        <f>($AE$1577*$C$1591)*$AE$1159+$AE$1162*0</f>
        <v>7.0291239043309781E-3</v>
      </c>
      <c r="J1625" s="36">
        <f>($AD$1578*$D$1591)*$AD$1164</f>
        <v>7.7707477498160024E-2</v>
      </c>
      <c r="K1625" s="72"/>
      <c r="L1625" s="72"/>
      <c r="M1625" s="72"/>
      <c r="N1625" s="72"/>
      <c r="O1625" s="72"/>
      <c r="P1625" s="72"/>
      <c r="Q1625" s="72"/>
      <c r="R1625" s="72"/>
      <c r="S1625" s="84"/>
      <c r="T1625" s="15"/>
      <c r="U1625" s="72"/>
      <c r="V1625" s="72"/>
      <c r="W1625" s="72"/>
      <c r="X1625" s="72"/>
      <c r="Y1625" s="72"/>
      <c r="Z1625" s="72"/>
      <c r="AA1625" s="72"/>
      <c r="AB1625" s="72"/>
      <c r="AC1625" s="72"/>
      <c r="AD1625" s="72"/>
      <c r="AE1625" s="72"/>
      <c r="AF1625" s="72"/>
      <c r="AG1625" s="72"/>
      <c r="AH1625" s="72"/>
      <c r="AI1625" s="72"/>
      <c r="AJ1625" s="72"/>
      <c r="AK1625" s="72"/>
      <c r="AL1625" s="72"/>
      <c r="AM1625" s="72"/>
      <c r="AN1625" s="72"/>
      <c r="AO1625" s="72"/>
      <c r="AP1625" s="72"/>
      <c r="AQ1625" s="72"/>
      <c r="AR1625" s="72"/>
      <c r="AS1625" s="72"/>
      <c r="AT1625" s="72"/>
      <c r="AU1625" s="72"/>
      <c r="AV1625" s="72"/>
      <c r="AW1625" s="72"/>
      <c r="AX1625" s="72"/>
      <c r="AY1625" s="72"/>
      <c r="AZ1625" s="72"/>
      <c r="BA1625" s="72"/>
      <c r="BB1625" s="72"/>
      <c r="BC1625" s="72"/>
      <c r="BD1625" s="72"/>
      <c r="BE1625" s="72"/>
      <c r="BF1625" s="72"/>
      <c r="BG1625" s="72"/>
      <c r="BH1625" s="72"/>
      <c r="BI1625" s="72"/>
      <c r="BJ1625" s="72"/>
      <c r="BK1625" s="72"/>
      <c r="BL1625" s="72"/>
      <c r="BM1625" s="72"/>
      <c r="BN1625" s="72"/>
      <c r="BO1625" s="72"/>
      <c r="BP1625" s="72"/>
      <c r="BQ1625" s="72"/>
      <c r="BR1625" s="72"/>
      <c r="BS1625" s="72"/>
      <c r="BT1625" s="72"/>
      <c r="BU1625" s="72"/>
      <c r="BV1625" s="72"/>
      <c r="BW1625" s="72"/>
      <c r="BX1625" s="72"/>
      <c r="BY1625" s="72"/>
      <c r="BZ1625" s="72"/>
      <c r="CA1625" s="72"/>
      <c r="CB1625" s="72"/>
      <c r="CC1625" s="72"/>
      <c r="CD1625" s="72"/>
      <c r="CE1625" s="72"/>
      <c r="CF1625" s="72"/>
      <c r="CG1625" s="72"/>
      <c r="CH1625" s="72"/>
      <c r="CI1625" s="72"/>
      <c r="EK1625" s="71"/>
    </row>
    <row r="1626" spans="1:141" ht="25.15" customHeight="1">
      <c r="A1626" s="440"/>
      <c r="B1626" s="387">
        <f t="shared" si="624"/>
        <v>2048</v>
      </c>
      <c r="C1626" s="399">
        <f t="shared" si="625"/>
        <v>54057</v>
      </c>
      <c r="D1626" s="36">
        <f>($AF$1577*$C$1590)*$AF$1159+$AF$1162*0</f>
        <v>5.6688563613217967E-2</v>
      </c>
      <c r="E1626" s="36">
        <f>($AF$1578*$D$1590)*$AF$1164</f>
        <v>0.64841663240832326</v>
      </c>
      <c r="F1626" s="2"/>
      <c r="G1626" s="387">
        <f t="shared" si="626"/>
        <v>2048</v>
      </c>
      <c r="H1626" s="399">
        <f t="shared" si="627"/>
        <v>54057</v>
      </c>
      <c r="I1626" s="36">
        <f>($AF$1577*$C$1591)*$AF$1159+$AF$1162*0</f>
        <v>7.019918228874605E-3</v>
      </c>
      <c r="J1626" s="36">
        <f>($AF$1578*$D$1591)*$AF$1164</f>
        <v>8.0351229181495343E-2</v>
      </c>
      <c r="K1626" s="72"/>
      <c r="L1626" s="72"/>
      <c r="M1626" s="72"/>
      <c r="N1626" s="72"/>
      <c r="O1626" s="72"/>
      <c r="P1626" s="72"/>
      <c r="Q1626" s="72"/>
      <c r="R1626" s="72"/>
      <c r="S1626" s="84"/>
      <c r="T1626" s="15"/>
      <c r="U1626" s="72"/>
      <c r="V1626" s="72"/>
      <c r="W1626" s="72"/>
      <c r="X1626" s="72"/>
      <c r="Y1626" s="72"/>
      <c r="Z1626" s="72"/>
      <c r="AA1626" s="72"/>
      <c r="AB1626" s="72"/>
      <c r="AC1626" s="72"/>
      <c r="AD1626" s="72"/>
      <c r="AE1626" s="72"/>
      <c r="AF1626" s="72"/>
      <c r="AG1626" s="72"/>
      <c r="AH1626" s="72"/>
      <c r="AI1626" s="72"/>
      <c r="AJ1626" s="72"/>
      <c r="AK1626" s="72"/>
      <c r="AL1626" s="72"/>
      <c r="AM1626" s="72"/>
      <c r="AN1626" s="72"/>
      <c r="AO1626" s="72"/>
      <c r="AP1626" s="72"/>
      <c r="AQ1626" s="72"/>
      <c r="AR1626" s="72"/>
      <c r="AS1626" s="72"/>
      <c r="AT1626" s="72"/>
      <c r="AU1626" s="72"/>
      <c r="AV1626" s="72"/>
      <c r="AW1626" s="72"/>
      <c r="AX1626" s="72"/>
      <c r="AY1626" s="72"/>
      <c r="AZ1626" s="72"/>
      <c r="BA1626" s="72"/>
      <c r="BB1626" s="72"/>
      <c r="BC1626" s="72"/>
      <c r="BD1626" s="72"/>
      <c r="BE1626" s="72"/>
      <c r="BF1626" s="72"/>
      <c r="BG1626" s="72"/>
      <c r="BH1626" s="72"/>
      <c r="BI1626" s="72"/>
      <c r="BJ1626" s="72"/>
      <c r="BK1626" s="72"/>
      <c r="BL1626" s="72"/>
      <c r="BM1626" s="72"/>
      <c r="BN1626" s="72"/>
      <c r="BO1626" s="72"/>
      <c r="BP1626" s="72"/>
      <c r="BQ1626" s="72"/>
      <c r="BR1626" s="72"/>
      <c r="BS1626" s="72"/>
      <c r="BT1626" s="72"/>
      <c r="BU1626" s="72"/>
      <c r="BV1626" s="72"/>
      <c r="BW1626" s="72"/>
      <c r="BX1626" s="72"/>
      <c r="BY1626" s="72"/>
      <c r="BZ1626" s="72"/>
      <c r="CA1626" s="72"/>
      <c r="CB1626" s="72"/>
      <c r="CC1626" s="72"/>
      <c r="CD1626" s="72"/>
      <c r="CE1626" s="72"/>
      <c r="CF1626" s="72"/>
      <c r="CG1626" s="72"/>
      <c r="CH1626" s="72"/>
      <c r="CI1626" s="72"/>
      <c r="EK1626" s="71"/>
    </row>
    <row r="1627" spans="1:141" ht="25.15" customHeight="1">
      <c r="A1627" s="440"/>
      <c r="B1627" s="387">
        <f t="shared" si="624"/>
        <v>2049</v>
      </c>
      <c r="C1627" s="399">
        <f t="shared" si="625"/>
        <v>54423</v>
      </c>
      <c r="D1627" s="36">
        <f>($AG$1577*$C$1590)*$AG$1159+$AG$1162*0</f>
        <v>5.6597028260361032E-2</v>
      </c>
      <c r="E1627" s="36">
        <f>($AG$1578*$D$1590)*$AG$1164</f>
        <v>0.65938345825846634</v>
      </c>
      <c r="F1627" s="2"/>
      <c r="G1627" s="387">
        <f t="shared" si="626"/>
        <v>2049</v>
      </c>
      <c r="H1627" s="399">
        <f t="shared" si="627"/>
        <v>54423</v>
      </c>
      <c r="I1627" s="36">
        <f>($AG$1577*$C$1591)*$AG$1159+$AG$1162*0</f>
        <v>7.0085831261457524E-3</v>
      </c>
      <c r="J1627" s="36">
        <f>($AG$1578*$D$1591)*$AG$1164</f>
        <v>8.1710228771011542E-2</v>
      </c>
      <c r="K1627" s="72"/>
      <c r="L1627" s="72"/>
      <c r="M1627" s="72"/>
      <c r="N1627" s="72"/>
      <c r="O1627" s="72"/>
      <c r="P1627" s="72"/>
      <c r="Q1627" s="72"/>
      <c r="R1627" s="72"/>
      <c r="S1627" s="84"/>
      <c r="T1627" s="15"/>
      <c r="U1627" s="72"/>
      <c r="V1627" s="72"/>
      <c r="W1627" s="72"/>
      <c r="X1627" s="72"/>
      <c r="Y1627" s="72"/>
      <c r="Z1627" s="72"/>
      <c r="AA1627" s="72"/>
      <c r="AB1627" s="72"/>
      <c r="AC1627" s="72"/>
      <c r="AD1627" s="72"/>
      <c r="AE1627" s="72"/>
      <c r="AF1627" s="72"/>
      <c r="AG1627" s="72"/>
      <c r="AH1627" s="72"/>
      <c r="AI1627" s="72"/>
      <c r="AJ1627" s="72"/>
      <c r="AK1627" s="72"/>
      <c r="AL1627" s="72"/>
      <c r="AM1627" s="72"/>
      <c r="AN1627" s="72"/>
      <c r="AO1627" s="72"/>
      <c r="AP1627" s="72"/>
      <c r="AQ1627" s="72"/>
      <c r="AR1627" s="72"/>
      <c r="AS1627" s="72"/>
      <c r="AT1627" s="72"/>
      <c r="AU1627" s="72"/>
      <c r="AV1627" s="72"/>
      <c r="AW1627" s="72"/>
      <c r="AX1627" s="72"/>
      <c r="AY1627" s="72"/>
      <c r="AZ1627" s="72"/>
      <c r="BA1627" s="72"/>
      <c r="BB1627" s="72"/>
      <c r="BC1627" s="72"/>
      <c r="BD1627" s="72"/>
      <c r="BE1627" s="72"/>
      <c r="BF1627" s="72"/>
      <c r="BG1627" s="72"/>
      <c r="BH1627" s="72"/>
      <c r="BI1627" s="72"/>
      <c r="BJ1627" s="72"/>
      <c r="BK1627" s="72"/>
      <c r="BL1627" s="72"/>
      <c r="BM1627" s="72"/>
      <c r="BN1627" s="72"/>
      <c r="BO1627" s="72"/>
      <c r="BP1627" s="72"/>
      <c r="BQ1627" s="72"/>
      <c r="BR1627" s="72"/>
      <c r="BS1627" s="72"/>
      <c r="BT1627" s="72"/>
      <c r="BU1627" s="72"/>
      <c r="BV1627" s="72"/>
      <c r="BW1627" s="72"/>
      <c r="BX1627" s="72"/>
      <c r="BY1627" s="72"/>
      <c r="BZ1627" s="72"/>
      <c r="CA1627" s="72"/>
      <c r="CB1627" s="72"/>
      <c r="CC1627" s="72"/>
      <c r="CD1627" s="72"/>
      <c r="CE1627" s="72"/>
      <c r="CF1627" s="72"/>
      <c r="CG1627" s="72"/>
      <c r="CH1627" s="72"/>
      <c r="CI1627" s="72"/>
      <c r="EK1627" s="71"/>
    </row>
    <row r="1628" spans="1:141" ht="25.15" customHeight="1">
      <c r="A1628" s="440"/>
      <c r="B1628" s="387">
        <f t="shared" si="624"/>
        <v>2050</v>
      </c>
      <c r="C1628" s="399">
        <f t="shared" si="625"/>
        <v>54788</v>
      </c>
      <c r="D1628" s="36">
        <f>($AH$1577*$C$1590)*$AH$1159+$AH$1162*0</f>
        <v>5.6487540635889101E-2</v>
      </c>
      <c r="E1628" s="36">
        <f>($AH$1578*$D$1590)*$AH$1164</f>
        <v>0.67055191585690044</v>
      </c>
      <c r="F1628" s="2"/>
      <c r="G1628" s="387">
        <f t="shared" si="626"/>
        <v>2050</v>
      </c>
      <c r="H1628" s="399">
        <f t="shared" si="627"/>
        <v>54788</v>
      </c>
      <c r="I1628" s="36">
        <f>($AH$1577*$C$1591)*$AH$1159+$AH$1162*0</f>
        <v>6.9950249387111451E-3</v>
      </c>
      <c r="J1628" s="36">
        <f>($AH$1578*$D$1591)*$AH$1164</f>
        <v>8.3094214392667343E-2</v>
      </c>
      <c r="K1628" s="72"/>
      <c r="L1628" s="72"/>
      <c r="M1628" s="72"/>
      <c r="N1628" s="72"/>
      <c r="O1628" s="72"/>
      <c r="P1628" s="72"/>
      <c r="Q1628" s="72"/>
      <c r="R1628" s="72"/>
      <c r="S1628" s="84"/>
      <c r="T1628" s="15"/>
      <c r="U1628" s="72"/>
      <c r="V1628" s="72"/>
      <c r="W1628" s="72"/>
      <c r="X1628" s="72"/>
      <c r="Y1628" s="72"/>
      <c r="Z1628" s="72"/>
      <c r="AA1628" s="72"/>
      <c r="AB1628" s="72"/>
      <c r="AC1628" s="72"/>
      <c r="AD1628" s="72"/>
      <c r="AE1628" s="72"/>
      <c r="AF1628" s="72"/>
      <c r="AG1628" s="72"/>
      <c r="AH1628" s="72"/>
      <c r="AI1628" s="72"/>
      <c r="AJ1628" s="72"/>
      <c r="AK1628" s="72"/>
      <c r="AL1628" s="72"/>
      <c r="AM1628" s="72"/>
      <c r="AN1628" s="72"/>
      <c r="AO1628" s="72"/>
      <c r="AP1628" s="72"/>
      <c r="AQ1628" s="72"/>
      <c r="AR1628" s="72"/>
      <c r="AS1628" s="72"/>
      <c r="AT1628" s="72"/>
      <c r="AU1628" s="72"/>
      <c r="AV1628" s="72"/>
      <c r="AW1628" s="72"/>
      <c r="AX1628" s="72"/>
      <c r="AY1628" s="72"/>
      <c r="AZ1628" s="72"/>
      <c r="BA1628" s="72"/>
      <c r="BB1628" s="72"/>
      <c r="BC1628" s="72"/>
      <c r="BD1628" s="72"/>
      <c r="BE1628" s="72"/>
      <c r="BF1628" s="72"/>
      <c r="BG1628" s="72"/>
      <c r="BH1628" s="72"/>
      <c r="BI1628" s="72"/>
      <c r="BJ1628" s="72"/>
      <c r="BK1628" s="72"/>
      <c r="BL1628" s="72"/>
      <c r="BM1628" s="72"/>
      <c r="BN1628" s="72"/>
      <c r="BO1628" s="72"/>
      <c r="BP1628" s="72"/>
      <c r="BQ1628" s="72"/>
      <c r="BR1628" s="72"/>
      <c r="BS1628" s="72"/>
      <c r="BT1628" s="72"/>
      <c r="BU1628" s="72"/>
      <c r="BV1628" s="72"/>
      <c r="BW1628" s="72"/>
      <c r="BX1628" s="72"/>
      <c r="BY1628" s="72"/>
      <c r="BZ1628" s="72"/>
      <c r="CA1628" s="72"/>
      <c r="CB1628" s="72"/>
      <c r="CC1628" s="72"/>
      <c r="CD1628" s="72"/>
      <c r="CE1628" s="72"/>
      <c r="CF1628" s="72"/>
      <c r="CG1628" s="72"/>
      <c r="CH1628" s="72"/>
      <c r="CI1628" s="72"/>
      <c r="EK1628" s="71"/>
    </row>
    <row r="1629" spans="1:141" ht="25.15" customHeight="1">
      <c r="A1629" s="440"/>
      <c r="B1629" s="387">
        <f t="shared" si="624"/>
        <v>2051</v>
      </c>
      <c r="C1629" s="399">
        <f t="shared" si="625"/>
        <v>55153</v>
      </c>
      <c r="D1629" s="36">
        <f>($AI$1577*$C$1590)*$AI$1159+$AI$1162*0</f>
        <v>5.73998754304169E-2</v>
      </c>
      <c r="E1629" s="36">
        <f>($AI$1578*$D$1590)*$AI$1164</f>
        <v>0.68138205357376258</v>
      </c>
      <c r="F1629" s="2"/>
      <c r="G1629" s="387">
        <f t="shared" si="626"/>
        <v>2051</v>
      </c>
      <c r="H1629" s="399">
        <f t="shared" si="627"/>
        <v>55153</v>
      </c>
      <c r="I1629" s="36">
        <f>($AI$1577*$C$1591)*$AI$1159+$AI$1162*0</f>
        <v>7.1080021469297162E-3</v>
      </c>
      <c r="J1629" s="36">
        <f>($AI$1578*$D$1591)*$AI$1164</f>
        <v>8.4436275706737327E-2</v>
      </c>
      <c r="K1629" s="72"/>
      <c r="L1629" s="72"/>
      <c r="M1629" s="72"/>
      <c r="N1629" s="72"/>
      <c r="O1629" s="72"/>
      <c r="P1629" s="72"/>
      <c r="Q1629" s="72"/>
      <c r="R1629" s="72"/>
      <c r="S1629" s="84"/>
      <c r="T1629" s="15"/>
      <c r="U1629" s="72"/>
      <c r="V1629" s="72"/>
      <c r="W1629" s="72"/>
      <c r="X1629" s="72"/>
      <c r="Y1629" s="72"/>
      <c r="Z1629" s="72"/>
      <c r="AA1629" s="72"/>
      <c r="AB1629" s="72"/>
      <c r="AC1629" s="72"/>
      <c r="AD1629" s="72"/>
      <c r="AE1629" s="72"/>
      <c r="AF1629" s="72"/>
      <c r="AG1629" s="72"/>
      <c r="AH1629" s="72"/>
      <c r="AI1629" s="72"/>
      <c r="AJ1629" s="72"/>
      <c r="AK1629" s="72"/>
      <c r="AL1629" s="72"/>
      <c r="AM1629" s="72"/>
      <c r="AN1629" s="72"/>
      <c r="AO1629" s="72"/>
      <c r="AP1629" s="72"/>
      <c r="AQ1629" s="72"/>
      <c r="AR1629" s="72"/>
      <c r="AS1629" s="72"/>
      <c r="AT1629" s="72"/>
      <c r="AU1629" s="72"/>
      <c r="AV1629" s="72"/>
      <c r="AW1629" s="72"/>
      <c r="AX1629" s="72"/>
      <c r="AY1629" s="72"/>
      <c r="AZ1629" s="72"/>
      <c r="BA1629" s="72"/>
      <c r="BB1629" s="72"/>
      <c r="BC1629" s="72"/>
      <c r="BD1629" s="72"/>
      <c r="BE1629" s="72"/>
      <c r="BF1629" s="72"/>
      <c r="BG1629" s="72"/>
      <c r="BH1629" s="72"/>
      <c r="BI1629" s="72"/>
      <c r="BJ1629" s="72"/>
      <c r="BK1629" s="72"/>
      <c r="BL1629" s="72"/>
      <c r="BM1629" s="72"/>
      <c r="BN1629" s="72"/>
      <c r="BO1629" s="72"/>
      <c r="BP1629" s="72"/>
      <c r="BQ1629" s="72"/>
      <c r="BR1629" s="72"/>
      <c r="BS1629" s="72"/>
      <c r="BT1629" s="72"/>
      <c r="BU1629" s="72"/>
      <c r="BV1629" s="72"/>
      <c r="BW1629" s="72"/>
      <c r="BX1629" s="72"/>
      <c r="BY1629" s="72"/>
      <c r="BZ1629" s="72"/>
      <c r="CA1629" s="72"/>
      <c r="CB1629" s="72"/>
      <c r="CC1629" s="72"/>
      <c r="CD1629" s="72"/>
      <c r="CE1629" s="72"/>
      <c r="CF1629" s="72"/>
      <c r="CG1629" s="72"/>
      <c r="CH1629" s="72"/>
      <c r="CI1629" s="72"/>
      <c r="EK1629" s="71"/>
    </row>
    <row r="1630" spans="1:141" ht="25.15" customHeight="1">
      <c r="A1630" s="440"/>
      <c r="B1630" s="387">
        <f t="shared" si="624"/>
        <v>2052</v>
      </c>
      <c r="C1630" s="399">
        <f t="shared" si="625"/>
        <v>55518</v>
      </c>
      <c r="D1630" s="36">
        <f>($AJ$1577*$C$1590)*$AJ$1159+$AJ$1162*0</f>
        <v>5.8319278929835364E-2</v>
      </c>
      <c r="E1630" s="36">
        <f>($AJ$1578*$D$1590)*$AJ$1164</f>
        <v>0.69229610242489803</v>
      </c>
      <c r="F1630" s="2"/>
      <c r="G1630" s="387">
        <f t="shared" si="626"/>
        <v>2052</v>
      </c>
      <c r="H1630" s="399">
        <f t="shared" si="627"/>
        <v>55518</v>
      </c>
      <c r="I1630" s="36">
        <f>($AJ$1577*$C$1591)*$AJ$1159+$AJ$1162*0</f>
        <v>7.221854694496363E-3</v>
      </c>
      <c r="J1630" s="36">
        <f>($AJ$1578*$D$1591)*$AJ$1164</f>
        <v>8.5788735216109344E-2</v>
      </c>
      <c r="K1630" s="72"/>
      <c r="L1630" s="72"/>
      <c r="M1630" s="72"/>
      <c r="N1630" s="72"/>
      <c r="O1630" s="72"/>
      <c r="P1630" s="72"/>
      <c r="Q1630" s="72"/>
      <c r="R1630" s="72"/>
      <c r="S1630" s="84"/>
      <c r="T1630" s="15"/>
      <c r="U1630" s="72"/>
      <c r="V1630" s="72"/>
      <c r="W1630" s="72"/>
      <c r="X1630" s="72"/>
      <c r="Y1630" s="72"/>
      <c r="Z1630" s="72"/>
      <c r="AA1630" s="72"/>
      <c r="AB1630" s="72"/>
      <c r="AC1630" s="72"/>
      <c r="AD1630" s="72"/>
      <c r="AE1630" s="72"/>
      <c r="AF1630" s="72"/>
      <c r="AG1630" s="72"/>
      <c r="AH1630" s="72"/>
      <c r="AI1630" s="72"/>
      <c r="AJ1630" s="72"/>
      <c r="AK1630" s="72"/>
      <c r="AL1630" s="72"/>
      <c r="AM1630" s="72"/>
      <c r="AN1630" s="72"/>
      <c r="AO1630" s="72"/>
      <c r="AP1630" s="72"/>
      <c r="AQ1630" s="72"/>
      <c r="AR1630" s="72"/>
      <c r="AS1630" s="72"/>
      <c r="AT1630" s="72"/>
      <c r="AU1630" s="72"/>
      <c r="AV1630" s="72"/>
      <c r="AW1630" s="72"/>
      <c r="AX1630" s="72"/>
      <c r="AY1630" s="72"/>
      <c r="AZ1630" s="72"/>
      <c r="BA1630" s="72"/>
      <c r="BB1630" s="72"/>
      <c r="BC1630" s="72"/>
      <c r="BD1630" s="72"/>
      <c r="BE1630" s="72"/>
      <c r="BF1630" s="72"/>
      <c r="BG1630" s="72"/>
      <c r="BH1630" s="72"/>
      <c r="BI1630" s="72"/>
      <c r="BJ1630" s="72"/>
      <c r="BK1630" s="72"/>
      <c r="BL1630" s="72"/>
      <c r="BM1630" s="72"/>
      <c r="BN1630" s="72"/>
      <c r="BO1630" s="72"/>
      <c r="BP1630" s="72"/>
      <c r="BQ1630" s="72"/>
      <c r="BR1630" s="72"/>
      <c r="BS1630" s="72"/>
      <c r="BT1630" s="72"/>
      <c r="BU1630" s="72"/>
      <c r="BV1630" s="72"/>
      <c r="BW1630" s="72"/>
      <c r="BX1630" s="72"/>
      <c r="BY1630" s="72"/>
      <c r="BZ1630" s="72"/>
      <c r="CA1630" s="72"/>
      <c r="CB1630" s="72"/>
      <c r="CC1630" s="72"/>
      <c r="CD1630" s="72"/>
      <c r="CE1630" s="72"/>
      <c r="CF1630" s="72"/>
      <c r="CG1630" s="72"/>
      <c r="CH1630" s="72"/>
      <c r="CI1630" s="72"/>
      <c r="EK1630" s="71"/>
    </row>
    <row r="1631" spans="1:141" ht="25.15" customHeight="1">
      <c r="A1631" s="440"/>
      <c r="B1631" s="387">
        <f t="shared" si="624"/>
        <v>2053</v>
      </c>
      <c r="C1631" s="399">
        <f t="shared" si="625"/>
        <v>55884</v>
      </c>
      <c r="D1631" s="36">
        <f>($AK$1577*$C$1590)*$AK$1159+$AK$1162*0</f>
        <v>5.9253408990738589E-2</v>
      </c>
      <c r="E1631" s="36">
        <f>($AK$1578*$D$1590)*$AK$1164</f>
        <v>0.70338496724264177</v>
      </c>
      <c r="F1631" s="2"/>
      <c r="G1631" s="387">
        <f t="shared" si="626"/>
        <v>2053</v>
      </c>
      <c r="H1631" s="399">
        <f t="shared" si="627"/>
        <v>55884</v>
      </c>
      <c r="I1631" s="36">
        <f>($AK$1577*$C$1591)*$AK$1159+$AK$1162*0</f>
        <v>7.3375308772166692E-3</v>
      </c>
      <c r="J1631" s="36">
        <f>($AK$1578*$D$1591)*$AK$1164</f>
        <v>8.7162857769110216E-2</v>
      </c>
      <c r="K1631" s="72"/>
      <c r="L1631" s="72"/>
      <c r="M1631" s="72"/>
      <c r="N1631" s="72"/>
      <c r="O1631" s="72"/>
      <c r="P1631" s="72"/>
      <c r="Q1631" s="72"/>
      <c r="R1631" s="72"/>
      <c r="S1631" s="84"/>
      <c r="T1631" s="15"/>
      <c r="U1631" s="72"/>
      <c r="V1631" s="72"/>
      <c r="W1631" s="72"/>
      <c r="X1631" s="72"/>
      <c r="Y1631" s="72"/>
      <c r="Z1631" s="72"/>
      <c r="AA1631" s="72"/>
      <c r="AB1631" s="72"/>
      <c r="AC1631" s="72"/>
      <c r="AD1631" s="72"/>
      <c r="AE1631" s="72"/>
      <c r="AF1631" s="72"/>
      <c r="AG1631" s="72"/>
      <c r="AH1631" s="72"/>
      <c r="AI1631" s="72"/>
      <c r="AJ1631" s="72"/>
      <c r="AK1631" s="72"/>
      <c r="AL1631" s="72"/>
      <c r="AM1631" s="72"/>
      <c r="AN1631" s="72"/>
      <c r="AO1631" s="72"/>
      <c r="AP1631" s="72"/>
      <c r="AQ1631" s="72"/>
      <c r="AR1631" s="72"/>
      <c r="AS1631" s="72"/>
      <c r="AT1631" s="72"/>
      <c r="AU1631" s="72"/>
      <c r="AV1631" s="72"/>
      <c r="AW1631" s="72"/>
      <c r="AX1631" s="72"/>
      <c r="AY1631" s="72"/>
      <c r="AZ1631" s="72"/>
      <c r="BA1631" s="72"/>
      <c r="BB1631" s="72"/>
      <c r="BC1631" s="72"/>
      <c r="BD1631" s="72"/>
      <c r="BE1631" s="72"/>
      <c r="BF1631" s="72"/>
      <c r="BG1631" s="72"/>
      <c r="BH1631" s="72"/>
      <c r="BI1631" s="72"/>
      <c r="BJ1631" s="72"/>
      <c r="BK1631" s="72"/>
      <c r="BL1631" s="72"/>
      <c r="BM1631" s="72"/>
      <c r="BN1631" s="72"/>
      <c r="BO1631" s="72"/>
      <c r="BP1631" s="72"/>
      <c r="BQ1631" s="72"/>
      <c r="BR1631" s="72"/>
      <c r="BS1631" s="72"/>
      <c r="BT1631" s="72"/>
      <c r="BU1631" s="72"/>
      <c r="BV1631" s="72"/>
      <c r="BW1631" s="72"/>
      <c r="BX1631" s="72"/>
      <c r="BY1631" s="72"/>
      <c r="BZ1631" s="72"/>
      <c r="CA1631" s="72"/>
      <c r="CB1631" s="72"/>
      <c r="CC1631" s="72"/>
      <c r="CD1631" s="72"/>
      <c r="CE1631" s="72"/>
      <c r="CF1631" s="72"/>
      <c r="CG1631" s="72"/>
      <c r="CH1631" s="72"/>
      <c r="CI1631" s="72"/>
      <c r="EK1631" s="71"/>
    </row>
    <row r="1632" spans="1:141" ht="25.15" customHeight="1">
      <c r="A1632" s="440"/>
      <c r="B1632" s="387">
        <f t="shared" si="624"/>
        <v>2054</v>
      </c>
      <c r="C1632" s="399">
        <f t="shared" si="625"/>
        <v>56249</v>
      </c>
      <c r="D1632" s="36">
        <f>($AL$1577*$C$1590)*$AL$1159+$AL$1162*0</f>
        <v>6.0202501496080356E-2</v>
      </c>
      <c r="E1632" s="36">
        <f>($AL$1578*$D$1590)*$AL$1164</f>
        <v>0.71465144814476844</v>
      </c>
      <c r="F1632" s="2"/>
      <c r="G1632" s="387">
        <f t="shared" si="626"/>
        <v>2054</v>
      </c>
      <c r="H1632" s="399">
        <f t="shared" si="627"/>
        <v>56249</v>
      </c>
      <c r="I1632" s="36">
        <f>($AL$1577*$C$1591)*$AL$1159+$AL$1162*0</f>
        <v>7.4550599051983104E-3</v>
      </c>
      <c r="J1632" s="36">
        <f>($AL$1578*$D$1591)*$AL$1164</f>
        <v>8.855899035391665E-2</v>
      </c>
      <c r="K1632" s="72"/>
      <c r="L1632" s="72"/>
      <c r="M1632" s="72"/>
      <c r="N1632" s="72"/>
      <c r="O1632" s="72"/>
      <c r="P1632" s="72"/>
      <c r="Q1632" s="72"/>
      <c r="R1632" s="72"/>
      <c r="S1632" s="84"/>
      <c r="T1632" s="15"/>
      <c r="U1632" s="72"/>
      <c r="V1632" s="72"/>
      <c r="W1632" s="72"/>
      <c r="X1632" s="72"/>
      <c r="Y1632" s="72"/>
      <c r="Z1632" s="72"/>
      <c r="AA1632" s="72"/>
      <c r="AB1632" s="72"/>
      <c r="AC1632" s="72"/>
      <c r="AD1632" s="72"/>
      <c r="AE1632" s="72"/>
      <c r="AF1632" s="72"/>
      <c r="AG1632" s="72"/>
      <c r="AH1632" s="72"/>
      <c r="AI1632" s="72"/>
      <c r="AJ1632" s="72"/>
      <c r="AK1632" s="72"/>
      <c r="AL1632" s="72"/>
      <c r="AM1632" s="72"/>
      <c r="AN1632" s="72"/>
      <c r="AO1632" s="72"/>
      <c r="AP1632" s="72"/>
      <c r="AQ1632" s="72"/>
      <c r="AR1632" s="72"/>
      <c r="AS1632" s="72"/>
      <c r="AT1632" s="72"/>
      <c r="AU1632" s="72"/>
      <c r="AV1632" s="72"/>
      <c r="AW1632" s="72"/>
      <c r="AX1632" s="72"/>
      <c r="AY1632" s="72"/>
      <c r="AZ1632" s="72"/>
      <c r="BA1632" s="72"/>
      <c r="BB1632" s="72"/>
      <c r="BC1632" s="72"/>
      <c r="BD1632" s="72"/>
      <c r="BE1632" s="72"/>
      <c r="BF1632" s="72"/>
      <c r="BG1632" s="72"/>
      <c r="BH1632" s="72"/>
      <c r="BI1632" s="72"/>
      <c r="BJ1632" s="72"/>
      <c r="BK1632" s="72"/>
      <c r="BL1632" s="72"/>
      <c r="BM1632" s="72"/>
      <c r="BN1632" s="72"/>
      <c r="BO1632" s="72"/>
      <c r="BP1632" s="72"/>
      <c r="BQ1632" s="72"/>
      <c r="BR1632" s="72"/>
      <c r="BS1632" s="72"/>
      <c r="BT1632" s="72"/>
      <c r="BU1632" s="72"/>
      <c r="BV1632" s="72"/>
      <c r="BW1632" s="72"/>
      <c r="BX1632" s="72"/>
      <c r="BY1632" s="72"/>
      <c r="BZ1632" s="72"/>
      <c r="CA1632" s="72"/>
      <c r="CB1632" s="72"/>
      <c r="CC1632" s="72"/>
      <c r="CD1632" s="72"/>
      <c r="CE1632" s="72"/>
      <c r="CF1632" s="72"/>
      <c r="CG1632" s="72"/>
      <c r="CH1632" s="72"/>
      <c r="CI1632" s="72"/>
      <c r="EK1632" s="71"/>
    </row>
    <row r="1633" spans="1:141" ht="25.15" customHeight="1">
      <c r="A1633" s="440"/>
      <c r="B1633" s="387">
        <f t="shared" si="624"/>
        <v>2055</v>
      </c>
      <c r="C1633" s="399">
        <f t="shared" si="625"/>
        <v>56614</v>
      </c>
      <c r="D1633" s="36">
        <f>($AM$1577*$C$1590)*$AM$1159+$AM$1162*0</f>
        <v>6.1166796107073748E-2</v>
      </c>
      <c r="E1633" s="36">
        <f>($AM$1578*$D$1590)*$AM$1164</f>
        <v>0.72609839009998756</v>
      </c>
      <c r="F1633" s="2"/>
      <c r="G1633" s="387">
        <f t="shared" si="626"/>
        <v>2055</v>
      </c>
      <c r="H1633" s="399">
        <f t="shared" si="627"/>
        <v>56614</v>
      </c>
      <c r="I1633" s="36">
        <f>($AM$1577*$C$1591)*$AM$1159+$AM$1162*0</f>
        <v>7.5744714564223679E-3</v>
      </c>
      <c r="J1633" s="36">
        <f>($AM$1578*$D$1591)*$AM$1164</f>
        <v>8.9977485516594527E-2</v>
      </c>
      <c r="K1633" s="72"/>
      <c r="L1633" s="72"/>
      <c r="M1633" s="72"/>
      <c r="N1633" s="72"/>
      <c r="O1633" s="72"/>
      <c r="P1633" s="72"/>
      <c r="Q1633" s="72"/>
      <c r="R1633" s="72"/>
      <c r="S1633" s="84"/>
      <c r="T1633" s="15"/>
      <c r="U1633" s="72"/>
      <c r="V1633" s="72"/>
      <c r="W1633" s="72"/>
      <c r="X1633" s="72"/>
      <c r="Y1633" s="72"/>
      <c r="Z1633" s="72"/>
      <c r="AA1633" s="72"/>
      <c r="AB1633" s="72"/>
      <c r="AC1633" s="72"/>
      <c r="AD1633" s="72"/>
      <c r="AE1633" s="72"/>
      <c r="AF1633" s="72"/>
      <c r="AG1633" s="72"/>
      <c r="AH1633" s="72"/>
      <c r="AI1633" s="72"/>
      <c r="AJ1633" s="72"/>
      <c r="AK1633" s="72"/>
      <c r="AL1633" s="72"/>
      <c r="AM1633" s="72"/>
      <c r="AN1633" s="72"/>
      <c r="AO1633" s="72"/>
      <c r="AP1633" s="72"/>
      <c r="AQ1633" s="72"/>
      <c r="AR1633" s="72"/>
      <c r="AS1633" s="72"/>
      <c r="AT1633" s="72"/>
      <c r="AU1633" s="72"/>
      <c r="AV1633" s="72"/>
      <c r="AW1633" s="72"/>
      <c r="AX1633" s="72"/>
      <c r="AY1633" s="72"/>
      <c r="AZ1633" s="72"/>
      <c r="BA1633" s="72"/>
      <c r="BB1633" s="72"/>
      <c r="BC1633" s="72"/>
      <c r="BD1633" s="72"/>
      <c r="BE1633" s="72"/>
      <c r="BF1633" s="72"/>
      <c r="BG1633" s="72"/>
      <c r="BH1633" s="72"/>
      <c r="BI1633" s="72"/>
      <c r="BJ1633" s="72"/>
      <c r="BK1633" s="72"/>
      <c r="BL1633" s="72"/>
      <c r="BM1633" s="72"/>
      <c r="BN1633" s="72"/>
      <c r="BO1633" s="72"/>
      <c r="BP1633" s="72"/>
      <c r="BQ1633" s="72"/>
      <c r="BR1633" s="72"/>
      <c r="BS1633" s="72"/>
      <c r="BT1633" s="72"/>
      <c r="BU1633" s="72"/>
      <c r="BV1633" s="72"/>
      <c r="BW1633" s="72"/>
      <c r="BX1633" s="72"/>
      <c r="BY1633" s="72"/>
      <c r="BZ1633" s="72"/>
      <c r="CA1633" s="72"/>
      <c r="CB1633" s="72"/>
      <c r="CC1633" s="72"/>
      <c r="CD1633" s="72"/>
      <c r="CE1633" s="72"/>
      <c r="CF1633" s="72"/>
      <c r="CG1633" s="72"/>
      <c r="CH1633" s="72"/>
      <c r="CI1633" s="72"/>
      <c r="EK1633" s="71"/>
    </row>
    <row r="1634" spans="1:141" ht="25.15" customHeight="1">
      <c r="A1634" s="440"/>
      <c r="B1634" s="387">
        <f t="shared" si="624"/>
        <v>2056</v>
      </c>
      <c r="C1634" s="399">
        <f t="shared" si="625"/>
        <v>56979</v>
      </c>
      <c r="D1634" s="36">
        <f>($AN$1577*$C$1590)*$AN$1159+$AN$1162*0</f>
        <v>6.2146536323709471E-2</v>
      </c>
      <c r="E1634" s="36">
        <f>($AN$1578*$D$1590)*$AN$1164</f>
        <v>0.73772868364634425</v>
      </c>
      <c r="F1634" s="2"/>
      <c r="G1634" s="387">
        <f t="shared" si="626"/>
        <v>2056</v>
      </c>
      <c r="H1634" s="399">
        <f t="shared" si="627"/>
        <v>56979</v>
      </c>
      <c r="I1634" s="36">
        <f>($AN$1577*$C$1591)*$AN$1159+$AN$1162*0</f>
        <v>7.6957956842375009E-3</v>
      </c>
      <c r="J1634" s="36">
        <f>($AN$1578*$D$1591)*$AN$1164</f>
        <v>9.1418701450122417E-2</v>
      </c>
      <c r="K1634" s="72"/>
      <c r="L1634" s="72"/>
      <c r="M1634" s="72"/>
      <c r="N1634" s="72"/>
      <c r="O1634" s="72"/>
      <c r="P1634" s="72"/>
      <c r="Q1634" s="72"/>
      <c r="R1634" s="72"/>
      <c r="S1634" s="84"/>
      <c r="T1634" s="15"/>
      <c r="U1634" s="72"/>
      <c r="V1634" s="72"/>
      <c r="W1634" s="72"/>
      <c r="X1634" s="72"/>
      <c r="Y1634" s="72"/>
      <c r="Z1634" s="72"/>
      <c r="AA1634" s="72"/>
      <c r="AB1634" s="72"/>
      <c r="AC1634" s="72"/>
      <c r="AD1634" s="72"/>
      <c r="AE1634" s="72"/>
      <c r="AF1634" s="72"/>
      <c r="AG1634" s="72"/>
      <c r="AH1634" s="72"/>
      <c r="AI1634" s="72"/>
      <c r="AJ1634" s="72"/>
      <c r="AK1634" s="72"/>
      <c r="AL1634" s="72"/>
      <c r="AM1634" s="72"/>
      <c r="AN1634" s="72"/>
      <c r="AO1634" s="72"/>
      <c r="AP1634" s="72"/>
      <c r="AQ1634" s="72"/>
      <c r="AR1634" s="72"/>
      <c r="AS1634" s="72"/>
      <c r="AT1634" s="72"/>
      <c r="AU1634" s="72"/>
      <c r="AV1634" s="72"/>
      <c r="AW1634" s="72"/>
      <c r="AX1634" s="72"/>
      <c r="AY1634" s="72"/>
      <c r="AZ1634" s="72"/>
      <c r="BA1634" s="72"/>
      <c r="BB1634" s="72"/>
      <c r="BC1634" s="72"/>
      <c r="BD1634" s="72"/>
      <c r="BE1634" s="72"/>
      <c r="BF1634" s="72"/>
      <c r="BG1634" s="72"/>
      <c r="BH1634" s="72"/>
      <c r="BI1634" s="72"/>
      <c r="BJ1634" s="72"/>
      <c r="BK1634" s="72"/>
      <c r="BL1634" s="72"/>
      <c r="BM1634" s="72"/>
      <c r="BN1634" s="72"/>
      <c r="BO1634" s="72"/>
      <c r="BP1634" s="72"/>
      <c r="BQ1634" s="72"/>
      <c r="BR1634" s="72"/>
      <c r="BS1634" s="72"/>
      <c r="BT1634" s="72"/>
      <c r="BU1634" s="72"/>
      <c r="BV1634" s="72"/>
      <c r="BW1634" s="72"/>
      <c r="BX1634" s="72"/>
      <c r="BY1634" s="72"/>
      <c r="BZ1634" s="72"/>
      <c r="CA1634" s="72"/>
      <c r="CB1634" s="72"/>
      <c r="CC1634" s="72"/>
      <c r="CD1634" s="72"/>
      <c r="CE1634" s="72"/>
      <c r="CF1634" s="72"/>
      <c r="CG1634" s="72"/>
      <c r="CH1634" s="72"/>
      <c r="CI1634" s="72"/>
      <c r="EK1634" s="71"/>
    </row>
    <row r="1635" spans="1:141" ht="25.15" customHeight="1">
      <c r="A1635" s="440"/>
      <c r="B1635" s="387">
        <f t="shared" si="624"/>
        <v>2057</v>
      </c>
      <c r="C1635" s="399">
        <f t="shared" si="625"/>
        <v>57345</v>
      </c>
      <c r="D1635" s="36">
        <f>($AO$1577*$C$1590)*$AO$1159+$AO$1162*0</f>
        <v>6.3141969546243584E-2</v>
      </c>
      <c r="E1635" s="36">
        <f>($AO$1578*$D$1590)*$AO$1164</f>
        <v>0.749545265621127</v>
      </c>
      <c r="F1635" s="2"/>
      <c r="G1635" s="387">
        <f t="shared" si="626"/>
        <v>2057</v>
      </c>
      <c r="H1635" s="399">
        <f t="shared" si="627"/>
        <v>57345</v>
      </c>
      <c r="I1635" s="36">
        <f>($AO$1577*$C$1591)*$AO$1159+$AO$1162*0</f>
        <v>7.8190632249741533E-3</v>
      </c>
      <c r="J1635" s="36">
        <f>($AO$1578*$D$1591)*$AO$1164</f>
        <v>9.2883002084841154E-2</v>
      </c>
      <c r="K1635" s="72"/>
      <c r="L1635" s="72"/>
      <c r="M1635" s="72"/>
      <c r="N1635" s="72"/>
      <c r="O1635" s="72"/>
      <c r="P1635" s="72"/>
      <c r="Q1635" s="72"/>
      <c r="R1635" s="72"/>
      <c r="S1635" s="84"/>
      <c r="T1635" s="15"/>
      <c r="U1635" s="72"/>
      <c r="V1635" s="72"/>
      <c r="W1635" s="72"/>
      <c r="X1635" s="72"/>
      <c r="Y1635" s="72"/>
      <c r="Z1635" s="72"/>
      <c r="AA1635" s="72"/>
      <c r="AB1635" s="72"/>
      <c r="AC1635" s="72"/>
      <c r="AD1635" s="72"/>
      <c r="AE1635" s="72"/>
      <c r="AF1635" s="72"/>
      <c r="AG1635" s="72"/>
      <c r="AH1635" s="72"/>
      <c r="AI1635" s="72"/>
      <c r="AJ1635" s="72"/>
      <c r="AK1635" s="72"/>
      <c r="AL1635" s="72"/>
      <c r="AM1635" s="72"/>
      <c r="AN1635" s="72"/>
      <c r="AO1635" s="72"/>
      <c r="AP1635" s="72"/>
      <c r="AQ1635" s="72"/>
      <c r="AR1635" s="72"/>
      <c r="AS1635" s="72"/>
      <c r="AT1635" s="72"/>
      <c r="AU1635" s="72"/>
      <c r="AV1635" s="72"/>
      <c r="AW1635" s="72"/>
      <c r="AX1635" s="72"/>
      <c r="AY1635" s="72"/>
      <c r="AZ1635" s="72"/>
      <c r="BA1635" s="72"/>
      <c r="BB1635" s="72"/>
      <c r="BC1635" s="72"/>
      <c r="BD1635" s="72"/>
      <c r="BE1635" s="72"/>
      <c r="BF1635" s="72"/>
      <c r="BG1635" s="72"/>
      <c r="BH1635" s="72"/>
      <c r="BI1635" s="72"/>
      <c r="BJ1635" s="72"/>
      <c r="BK1635" s="72"/>
      <c r="BL1635" s="72"/>
      <c r="BM1635" s="72"/>
      <c r="BN1635" s="72"/>
      <c r="BO1635" s="72"/>
      <c r="BP1635" s="72"/>
      <c r="BQ1635" s="72"/>
      <c r="BR1635" s="72"/>
      <c r="BS1635" s="72"/>
      <c r="BT1635" s="72"/>
      <c r="BU1635" s="72"/>
      <c r="BV1635" s="72"/>
      <c r="BW1635" s="72"/>
      <c r="BX1635" s="72"/>
      <c r="BY1635" s="72"/>
      <c r="BZ1635" s="72"/>
      <c r="CA1635" s="72"/>
      <c r="CB1635" s="72"/>
      <c r="CC1635" s="72"/>
      <c r="CD1635" s="72"/>
      <c r="CE1635" s="72"/>
      <c r="CF1635" s="72"/>
      <c r="CG1635" s="72"/>
      <c r="CH1635" s="72"/>
      <c r="CI1635" s="72"/>
      <c r="EK1635" s="71"/>
    </row>
    <row r="1636" spans="1:141" ht="25.15" customHeight="1">
      <c r="A1636" s="440"/>
      <c r="B1636" s="387">
        <f t="shared" si="624"/>
        <v>2058</v>
      </c>
      <c r="C1636" s="399">
        <f t="shared" si="625"/>
        <v>57710</v>
      </c>
      <c r="D1636" s="36">
        <f>($AP$1577*$C$1590)*$AP$1159+$AP$1162*0</f>
        <v>6.4153347137670014E-2</v>
      </c>
      <c r="E1636" s="36">
        <f>($AP$1578*$D$1590)*$AP$1164</f>
        <v>0.76155111990246649</v>
      </c>
      <c r="F1636" s="2"/>
      <c r="G1636" s="387">
        <f t="shared" si="626"/>
        <v>2058</v>
      </c>
      <c r="H1636" s="399">
        <f t="shared" si="627"/>
        <v>57710</v>
      </c>
      <c r="I1636" s="36">
        <f>($AP$1577*$C$1591)*$AP$1159+$AP$1162*0</f>
        <v>7.9443052056807194E-3</v>
      </c>
      <c r="J1636" s="36">
        <f>($AP$1578*$D$1591)*$AP$1164</f>
        <v>9.4370757180352136E-2</v>
      </c>
      <c r="K1636" s="72"/>
      <c r="L1636" s="72"/>
      <c r="M1636" s="72"/>
      <c r="N1636" s="72"/>
      <c r="O1636" s="72"/>
      <c r="P1636" s="72"/>
      <c r="Q1636" s="72"/>
      <c r="R1636" s="72"/>
      <c r="S1636" s="84"/>
      <c r="T1636" s="15"/>
      <c r="U1636" s="72"/>
      <c r="V1636" s="72"/>
      <c r="W1636" s="72"/>
      <c r="X1636" s="72"/>
      <c r="Y1636" s="72"/>
      <c r="Z1636" s="72"/>
      <c r="AA1636" s="72"/>
      <c r="AB1636" s="72"/>
      <c r="AC1636" s="72"/>
      <c r="AD1636" s="72"/>
      <c r="AE1636" s="72"/>
      <c r="AF1636" s="72"/>
      <c r="AG1636" s="72"/>
      <c r="AH1636" s="72"/>
      <c r="AI1636" s="72"/>
      <c r="AJ1636" s="72"/>
      <c r="AK1636" s="72"/>
      <c r="AL1636" s="72"/>
      <c r="AM1636" s="72"/>
      <c r="AN1636" s="72"/>
      <c r="AO1636" s="72"/>
      <c r="AP1636" s="72"/>
      <c r="AQ1636" s="72"/>
      <c r="AR1636" s="72"/>
      <c r="AS1636" s="72"/>
      <c r="AT1636" s="72"/>
      <c r="AU1636" s="72"/>
      <c r="AV1636" s="72"/>
      <c r="AW1636" s="72"/>
      <c r="AX1636" s="72"/>
      <c r="AY1636" s="72"/>
      <c r="AZ1636" s="72"/>
      <c r="BA1636" s="72"/>
      <c r="BB1636" s="72"/>
      <c r="BC1636" s="72"/>
      <c r="BD1636" s="72"/>
      <c r="BE1636" s="72"/>
      <c r="BF1636" s="72"/>
      <c r="BG1636" s="72"/>
      <c r="BH1636" s="72"/>
      <c r="BI1636" s="72"/>
      <c r="BJ1636" s="72"/>
      <c r="BK1636" s="72"/>
      <c r="BL1636" s="72"/>
      <c r="BM1636" s="72"/>
      <c r="BN1636" s="72"/>
      <c r="BO1636" s="72"/>
      <c r="BP1636" s="72"/>
      <c r="BQ1636" s="72"/>
      <c r="BR1636" s="72"/>
      <c r="BS1636" s="72"/>
      <c r="BT1636" s="72"/>
      <c r="BU1636" s="72"/>
      <c r="BV1636" s="72"/>
      <c r="BW1636" s="72"/>
      <c r="BX1636" s="72"/>
      <c r="BY1636" s="72"/>
      <c r="BZ1636" s="72"/>
      <c r="CA1636" s="72"/>
      <c r="CB1636" s="72"/>
      <c r="CC1636" s="72"/>
      <c r="CD1636" s="72"/>
      <c r="CE1636" s="72"/>
      <c r="CF1636" s="72"/>
      <c r="CG1636" s="72"/>
      <c r="CH1636" s="72"/>
      <c r="CI1636" s="72"/>
      <c r="EK1636" s="71"/>
    </row>
    <row r="1637" spans="1:141" ht="25.15" customHeight="1">
      <c r="A1637" s="440"/>
      <c r="B1637" s="387">
        <f t="shared" si="624"/>
        <v>2059</v>
      </c>
      <c r="C1637" s="399">
        <f t="shared" si="625"/>
        <v>58075</v>
      </c>
      <c r="D1637" s="36">
        <f>($AQ$1577*$C$1590)*$AQ$1159+$AQ$1162*0</f>
        <v>6.5180924487193787E-2</v>
      </c>
      <c r="E1637" s="36">
        <f>($AQ$1578*$D$1590)*$AQ$1164</f>
        <v>0.77374927816281291</v>
      </c>
      <c r="F1637" s="2"/>
      <c r="G1637" s="387">
        <f t="shared" si="626"/>
        <v>2059</v>
      </c>
      <c r="H1637" s="399">
        <f t="shared" si="627"/>
        <v>58075</v>
      </c>
      <c r="I1637" s="36">
        <f>($AQ$1577*$C$1591)*$AQ$1159+$AQ$1162*0</f>
        <v>8.0715532519836358E-3</v>
      </c>
      <c r="J1637" s="36">
        <f>($AQ$1578*$D$1591)*$AQ$1164</f>
        <v>9.5882342418887517E-2</v>
      </c>
      <c r="K1637" s="72"/>
      <c r="L1637" s="72"/>
      <c r="M1637" s="72"/>
      <c r="N1637" s="72"/>
      <c r="O1637" s="72"/>
      <c r="P1637" s="72"/>
      <c r="Q1637" s="72"/>
      <c r="R1637" s="72"/>
      <c r="S1637" s="84"/>
      <c r="T1637" s="15"/>
      <c r="U1637" s="72"/>
      <c r="V1637" s="72"/>
      <c r="W1637" s="72"/>
      <c r="X1637" s="72"/>
      <c r="Y1637" s="72"/>
      <c r="Z1637" s="72"/>
      <c r="AA1637" s="72"/>
      <c r="AB1637" s="72"/>
      <c r="AC1637" s="72"/>
      <c r="AD1637" s="72"/>
      <c r="AE1637" s="72"/>
      <c r="AF1637" s="72"/>
      <c r="AG1637" s="72"/>
      <c r="AH1637" s="72"/>
      <c r="AI1637" s="72"/>
      <c r="AJ1637" s="72"/>
      <c r="AK1637" s="72"/>
      <c r="AL1637" s="72"/>
      <c r="AM1637" s="72"/>
      <c r="AN1637" s="72"/>
      <c r="AO1637" s="72"/>
      <c r="AP1637" s="72"/>
      <c r="AQ1637" s="72"/>
      <c r="AR1637" s="72"/>
      <c r="AS1637" s="72"/>
      <c r="AT1637" s="72"/>
      <c r="AU1637" s="72"/>
      <c r="AV1637" s="72"/>
      <c r="AW1637" s="72"/>
      <c r="AX1637" s="72"/>
      <c r="AY1637" s="72"/>
      <c r="AZ1637" s="72"/>
      <c r="BA1637" s="72"/>
      <c r="BB1637" s="72"/>
      <c r="BC1637" s="72"/>
      <c r="BD1637" s="72"/>
      <c r="BE1637" s="72"/>
      <c r="BF1637" s="72"/>
      <c r="BG1637" s="72"/>
      <c r="BH1637" s="72"/>
      <c r="BI1637" s="72"/>
      <c r="BJ1637" s="72"/>
      <c r="BK1637" s="72"/>
      <c r="BL1637" s="72"/>
      <c r="BM1637" s="72"/>
      <c r="BN1637" s="72"/>
      <c r="BO1637" s="72"/>
      <c r="BP1637" s="72"/>
      <c r="BQ1637" s="72"/>
      <c r="BR1637" s="72"/>
      <c r="BS1637" s="72"/>
      <c r="BT1637" s="72"/>
      <c r="BU1637" s="72"/>
      <c r="BV1637" s="72"/>
      <c r="BW1637" s="72"/>
      <c r="BX1637" s="72"/>
      <c r="BY1637" s="72"/>
      <c r="BZ1637" s="72"/>
      <c r="CA1637" s="72"/>
      <c r="CB1637" s="72"/>
      <c r="CC1637" s="72"/>
      <c r="CD1637" s="72"/>
      <c r="CE1637" s="72"/>
      <c r="CF1637" s="72"/>
      <c r="CG1637" s="72"/>
      <c r="CH1637" s="72"/>
      <c r="CI1637" s="72"/>
      <c r="EK1637" s="71"/>
    </row>
    <row r="1638" spans="1:141" ht="25.15" customHeight="1">
      <c r="A1638" s="440"/>
      <c r="B1638" s="387">
        <f t="shared" si="624"/>
        <v>2060</v>
      </c>
      <c r="C1638" s="399">
        <f t="shared" si="625"/>
        <v>58440</v>
      </c>
      <c r="D1638" s="36">
        <f>($AR$1577*$C$1590)*$AR$1159+$AR$1162*0</f>
        <v>6.6277363809871009E-2</v>
      </c>
      <c r="E1638" s="36">
        <f>($AR$1578*$D$1590)*$AR$1164</f>
        <v>0.78676488266896738</v>
      </c>
      <c r="F1638" s="2"/>
      <c r="G1638" s="387">
        <f t="shared" si="626"/>
        <v>2060</v>
      </c>
      <c r="H1638" s="399">
        <f t="shared" si="627"/>
        <v>58440</v>
      </c>
      <c r="I1638" s="36">
        <f>($AR$1577*$C$1591)*$AR$1159+$AR$1162*0</f>
        <v>8.2073286870543213E-3</v>
      </c>
      <c r="J1638" s="36">
        <f>($AR$1578*$D$1591)*$AR$1164</f>
        <v>9.749522489034014E-2</v>
      </c>
      <c r="K1638" s="72"/>
      <c r="L1638" s="72"/>
      <c r="M1638" s="72"/>
      <c r="N1638" s="72"/>
      <c r="O1638" s="72"/>
      <c r="P1638" s="72"/>
      <c r="Q1638" s="72"/>
      <c r="R1638" s="72"/>
      <c r="S1638" s="84"/>
      <c r="T1638" s="15"/>
      <c r="U1638" s="72"/>
      <c r="V1638" s="72"/>
      <c r="W1638" s="72"/>
      <c r="X1638" s="72"/>
      <c r="Y1638" s="72"/>
      <c r="Z1638" s="72"/>
      <c r="AA1638" s="72"/>
      <c r="AB1638" s="72"/>
      <c r="AC1638" s="72"/>
      <c r="AD1638" s="72"/>
      <c r="AE1638" s="72"/>
      <c r="AF1638" s="72"/>
      <c r="AG1638" s="72"/>
      <c r="AH1638" s="72"/>
      <c r="AI1638" s="72"/>
      <c r="AJ1638" s="72"/>
      <c r="AK1638" s="72"/>
      <c r="AL1638" s="72"/>
      <c r="AM1638" s="72"/>
      <c r="AN1638" s="72"/>
      <c r="AO1638" s="72"/>
      <c r="AP1638" s="72"/>
      <c r="AQ1638" s="72"/>
      <c r="AR1638" s="72"/>
      <c r="AS1638" s="72"/>
      <c r="AT1638" s="72"/>
      <c r="AU1638" s="72"/>
      <c r="AV1638" s="72"/>
      <c r="AW1638" s="72"/>
      <c r="AX1638" s="72"/>
      <c r="AY1638" s="72"/>
      <c r="AZ1638" s="72"/>
      <c r="BA1638" s="72"/>
      <c r="BB1638" s="72"/>
      <c r="BC1638" s="72"/>
      <c r="BD1638" s="72"/>
      <c r="BE1638" s="72"/>
      <c r="BF1638" s="72"/>
      <c r="BG1638" s="72"/>
      <c r="BH1638" s="72"/>
      <c r="BI1638" s="72"/>
      <c r="BJ1638" s="72"/>
      <c r="BK1638" s="72"/>
      <c r="BL1638" s="72"/>
      <c r="BM1638" s="72"/>
      <c r="BN1638" s="72"/>
      <c r="BO1638" s="72"/>
      <c r="BP1638" s="72"/>
      <c r="BQ1638" s="72"/>
      <c r="BR1638" s="72"/>
      <c r="BS1638" s="72"/>
      <c r="BT1638" s="72"/>
      <c r="BU1638" s="72"/>
      <c r="BV1638" s="72"/>
      <c r="BW1638" s="72"/>
      <c r="BX1638" s="72"/>
      <c r="BY1638" s="72"/>
      <c r="BZ1638" s="72"/>
      <c r="CA1638" s="72"/>
      <c r="CB1638" s="72"/>
      <c r="CC1638" s="72"/>
      <c r="CD1638" s="72"/>
      <c r="CE1638" s="72"/>
      <c r="CF1638" s="72"/>
      <c r="CG1638" s="72"/>
      <c r="CH1638" s="72"/>
      <c r="CI1638" s="72"/>
      <c r="EK1638" s="71"/>
    </row>
    <row r="1639" spans="1:141" ht="25.15" customHeight="1">
      <c r="A1639" s="440"/>
      <c r="B1639" s="387">
        <f t="shared" si="624"/>
        <v>2061</v>
      </c>
      <c r="C1639" s="399">
        <f t="shared" si="625"/>
        <v>58806</v>
      </c>
      <c r="D1639" s="36">
        <f>($AS$1577*$C$1590)*$AS$1159+$AS$1162*0</f>
        <v>6.7392246859724114E-2</v>
      </c>
      <c r="E1639" s="36">
        <f>($AS$1578*$D$1590)*$AS$1164</f>
        <v>0.79999942884711006</v>
      </c>
      <c r="F1639" s="2"/>
      <c r="G1639" s="387">
        <f t="shared" si="626"/>
        <v>2061</v>
      </c>
      <c r="H1639" s="399">
        <f t="shared" si="627"/>
        <v>58806</v>
      </c>
      <c r="I1639" s="36">
        <f>($AS$1577*$C$1591)*$AS$1159+$AS$1162*0</f>
        <v>8.3453880652761079E-3</v>
      </c>
      <c r="J1639" s="36">
        <f>($AS$1578*$D$1591)*$AS$1164</f>
        <v>9.9135238424729807E-2</v>
      </c>
      <c r="K1639" s="72"/>
      <c r="L1639" s="72"/>
      <c r="M1639" s="72"/>
      <c r="N1639" s="72"/>
      <c r="O1639" s="72"/>
      <c r="P1639" s="72"/>
      <c r="Q1639" s="72"/>
      <c r="R1639" s="72"/>
      <c r="S1639" s="84"/>
      <c r="T1639" s="15"/>
      <c r="U1639" s="72"/>
      <c r="V1639" s="72"/>
      <c r="W1639" s="72"/>
      <c r="X1639" s="72"/>
      <c r="Y1639" s="72"/>
      <c r="Z1639" s="72"/>
      <c r="AA1639" s="72"/>
      <c r="AB1639" s="72"/>
      <c r="AC1639" s="72"/>
      <c r="AD1639" s="72"/>
      <c r="AE1639" s="72"/>
      <c r="AF1639" s="72"/>
      <c r="AG1639" s="72"/>
      <c r="AH1639" s="72"/>
      <c r="AI1639" s="72"/>
      <c r="AJ1639" s="72"/>
      <c r="AK1639" s="72"/>
      <c r="AL1639" s="72"/>
      <c r="AM1639" s="72"/>
      <c r="AN1639" s="72"/>
      <c r="AO1639" s="72"/>
      <c r="AP1639" s="72"/>
      <c r="AQ1639" s="72"/>
      <c r="AR1639" s="72"/>
      <c r="AS1639" s="72"/>
      <c r="AT1639" s="72"/>
      <c r="AU1639" s="72"/>
      <c r="AV1639" s="72"/>
      <c r="AW1639" s="72"/>
      <c r="AX1639" s="72"/>
      <c r="AY1639" s="72"/>
      <c r="AZ1639" s="72"/>
      <c r="BA1639" s="72"/>
      <c r="BB1639" s="72"/>
      <c r="BC1639" s="72"/>
      <c r="BD1639" s="72"/>
      <c r="BE1639" s="72"/>
      <c r="BF1639" s="72"/>
      <c r="BG1639" s="72"/>
      <c r="BH1639" s="72"/>
      <c r="BI1639" s="72"/>
      <c r="BJ1639" s="72"/>
      <c r="BK1639" s="72"/>
      <c r="BL1639" s="72"/>
      <c r="BM1639" s="72"/>
      <c r="BN1639" s="72"/>
      <c r="BO1639" s="72"/>
      <c r="BP1639" s="72"/>
      <c r="BQ1639" s="72"/>
      <c r="BR1639" s="72"/>
      <c r="BS1639" s="72"/>
      <c r="BT1639" s="72"/>
      <c r="BU1639" s="72"/>
      <c r="BV1639" s="72"/>
      <c r="BW1639" s="72"/>
      <c r="BX1639" s="72"/>
      <c r="BY1639" s="72"/>
      <c r="BZ1639" s="72"/>
      <c r="CA1639" s="72"/>
      <c r="CB1639" s="72"/>
      <c r="CC1639" s="72"/>
      <c r="CD1639" s="72"/>
      <c r="CE1639" s="72"/>
      <c r="CF1639" s="72"/>
      <c r="CG1639" s="72"/>
      <c r="CH1639" s="72"/>
      <c r="CI1639" s="72"/>
      <c r="EK1639" s="71"/>
    </row>
    <row r="1640" spans="1:141" ht="25.15" customHeight="1">
      <c r="B1640" s="91"/>
      <c r="C1640" s="72"/>
      <c r="D1640" s="72"/>
      <c r="E1640" s="53"/>
      <c r="F1640" s="2"/>
      <c r="G1640" s="91"/>
      <c r="H1640" s="42"/>
      <c r="I1640" s="72"/>
      <c r="J1640" s="72"/>
      <c r="K1640" s="72"/>
      <c r="L1640" s="72"/>
      <c r="M1640" s="72"/>
      <c r="N1640" s="72"/>
      <c r="O1640" s="72"/>
      <c r="P1640" s="72"/>
      <c r="Q1640" s="72"/>
      <c r="R1640" s="72"/>
      <c r="S1640" s="72"/>
      <c r="T1640" s="72"/>
      <c r="U1640" s="72"/>
      <c r="V1640" s="72"/>
      <c r="W1640" s="72"/>
      <c r="X1640" s="72"/>
      <c r="Y1640" s="72"/>
      <c r="Z1640" s="72"/>
      <c r="AA1640" s="72"/>
      <c r="AB1640" s="72"/>
      <c r="AC1640" s="72"/>
      <c r="AD1640" s="72"/>
      <c r="AE1640" s="72"/>
      <c r="AF1640" s="72"/>
      <c r="AG1640" s="72"/>
      <c r="AH1640" s="72"/>
      <c r="AI1640" s="72"/>
      <c r="AJ1640" s="72"/>
      <c r="AK1640" s="72"/>
      <c r="AL1640" s="72"/>
      <c r="AM1640" s="72"/>
      <c r="AN1640" s="72"/>
      <c r="AO1640" s="72"/>
      <c r="AP1640" s="72"/>
      <c r="AQ1640" s="72"/>
      <c r="AR1640" s="72"/>
      <c r="AS1640" s="72"/>
      <c r="AT1640" s="72"/>
      <c r="AU1640" s="72"/>
      <c r="AV1640" s="72"/>
      <c r="AW1640" s="72"/>
      <c r="AX1640" s="72"/>
      <c r="AY1640" s="72"/>
      <c r="AZ1640" s="72"/>
      <c r="BA1640" s="72"/>
      <c r="BB1640" s="72"/>
      <c r="BC1640" s="72"/>
      <c r="BD1640" s="72"/>
      <c r="BE1640" s="72"/>
      <c r="BF1640" s="72"/>
      <c r="BG1640" s="72"/>
      <c r="BH1640" s="72"/>
      <c r="BI1640" s="72"/>
      <c r="BJ1640" s="72"/>
      <c r="BK1640" s="72"/>
      <c r="BL1640" s="72"/>
      <c r="BM1640" s="72"/>
      <c r="BN1640" s="72"/>
      <c r="BO1640" s="72"/>
      <c r="BP1640" s="72"/>
      <c r="BQ1640" s="72"/>
      <c r="BR1640" s="72"/>
      <c r="BS1640" s="72"/>
      <c r="BT1640" s="72"/>
      <c r="BU1640" s="72"/>
      <c r="BV1640" s="72"/>
      <c r="BW1640" s="72"/>
      <c r="BX1640" s="72"/>
      <c r="BY1640" s="72"/>
      <c r="BZ1640" s="72"/>
      <c r="CA1640" s="72"/>
      <c r="CB1640" s="72"/>
      <c r="CC1640" s="72"/>
      <c r="CD1640" s="72"/>
      <c r="CE1640" s="72"/>
      <c r="CF1640" s="72"/>
      <c r="CG1640" s="72"/>
      <c r="CH1640" s="72"/>
    </row>
    <row r="1641" spans="1:141" ht="25.15" customHeight="1">
      <c r="B1641" s="91"/>
      <c r="C1641" s="72"/>
      <c r="D1641" s="72"/>
      <c r="E1641" s="53"/>
      <c r="F1641" s="2"/>
      <c r="G1641" s="91"/>
      <c r="H1641" s="42"/>
      <c r="I1641" s="72"/>
      <c r="J1641" s="72"/>
      <c r="K1641" s="72"/>
      <c r="L1641" s="72"/>
      <c r="M1641" s="72"/>
      <c r="N1641" s="72"/>
      <c r="O1641" s="72"/>
      <c r="P1641" s="72"/>
      <c r="Q1641" s="72"/>
      <c r="R1641" s="72"/>
      <c r="S1641" s="72"/>
      <c r="T1641" s="72"/>
      <c r="U1641" s="72"/>
      <c r="V1641" s="72"/>
      <c r="W1641" s="72"/>
      <c r="X1641" s="72"/>
      <c r="Y1641" s="72"/>
      <c r="Z1641" s="72"/>
      <c r="AA1641" s="72"/>
      <c r="AB1641" s="72"/>
      <c r="AC1641" s="72"/>
      <c r="AD1641" s="72"/>
      <c r="AE1641" s="72"/>
      <c r="AF1641" s="72"/>
      <c r="AG1641" s="72"/>
      <c r="AH1641" s="72"/>
      <c r="AI1641" s="72"/>
      <c r="AJ1641" s="72"/>
      <c r="AK1641" s="72"/>
      <c r="AL1641" s="72"/>
      <c r="AM1641" s="72"/>
      <c r="AN1641" s="72"/>
      <c r="AO1641" s="72"/>
      <c r="AP1641" s="72"/>
      <c r="AQ1641" s="72"/>
      <c r="AR1641" s="72"/>
      <c r="AS1641" s="72"/>
      <c r="AT1641" s="72"/>
      <c r="AU1641" s="72"/>
      <c r="AV1641" s="72"/>
      <c r="AW1641" s="72"/>
      <c r="AX1641" s="72"/>
      <c r="AY1641" s="72"/>
      <c r="AZ1641" s="72"/>
      <c r="BA1641" s="72"/>
      <c r="BB1641" s="72"/>
      <c r="BC1641" s="72"/>
      <c r="BD1641" s="72"/>
      <c r="BE1641" s="72"/>
      <c r="BF1641" s="72"/>
      <c r="BG1641" s="72"/>
      <c r="BH1641" s="72"/>
      <c r="BI1641" s="72"/>
      <c r="BJ1641" s="72"/>
      <c r="BK1641" s="72"/>
      <c r="BL1641" s="72"/>
      <c r="BM1641" s="72"/>
      <c r="BN1641" s="72"/>
      <c r="BO1641" s="72"/>
      <c r="BP1641" s="72"/>
      <c r="BQ1641" s="72"/>
      <c r="BR1641" s="72"/>
      <c r="BS1641" s="72"/>
      <c r="BT1641" s="72"/>
      <c r="BU1641" s="72"/>
      <c r="BV1641" s="72"/>
      <c r="BW1641" s="72"/>
      <c r="BX1641" s="72"/>
      <c r="BY1641" s="72"/>
      <c r="BZ1641" s="72"/>
      <c r="CA1641" s="72"/>
      <c r="CB1641" s="72"/>
      <c r="CC1641" s="72"/>
      <c r="CD1641" s="72"/>
      <c r="CE1641" s="72"/>
      <c r="CF1641" s="72"/>
      <c r="CG1641" s="72"/>
      <c r="CH1641" s="72"/>
    </row>
    <row r="1642" spans="1:141" ht="25.15" customHeight="1">
      <c r="B1642" s="27"/>
      <c r="C1642" s="82"/>
      <c r="D1642" s="82"/>
      <c r="E1642" s="82"/>
      <c r="F1642" s="42"/>
      <c r="G1642" s="42"/>
      <c r="H1642" s="72"/>
      <c r="I1642" s="72"/>
      <c r="J1642" s="72"/>
      <c r="K1642" s="72"/>
      <c r="L1642" s="72"/>
      <c r="M1642" s="72"/>
      <c r="N1642" s="72"/>
      <c r="O1642" s="72"/>
      <c r="P1642" s="72"/>
      <c r="Q1642" s="72"/>
      <c r="R1642" s="72"/>
      <c r="S1642" s="72"/>
      <c r="T1642" s="72"/>
      <c r="U1642" s="72"/>
      <c r="V1642" s="72"/>
      <c r="W1642" s="72"/>
      <c r="X1642" s="72"/>
      <c r="Y1642" s="72"/>
      <c r="Z1642" s="72"/>
      <c r="AA1642" s="72"/>
      <c r="AB1642" s="72"/>
      <c r="AC1642" s="72"/>
      <c r="AD1642" s="72"/>
      <c r="AE1642" s="72"/>
      <c r="AF1642" s="72"/>
      <c r="AG1642" s="72"/>
      <c r="AH1642" s="72"/>
      <c r="AI1642" s="72"/>
      <c r="AJ1642" s="72"/>
      <c r="AK1642" s="72"/>
      <c r="AL1642" s="72"/>
      <c r="AM1642" s="72"/>
      <c r="AN1642" s="72"/>
      <c r="AO1642" s="72"/>
      <c r="AP1642" s="72"/>
      <c r="AQ1642" s="72"/>
      <c r="AR1642" s="72"/>
      <c r="AS1642" s="72"/>
      <c r="AT1642" s="72"/>
      <c r="AU1642" s="72"/>
      <c r="AV1642" s="72"/>
      <c r="AW1642" s="72"/>
      <c r="AX1642" s="72"/>
      <c r="AY1642" s="72"/>
      <c r="AZ1642" s="72"/>
      <c r="BA1642" s="72"/>
      <c r="BB1642" s="72"/>
      <c r="BC1642" s="72"/>
      <c r="BD1642" s="72"/>
      <c r="BE1642" s="72"/>
      <c r="BF1642" s="72"/>
      <c r="BG1642" s="72"/>
      <c r="BH1642" s="72"/>
      <c r="BI1642" s="72"/>
      <c r="BJ1642" s="72"/>
      <c r="BK1642" s="72"/>
      <c r="BL1642" s="72"/>
      <c r="BM1642" s="72"/>
      <c r="BN1642" s="72"/>
      <c r="BO1642" s="72"/>
      <c r="BP1642" s="72"/>
      <c r="BQ1642" s="72"/>
      <c r="BR1642" s="72"/>
      <c r="BS1642" s="72"/>
      <c r="BT1642" s="72"/>
      <c r="BU1642" s="72"/>
      <c r="BV1642" s="72"/>
      <c r="BW1642" s="72"/>
      <c r="BX1642" s="72"/>
      <c r="BY1642" s="72"/>
      <c r="BZ1642" s="72"/>
      <c r="CA1642" s="72"/>
      <c r="CB1642" s="72"/>
      <c r="CC1642" s="72"/>
      <c r="CD1642" s="72"/>
      <c r="CE1642" s="72"/>
      <c r="CF1642" s="72"/>
      <c r="CG1642" s="72"/>
      <c r="CH1642" s="72"/>
    </row>
    <row r="1643" spans="1:141" ht="25.15" customHeight="1">
      <c r="A1643" s="391" t="s">
        <v>421</v>
      </c>
      <c r="B1643" s="476" t="s">
        <v>485</v>
      </c>
      <c r="C1643" s="428"/>
      <c r="D1643" s="428"/>
      <c r="E1643" s="428"/>
      <c r="F1643" s="428"/>
      <c r="G1643" s="52"/>
      <c r="H1643" s="87"/>
      <c r="I1643" s="87"/>
      <c r="J1643" s="87"/>
      <c r="K1643" s="87"/>
      <c r="L1643" s="87"/>
      <c r="M1643" s="87"/>
      <c r="N1643" s="87"/>
      <c r="O1643" s="87"/>
      <c r="P1643" s="87"/>
      <c r="Q1643" s="87"/>
      <c r="R1643" s="87"/>
      <c r="S1643" s="87"/>
      <c r="T1643" s="87"/>
      <c r="U1643" s="87"/>
      <c r="V1643" s="87"/>
      <c r="W1643" s="87"/>
      <c r="X1643" s="87"/>
      <c r="Y1643" s="87"/>
      <c r="Z1643" s="87"/>
      <c r="AA1643" s="87"/>
      <c r="AB1643" s="87"/>
      <c r="AC1643" s="87"/>
      <c r="AD1643" s="87"/>
      <c r="AE1643" s="87"/>
      <c r="AF1643" s="87"/>
      <c r="AG1643" s="87"/>
      <c r="AH1643" s="87"/>
      <c r="AI1643" s="87"/>
      <c r="AJ1643" s="87"/>
      <c r="AK1643" s="87"/>
      <c r="AL1643" s="87"/>
      <c r="AM1643" s="87"/>
      <c r="AN1643" s="87"/>
      <c r="AO1643" s="87"/>
      <c r="AP1643" s="87"/>
      <c r="AQ1643" s="87"/>
      <c r="AR1643" s="87"/>
      <c r="AS1643" s="87"/>
      <c r="AT1643" s="87"/>
      <c r="AU1643" s="87"/>
      <c r="AV1643" s="87"/>
      <c r="AW1643" s="87"/>
      <c r="AX1643" s="87"/>
      <c r="AY1643" s="87"/>
      <c r="AZ1643" s="87"/>
      <c r="BA1643" s="87"/>
      <c r="BB1643" s="87"/>
      <c r="BC1643" s="87"/>
      <c r="BD1643" s="87"/>
      <c r="BE1643" s="87"/>
      <c r="BF1643" s="87"/>
      <c r="BG1643" s="87"/>
      <c r="BH1643" s="87"/>
      <c r="BI1643" s="87"/>
      <c r="BJ1643" s="87"/>
      <c r="BK1643" s="87"/>
      <c r="BL1643" s="87"/>
      <c r="BM1643" s="87"/>
      <c r="BN1643" s="87"/>
      <c r="BO1643" s="87"/>
      <c r="BP1643" s="87"/>
      <c r="BQ1643" s="87"/>
      <c r="BR1643" s="87"/>
      <c r="BS1643" s="87"/>
      <c r="BT1643" s="87"/>
      <c r="BU1643" s="87"/>
      <c r="BV1643" s="87"/>
      <c r="BW1643" s="87"/>
      <c r="BX1643" s="87"/>
      <c r="BY1643" s="87"/>
      <c r="BZ1643" s="87"/>
      <c r="CA1643" s="87"/>
      <c r="CB1643" s="87"/>
      <c r="CC1643" s="87"/>
      <c r="CD1643" s="87"/>
      <c r="CE1643" s="87"/>
      <c r="CF1643" s="87"/>
      <c r="CG1643" s="87"/>
      <c r="CH1643" s="87"/>
    </row>
    <row r="1644" spans="1:141" ht="25.15" customHeight="1">
      <c r="B1644" s="313" t="s">
        <v>379</v>
      </c>
      <c r="C1644" s="105">
        <v>2001</v>
      </c>
      <c r="D1644" s="105">
        <f t="shared" ref="D1644:BJ1644" si="628">C1644+1</f>
        <v>2002</v>
      </c>
      <c r="E1644" s="105">
        <f t="shared" si="628"/>
        <v>2003</v>
      </c>
      <c r="F1644" s="105">
        <f t="shared" si="628"/>
        <v>2004</v>
      </c>
      <c r="G1644" s="105">
        <f t="shared" si="628"/>
        <v>2005</v>
      </c>
      <c r="H1644" s="105">
        <f t="shared" si="628"/>
        <v>2006</v>
      </c>
      <c r="I1644" s="105">
        <f t="shared" si="628"/>
        <v>2007</v>
      </c>
      <c r="J1644" s="105">
        <f t="shared" si="628"/>
        <v>2008</v>
      </c>
      <c r="K1644" s="105">
        <f t="shared" si="628"/>
        <v>2009</v>
      </c>
      <c r="L1644" s="105">
        <f t="shared" si="628"/>
        <v>2010</v>
      </c>
      <c r="M1644" s="105">
        <f t="shared" si="628"/>
        <v>2011</v>
      </c>
      <c r="N1644" s="105">
        <f t="shared" si="628"/>
        <v>2012</v>
      </c>
      <c r="O1644" s="105">
        <f t="shared" si="628"/>
        <v>2013</v>
      </c>
      <c r="P1644" s="105">
        <f t="shared" si="628"/>
        <v>2014</v>
      </c>
      <c r="Q1644" s="105">
        <f t="shared" si="628"/>
        <v>2015</v>
      </c>
      <c r="R1644" s="105">
        <f t="shared" si="628"/>
        <v>2016</v>
      </c>
      <c r="S1644" s="105">
        <f t="shared" si="628"/>
        <v>2017</v>
      </c>
      <c r="T1644" s="105">
        <f t="shared" si="628"/>
        <v>2018</v>
      </c>
      <c r="U1644" s="105">
        <f>T1644+1</f>
        <v>2019</v>
      </c>
      <c r="V1644" s="105">
        <f t="shared" si="628"/>
        <v>2020</v>
      </c>
      <c r="W1644" s="105">
        <f t="shared" si="628"/>
        <v>2021</v>
      </c>
      <c r="X1644" s="105">
        <f t="shared" si="628"/>
        <v>2022</v>
      </c>
      <c r="Y1644" s="105">
        <f t="shared" si="628"/>
        <v>2023</v>
      </c>
      <c r="Z1644" s="105">
        <f t="shared" si="628"/>
        <v>2024</v>
      </c>
      <c r="AA1644" s="105">
        <f t="shared" si="628"/>
        <v>2025</v>
      </c>
      <c r="AB1644" s="105">
        <f t="shared" si="628"/>
        <v>2026</v>
      </c>
      <c r="AC1644" s="105">
        <f t="shared" si="628"/>
        <v>2027</v>
      </c>
      <c r="AD1644" s="105">
        <f t="shared" si="628"/>
        <v>2028</v>
      </c>
      <c r="AE1644" s="105">
        <f t="shared" si="628"/>
        <v>2029</v>
      </c>
      <c r="AF1644" s="105">
        <f t="shared" si="628"/>
        <v>2030</v>
      </c>
      <c r="AG1644" s="105">
        <f t="shared" si="628"/>
        <v>2031</v>
      </c>
      <c r="AH1644" s="105">
        <f t="shared" si="628"/>
        <v>2032</v>
      </c>
      <c r="AI1644" s="105">
        <f t="shared" si="628"/>
        <v>2033</v>
      </c>
      <c r="AJ1644" s="105">
        <f t="shared" si="628"/>
        <v>2034</v>
      </c>
      <c r="AK1644" s="105">
        <f t="shared" si="628"/>
        <v>2035</v>
      </c>
      <c r="AL1644" s="105">
        <f t="shared" si="628"/>
        <v>2036</v>
      </c>
      <c r="AM1644" s="105">
        <f t="shared" si="628"/>
        <v>2037</v>
      </c>
      <c r="AN1644" s="105">
        <f t="shared" si="628"/>
        <v>2038</v>
      </c>
      <c r="AO1644" s="105">
        <f t="shared" si="628"/>
        <v>2039</v>
      </c>
      <c r="AP1644" s="105">
        <f t="shared" si="628"/>
        <v>2040</v>
      </c>
      <c r="AQ1644" s="105">
        <f t="shared" si="628"/>
        <v>2041</v>
      </c>
      <c r="AR1644" s="105">
        <f t="shared" si="628"/>
        <v>2042</v>
      </c>
      <c r="AS1644" s="105">
        <f t="shared" si="628"/>
        <v>2043</v>
      </c>
      <c r="AT1644" s="105">
        <f t="shared" si="628"/>
        <v>2044</v>
      </c>
      <c r="AU1644" s="105">
        <f t="shared" si="628"/>
        <v>2045</v>
      </c>
      <c r="AV1644" s="105">
        <f t="shared" si="628"/>
        <v>2046</v>
      </c>
      <c r="AW1644" s="105">
        <f t="shared" si="628"/>
        <v>2047</v>
      </c>
      <c r="AX1644" s="105">
        <f t="shared" si="628"/>
        <v>2048</v>
      </c>
      <c r="AY1644" s="105">
        <f t="shared" si="628"/>
        <v>2049</v>
      </c>
      <c r="AZ1644" s="105">
        <f t="shared" si="628"/>
        <v>2050</v>
      </c>
      <c r="BA1644" s="105">
        <f t="shared" si="628"/>
        <v>2051</v>
      </c>
      <c r="BB1644" s="105">
        <f t="shared" si="628"/>
        <v>2052</v>
      </c>
      <c r="BC1644" s="105">
        <f t="shared" si="628"/>
        <v>2053</v>
      </c>
      <c r="BD1644" s="105">
        <f t="shared" si="628"/>
        <v>2054</v>
      </c>
      <c r="BE1644" s="105">
        <f t="shared" si="628"/>
        <v>2055</v>
      </c>
      <c r="BF1644" s="105">
        <f t="shared" si="628"/>
        <v>2056</v>
      </c>
      <c r="BG1644" s="105">
        <f t="shared" si="628"/>
        <v>2057</v>
      </c>
      <c r="BH1644" s="105">
        <f t="shared" si="628"/>
        <v>2058</v>
      </c>
      <c r="BI1644" s="105">
        <f t="shared" si="628"/>
        <v>2059</v>
      </c>
      <c r="BJ1644" s="105">
        <f t="shared" si="628"/>
        <v>2060</v>
      </c>
      <c r="BK1644" s="87"/>
      <c r="BL1644" s="87"/>
      <c r="BM1644" s="87"/>
      <c r="BN1644" s="87"/>
      <c r="BO1644" s="87"/>
      <c r="BP1644" s="87"/>
      <c r="BQ1644" s="87"/>
      <c r="BR1644" s="87"/>
      <c r="BS1644" s="87"/>
      <c r="BT1644" s="87"/>
      <c r="BU1644" s="87"/>
      <c r="BV1644" s="87"/>
      <c r="BW1644" s="87"/>
      <c r="BX1644" s="87"/>
      <c r="BY1644" s="87"/>
      <c r="BZ1644" s="87"/>
      <c r="CA1644" s="87"/>
      <c r="CB1644" s="87"/>
      <c r="CC1644" s="87"/>
      <c r="CD1644" s="87"/>
      <c r="CE1644" s="87"/>
      <c r="CF1644" s="87"/>
      <c r="CG1644" s="87"/>
      <c r="CH1644" s="87"/>
    </row>
    <row r="1645" spans="1:141" ht="25.15" customHeight="1">
      <c r="B1645" s="24" t="s">
        <v>484</v>
      </c>
      <c r="C1645" s="48"/>
      <c r="D1645" s="48"/>
      <c r="E1645" s="48"/>
      <c r="F1645" s="48"/>
      <c r="G1645" s="52"/>
      <c r="H1645" s="87"/>
      <c r="I1645" s="87"/>
      <c r="J1645" s="87"/>
      <c r="K1645" s="87"/>
      <c r="L1645" s="87"/>
      <c r="M1645" s="87"/>
      <c r="N1645" s="87"/>
      <c r="O1645" s="87"/>
      <c r="P1645" s="87"/>
      <c r="Q1645" s="87"/>
      <c r="R1645" s="87"/>
      <c r="S1645" s="87"/>
      <c r="T1645" s="87"/>
      <c r="U1645" s="87"/>
      <c r="V1645" s="87"/>
      <c r="W1645" s="87"/>
      <c r="X1645" s="87"/>
      <c r="Y1645" s="87"/>
      <c r="Z1645" s="87"/>
      <c r="AA1645" s="87"/>
      <c r="AB1645" s="87"/>
      <c r="AC1645" s="87"/>
      <c r="AD1645" s="87"/>
      <c r="AE1645" s="87"/>
      <c r="AF1645" s="87"/>
      <c r="AG1645" s="87"/>
      <c r="AH1645" s="87"/>
      <c r="AI1645" s="87"/>
      <c r="AJ1645" s="87"/>
      <c r="AK1645" s="87"/>
      <c r="AL1645" s="87"/>
      <c r="AM1645" s="87"/>
      <c r="AN1645" s="87"/>
      <c r="AO1645" s="87"/>
      <c r="AP1645" s="87"/>
      <c r="AQ1645" s="87"/>
      <c r="AR1645" s="87"/>
      <c r="AS1645" s="87"/>
      <c r="AT1645" s="87"/>
      <c r="AU1645" s="87"/>
      <c r="AV1645" s="87"/>
      <c r="AW1645" s="87"/>
      <c r="AX1645" s="87"/>
      <c r="AY1645" s="87"/>
      <c r="AZ1645" s="87"/>
      <c r="BA1645" s="87"/>
      <c r="BB1645" s="87"/>
      <c r="BC1645" s="87"/>
      <c r="BD1645" s="87"/>
      <c r="BE1645" s="87"/>
      <c r="BF1645" s="87"/>
      <c r="BG1645" s="87"/>
      <c r="BH1645" s="87"/>
      <c r="BI1645" s="87"/>
      <c r="BJ1645" s="87"/>
      <c r="BK1645" s="87"/>
      <c r="BL1645" s="87"/>
      <c r="BM1645" s="87"/>
      <c r="BN1645" s="87"/>
      <c r="BO1645" s="87"/>
      <c r="BP1645" s="87"/>
      <c r="BQ1645" s="87"/>
      <c r="BR1645" s="87"/>
      <c r="BS1645" s="87"/>
      <c r="BT1645" s="87"/>
      <c r="BU1645" s="87"/>
      <c r="BV1645" s="87"/>
      <c r="BW1645" s="87"/>
      <c r="BX1645" s="87"/>
      <c r="BY1645" s="87"/>
      <c r="BZ1645" s="87"/>
      <c r="CA1645" s="87"/>
      <c r="CB1645" s="87"/>
      <c r="CC1645" s="87"/>
      <c r="CD1645" s="87"/>
      <c r="CE1645" s="87"/>
      <c r="CF1645" s="87"/>
      <c r="CG1645" s="87"/>
      <c r="CH1645" s="87"/>
    </row>
    <row r="1646" spans="1:141" ht="25.15" customHeight="1">
      <c r="B1646" s="314" t="s">
        <v>380</v>
      </c>
      <c r="C1646" s="48"/>
      <c r="D1646" s="48"/>
      <c r="E1646" s="48"/>
      <c r="F1646" s="48"/>
      <c r="G1646" s="48"/>
      <c r="H1646" s="48"/>
      <c r="I1646" s="48"/>
      <c r="J1646" s="48"/>
      <c r="K1646" s="48"/>
      <c r="L1646" s="48"/>
      <c r="M1646" s="48"/>
      <c r="N1646" s="48"/>
      <c r="O1646" s="48"/>
      <c r="P1646" s="48"/>
      <c r="Q1646" s="48"/>
      <c r="R1646" s="48"/>
      <c r="S1646" s="48"/>
      <c r="T1646" s="48"/>
      <c r="U1646" s="48"/>
      <c r="V1646" s="48"/>
      <c r="W1646" s="48"/>
      <c r="X1646" s="48"/>
      <c r="Y1646" s="87"/>
      <c r="Z1646" s="87"/>
      <c r="AA1646" s="87"/>
      <c r="AB1646" s="87"/>
      <c r="AC1646" s="87"/>
      <c r="AD1646" s="87"/>
      <c r="AE1646" s="87"/>
      <c r="AF1646" s="87"/>
      <c r="AG1646" s="87"/>
      <c r="AH1646" s="87"/>
      <c r="AI1646" s="87"/>
      <c r="AJ1646" s="87"/>
      <c r="AK1646" s="87"/>
      <c r="AL1646" s="87"/>
      <c r="AM1646" s="87"/>
      <c r="AN1646" s="87"/>
      <c r="AO1646" s="87"/>
      <c r="AP1646" s="87"/>
      <c r="AQ1646" s="87"/>
      <c r="AR1646" s="87"/>
      <c r="AS1646" s="87"/>
      <c r="AT1646" s="87"/>
      <c r="AU1646" s="87"/>
      <c r="AV1646" s="87"/>
      <c r="AW1646" s="87"/>
      <c r="AX1646" s="87"/>
      <c r="AY1646" s="87"/>
      <c r="AZ1646" s="87"/>
      <c r="BA1646" s="87"/>
      <c r="BB1646" s="87"/>
      <c r="BC1646" s="87"/>
      <c r="BD1646" s="87"/>
      <c r="BE1646" s="87"/>
      <c r="BF1646" s="87"/>
      <c r="BG1646" s="87"/>
      <c r="BH1646" s="87"/>
      <c r="BI1646" s="87"/>
      <c r="BJ1646" s="87"/>
      <c r="BK1646" s="87"/>
      <c r="BL1646" s="87"/>
      <c r="BM1646" s="87"/>
      <c r="BN1646" s="87"/>
      <c r="BO1646" s="87"/>
      <c r="BP1646" s="87"/>
      <c r="BQ1646" s="87"/>
      <c r="BR1646" s="87"/>
      <c r="BS1646" s="87"/>
      <c r="BT1646" s="87"/>
      <c r="BU1646" s="87"/>
      <c r="BV1646" s="87"/>
      <c r="BW1646" s="87"/>
      <c r="BX1646" s="87"/>
      <c r="BY1646" s="87"/>
      <c r="BZ1646" s="87"/>
      <c r="CA1646" s="87"/>
      <c r="CB1646" s="87"/>
      <c r="CC1646" s="87"/>
      <c r="CD1646" s="87"/>
      <c r="CE1646" s="87"/>
      <c r="CF1646" s="87"/>
      <c r="CG1646" s="87"/>
      <c r="CH1646" s="87"/>
    </row>
    <row r="1647" spans="1:141" ht="25.15" customHeight="1">
      <c r="B1647" s="66"/>
      <c r="C1647" s="105">
        <f t="shared" ref="C1647:BJ1647" si="629">C$1653</f>
        <v>2001</v>
      </c>
      <c r="D1647" s="105">
        <f t="shared" si="629"/>
        <v>2002</v>
      </c>
      <c r="E1647" s="105">
        <f t="shared" si="629"/>
        <v>2003</v>
      </c>
      <c r="F1647" s="105">
        <f t="shared" si="629"/>
        <v>2004</v>
      </c>
      <c r="G1647" s="105">
        <f t="shared" si="629"/>
        <v>2005</v>
      </c>
      <c r="H1647" s="105">
        <f t="shared" si="629"/>
        <v>2006</v>
      </c>
      <c r="I1647" s="105">
        <f t="shared" si="629"/>
        <v>2007</v>
      </c>
      <c r="J1647" s="105">
        <f t="shared" si="629"/>
        <v>2008</v>
      </c>
      <c r="K1647" s="105">
        <f t="shared" si="629"/>
        <v>2009</v>
      </c>
      <c r="L1647" s="105">
        <f t="shared" si="629"/>
        <v>2010</v>
      </c>
      <c r="M1647" s="105">
        <f t="shared" si="629"/>
        <v>2011</v>
      </c>
      <c r="N1647" s="105">
        <f t="shared" si="629"/>
        <v>2012</v>
      </c>
      <c r="O1647" s="105">
        <f t="shared" si="629"/>
        <v>2013</v>
      </c>
      <c r="P1647" s="105">
        <f t="shared" si="629"/>
        <v>2014</v>
      </c>
      <c r="Q1647" s="105">
        <f t="shared" si="629"/>
        <v>2015</v>
      </c>
      <c r="R1647" s="105">
        <f t="shared" si="629"/>
        <v>2016</v>
      </c>
      <c r="S1647" s="105">
        <f t="shared" si="629"/>
        <v>2017</v>
      </c>
      <c r="T1647" s="105">
        <f t="shared" si="629"/>
        <v>2018</v>
      </c>
      <c r="U1647" s="105">
        <f t="shared" si="629"/>
        <v>2019</v>
      </c>
      <c r="V1647" s="105">
        <f t="shared" si="629"/>
        <v>2020</v>
      </c>
      <c r="W1647" s="105">
        <f t="shared" si="629"/>
        <v>2021</v>
      </c>
      <c r="X1647" s="105">
        <f t="shared" si="629"/>
        <v>2022</v>
      </c>
      <c r="Y1647" s="105">
        <f t="shared" si="629"/>
        <v>2023</v>
      </c>
      <c r="Z1647" s="105">
        <f t="shared" si="629"/>
        <v>2024</v>
      </c>
      <c r="AA1647" s="105">
        <f t="shared" si="629"/>
        <v>2025</v>
      </c>
      <c r="AB1647" s="105">
        <f t="shared" si="629"/>
        <v>2026</v>
      </c>
      <c r="AC1647" s="105">
        <f t="shared" si="629"/>
        <v>2027</v>
      </c>
      <c r="AD1647" s="105">
        <f t="shared" si="629"/>
        <v>2028</v>
      </c>
      <c r="AE1647" s="105">
        <f t="shared" si="629"/>
        <v>2029</v>
      </c>
      <c r="AF1647" s="105">
        <f t="shared" si="629"/>
        <v>2030</v>
      </c>
      <c r="AG1647" s="105">
        <f t="shared" si="629"/>
        <v>2031</v>
      </c>
      <c r="AH1647" s="105">
        <f t="shared" si="629"/>
        <v>2032</v>
      </c>
      <c r="AI1647" s="105">
        <f t="shared" si="629"/>
        <v>2033</v>
      </c>
      <c r="AJ1647" s="105">
        <f t="shared" si="629"/>
        <v>2034</v>
      </c>
      <c r="AK1647" s="105">
        <f t="shared" si="629"/>
        <v>2035</v>
      </c>
      <c r="AL1647" s="105">
        <f t="shared" si="629"/>
        <v>2036</v>
      </c>
      <c r="AM1647" s="105">
        <f t="shared" si="629"/>
        <v>2037</v>
      </c>
      <c r="AN1647" s="105">
        <f t="shared" si="629"/>
        <v>2038</v>
      </c>
      <c r="AO1647" s="105">
        <f t="shared" si="629"/>
        <v>2039</v>
      </c>
      <c r="AP1647" s="105">
        <f t="shared" si="629"/>
        <v>2040</v>
      </c>
      <c r="AQ1647" s="105">
        <f t="shared" si="629"/>
        <v>2041</v>
      </c>
      <c r="AR1647" s="105">
        <f t="shared" si="629"/>
        <v>2042</v>
      </c>
      <c r="AS1647" s="105">
        <f t="shared" si="629"/>
        <v>2043</v>
      </c>
      <c r="AT1647" s="105">
        <f t="shared" si="629"/>
        <v>2044</v>
      </c>
      <c r="AU1647" s="105">
        <f t="shared" si="629"/>
        <v>2045</v>
      </c>
      <c r="AV1647" s="105">
        <f t="shared" si="629"/>
        <v>2046</v>
      </c>
      <c r="AW1647" s="105">
        <f t="shared" si="629"/>
        <v>2047</v>
      </c>
      <c r="AX1647" s="105">
        <f t="shared" si="629"/>
        <v>2048</v>
      </c>
      <c r="AY1647" s="105">
        <f t="shared" si="629"/>
        <v>2049</v>
      </c>
      <c r="AZ1647" s="105">
        <f t="shared" si="629"/>
        <v>2050</v>
      </c>
      <c r="BA1647" s="105">
        <f t="shared" si="629"/>
        <v>2051</v>
      </c>
      <c r="BB1647" s="105">
        <f t="shared" si="629"/>
        <v>2052</v>
      </c>
      <c r="BC1647" s="105">
        <f t="shared" si="629"/>
        <v>2053</v>
      </c>
      <c r="BD1647" s="105">
        <f t="shared" si="629"/>
        <v>2054</v>
      </c>
      <c r="BE1647" s="105">
        <f t="shared" si="629"/>
        <v>2055</v>
      </c>
      <c r="BF1647" s="105">
        <f t="shared" si="629"/>
        <v>2056</v>
      </c>
      <c r="BG1647" s="105">
        <f t="shared" si="629"/>
        <v>2057</v>
      </c>
      <c r="BH1647" s="105">
        <f t="shared" si="629"/>
        <v>2058</v>
      </c>
      <c r="BI1647" s="105">
        <f t="shared" si="629"/>
        <v>2059</v>
      </c>
      <c r="BJ1647" s="105">
        <f t="shared" si="629"/>
        <v>2060</v>
      </c>
      <c r="BK1647" s="72"/>
      <c r="BL1647" s="72"/>
      <c r="BM1647" s="72"/>
      <c r="BN1647" s="72"/>
      <c r="BO1647" s="72"/>
      <c r="BP1647" s="72"/>
      <c r="BQ1647" s="72"/>
      <c r="BR1647" s="72"/>
      <c r="BS1647" s="72"/>
      <c r="BT1647" s="72"/>
      <c r="BU1647" s="72"/>
      <c r="BV1647" s="72"/>
      <c r="BW1647" s="72"/>
      <c r="BX1647" s="72"/>
      <c r="BY1647" s="72"/>
      <c r="BZ1647" s="72"/>
      <c r="CA1647" s="72"/>
      <c r="CB1647" s="72"/>
      <c r="CC1647" s="72"/>
      <c r="CD1647" s="72"/>
      <c r="CE1647" s="72"/>
      <c r="CF1647" s="72"/>
      <c r="CG1647" s="72"/>
      <c r="CH1647" s="72"/>
    </row>
    <row r="1648" spans="1:141" ht="25.15" customHeight="1">
      <c r="B1648" s="103" t="s">
        <v>84</v>
      </c>
      <c r="C1648" s="315">
        <v>105.5</v>
      </c>
      <c r="D1648" s="315">
        <v>101.9</v>
      </c>
      <c r="E1648" s="316">
        <v>100.8</v>
      </c>
      <c r="F1648" s="316">
        <v>103.5</v>
      </c>
      <c r="G1648" s="316">
        <v>102.1</v>
      </c>
      <c r="H1648" s="316">
        <v>101</v>
      </c>
      <c r="I1648" s="316">
        <v>102.5</v>
      </c>
      <c r="J1648" s="316">
        <v>104.2</v>
      </c>
      <c r="K1648" s="316">
        <v>103.5</v>
      </c>
      <c r="L1648" s="316">
        <v>102.6</v>
      </c>
      <c r="M1648" s="316">
        <v>104.3</v>
      </c>
      <c r="N1648" s="316">
        <v>103.7</v>
      </c>
      <c r="O1648" s="316">
        <v>100.9</v>
      </c>
      <c r="P1648" s="316">
        <v>100</v>
      </c>
      <c r="Q1648" s="316">
        <v>99.1</v>
      </c>
      <c r="R1648" s="316">
        <v>99.4</v>
      </c>
      <c r="S1648" s="317">
        <v>102</v>
      </c>
      <c r="T1648" s="317">
        <v>101.6</v>
      </c>
      <c r="U1648" s="317">
        <v>102.3</v>
      </c>
      <c r="V1648" s="317">
        <v>103.4</v>
      </c>
      <c r="W1648" s="317">
        <v>105.1</v>
      </c>
      <c r="X1648" s="413">
        <v>114.4</v>
      </c>
      <c r="Y1648" s="318"/>
      <c r="Z1648" s="318"/>
      <c r="AA1648" s="318"/>
      <c r="AB1648" s="318"/>
      <c r="AC1648" s="318"/>
      <c r="AD1648" s="318"/>
      <c r="AE1648" s="318"/>
      <c r="AF1648" s="318"/>
      <c r="AG1648" s="318"/>
      <c r="AH1648" s="318"/>
      <c r="AI1648" s="318"/>
      <c r="AJ1648" s="318"/>
      <c r="AK1648" s="318"/>
      <c r="AL1648" s="318"/>
      <c r="AM1648" s="318"/>
      <c r="AN1648" s="318"/>
      <c r="AO1648" s="318"/>
      <c r="AP1648" s="318"/>
      <c r="AQ1648" s="318"/>
      <c r="AR1648" s="318"/>
      <c r="AS1648" s="318"/>
      <c r="AT1648" s="318"/>
      <c r="AU1648" s="318"/>
      <c r="AV1648" s="318"/>
      <c r="AW1648" s="318"/>
      <c r="AX1648" s="318"/>
      <c r="AY1648" s="318"/>
      <c r="AZ1648" s="318"/>
      <c r="BA1648" s="318"/>
      <c r="BB1648" s="318"/>
      <c r="BC1648" s="318"/>
      <c r="BD1648" s="318"/>
      <c r="BE1648" s="318"/>
      <c r="BF1648" s="318"/>
      <c r="BG1648" s="318"/>
      <c r="BH1648" s="318"/>
      <c r="BI1648" s="318"/>
      <c r="BJ1648" s="318"/>
      <c r="BK1648" s="72"/>
      <c r="BL1648" s="72"/>
      <c r="BM1648" s="72"/>
      <c r="BN1648" s="72"/>
      <c r="BO1648" s="72"/>
      <c r="BP1648" s="72"/>
      <c r="BQ1648" s="72"/>
      <c r="BR1648" s="72"/>
      <c r="BS1648" s="72"/>
      <c r="BT1648" s="72"/>
      <c r="BU1648" s="72"/>
      <c r="BV1648" s="72"/>
      <c r="BW1648" s="72"/>
      <c r="BX1648" s="72"/>
      <c r="BY1648" s="72"/>
      <c r="BZ1648" s="72"/>
      <c r="CA1648" s="72"/>
      <c r="CB1648" s="72"/>
      <c r="CC1648" s="72"/>
      <c r="CD1648" s="72"/>
      <c r="CE1648" s="72"/>
      <c r="CF1648" s="72"/>
      <c r="CG1648" s="72"/>
      <c r="CH1648" s="72"/>
    </row>
    <row r="1649" spans="2:86" ht="25.15" customHeight="1">
      <c r="B1649" s="24" t="s">
        <v>486</v>
      </c>
      <c r="C1649" s="61"/>
      <c r="D1649" s="61"/>
      <c r="E1649" s="61"/>
      <c r="F1649" s="61"/>
      <c r="G1649" s="61"/>
      <c r="H1649" s="61"/>
      <c r="I1649" s="61"/>
      <c r="J1649" s="61"/>
      <c r="K1649" s="61"/>
      <c r="L1649" s="61"/>
      <c r="M1649" s="61"/>
      <c r="N1649" s="61"/>
      <c r="O1649" s="61"/>
      <c r="P1649" s="61"/>
      <c r="Q1649" s="61"/>
      <c r="R1649" s="61"/>
      <c r="S1649" s="61"/>
      <c r="T1649" s="61"/>
      <c r="U1649" s="61"/>
      <c r="V1649" s="61"/>
      <c r="W1649" s="61"/>
      <c r="X1649" s="61"/>
      <c r="Y1649" s="61"/>
      <c r="Z1649" s="61"/>
      <c r="AA1649" s="61"/>
      <c r="AB1649" s="61"/>
      <c r="AC1649" s="61"/>
      <c r="AD1649" s="88"/>
      <c r="AE1649" s="66"/>
      <c r="AF1649" s="66"/>
      <c r="AG1649" s="66"/>
      <c r="AH1649" s="66"/>
      <c r="AI1649" s="66"/>
      <c r="AJ1649" s="66"/>
      <c r="AK1649" s="66"/>
      <c r="AL1649" s="66"/>
      <c r="AM1649" s="66"/>
      <c r="AN1649" s="66"/>
      <c r="AO1649" s="66"/>
      <c r="AP1649" s="66"/>
      <c r="AQ1649" s="66"/>
      <c r="AR1649" s="66"/>
      <c r="AS1649" s="66"/>
      <c r="AT1649" s="66"/>
      <c r="AU1649" s="66"/>
      <c r="AV1649" s="66"/>
      <c r="AW1649" s="66"/>
      <c r="AX1649" s="66"/>
      <c r="AY1649" s="66"/>
      <c r="AZ1649" s="66"/>
      <c r="BA1649" s="66"/>
      <c r="BB1649" s="66"/>
      <c r="BC1649" s="66"/>
      <c r="BD1649" s="66"/>
      <c r="BE1649" s="66"/>
      <c r="BF1649" s="66"/>
      <c r="BG1649" s="66"/>
      <c r="BH1649" s="66"/>
      <c r="BI1649" s="66"/>
      <c r="BJ1649" s="66"/>
      <c r="BK1649" s="72"/>
      <c r="BL1649" s="72"/>
      <c r="BM1649" s="72"/>
      <c r="BN1649" s="72"/>
      <c r="BO1649" s="72"/>
      <c r="BP1649" s="72"/>
      <c r="BQ1649" s="72"/>
      <c r="BR1649" s="72"/>
      <c r="BS1649" s="72"/>
      <c r="BT1649" s="72"/>
      <c r="BU1649" s="72"/>
      <c r="BV1649" s="72"/>
      <c r="BW1649" s="72"/>
      <c r="BX1649" s="72"/>
      <c r="BY1649" s="72"/>
      <c r="BZ1649" s="72"/>
      <c r="CA1649" s="72"/>
      <c r="CB1649" s="72"/>
      <c r="CC1649" s="72"/>
      <c r="CD1649" s="72"/>
      <c r="CE1649" s="72"/>
      <c r="CF1649" s="72"/>
      <c r="CG1649" s="72"/>
      <c r="CH1649" s="72"/>
    </row>
    <row r="1650" spans="2:86" ht="25.15" customHeight="1">
      <c r="B1650" s="66"/>
      <c r="C1650" s="105">
        <v>2001</v>
      </c>
      <c r="D1650" s="105">
        <f t="shared" ref="D1650:BJ1650" si="630">C1650+1</f>
        <v>2002</v>
      </c>
      <c r="E1650" s="105">
        <f t="shared" si="630"/>
        <v>2003</v>
      </c>
      <c r="F1650" s="105">
        <f t="shared" si="630"/>
        <v>2004</v>
      </c>
      <c r="G1650" s="105">
        <f t="shared" si="630"/>
        <v>2005</v>
      </c>
      <c r="H1650" s="105">
        <f t="shared" si="630"/>
        <v>2006</v>
      </c>
      <c r="I1650" s="105">
        <f t="shared" si="630"/>
        <v>2007</v>
      </c>
      <c r="J1650" s="105">
        <f t="shared" si="630"/>
        <v>2008</v>
      </c>
      <c r="K1650" s="105">
        <f t="shared" si="630"/>
        <v>2009</v>
      </c>
      <c r="L1650" s="105">
        <f t="shared" si="630"/>
        <v>2010</v>
      </c>
      <c r="M1650" s="105">
        <f t="shared" si="630"/>
        <v>2011</v>
      </c>
      <c r="N1650" s="105">
        <f t="shared" si="630"/>
        <v>2012</v>
      </c>
      <c r="O1650" s="105">
        <f t="shared" si="630"/>
        <v>2013</v>
      </c>
      <c r="P1650" s="105">
        <f t="shared" si="630"/>
        <v>2014</v>
      </c>
      <c r="Q1650" s="105">
        <f t="shared" si="630"/>
        <v>2015</v>
      </c>
      <c r="R1650" s="105">
        <f t="shared" si="630"/>
        <v>2016</v>
      </c>
      <c r="S1650" s="105">
        <f t="shared" si="630"/>
        <v>2017</v>
      </c>
      <c r="T1650" s="105">
        <f t="shared" si="630"/>
        <v>2018</v>
      </c>
      <c r="U1650" s="105">
        <f>T1650+1</f>
        <v>2019</v>
      </c>
      <c r="V1650" s="105">
        <f t="shared" si="630"/>
        <v>2020</v>
      </c>
      <c r="W1650" s="105">
        <f t="shared" si="630"/>
        <v>2021</v>
      </c>
      <c r="X1650" s="105">
        <f t="shared" si="630"/>
        <v>2022</v>
      </c>
      <c r="Y1650" s="105">
        <f t="shared" si="630"/>
        <v>2023</v>
      </c>
      <c r="Z1650" s="105">
        <f t="shared" si="630"/>
        <v>2024</v>
      </c>
      <c r="AA1650" s="105">
        <f t="shared" si="630"/>
        <v>2025</v>
      </c>
      <c r="AB1650" s="105">
        <f t="shared" si="630"/>
        <v>2026</v>
      </c>
      <c r="AC1650" s="105">
        <f t="shared" si="630"/>
        <v>2027</v>
      </c>
      <c r="AD1650" s="105">
        <f t="shared" si="630"/>
        <v>2028</v>
      </c>
      <c r="AE1650" s="105">
        <f t="shared" si="630"/>
        <v>2029</v>
      </c>
      <c r="AF1650" s="105">
        <f t="shared" si="630"/>
        <v>2030</v>
      </c>
      <c r="AG1650" s="105">
        <f t="shared" si="630"/>
        <v>2031</v>
      </c>
      <c r="AH1650" s="105">
        <f t="shared" si="630"/>
        <v>2032</v>
      </c>
      <c r="AI1650" s="105">
        <f t="shared" si="630"/>
        <v>2033</v>
      </c>
      <c r="AJ1650" s="105">
        <f t="shared" si="630"/>
        <v>2034</v>
      </c>
      <c r="AK1650" s="105">
        <f t="shared" si="630"/>
        <v>2035</v>
      </c>
      <c r="AL1650" s="105">
        <f t="shared" si="630"/>
        <v>2036</v>
      </c>
      <c r="AM1650" s="105">
        <f t="shared" si="630"/>
        <v>2037</v>
      </c>
      <c r="AN1650" s="105">
        <f t="shared" si="630"/>
        <v>2038</v>
      </c>
      <c r="AO1650" s="105">
        <f t="shared" si="630"/>
        <v>2039</v>
      </c>
      <c r="AP1650" s="105">
        <f t="shared" si="630"/>
        <v>2040</v>
      </c>
      <c r="AQ1650" s="105">
        <f t="shared" si="630"/>
        <v>2041</v>
      </c>
      <c r="AR1650" s="105">
        <f t="shared" si="630"/>
        <v>2042</v>
      </c>
      <c r="AS1650" s="105">
        <f t="shared" si="630"/>
        <v>2043</v>
      </c>
      <c r="AT1650" s="105">
        <f t="shared" si="630"/>
        <v>2044</v>
      </c>
      <c r="AU1650" s="105">
        <f t="shared" si="630"/>
        <v>2045</v>
      </c>
      <c r="AV1650" s="105">
        <f t="shared" si="630"/>
        <v>2046</v>
      </c>
      <c r="AW1650" s="105">
        <f t="shared" si="630"/>
        <v>2047</v>
      </c>
      <c r="AX1650" s="105">
        <f t="shared" si="630"/>
        <v>2048</v>
      </c>
      <c r="AY1650" s="105">
        <f t="shared" si="630"/>
        <v>2049</v>
      </c>
      <c r="AZ1650" s="105">
        <f t="shared" si="630"/>
        <v>2050</v>
      </c>
      <c r="BA1650" s="105">
        <f t="shared" si="630"/>
        <v>2051</v>
      </c>
      <c r="BB1650" s="105">
        <f t="shared" si="630"/>
        <v>2052</v>
      </c>
      <c r="BC1650" s="105">
        <f t="shared" si="630"/>
        <v>2053</v>
      </c>
      <c r="BD1650" s="105">
        <f t="shared" si="630"/>
        <v>2054</v>
      </c>
      <c r="BE1650" s="105">
        <f t="shared" si="630"/>
        <v>2055</v>
      </c>
      <c r="BF1650" s="105">
        <f t="shared" si="630"/>
        <v>2056</v>
      </c>
      <c r="BG1650" s="105">
        <f t="shared" si="630"/>
        <v>2057</v>
      </c>
      <c r="BH1650" s="105">
        <f t="shared" si="630"/>
        <v>2058</v>
      </c>
      <c r="BI1650" s="105">
        <f t="shared" si="630"/>
        <v>2059</v>
      </c>
      <c r="BJ1650" s="105">
        <f t="shared" si="630"/>
        <v>2060</v>
      </c>
      <c r="BK1650" s="72"/>
      <c r="BL1650" s="72"/>
      <c r="BM1650" s="72"/>
      <c r="BN1650" s="72"/>
      <c r="BO1650" s="72"/>
      <c r="BP1650" s="72"/>
      <c r="BQ1650" s="72"/>
      <c r="BR1650" s="72"/>
      <c r="BS1650" s="72"/>
      <c r="BT1650" s="72"/>
      <c r="BU1650" s="72"/>
      <c r="BV1650" s="72"/>
      <c r="BW1650" s="72"/>
      <c r="BX1650" s="72"/>
      <c r="BY1650" s="72"/>
      <c r="BZ1650" s="72"/>
      <c r="CA1650" s="72"/>
      <c r="CB1650" s="72"/>
      <c r="CC1650" s="72"/>
      <c r="CD1650" s="72"/>
      <c r="CE1650" s="72"/>
      <c r="CF1650" s="72"/>
      <c r="CG1650" s="72"/>
      <c r="CH1650" s="72"/>
    </row>
    <row r="1651" spans="2:86" ht="25.15" customHeight="1">
      <c r="B1651" s="103" t="s">
        <v>94</v>
      </c>
      <c r="C1651" s="315">
        <v>101.3</v>
      </c>
      <c r="D1651" s="317">
        <v>102</v>
      </c>
      <c r="E1651" s="317">
        <v>103.5</v>
      </c>
      <c r="F1651" s="317">
        <v>105</v>
      </c>
      <c r="G1651" s="317">
        <v>103.5</v>
      </c>
      <c r="H1651" s="317">
        <v>106.1</v>
      </c>
      <c r="I1651" s="317">
        <v>107.1</v>
      </c>
      <c r="J1651" s="317">
        <v>104.2</v>
      </c>
      <c r="K1651" s="317">
        <v>102.8</v>
      </c>
      <c r="L1651" s="317">
        <v>103.4</v>
      </c>
      <c r="M1651" s="317">
        <v>105</v>
      </c>
      <c r="N1651" s="317">
        <v>101.5</v>
      </c>
      <c r="O1651" s="317">
        <v>100.9</v>
      </c>
      <c r="P1651" s="317">
        <v>103.8</v>
      </c>
      <c r="Q1651" s="317">
        <v>104.4</v>
      </c>
      <c r="R1651" s="316">
        <v>103</v>
      </c>
      <c r="S1651" s="317">
        <v>105.1</v>
      </c>
      <c r="T1651" s="317">
        <v>105.9</v>
      </c>
      <c r="U1651" s="317">
        <v>104.5</v>
      </c>
      <c r="V1651" s="317">
        <v>98</v>
      </c>
      <c r="W1651" s="317">
        <v>106.9</v>
      </c>
      <c r="X1651" s="413">
        <v>105.1</v>
      </c>
      <c r="Y1651" s="318"/>
      <c r="Z1651" s="318"/>
      <c r="AA1651" s="318"/>
      <c r="AB1651" s="318"/>
      <c r="AC1651" s="318"/>
      <c r="AD1651" s="318"/>
      <c r="AE1651" s="318"/>
      <c r="AF1651" s="318"/>
      <c r="AG1651" s="318"/>
      <c r="AH1651" s="318"/>
      <c r="AI1651" s="318"/>
      <c r="AJ1651" s="318"/>
      <c r="AK1651" s="318"/>
      <c r="AL1651" s="318"/>
      <c r="AM1651" s="318"/>
      <c r="AN1651" s="318"/>
      <c r="AO1651" s="318"/>
      <c r="AP1651" s="318"/>
      <c r="AQ1651" s="318"/>
      <c r="AR1651" s="318"/>
      <c r="AS1651" s="318"/>
      <c r="AT1651" s="318"/>
      <c r="AU1651" s="318"/>
      <c r="AV1651" s="318"/>
      <c r="AW1651" s="318"/>
      <c r="AX1651" s="318"/>
      <c r="AY1651" s="318"/>
      <c r="AZ1651" s="318"/>
      <c r="BA1651" s="318"/>
      <c r="BB1651" s="318"/>
      <c r="BC1651" s="318"/>
      <c r="BD1651" s="318"/>
      <c r="BE1651" s="318"/>
      <c r="BF1651" s="318"/>
      <c r="BG1651" s="318"/>
      <c r="BH1651" s="318"/>
      <c r="BI1651" s="318"/>
      <c r="BJ1651" s="318"/>
      <c r="BK1651" s="72"/>
      <c r="BL1651" s="72"/>
      <c r="BM1651" s="72"/>
      <c r="BN1651" s="72"/>
      <c r="BO1651" s="72"/>
      <c r="BP1651" s="72"/>
      <c r="BQ1651" s="72"/>
      <c r="BR1651" s="72"/>
      <c r="BS1651" s="72"/>
      <c r="BT1651" s="72"/>
      <c r="BU1651" s="72"/>
      <c r="BV1651" s="72"/>
      <c r="BW1651" s="72"/>
      <c r="BX1651" s="72"/>
      <c r="BY1651" s="72"/>
      <c r="BZ1651" s="72"/>
      <c r="CA1651" s="72"/>
      <c r="CB1651" s="72"/>
      <c r="CC1651" s="72"/>
      <c r="CD1651" s="72"/>
      <c r="CE1651" s="72"/>
      <c r="CF1651" s="72"/>
      <c r="CG1651" s="72"/>
      <c r="CH1651" s="72"/>
    </row>
    <row r="1652" spans="2:86" ht="25.15" customHeight="1">
      <c r="B1652" s="24" t="s">
        <v>487</v>
      </c>
      <c r="C1652" s="24"/>
      <c r="D1652" s="24"/>
      <c r="E1652" s="24"/>
      <c r="F1652" s="24"/>
      <c r="G1652" s="24"/>
      <c r="H1652" s="24"/>
      <c r="I1652" s="24"/>
      <c r="J1652" s="24"/>
      <c r="K1652" s="24"/>
      <c r="L1652" s="24"/>
      <c r="M1652" s="24"/>
      <c r="N1652" s="24"/>
      <c r="O1652" s="24"/>
      <c r="P1652" s="24"/>
      <c r="Q1652" s="24"/>
      <c r="R1652" s="24"/>
      <c r="S1652" s="24"/>
      <c r="T1652" s="24"/>
      <c r="U1652" s="24"/>
      <c r="V1652" s="24"/>
      <c r="W1652" s="24"/>
      <c r="X1652" s="24"/>
      <c r="Y1652" s="66"/>
      <c r="Z1652" s="66"/>
      <c r="AA1652" s="66"/>
      <c r="AB1652" s="66"/>
      <c r="AC1652" s="66"/>
      <c r="AD1652" s="88"/>
      <c r="AE1652" s="66"/>
      <c r="AF1652" s="66"/>
      <c r="AG1652" s="66"/>
      <c r="AH1652" s="66"/>
      <c r="AI1652" s="66"/>
      <c r="AJ1652" s="66"/>
      <c r="AK1652" s="66"/>
      <c r="AL1652" s="66"/>
      <c r="AM1652" s="66"/>
      <c r="AN1652" s="66"/>
      <c r="AO1652" s="66"/>
      <c r="AP1652" s="66"/>
      <c r="AQ1652" s="66"/>
      <c r="AR1652" s="66"/>
      <c r="AS1652" s="66"/>
      <c r="AT1652" s="66"/>
      <c r="AU1652" s="66"/>
      <c r="AV1652" s="66"/>
      <c r="AW1652" s="66"/>
      <c r="AX1652" s="66"/>
      <c r="AY1652" s="66"/>
      <c r="AZ1652" s="66"/>
      <c r="BA1652" s="66"/>
      <c r="BB1652" s="66"/>
      <c r="BC1652" s="66"/>
      <c r="BD1652" s="66"/>
      <c r="BE1652" s="66"/>
      <c r="BF1652" s="66"/>
      <c r="BG1652" s="66"/>
      <c r="BH1652" s="66"/>
      <c r="BI1652" s="66"/>
      <c r="BJ1652" s="66"/>
      <c r="BK1652" s="72"/>
      <c r="BL1652" s="72"/>
      <c r="BM1652" s="72"/>
      <c r="BN1652" s="72"/>
      <c r="BO1652" s="72"/>
      <c r="BP1652" s="72"/>
      <c r="BQ1652" s="72"/>
      <c r="BR1652" s="72"/>
      <c r="BS1652" s="72"/>
      <c r="BT1652" s="72"/>
      <c r="BU1652" s="72"/>
      <c r="BV1652" s="72"/>
      <c r="BW1652" s="72"/>
      <c r="BX1652" s="72"/>
      <c r="BY1652" s="72"/>
      <c r="BZ1652" s="72"/>
      <c r="CA1652" s="72"/>
      <c r="CB1652" s="72"/>
      <c r="CC1652" s="72"/>
      <c r="CD1652" s="72"/>
      <c r="CE1652" s="72"/>
      <c r="CF1652" s="72"/>
      <c r="CG1652" s="72"/>
      <c r="CH1652" s="72"/>
    </row>
    <row r="1653" spans="2:86" ht="25.15" customHeight="1">
      <c r="B1653" s="66"/>
      <c r="C1653" s="105">
        <v>2001</v>
      </c>
      <c r="D1653" s="105">
        <f t="shared" ref="D1653:BJ1653" si="631">C1653+1</f>
        <v>2002</v>
      </c>
      <c r="E1653" s="105">
        <f t="shared" si="631"/>
        <v>2003</v>
      </c>
      <c r="F1653" s="105">
        <f t="shared" si="631"/>
        <v>2004</v>
      </c>
      <c r="G1653" s="105">
        <f t="shared" si="631"/>
        <v>2005</v>
      </c>
      <c r="H1653" s="105">
        <f t="shared" si="631"/>
        <v>2006</v>
      </c>
      <c r="I1653" s="105">
        <f t="shared" si="631"/>
        <v>2007</v>
      </c>
      <c r="J1653" s="105">
        <f t="shared" si="631"/>
        <v>2008</v>
      </c>
      <c r="K1653" s="105">
        <f t="shared" si="631"/>
        <v>2009</v>
      </c>
      <c r="L1653" s="105">
        <f t="shared" si="631"/>
        <v>2010</v>
      </c>
      <c r="M1653" s="105">
        <f t="shared" si="631"/>
        <v>2011</v>
      </c>
      <c r="N1653" s="105">
        <f t="shared" si="631"/>
        <v>2012</v>
      </c>
      <c r="O1653" s="105">
        <f t="shared" si="631"/>
        <v>2013</v>
      </c>
      <c r="P1653" s="105">
        <f t="shared" si="631"/>
        <v>2014</v>
      </c>
      <c r="Q1653" s="105">
        <f t="shared" si="631"/>
        <v>2015</v>
      </c>
      <c r="R1653" s="105">
        <f t="shared" si="631"/>
        <v>2016</v>
      </c>
      <c r="S1653" s="105">
        <f t="shared" si="631"/>
        <v>2017</v>
      </c>
      <c r="T1653" s="105">
        <f t="shared" si="631"/>
        <v>2018</v>
      </c>
      <c r="U1653" s="105">
        <f>T1653+1</f>
        <v>2019</v>
      </c>
      <c r="V1653" s="105">
        <f t="shared" si="631"/>
        <v>2020</v>
      </c>
      <c r="W1653" s="105">
        <f t="shared" si="631"/>
        <v>2021</v>
      </c>
      <c r="X1653" s="105">
        <f t="shared" si="631"/>
        <v>2022</v>
      </c>
      <c r="Y1653" s="105">
        <f t="shared" si="631"/>
        <v>2023</v>
      </c>
      <c r="Z1653" s="105">
        <f t="shared" si="631"/>
        <v>2024</v>
      </c>
      <c r="AA1653" s="105">
        <f t="shared" si="631"/>
        <v>2025</v>
      </c>
      <c r="AB1653" s="105">
        <f t="shared" si="631"/>
        <v>2026</v>
      </c>
      <c r="AC1653" s="105">
        <f t="shared" si="631"/>
        <v>2027</v>
      </c>
      <c r="AD1653" s="105">
        <f t="shared" si="631"/>
        <v>2028</v>
      </c>
      <c r="AE1653" s="105">
        <f t="shared" si="631"/>
        <v>2029</v>
      </c>
      <c r="AF1653" s="105">
        <f t="shared" si="631"/>
        <v>2030</v>
      </c>
      <c r="AG1653" s="105">
        <f t="shared" si="631"/>
        <v>2031</v>
      </c>
      <c r="AH1653" s="105">
        <f t="shared" si="631"/>
        <v>2032</v>
      </c>
      <c r="AI1653" s="105">
        <f t="shared" si="631"/>
        <v>2033</v>
      </c>
      <c r="AJ1653" s="105">
        <f t="shared" si="631"/>
        <v>2034</v>
      </c>
      <c r="AK1653" s="105">
        <f t="shared" si="631"/>
        <v>2035</v>
      </c>
      <c r="AL1653" s="105">
        <f t="shared" si="631"/>
        <v>2036</v>
      </c>
      <c r="AM1653" s="105">
        <f t="shared" si="631"/>
        <v>2037</v>
      </c>
      <c r="AN1653" s="105">
        <f t="shared" si="631"/>
        <v>2038</v>
      </c>
      <c r="AO1653" s="105">
        <f t="shared" si="631"/>
        <v>2039</v>
      </c>
      <c r="AP1653" s="105">
        <f t="shared" si="631"/>
        <v>2040</v>
      </c>
      <c r="AQ1653" s="105">
        <f t="shared" si="631"/>
        <v>2041</v>
      </c>
      <c r="AR1653" s="105">
        <f t="shared" si="631"/>
        <v>2042</v>
      </c>
      <c r="AS1653" s="105">
        <f t="shared" si="631"/>
        <v>2043</v>
      </c>
      <c r="AT1653" s="105">
        <f t="shared" si="631"/>
        <v>2044</v>
      </c>
      <c r="AU1653" s="105">
        <f t="shared" si="631"/>
        <v>2045</v>
      </c>
      <c r="AV1653" s="105">
        <f t="shared" si="631"/>
        <v>2046</v>
      </c>
      <c r="AW1653" s="105">
        <f t="shared" si="631"/>
        <v>2047</v>
      </c>
      <c r="AX1653" s="105">
        <f t="shared" si="631"/>
        <v>2048</v>
      </c>
      <c r="AY1653" s="105">
        <f t="shared" si="631"/>
        <v>2049</v>
      </c>
      <c r="AZ1653" s="105">
        <f t="shared" si="631"/>
        <v>2050</v>
      </c>
      <c r="BA1653" s="105">
        <f t="shared" si="631"/>
        <v>2051</v>
      </c>
      <c r="BB1653" s="105">
        <f t="shared" si="631"/>
        <v>2052</v>
      </c>
      <c r="BC1653" s="105">
        <f t="shared" si="631"/>
        <v>2053</v>
      </c>
      <c r="BD1653" s="105">
        <f t="shared" si="631"/>
        <v>2054</v>
      </c>
      <c r="BE1653" s="105">
        <f t="shared" si="631"/>
        <v>2055</v>
      </c>
      <c r="BF1653" s="105">
        <f t="shared" si="631"/>
        <v>2056</v>
      </c>
      <c r="BG1653" s="105">
        <f t="shared" si="631"/>
        <v>2057</v>
      </c>
      <c r="BH1653" s="105">
        <f t="shared" si="631"/>
        <v>2058</v>
      </c>
      <c r="BI1653" s="105">
        <f t="shared" si="631"/>
        <v>2059</v>
      </c>
      <c r="BJ1653" s="105">
        <f t="shared" si="631"/>
        <v>2060</v>
      </c>
      <c r="BK1653" s="72"/>
      <c r="BL1653" s="72"/>
      <c r="BM1653" s="72"/>
      <c r="BN1653" s="72"/>
      <c r="BO1653" s="72"/>
      <c r="BP1653" s="72"/>
      <c r="BQ1653" s="72"/>
      <c r="BR1653" s="72"/>
      <c r="BS1653" s="72"/>
      <c r="BT1653" s="72"/>
      <c r="BU1653" s="72"/>
      <c r="BV1653" s="72"/>
      <c r="BW1653" s="72"/>
      <c r="BX1653" s="72"/>
      <c r="BY1653" s="72"/>
      <c r="BZ1653" s="72"/>
      <c r="CA1653" s="72"/>
      <c r="CB1653" s="72"/>
      <c r="CC1653" s="72"/>
      <c r="CD1653" s="72"/>
      <c r="CE1653" s="72"/>
      <c r="CF1653" s="72"/>
      <c r="CG1653" s="72"/>
      <c r="CH1653" s="72"/>
    </row>
    <row r="1654" spans="2:86" ht="25.15" customHeight="1">
      <c r="B1654" s="104" t="s">
        <v>81</v>
      </c>
      <c r="C1654" s="319">
        <v>38242.199999999997</v>
      </c>
      <c r="D1654" s="320">
        <v>38218.5</v>
      </c>
      <c r="E1654" s="320">
        <v>38190.6</v>
      </c>
      <c r="F1654" s="320">
        <v>38173.800000000003</v>
      </c>
      <c r="G1654" s="320">
        <v>38157.1</v>
      </c>
      <c r="H1654" s="320">
        <v>38125.5</v>
      </c>
      <c r="I1654" s="320">
        <v>38115.599999999999</v>
      </c>
      <c r="J1654" s="320">
        <v>38135.9</v>
      </c>
      <c r="K1654" s="320">
        <v>38167.300000000003</v>
      </c>
      <c r="L1654" s="320">
        <v>38529.9</v>
      </c>
      <c r="M1654" s="320">
        <v>38538.400000000001</v>
      </c>
      <c r="N1654" s="320">
        <v>38533.300000000003</v>
      </c>
      <c r="O1654" s="320">
        <v>38495.699999999997</v>
      </c>
      <c r="P1654" s="320">
        <v>38478.6</v>
      </c>
      <c r="Q1654" s="320">
        <v>38437.199999999997</v>
      </c>
      <c r="R1654" s="320">
        <v>38433</v>
      </c>
      <c r="S1654" s="321">
        <v>38433.599999999999</v>
      </c>
      <c r="T1654" s="321">
        <v>38411.1</v>
      </c>
      <c r="U1654" s="321">
        <v>38382.6</v>
      </c>
      <c r="V1654" s="321">
        <v>38088.6</v>
      </c>
      <c r="W1654" s="321">
        <v>37907.699999999997</v>
      </c>
      <c r="X1654" s="415">
        <v>37766.300000000003</v>
      </c>
      <c r="Y1654" s="322"/>
      <c r="Z1654" s="322"/>
      <c r="AA1654" s="322"/>
      <c r="AB1654" s="322"/>
      <c r="AC1654" s="322"/>
      <c r="AD1654" s="322"/>
      <c r="AE1654" s="322"/>
      <c r="AF1654" s="322"/>
      <c r="AG1654" s="322"/>
      <c r="AH1654" s="322"/>
      <c r="AI1654" s="322"/>
      <c r="AJ1654" s="322"/>
      <c r="AK1654" s="322"/>
      <c r="AL1654" s="322"/>
      <c r="AM1654" s="322"/>
      <c r="AN1654" s="322"/>
      <c r="AO1654" s="322"/>
      <c r="AP1654" s="322"/>
      <c r="AQ1654" s="322"/>
      <c r="AR1654" s="322"/>
      <c r="AS1654" s="322"/>
      <c r="AT1654" s="322"/>
      <c r="AU1654" s="322"/>
      <c r="AV1654" s="322"/>
      <c r="AW1654" s="322"/>
      <c r="AX1654" s="322"/>
      <c r="AY1654" s="322"/>
      <c r="AZ1654" s="322"/>
      <c r="BA1654" s="322"/>
      <c r="BB1654" s="322"/>
      <c r="BC1654" s="322"/>
      <c r="BD1654" s="322"/>
      <c r="BE1654" s="322"/>
      <c r="BF1654" s="322"/>
      <c r="BG1654" s="322"/>
      <c r="BH1654" s="322"/>
      <c r="BI1654" s="322"/>
      <c r="BJ1654" s="322"/>
      <c r="BK1654" s="72"/>
      <c r="BL1654" s="72"/>
      <c r="BM1654" s="72"/>
      <c r="BN1654" s="72"/>
      <c r="BO1654" s="72"/>
      <c r="BP1654" s="72"/>
      <c r="BQ1654" s="72"/>
      <c r="BR1654" s="72"/>
      <c r="BS1654" s="72"/>
      <c r="BT1654" s="72"/>
      <c r="BU1654" s="72"/>
      <c r="BV1654" s="72"/>
      <c r="BW1654" s="72"/>
      <c r="BX1654" s="72"/>
      <c r="BY1654" s="72"/>
      <c r="BZ1654" s="72"/>
      <c r="CA1654" s="72"/>
      <c r="CB1654" s="72"/>
      <c r="CC1654" s="72"/>
      <c r="CD1654" s="72"/>
      <c r="CE1654" s="72"/>
      <c r="CF1654" s="72"/>
      <c r="CG1654" s="72"/>
      <c r="CH1654" s="72"/>
    </row>
    <row r="1655" spans="2:86" ht="25.15" customHeight="1">
      <c r="B1655" s="103" t="s">
        <v>82</v>
      </c>
      <c r="C1655" s="323"/>
      <c r="D1655" s="324">
        <f t="shared" ref="D1655:X1655" si="632">D1654/C1654</f>
        <v>0.99938026577968853</v>
      </c>
      <c r="E1655" s="325">
        <f t="shared" si="632"/>
        <v>0.99926998704815728</v>
      </c>
      <c r="F1655" s="325">
        <f t="shared" si="632"/>
        <v>0.99956010117672944</v>
      </c>
      <c r="G1655" s="325">
        <f t="shared" si="632"/>
        <v>0.99956252717832639</v>
      </c>
      <c r="H1655" s="325">
        <f t="shared" si="632"/>
        <v>0.99917184482049215</v>
      </c>
      <c r="I1655" s="325">
        <f t="shared" si="632"/>
        <v>0.99974033127434392</v>
      </c>
      <c r="J1655" s="325">
        <f t="shared" si="632"/>
        <v>1.0005325903304685</v>
      </c>
      <c r="K1655" s="325">
        <f t="shared" si="632"/>
        <v>1.0008233711542143</v>
      </c>
      <c r="L1655" s="325">
        <f t="shared" si="632"/>
        <v>1.009500279034671</v>
      </c>
      <c r="M1655" s="325">
        <f t="shared" si="632"/>
        <v>1.0002206078915337</v>
      </c>
      <c r="N1655" s="325">
        <f t="shared" si="632"/>
        <v>0.9998676644593445</v>
      </c>
      <c r="O1655" s="325">
        <f t="shared" si="632"/>
        <v>0.99902422060918727</v>
      </c>
      <c r="P1655" s="325">
        <f t="shared" si="632"/>
        <v>0.99955579454328669</v>
      </c>
      <c r="Q1655" s="325">
        <f t="shared" si="632"/>
        <v>0.99892407727931887</v>
      </c>
      <c r="R1655" s="325">
        <f t="shared" si="632"/>
        <v>0.99989073085448477</v>
      </c>
      <c r="S1655" s="325">
        <f t="shared" si="632"/>
        <v>1.000015611583795</v>
      </c>
      <c r="T1655" s="325">
        <f t="shared" si="632"/>
        <v>0.99941457474709627</v>
      </c>
      <c r="U1655" s="189">
        <f>U1654/T1654</f>
        <v>0.99925802697657706</v>
      </c>
      <c r="V1655" s="189">
        <f t="shared" si="632"/>
        <v>0.99234027918900747</v>
      </c>
      <c r="W1655" s="189">
        <f t="shared" si="632"/>
        <v>0.99525054740788577</v>
      </c>
      <c r="X1655" s="416">
        <f t="shared" si="632"/>
        <v>0.99626988712055875</v>
      </c>
      <c r="Y1655" s="326"/>
      <c r="Z1655" s="326"/>
      <c r="AA1655" s="326"/>
      <c r="AB1655" s="326"/>
      <c r="AC1655" s="326"/>
      <c r="AD1655" s="326"/>
      <c r="AE1655" s="326"/>
      <c r="AF1655" s="326"/>
      <c r="AG1655" s="326"/>
      <c r="AH1655" s="326"/>
      <c r="AI1655" s="326"/>
      <c r="AJ1655" s="326"/>
      <c r="AK1655" s="326"/>
      <c r="AL1655" s="326"/>
      <c r="AM1655" s="326"/>
      <c r="AN1655" s="326"/>
      <c r="AO1655" s="326"/>
      <c r="AP1655" s="326"/>
      <c r="AQ1655" s="326"/>
      <c r="AR1655" s="326"/>
      <c r="AS1655" s="326"/>
      <c r="AT1655" s="326"/>
      <c r="AU1655" s="326"/>
      <c r="AV1655" s="326"/>
      <c r="AW1655" s="326"/>
      <c r="AX1655" s="326"/>
      <c r="AY1655" s="326"/>
      <c r="AZ1655" s="326"/>
      <c r="BA1655" s="326"/>
      <c r="BB1655" s="326"/>
      <c r="BC1655" s="326"/>
      <c r="BD1655" s="326"/>
      <c r="BE1655" s="326"/>
      <c r="BF1655" s="326"/>
      <c r="BG1655" s="326"/>
      <c r="BH1655" s="326"/>
      <c r="BI1655" s="326"/>
      <c r="BJ1655" s="326"/>
      <c r="BK1655" s="72"/>
      <c r="BL1655" s="72"/>
      <c r="BM1655" s="72"/>
      <c r="BN1655" s="72"/>
      <c r="BO1655" s="72"/>
      <c r="BP1655" s="72"/>
      <c r="BQ1655" s="72"/>
      <c r="BR1655" s="72"/>
      <c r="BS1655" s="72"/>
      <c r="BT1655" s="72"/>
      <c r="BU1655" s="72"/>
      <c r="BV1655" s="72"/>
      <c r="BW1655" s="72"/>
      <c r="BX1655" s="72"/>
      <c r="BY1655" s="72"/>
      <c r="BZ1655" s="72"/>
      <c r="CA1655" s="72"/>
      <c r="CB1655" s="72"/>
      <c r="CC1655" s="72"/>
      <c r="CD1655" s="72"/>
      <c r="CE1655" s="72"/>
      <c r="CF1655" s="72"/>
      <c r="CG1655" s="72"/>
      <c r="CH1655" s="72"/>
    </row>
    <row r="1656" spans="2:86" ht="25.15" customHeight="1">
      <c r="B1656" s="24" t="s">
        <v>488</v>
      </c>
      <c r="C1656" s="24"/>
      <c r="D1656" s="327"/>
      <c r="E1656" s="327"/>
      <c r="F1656" s="327"/>
      <c r="G1656" s="327"/>
      <c r="H1656" s="327"/>
      <c r="I1656" s="327"/>
      <c r="J1656" s="327"/>
      <c r="K1656" s="327"/>
      <c r="L1656" s="327"/>
      <c r="M1656" s="327"/>
      <c r="N1656" s="327"/>
      <c r="O1656" s="327"/>
      <c r="P1656" s="327"/>
      <c r="Q1656" s="327"/>
      <c r="R1656" s="327"/>
      <c r="S1656" s="327"/>
      <c r="T1656" s="327"/>
      <c r="U1656" s="327"/>
      <c r="V1656" s="327"/>
      <c r="W1656" s="327"/>
      <c r="X1656" s="66"/>
      <c r="Y1656" s="66"/>
      <c r="Z1656" s="66"/>
      <c r="AA1656" s="66"/>
      <c r="AB1656" s="66"/>
      <c r="AC1656" s="66"/>
      <c r="AD1656" s="88"/>
      <c r="AE1656" s="66"/>
      <c r="AF1656" s="66"/>
      <c r="AG1656" s="66"/>
      <c r="AH1656" s="66"/>
      <c r="AI1656" s="66"/>
      <c r="AJ1656" s="66"/>
      <c r="AK1656" s="66"/>
      <c r="AL1656" s="66"/>
      <c r="AM1656" s="66"/>
      <c r="AN1656" s="66"/>
      <c r="AO1656" s="66"/>
      <c r="AP1656" s="66"/>
      <c r="AQ1656" s="66"/>
      <c r="AR1656" s="66"/>
      <c r="AS1656" s="66"/>
      <c r="AT1656" s="66"/>
      <c r="AU1656" s="66"/>
      <c r="AV1656" s="66"/>
      <c r="AW1656" s="66"/>
      <c r="AX1656" s="66"/>
      <c r="AY1656" s="66"/>
      <c r="AZ1656" s="66"/>
      <c r="BA1656" s="66"/>
      <c r="BB1656" s="66"/>
      <c r="BC1656" s="66"/>
      <c r="BD1656" s="66"/>
      <c r="BE1656" s="66"/>
      <c r="BF1656" s="66"/>
      <c r="BG1656" s="66"/>
      <c r="BH1656" s="66"/>
      <c r="BI1656" s="66"/>
      <c r="BJ1656" s="66"/>
      <c r="BK1656" s="72"/>
      <c r="BL1656" s="72"/>
      <c r="BM1656" s="72"/>
      <c r="BN1656" s="72"/>
      <c r="BO1656" s="72"/>
      <c r="BP1656" s="72"/>
      <c r="BQ1656" s="72"/>
      <c r="BR1656" s="72"/>
      <c r="BS1656" s="72"/>
      <c r="BT1656" s="72"/>
      <c r="BU1656" s="72"/>
      <c r="BV1656" s="72"/>
      <c r="BW1656" s="72"/>
      <c r="BX1656" s="72"/>
      <c r="BY1656" s="72"/>
      <c r="BZ1656" s="72"/>
      <c r="CA1656" s="72"/>
      <c r="CB1656" s="72"/>
      <c r="CC1656" s="72"/>
      <c r="CD1656" s="72"/>
      <c r="CE1656" s="72"/>
      <c r="CF1656" s="72"/>
      <c r="CG1656" s="72"/>
      <c r="CH1656" s="72"/>
    </row>
    <row r="1657" spans="2:86" ht="25.15" customHeight="1">
      <c r="B1657" s="66"/>
      <c r="C1657" s="105">
        <f t="shared" ref="C1657:BJ1657" si="633">C$1653</f>
        <v>2001</v>
      </c>
      <c r="D1657" s="105">
        <f t="shared" si="633"/>
        <v>2002</v>
      </c>
      <c r="E1657" s="105">
        <f t="shared" si="633"/>
        <v>2003</v>
      </c>
      <c r="F1657" s="105">
        <f t="shared" si="633"/>
        <v>2004</v>
      </c>
      <c r="G1657" s="105">
        <f t="shared" si="633"/>
        <v>2005</v>
      </c>
      <c r="H1657" s="105">
        <f t="shared" si="633"/>
        <v>2006</v>
      </c>
      <c r="I1657" s="105">
        <f t="shared" si="633"/>
        <v>2007</v>
      </c>
      <c r="J1657" s="105">
        <f t="shared" si="633"/>
        <v>2008</v>
      </c>
      <c r="K1657" s="105">
        <f t="shared" si="633"/>
        <v>2009</v>
      </c>
      <c r="L1657" s="105">
        <f t="shared" si="633"/>
        <v>2010</v>
      </c>
      <c r="M1657" s="105">
        <f t="shared" si="633"/>
        <v>2011</v>
      </c>
      <c r="N1657" s="105">
        <f t="shared" si="633"/>
        <v>2012</v>
      </c>
      <c r="O1657" s="105">
        <f t="shared" si="633"/>
        <v>2013</v>
      </c>
      <c r="P1657" s="105">
        <f t="shared" si="633"/>
        <v>2014</v>
      </c>
      <c r="Q1657" s="105">
        <f t="shared" si="633"/>
        <v>2015</v>
      </c>
      <c r="R1657" s="105">
        <f t="shared" si="633"/>
        <v>2016</v>
      </c>
      <c r="S1657" s="105">
        <f t="shared" si="633"/>
        <v>2017</v>
      </c>
      <c r="T1657" s="105">
        <f t="shared" si="633"/>
        <v>2018</v>
      </c>
      <c r="U1657" s="105">
        <f t="shared" si="633"/>
        <v>2019</v>
      </c>
      <c r="V1657" s="105">
        <f t="shared" si="633"/>
        <v>2020</v>
      </c>
      <c r="W1657" s="105">
        <f t="shared" si="633"/>
        <v>2021</v>
      </c>
      <c r="X1657" s="105">
        <f t="shared" si="633"/>
        <v>2022</v>
      </c>
      <c r="Y1657" s="105">
        <f t="shared" si="633"/>
        <v>2023</v>
      </c>
      <c r="Z1657" s="105">
        <f t="shared" si="633"/>
        <v>2024</v>
      </c>
      <c r="AA1657" s="105">
        <f t="shared" si="633"/>
        <v>2025</v>
      </c>
      <c r="AB1657" s="105">
        <f t="shared" si="633"/>
        <v>2026</v>
      </c>
      <c r="AC1657" s="105">
        <f t="shared" si="633"/>
        <v>2027</v>
      </c>
      <c r="AD1657" s="105">
        <f t="shared" si="633"/>
        <v>2028</v>
      </c>
      <c r="AE1657" s="105">
        <f t="shared" si="633"/>
        <v>2029</v>
      </c>
      <c r="AF1657" s="105">
        <f t="shared" si="633"/>
        <v>2030</v>
      </c>
      <c r="AG1657" s="105">
        <f t="shared" si="633"/>
        <v>2031</v>
      </c>
      <c r="AH1657" s="105">
        <f t="shared" si="633"/>
        <v>2032</v>
      </c>
      <c r="AI1657" s="105">
        <f t="shared" si="633"/>
        <v>2033</v>
      </c>
      <c r="AJ1657" s="105">
        <f t="shared" si="633"/>
        <v>2034</v>
      </c>
      <c r="AK1657" s="105">
        <f t="shared" si="633"/>
        <v>2035</v>
      </c>
      <c r="AL1657" s="105">
        <f t="shared" si="633"/>
        <v>2036</v>
      </c>
      <c r="AM1657" s="105">
        <f t="shared" si="633"/>
        <v>2037</v>
      </c>
      <c r="AN1657" s="105">
        <f t="shared" si="633"/>
        <v>2038</v>
      </c>
      <c r="AO1657" s="105">
        <f t="shared" si="633"/>
        <v>2039</v>
      </c>
      <c r="AP1657" s="105">
        <f t="shared" si="633"/>
        <v>2040</v>
      </c>
      <c r="AQ1657" s="105">
        <f t="shared" si="633"/>
        <v>2041</v>
      </c>
      <c r="AR1657" s="105">
        <f t="shared" si="633"/>
        <v>2042</v>
      </c>
      <c r="AS1657" s="105">
        <f t="shared" si="633"/>
        <v>2043</v>
      </c>
      <c r="AT1657" s="105">
        <f t="shared" si="633"/>
        <v>2044</v>
      </c>
      <c r="AU1657" s="105">
        <f t="shared" si="633"/>
        <v>2045</v>
      </c>
      <c r="AV1657" s="105">
        <f t="shared" si="633"/>
        <v>2046</v>
      </c>
      <c r="AW1657" s="105">
        <f t="shared" si="633"/>
        <v>2047</v>
      </c>
      <c r="AX1657" s="105">
        <f t="shared" si="633"/>
        <v>2048</v>
      </c>
      <c r="AY1657" s="105">
        <f t="shared" si="633"/>
        <v>2049</v>
      </c>
      <c r="AZ1657" s="105">
        <f t="shared" si="633"/>
        <v>2050</v>
      </c>
      <c r="BA1657" s="105">
        <f t="shared" si="633"/>
        <v>2051</v>
      </c>
      <c r="BB1657" s="105">
        <f t="shared" si="633"/>
        <v>2052</v>
      </c>
      <c r="BC1657" s="105">
        <f t="shared" si="633"/>
        <v>2053</v>
      </c>
      <c r="BD1657" s="105">
        <f t="shared" si="633"/>
        <v>2054</v>
      </c>
      <c r="BE1657" s="105">
        <f t="shared" si="633"/>
        <v>2055</v>
      </c>
      <c r="BF1657" s="105">
        <f t="shared" si="633"/>
        <v>2056</v>
      </c>
      <c r="BG1657" s="105">
        <f t="shared" si="633"/>
        <v>2057</v>
      </c>
      <c r="BH1657" s="105">
        <f t="shared" si="633"/>
        <v>2058</v>
      </c>
      <c r="BI1657" s="105">
        <f t="shared" si="633"/>
        <v>2059</v>
      </c>
      <c r="BJ1657" s="105">
        <f t="shared" si="633"/>
        <v>2060</v>
      </c>
      <c r="BK1657" s="72"/>
      <c r="BL1657" s="72"/>
      <c r="BM1657" s="72"/>
      <c r="BN1657" s="72"/>
      <c r="BO1657" s="72"/>
      <c r="BP1657" s="72"/>
      <c r="BQ1657" s="72"/>
      <c r="BR1657" s="72"/>
      <c r="BS1657" s="72"/>
      <c r="BT1657" s="72"/>
      <c r="BU1657" s="72"/>
      <c r="BV1657" s="72"/>
      <c r="BW1657" s="72"/>
      <c r="BX1657" s="72"/>
      <c r="BY1657" s="72"/>
      <c r="BZ1657" s="72"/>
      <c r="CA1657" s="72"/>
      <c r="CB1657" s="72"/>
      <c r="CC1657" s="72"/>
      <c r="CD1657" s="72"/>
      <c r="CE1657" s="72"/>
      <c r="CF1657" s="72"/>
      <c r="CG1657" s="72"/>
      <c r="CH1657" s="72"/>
    </row>
    <row r="1658" spans="2:86" ht="25.15" customHeight="1">
      <c r="B1658" s="103" t="s">
        <v>83</v>
      </c>
      <c r="C1658" s="328"/>
      <c r="D1658" s="329">
        <f t="shared" ref="D1658:X1658" si="634">(D1651-100)/D1655+100</f>
        <v>102.00124023705797</v>
      </c>
      <c r="E1658" s="330">
        <f t="shared" si="634"/>
        <v>103.50255691191026</v>
      </c>
      <c r="F1658" s="330">
        <f t="shared" si="634"/>
        <v>105.00220046209704</v>
      </c>
      <c r="G1658" s="330">
        <f t="shared" si="634"/>
        <v>103.50153182500766</v>
      </c>
      <c r="H1658" s="330">
        <f t="shared" si="634"/>
        <v>106.10505593369267</v>
      </c>
      <c r="I1658" s="330">
        <f t="shared" si="634"/>
        <v>107.10184412681421</v>
      </c>
      <c r="J1658" s="330">
        <f t="shared" si="634"/>
        <v>104.19776431131821</v>
      </c>
      <c r="K1658" s="330">
        <f t="shared" si="634"/>
        <v>102.79769645743869</v>
      </c>
      <c r="L1658" s="330">
        <f t="shared" si="634"/>
        <v>103.36800303141197</v>
      </c>
      <c r="M1658" s="330">
        <f t="shared" si="634"/>
        <v>104.99889720382787</v>
      </c>
      <c r="N1658" s="330">
        <f t="shared" si="634"/>
        <v>101.5001985295835</v>
      </c>
      <c r="O1658" s="330">
        <f t="shared" si="634"/>
        <v>100.9008790592196</v>
      </c>
      <c r="P1658" s="330">
        <f t="shared" si="634"/>
        <v>103.80168873087898</v>
      </c>
      <c r="Q1658" s="330">
        <f t="shared" si="634"/>
        <v>104.40473915893978</v>
      </c>
      <c r="R1658" s="330">
        <f t="shared" si="634"/>
        <v>103.0003278432597</v>
      </c>
      <c r="S1658" s="330">
        <f t="shared" si="634"/>
        <v>105.09992038216561</v>
      </c>
      <c r="T1658" s="330">
        <f t="shared" si="634"/>
        <v>105.90345603224068</v>
      </c>
      <c r="U1658" s="330">
        <f t="shared" si="634"/>
        <v>104.50334135780275</v>
      </c>
      <c r="V1658" s="330">
        <f t="shared" si="634"/>
        <v>97.984562309982508</v>
      </c>
      <c r="W1658" s="330">
        <f t="shared" si="634"/>
        <v>106.93292761101307</v>
      </c>
      <c r="X1658" s="414">
        <f t="shared" si="634"/>
        <v>105.11909480144996</v>
      </c>
      <c r="Y1658" s="331"/>
      <c r="Z1658" s="331"/>
      <c r="AA1658" s="331"/>
      <c r="AB1658" s="331"/>
      <c r="AC1658" s="331"/>
      <c r="AD1658" s="331"/>
      <c r="AE1658" s="331"/>
      <c r="AF1658" s="331"/>
      <c r="AG1658" s="331"/>
      <c r="AH1658" s="331"/>
      <c r="AI1658" s="331"/>
      <c r="AJ1658" s="331"/>
      <c r="AK1658" s="331"/>
      <c r="AL1658" s="331"/>
      <c r="AM1658" s="331"/>
      <c r="AN1658" s="331"/>
      <c r="AO1658" s="331"/>
      <c r="AP1658" s="331"/>
      <c r="AQ1658" s="331"/>
      <c r="AR1658" s="331"/>
      <c r="AS1658" s="331"/>
      <c r="AT1658" s="331"/>
      <c r="AU1658" s="331"/>
      <c r="AV1658" s="331"/>
      <c r="AW1658" s="331"/>
      <c r="AX1658" s="331"/>
      <c r="AY1658" s="331"/>
      <c r="AZ1658" s="331"/>
      <c r="BA1658" s="331"/>
      <c r="BB1658" s="331"/>
      <c r="BC1658" s="331"/>
      <c r="BD1658" s="331"/>
      <c r="BE1658" s="331"/>
      <c r="BF1658" s="331"/>
      <c r="BG1658" s="331"/>
      <c r="BH1658" s="331"/>
      <c r="BI1658" s="331"/>
      <c r="BJ1658" s="331"/>
      <c r="BK1658" s="72"/>
      <c r="BL1658" s="72"/>
      <c r="BM1658" s="72"/>
      <c r="BN1658" s="72"/>
      <c r="BO1658" s="72"/>
      <c r="BP1658" s="72"/>
      <c r="BQ1658" s="72"/>
      <c r="BR1658" s="72"/>
      <c r="BS1658" s="72"/>
      <c r="BT1658" s="72"/>
      <c r="BU1658" s="72"/>
      <c r="BV1658" s="72"/>
      <c r="BW1658" s="72"/>
      <c r="BX1658" s="72"/>
      <c r="BY1658" s="72"/>
      <c r="BZ1658" s="72"/>
      <c r="CA1658" s="72"/>
      <c r="CB1658" s="72"/>
      <c r="CC1658" s="72"/>
      <c r="CD1658" s="72"/>
      <c r="CE1658" s="72"/>
      <c r="CF1658" s="72"/>
      <c r="CG1658" s="72"/>
      <c r="CH1658" s="72"/>
    </row>
    <row r="1659" spans="2:86" ht="25.15" customHeight="1">
      <c r="B1659" s="332" t="s">
        <v>381</v>
      </c>
      <c r="C1659" s="61"/>
      <c r="D1659" s="61"/>
      <c r="E1659" s="61"/>
      <c r="F1659" s="61"/>
      <c r="G1659" s="61"/>
      <c r="H1659" s="61"/>
      <c r="I1659" s="61"/>
      <c r="J1659" s="61"/>
      <c r="K1659" s="61"/>
      <c r="L1659" s="61"/>
      <c r="M1659" s="61"/>
      <c r="N1659" s="61"/>
      <c r="O1659" s="61"/>
      <c r="P1659" s="61"/>
      <c r="Q1659" s="61"/>
      <c r="R1659" s="61"/>
      <c r="S1659" s="61"/>
      <c r="T1659" s="61"/>
      <c r="U1659" s="61"/>
      <c r="V1659" s="61"/>
      <c r="W1659" s="61"/>
      <c r="X1659" s="61"/>
      <c r="Y1659" s="61"/>
      <c r="Z1659" s="61"/>
      <c r="AA1659" s="61"/>
      <c r="AB1659" s="61"/>
      <c r="AC1659" s="61"/>
      <c r="AD1659" s="88"/>
      <c r="AE1659" s="66"/>
      <c r="AF1659" s="66"/>
      <c r="AG1659" s="66"/>
      <c r="AH1659" s="66"/>
      <c r="AI1659" s="66"/>
      <c r="AJ1659" s="66"/>
      <c r="AK1659" s="66"/>
      <c r="AL1659" s="66"/>
      <c r="AM1659" s="66"/>
      <c r="AN1659" s="66"/>
      <c r="AO1659" s="66"/>
      <c r="AP1659" s="66"/>
      <c r="AQ1659" s="66"/>
      <c r="AR1659" s="66"/>
      <c r="AS1659" s="66"/>
      <c r="AT1659" s="66"/>
      <c r="AU1659" s="66"/>
      <c r="AV1659" s="66"/>
      <c r="AW1659" s="66"/>
      <c r="AX1659" s="66"/>
      <c r="AY1659" s="66"/>
      <c r="AZ1659" s="66"/>
      <c r="BA1659" s="66"/>
      <c r="BB1659" s="66"/>
      <c r="BC1659" s="66"/>
      <c r="BD1659" s="66"/>
      <c r="BE1659" s="66"/>
      <c r="BF1659" s="66"/>
      <c r="BG1659" s="66"/>
      <c r="BH1659" s="66"/>
      <c r="BI1659" s="66"/>
      <c r="BJ1659" s="66"/>
      <c r="BK1659" s="72"/>
      <c r="BL1659" s="72"/>
      <c r="BM1659" s="72"/>
      <c r="BN1659" s="72"/>
      <c r="BO1659" s="72"/>
      <c r="BP1659" s="72"/>
      <c r="BQ1659" s="72"/>
      <c r="BR1659" s="72"/>
      <c r="BS1659" s="72"/>
      <c r="BT1659" s="72"/>
      <c r="BU1659" s="72"/>
      <c r="BV1659" s="72"/>
      <c r="BW1659" s="72"/>
      <c r="BX1659" s="72"/>
      <c r="BY1659" s="72"/>
      <c r="BZ1659" s="72"/>
      <c r="CA1659" s="72"/>
      <c r="CB1659" s="72"/>
      <c r="CC1659" s="72"/>
      <c r="CD1659" s="72"/>
      <c r="CE1659" s="72"/>
      <c r="CF1659" s="72"/>
      <c r="CG1659" s="72"/>
      <c r="CH1659" s="72"/>
    </row>
    <row r="1660" spans="2:86" ht="25.15" customHeight="1">
      <c r="B1660" s="66"/>
      <c r="C1660" s="105">
        <f t="shared" ref="C1660:BJ1660" si="635">C$1653</f>
        <v>2001</v>
      </c>
      <c r="D1660" s="105">
        <f t="shared" si="635"/>
        <v>2002</v>
      </c>
      <c r="E1660" s="105">
        <f t="shared" si="635"/>
        <v>2003</v>
      </c>
      <c r="F1660" s="105">
        <f t="shared" si="635"/>
        <v>2004</v>
      </c>
      <c r="G1660" s="105">
        <f t="shared" si="635"/>
        <v>2005</v>
      </c>
      <c r="H1660" s="105">
        <f t="shared" si="635"/>
        <v>2006</v>
      </c>
      <c r="I1660" s="105">
        <f t="shared" si="635"/>
        <v>2007</v>
      </c>
      <c r="J1660" s="105">
        <f t="shared" si="635"/>
        <v>2008</v>
      </c>
      <c r="K1660" s="105">
        <f t="shared" si="635"/>
        <v>2009</v>
      </c>
      <c r="L1660" s="105">
        <f t="shared" si="635"/>
        <v>2010</v>
      </c>
      <c r="M1660" s="105">
        <f t="shared" si="635"/>
        <v>2011</v>
      </c>
      <c r="N1660" s="105">
        <f t="shared" si="635"/>
        <v>2012</v>
      </c>
      <c r="O1660" s="105">
        <f t="shared" si="635"/>
        <v>2013</v>
      </c>
      <c r="P1660" s="105">
        <f t="shared" si="635"/>
        <v>2014</v>
      </c>
      <c r="Q1660" s="105">
        <f t="shared" si="635"/>
        <v>2015</v>
      </c>
      <c r="R1660" s="105">
        <f t="shared" si="635"/>
        <v>2016</v>
      </c>
      <c r="S1660" s="105">
        <f t="shared" si="635"/>
        <v>2017</v>
      </c>
      <c r="T1660" s="105">
        <f t="shared" si="635"/>
        <v>2018</v>
      </c>
      <c r="U1660" s="105">
        <f t="shared" si="635"/>
        <v>2019</v>
      </c>
      <c r="V1660" s="105">
        <f t="shared" si="635"/>
        <v>2020</v>
      </c>
      <c r="W1660" s="105">
        <f t="shared" si="635"/>
        <v>2021</v>
      </c>
      <c r="X1660" s="105">
        <f t="shared" si="635"/>
        <v>2022</v>
      </c>
      <c r="Y1660" s="105">
        <f t="shared" si="635"/>
        <v>2023</v>
      </c>
      <c r="Z1660" s="105">
        <f t="shared" si="635"/>
        <v>2024</v>
      </c>
      <c r="AA1660" s="105">
        <f t="shared" si="635"/>
        <v>2025</v>
      </c>
      <c r="AB1660" s="105">
        <f t="shared" si="635"/>
        <v>2026</v>
      </c>
      <c r="AC1660" s="105">
        <f t="shared" si="635"/>
        <v>2027</v>
      </c>
      <c r="AD1660" s="105">
        <f t="shared" si="635"/>
        <v>2028</v>
      </c>
      <c r="AE1660" s="105">
        <f t="shared" si="635"/>
        <v>2029</v>
      </c>
      <c r="AF1660" s="105">
        <f t="shared" si="635"/>
        <v>2030</v>
      </c>
      <c r="AG1660" s="105">
        <f t="shared" si="635"/>
        <v>2031</v>
      </c>
      <c r="AH1660" s="105">
        <f t="shared" si="635"/>
        <v>2032</v>
      </c>
      <c r="AI1660" s="105">
        <f t="shared" si="635"/>
        <v>2033</v>
      </c>
      <c r="AJ1660" s="105">
        <f t="shared" si="635"/>
        <v>2034</v>
      </c>
      <c r="AK1660" s="105">
        <f t="shared" si="635"/>
        <v>2035</v>
      </c>
      <c r="AL1660" s="105">
        <f t="shared" si="635"/>
        <v>2036</v>
      </c>
      <c r="AM1660" s="105">
        <f t="shared" si="635"/>
        <v>2037</v>
      </c>
      <c r="AN1660" s="105">
        <f t="shared" si="635"/>
        <v>2038</v>
      </c>
      <c r="AO1660" s="105">
        <f t="shared" si="635"/>
        <v>2039</v>
      </c>
      <c r="AP1660" s="105">
        <f t="shared" si="635"/>
        <v>2040</v>
      </c>
      <c r="AQ1660" s="105">
        <f t="shared" si="635"/>
        <v>2041</v>
      </c>
      <c r="AR1660" s="105">
        <f t="shared" si="635"/>
        <v>2042</v>
      </c>
      <c r="AS1660" s="105">
        <f t="shared" si="635"/>
        <v>2043</v>
      </c>
      <c r="AT1660" s="105">
        <f t="shared" si="635"/>
        <v>2044</v>
      </c>
      <c r="AU1660" s="105">
        <f t="shared" si="635"/>
        <v>2045</v>
      </c>
      <c r="AV1660" s="105">
        <f t="shared" si="635"/>
        <v>2046</v>
      </c>
      <c r="AW1660" s="105">
        <f t="shared" si="635"/>
        <v>2047</v>
      </c>
      <c r="AX1660" s="105">
        <f t="shared" si="635"/>
        <v>2048</v>
      </c>
      <c r="AY1660" s="105">
        <f t="shared" si="635"/>
        <v>2049</v>
      </c>
      <c r="AZ1660" s="105">
        <f t="shared" si="635"/>
        <v>2050</v>
      </c>
      <c r="BA1660" s="105">
        <f t="shared" si="635"/>
        <v>2051</v>
      </c>
      <c r="BB1660" s="105">
        <f t="shared" si="635"/>
        <v>2052</v>
      </c>
      <c r="BC1660" s="105">
        <f t="shared" si="635"/>
        <v>2053</v>
      </c>
      <c r="BD1660" s="105">
        <f t="shared" si="635"/>
        <v>2054</v>
      </c>
      <c r="BE1660" s="105">
        <f t="shared" si="635"/>
        <v>2055</v>
      </c>
      <c r="BF1660" s="105">
        <f t="shared" si="635"/>
        <v>2056</v>
      </c>
      <c r="BG1660" s="105">
        <f t="shared" si="635"/>
        <v>2057</v>
      </c>
      <c r="BH1660" s="105">
        <f t="shared" si="635"/>
        <v>2058</v>
      </c>
      <c r="BI1660" s="105">
        <f t="shared" si="635"/>
        <v>2059</v>
      </c>
      <c r="BJ1660" s="105">
        <f t="shared" si="635"/>
        <v>2060</v>
      </c>
      <c r="BK1660" s="72"/>
      <c r="BL1660" s="72"/>
      <c r="BM1660" s="72"/>
      <c r="BN1660" s="72"/>
      <c r="BO1660" s="72"/>
      <c r="BP1660" s="72"/>
      <c r="BQ1660" s="72"/>
      <c r="BR1660" s="72"/>
      <c r="BS1660" s="72"/>
      <c r="BT1660" s="72"/>
      <c r="BU1660" s="72"/>
      <c r="BV1660" s="72"/>
      <c r="BW1660" s="72"/>
      <c r="BX1660" s="72"/>
      <c r="BY1660" s="72"/>
      <c r="BZ1660" s="72"/>
      <c r="CA1660" s="72"/>
      <c r="CB1660" s="72"/>
      <c r="CC1660" s="72"/>
      <c r="CD1660" s="72"/>
      <c r="CE1660" s="72"/>
      <c r="CF1660" s="72"/>
      <c r="CG1660" s="72"/>
      <c r="CH1660" s="72"/>
    </row>
    <row r="1661" spans="2:86" ht="25.15" customHeight="1">
      <c r="B1661" s="333" t="s">
        <v>99</v>
      </c>
      <c r="C1661" s="334"/>
      <c r="D1661" s="334"/>
      <c r="E1661" s="334"/>
      <c r="F1661" s="334"/>
      <c r="G1661" s="334"/>
      <c r="H1661" s="334"/>
      <c r="I1661" s="334"/>
      <c r="J1661" s="334"/>
      <c r="K1661" s="334"/>
      <c r="L1661" s="334"/>
      <c r="M1661" s="334"/>
      <c r="N1661" s="334"/>
      <c r="O1661" s="334"/>
      <c r="P1661" s="334"/>
      <c r="Q1661" s="334"/>
      <c r="R1661" s="334"/>
      <c r="S1661" s="334"/>
      <c r="T1661" s="334"/>
      <c r="U1661" s="334"/>
      <c r="V1661" s="334"/>
      <c r="W1661" s="334"/>
      <c r="X1661" s="335">
        <f>X1651</f>
        <v>105.1</v>
      </c>
      <c r="Y1661" s="317">
        <v>100.9</v>
      </c>
      <c r="Z1661" s="317">
        <v>102.8</v>
      </c>
      <c r="AA1661" s="317">
        <v>103.2</v>
      </c>
      <c r="AB1661" s="317">
        <v>103</v>
      </c>
      <c r="AC1661" s="317">
        <v>103</v>
      </c>
      <c r="AD1661" s="317">
        <v>102.9</v>
      </c>
      <c r="AE1661" s="317">
        <v>102.9</v>
      </c>
      <c r="AF1661" s="317">
        <v>102.8</v>
      </c>
      <c r="AG1661" s="317">
        <v>102.8</v>
      </c>
      <c r="AH1661" s="317">
        <v>102.7</v>
      </c>
      <c r="AI1661" s="317">
        <v>102.7</v>
      </c>
      <c r="AJ1661" s="317">
        <v>102.6</v>
      </c>
      <c r="AK1661" s="317">
        <v>102.5</v>
      </c>
      <c r="AL1661" s="317">
        <v>102.4</v>
      </c>
      <c r="AM1661" s="317">
        <v>102.3</v>
      </c>
      <c r="AN1661" s="317">
        <v>102.1</v>
      </c>
      <c r="AO1661" s="317">
        <v>102.1</v>
      </c>
      <c r="AP1661" s="317">
        <v>102</v>
      </c>
      <c r="AQ1661" s="317">
        <v>101.9</v>
      </c>
      <c r="AR1661" s="317">
        <v>101.9</v>
      </c>
      <c r="AS1661" s="317">
        <v>101.8</v>
      </c>
      <c r="AT1661" s="317">
        <v>101.8</v>
      </c>
      <c r="AU1661" s="317">
        <v>101.7</v>
      </c>
      <c r="AV1661" s="317">
        <v>101.6</v>
      </c>
      <c r="AW1661" s="317">
        <v>101.6</v>
      </c>
      <c r="AX1661" s="317">
        <v>101.6</v>
      </c>
      <c r="AY1661" s="317">
        <v>101.6</v>
      </c>
      <c r="AZ1661" s="317">
        <v>101.5</v>
      </c>
      <c r="BA1661" s="317">
        <v>101.5</v>
      </c>
      <c r="BB1661" s="317">
        <v>101.5</v>
      </c>
      <c r="BC1661" s="317">
        <v>101.5</v>
      </c>
      <c r="BD1661" s="317">
        <v>101.5</v>
      </c>
      <c r="BE1661" s="317">
        <v>101.5</v>
      </c>
      <c r="BF1661" s="317">
        <v>101.5</v>
      </c>
      <c r="BG1661" s="317">
        <v>101.5</v>
      </c>
      <c r="BH1661" s="317">
        <v>101.5</v>
      </c>
      <c r="BI1661" s="317">
        <v>101.6</v>
      </c>
      <c r="BJ1661" s="317">
        <v>101.6</v>
      </c>
      <c r="BK1661" s="72"/>
      <c r="BL1661" s="72"/>
      <c r="BM1661" s="72"/>
      <c r="BN1661" s="72"/>
      <c r="BO1661" s="72"/>
      <c r="BP1661" s="72"/>
      <c r="BQ1661" s="72"/>
      <c r="BR1661" s="72"/>
      <c r="BS1661" s="72"/>
      <c r="BT1661" s="72"/>
      <c r="BU1661" s="72"/>
      <c r="BV1661" s="72"/>
      <c r="BW1661" s="72"/>
      <c r="BX1661" s="72"/>
      <c r="BY1661" s="72"/>
      <c r="BZ1661" s="72"/>
      <c r="CA1661" s="72"/>
      <c r="CB1661" s="72"/>
      <c r="CC1661" s="72"/>
      <c r="CD1661" s="72"/>
      <c r="CE1661" s="72"/>
      <c r="CF1661" s="72"/>
      <c r="CG1661" s="72"/>
      <c r="CH1661" s="72"/>
    </row>
    <row r="1662" spans="2:86" ht="25.15" customHeight="1">
      <c r="B1662" s="332" t="s">
        <v>489</v>
      </c>
      <c r="C1662" s="228"/>
      <c r="D1662" s="228"/>
      <c r="E1662" s="228"/>
      <c r="F1662" s="228"/>
      <c r="G1662" s="228"/>
      <c r="H1662" s="228"/>
      <c r="I1662" s="228"/>
      <c r="J1662" s="228"/>
      <c r="K1662" s="228"/>
      <c r="L1662" s="228"/>
      <c r="M1662" s="228"/>
      <c r="N1662" s="228"/>
      <c r="O1662" s="228"/>
      <c r="P1662" s="228"/>
      <c r="Q1662" s="228"/>
      <c r="R1662" s="228"/>
      <c r="S1662" s="228"/>
      <c r="T1662" s="228"/>
      <c r="U1662" s="228"/>
      <c r="V1662" s="228"/>
      <c r="W1662" s="228"/>
      <c r="X1662" s="228"/>
      <c r="Y1662" s="228"/>
      <c r="Z1662" s="228"/>
      <c r="AA1662" s="228"/>
      <c r="AB1662" s="228"/>
      <c r="AC1662" s="228"/>
      <c r="AD1662" s="228"/>
      <c r="AE1662" s="228"/>
      <c r="AF1662" s="228"/>
      <c r="AG1662" s="228"/>
      <c r="AH1662" s="228"/>
      <c r="AI1662" s="228"/>
      <c r="AJ1662" s="228"/>
      <c r="AK1662" s="228"/>
      <c r="AL1662" s="228"/>
      <c r="AM1662" s="228"/>
      <c r="AN1662" s="228"/>
      <c r="AO1662" s="228"/>
      <c r="AP1662" s="228"/>
      <c r="AQ1662" s="228"/>
      <c r="AR1662" s="228"/>
      <c r="AS1662" s="228"/>
      <c r="AT1662" s="228"/>
      <c r="AU1662" s="228"/>
      <c r="AV1662" s="228"/>
      <c r="AW1662" s="228"/>
      <c r="AX1662" s="228"/>
      <c r="AY1662" s="228"/>
      <c r="AZ1662" s="228"/>
      <c r="BA1662" s="228"/>
      <c r="BB1662" s="228"/>
      <c r="BC1662" s="228"/>
      <c r="BD1662" s="228"/>
      <c r="BE1662" s="228"/>
      <c r="BF1662" s="228"/>
      <c r="BG1662" s="228"/>
      <c r="BH1662" s="228"/>
      <c r="BI1662" s="228"/>
      <c r="BJ1662" s="228"/>
      <c r="BK1662" s="72"/>
      <c r="BL1662" s="72"/>
      <c r="BM1662" s="72"/>
      <c r="BN1662" s="72"/>
      <c r="BO1662" s="72"/>
      <c r="BP1662" s="72"/>
      <c r="BQ1662" s="72"/>
      <c r="BR1662" s="72"/>
      <c r="BS1662" s="72"/>
      <c r="BT1662" s="72"/>
      <c r="BU1662" s="72"/>
      <c r="BV1662" s="72"/>
      <c r="BW1662" s="72"/>
      <c r="BX1662" s="72"/>
      <c r="BY1662" s="72"/>
      <c r="BZ1662" s="72"/>
      <c r="CA1662" s="72"/>
      <c r="CB1662" s="72"/>
      <c r="CC1662" s="72"/>
      <c r="CD1662" s="72"/>
      <c r="CE1662" s="72"/>
      <c r="CF1662" s="72"/>
      <c r="CG1662" s="72"/>
      <c r="CH1662" s="72"/>
    </row>
    <row r="1663" spans="2:86" ht="25.15" customHeight="1">
      <c r="B1663" s="66"/>
      <c r="C1663" s="105">
        <f t="shared" ref="C1663:BJ1663" si="636">C$1653</f>
        <v>2001</v>
      </c>
      <c r="D1663" s="105">
        <f t="shared" si="636"/>
        <v>2002</v>
      </c>
      <c r="E1663" s="105">
        <f t="shared" si="636"/>
        <v>2003</v>
      </c>
      <c r="F1663" s="105">
        <f t="shared" si="636"/>
        <v>2004</v>
      </c>
      <c r="G1663" s="105">
        <f t="shared" si="636"/>
        <v>2005</v>
      </c>
      <c r="H1663" s="105">
        <f t="shared" si="636"/>
        <v>2006</v>
      </c>
      <c r="I1663" s="105">
        <f t="shared" si="636"/>
        <v>2007</v>
      </c>
      <c r="J1663" s="105">
        <f t="shared" si="636"/>
        <v>2008</v>
      </c>
      <c r="K1663" s="105">
        <f t="shared" si="636"/>
        <v>2009</v>
      </c>
      <c r="L1663" s="105">
        <f t="shared" si="636"/>
        <v>2010</v>
      </c>
      <c r="M1663" s="105">
        <f t="shared" si="636"/>
        <v>2011</v>
      </c>
      <c r="N1663" s="105">
        <f t="shared" si="636"/>
        <v>2012</v>
      </c>
      <c r="O1663" s="105">
        <f t="shared" si="636"/>
        <v>2013</v>
      </c>
      <c r="P1663" s="105">
        <f t="shared" si="636"/>
        <v>2014</v>
      </c>
      <c r="Q1663" s="105">
        <f t="shared" si="636"/>
        <v>2015</v>
      </c>
      <c r="R1663" s="105">
        <f t="shared" si="636"/>
        <v>2016</v>
      </c>
      <c r="S1663" s="105">
        <f t="shared" si="636"/>
        <v>2017</v>
      </c>
      <c r="T1663" s="105">
        <f t="shared" si="636"/>
        <v>2018</v>
      </c>
      <c r="U1663" s="105">
        <f t="shared" si="636"/>
        <v>2019</v>
      </c>
      <c r="V1663" s="105">
        <f t="shared" si="636"/>
        <v>2020</v>
      </c>
      <c r="W1663" s="105">
        <f t="shared" si="636"/>
        <v>2021</v>
      </c>
      <c r="X1663" s="105">
        <f t="shared" si="636"/>
        <v>2022</v>
      </c>
      <c r="Y1663" s="105">
        <f t="shared" si="636"/>
        <v>2023</v>
      </c>
      <c r="Z1663" s="105">
        <f t="shared" si="636"/>
        <v>2024</v>
      </c>
      <c r="AA1663" s="105">
        <f t="shared" si="636"/>
        <v>2025</v>
      </c>
      <c r="AB1663" s="105">
        <f t="shared" si="636"/>
        <v>2026</v>
      </c>
      <c r="AC1663" s="105">
        <f t="shared" si="636"/>
        <v>2027</v>
      </c>
      <c r="AD1663" s="105">
        <f t="shared" si="636"/>
        <v>2028</v>
      </c>
      <c r="AE1663" s="105">
        <f t="shared" si="636"/>
        <v>2029</v>
      </c>
      <c r="AF1663" s="105">
        <f t="shared" si="636"/>
        <v>2030</v>
      </c>
      <c r="AG1663" s="105">
        <f t="shared" si="636"/>
        <v>2031</v>
      </c>
      <c r="AH1663" s="105">
        <f t="shared" si="636"/>
        <v>2032</v>
      </c>
      <c r="AI1663" s="105">
        <f t="shared" si="636"/>
        <v>2033</v>
      </c>
      <c r="AJ1663" s="105">
        <f t="shared" si="636"/>
        <v>2034</v>
      </c>
      <c r="AK1663" s="105">
        <f t="shared" si="636"/>
        <v>2035</v>
      </c>
      <c r="AL1663" s="105">
        <f t="shared" si="636"/>
        <v>2036</v>
      </c>
      <c r="AM1663" s="105">
        <f t="shared" si="636"/>
        <v>2037</v>
      </c>
      <c r="AN1663" s="105">
        <f t="shared" si="636"/>
        <v>2038</v>
      </c>
      <c r="AO1663" s="105">
        <f t="shared" si="636"/>
        <v>2039</v>
      </c>
      <c r="AP1663" s="105">
        <f t="shared" si="636"/>
        <v>2040</v>
      </c>
      <c r="AQ1663" s="105">
        <f t="shared" si="636"/>
        <v>2041</v>
      </c>
      <c r="AR1663" s="105">
        <f t="shared" si="636"/>
        <v>2042</v>
      </c>
      <c r="AS1663" s="105">
        <f t="shared" si="636"/>
        <v>2043</v>
      </c>
      <c r="AT1663" s="105">
        <f t="shared" si="636"/>
        <v>2044</v>
      </c>
      <c r="AU1663" s="105">
        <f t="shared" si="636"/>
        <v>2045</v>
      </c>
      <c r="AV1663" s="105">
        <f t="shared" si="636"/>
        <v>2046</v>
      </c>
      <c r="AW1663" s="105">
        <f t="shared" si="636"/>
        <v>2047</v>
      </c>
      <c r="AX1663" s="105">
        <f t="shared" si="636"/>
        <v>2048</v>
      </c>
      <c r="AY1663" s="105">
        <f t="shared" si="636"/>
        <v>2049</v>
      </c>
      <c r="AZ1663" s="105">
        <f t="shared" si="636"/>
        <v>2050</v>
      </c>
      <c r="BA1663" s="105">
        <f t="shared" si="636"/>
        <v>2051</v>
      </c>
      <c r="BB1663" s="105">
        <f t="shared" si="636"/>
        <v>2052</v>
      </c>
      <c r="BC1663" s="105">
        <f t="shared" si="636"/>
        <v>2053</v>
      </c>
      <c r="BD1663" s="105">
        <f t="shared" si="636"/>
        <v>2054</v>
      </c>
      <c r="BE1663" s="105">
        <f t="shared" si="636"/>
        <v>2055</v>
      </c>
      <c r="BF1663" s="105">
        <f t="shared" si="636"/>
        <v>2056</v>
      </c>
      <c r="BG1663" s="105">
        <f t="shared" si="636"/>
        <v>2057</v>
      </c>
      <c r="BH1663" s="105">
        <f t="shared" si="636"/>
        <v>2058</v>
      </c>
      <c r="BI1663" s="105">
        <f t="shared" si="636"/>
        <v>2059</v>
      </c>
      <c r="BJ1663" s="105">
        <f t="shared" si="636"/>
        <v>2060</v>
      </c>
      <c r="BK1663" s="72"/>
      <c r="BL1663" s="72"/>
      <c r="BM1663" s="72"/>
      <c r="BN1663" s="72"/>
      <c r="BO1663" s="72"/>
      <c r="BP1663" s="72"/>
      <c r="BQ1663" s="72"/>
      <c r="BR1663" s="72"/>
      <c r="BS1663" s="72"/>
      <c r="BT1663" s="72"/>
      <c r="BU1663" s="72"/>
      <c r="BV1663" s="72"/>
      <c r="BW1663" s="72"/>
      <c r="BX1663" s="72"/>
      <c r="BY1663" s="72"/>
      <c r="BZ1663" s="72"/>
      <c r="CA1663" s="72"/>
      <c r="CB1663" s="72"/>
      <c r="CC1663" s="72"/>
      <c r="CD1663" s="72"/>
      <c r="CE1663" s="72"/>
      <c r="CF1663" s="72"/>
      <c r="CG1663" s="72"/>
      <c r="CH1663" s="72"/>
    </row>
    <row r="1664" spans="2:86" ht="25.15" customHeight="1">
      <c r="B1664" s="118" t="s">
        <v>86</v>
      </c>
      <c r="C1664" s="336"/>
      <c r="D1664" s="336"/>
      <c r="E1664" s="336"/>
      <c r="F1664" s="336"/>
      <c r="G1664" s="336"/>
      <c r="H1664" s="336"/>
      <c r="I1664" s="336"/>
      <c r="J1664" s="336"/>
      <c r="K1664" s="336"/>
      <c r="L1664" s="336"/>
      <c r="M1664" s="336"/>
      <c r="N1664" s="336"/>
      <c r="O1664" s="336"/>
      <c r="P1664" s="336"/>
      <c r="Q1664" s="417">
        <v>38419006</v>
      </c>
      <c r="R1664" s="418">
        <v>38369390</v>
      </c>
      <c r="S1664" s="417">
        <v>38315463</v>
      </c>
      <c r="T1664" s="417">
        <v>38259532</v>
      </c>
      <c r="U1664" s="417">
        <v>38200552</v>
      </c>
      <c r="V1664" s="417">
        <v>38137804</v>
      </c>
      <c r="W1664" s="419">
        <v>38070314</v>
      </c>
      <c r="X1664" s="420">
        <v>37997408</v>
      </c>
      <c r="Y1664" s="417">
        <v>37918575</v>
      </c>
      <c r="Z1664" s="417">
        <v>37833310</v>
      </c>
      <c r="AA1664" s="417">
        <v>37741462</v>
      </c>
      <c r="AB1664" s="417">
        <v>37643028</v>
      </c>
      <c r="AC1664" s="417">
        <v>37538019</v>
      </c>
      <c r="AD1664" s="417">
        <v>37426538</v>
      </c>
      <c r="AE1664" s="417">
        <v>37308801</v>
      </c>
      <c r="AF1664" s="417">
        <v>37185073</v>
      </c>
      <c r="AG1664" s="417">
        <v>37054634</v>
      </c>
      <c r="AH1664" s="417">
        <v>36917987</v>
      </c>
      <c r="AI1664" s="417">
        <v>36775688</v>
      </c>
      <c r="AJ1664" s="417">
        <v>36628362</v>
      </c>
      <c r="AK1664" s="417">
        <v>36476771</v>
      </c>
      <c r="AL1664" s="417">
        <v>36321005</v>
      </c>
      <c r="AM1664" s="417">
        <v>36161695</v>
      </c>
      <c r="AN1664" s="417">
        <v>35999436</v>
      </c>
      <c r="AO1664" s="417">
        <v>35834847</v>
      </c>
      <c r="AP1664" s="417">
        <v>35668232</v>
      </c>
      <c r="AQ1664" s="417">
        <v>35500249</v>
      </c>
      <c r="AR1664" s="417">
        <v>35330941</v>
      </c>
      <c r="AS1664" s="417">
        <v>35160664</v>
      </c>
      <c r="AT1664" s="417">
        <v>34989421</v>
      </c>
      <c r="AU1664" s="417">
        <v>34817385</v>
      </c>
      <c r="AV1664" s="417">
        <v>34644715</v>
      </c>
      <c r="AW1664" s="417">
        <v>34471413</v>
      </c>
      <c r="AX1664" s="417">
        <v>34297846</v>
      </c>
      <c r="AY1664" s="417">
        <v>34124130</v>
      </c>
      <c r="AZ1664" s="417">
        <v>33950569</v>
      </c>
      <c r="BA1664" s="421">
        <f t="shared" ref="BA1664:BJ1664" si="637">AZ1664*$AZ$1666</f>
        <v>33783419.402831256</v>
      </c>
      <c r="BB1664" s="421">
        <f t="shared" si="637"/>
        <v>33617092.737019971</v>
      </c>
      <c r="BC1664" s="421">
        <f t="shared" si="637"/>
        <v>33451584.95100975</v>
      </c>
      <c r="BD1664" s="421">
        <f t="shared" si="637"/>
        <v>33286892.01319132</v>
      </c>
      <c r="BE1664" s="421">
        <f t="shared" si="637"/>
        <v>33123009.911804315</v>
      </c>
      <c r="BF1664" s="421">
        <f t="shared" si="637"/>
        <v>32959934.654839564</v>
      </c>
      <c r="BG1664" s="421">
        <f t="shared" si="637"/>
        <v>32797662.269941844</v>
      </c>
      <c r="BH1664" s="421">
        <f t="shared" si="637"/>
        <v>32636188.804313112</v>
      </c>
      <c r="BI1664" s="421">
        <f t="shared" si="637"/>
        <v>32475510.324616231</v>
      </c>
      <c r="BJ1664" s="421">
        <f t="shared" si="637"/>
        <v>32315622.916879144</v>
      </c>
      <c r="BK1664" s="90"/>
      <c r="BL1664" s="90"/>
      <c r="BM1664" s="90"/>
      <c r="BN1664" s="90"/>
      <c r="BO1664" s="90"/>
      <c r="BP1664" s="90"/>
      <c r="BQ1664" s="90"/>
      <c r="BR1664" s="90"/>
      <c r="BS1664" s="90"/>
      <c r="BT1664" s="90"/>
      <c r="BU1664" s="90"/>
      <c r="BV1664" s="90"/>
      <c r="BW1664" s="90"/>
      <c r="BX1664" s="90"/>
      <c r="BY1664" s="90"/>
      <c r="BZ1664" s="90"/>
      <c r="CA1664" s="90"/>
      <c r="CB1664" s="90"/>
      <c r="CC1664" s="90"/>
      <c r="CD1664" s="90"/>
      <c r="CE1664" s="90"/>
      <c r="CF1664" s="90"/>
      <c r="CG1664" s="90"/>
      <c r="CH1664" s="90"/>
    </row>
    <row r="1665" spans="2:86" ht="25.15" customHeight="1">
      <c r="B1665" s="118" t="s">
        <v>87</v>
      </c>
      <c r="C1665" s="337"/>
      <c r="D1665" s="337"/>
      <c r="E1665" s="337"/>
      <c r="F1665" s="337"/>
      <c r="G1665" s="337"/>
      <c r="H1665" s="337"/>
      <c r="I1665" s="337"/>
      <c r="J1665" s="337"/>
      <c r="K1665" s="337"/>
      <c r="L1665" s="337"/>
      <c r="M1665" s="337"/>
      <c r="N1665" s="337"/>
      <c r="O1665" s="337"/>
      <c r="P1665" s="337"/>
      <c r="Q1665" s="337"/>
      <c r="R1665" s="338">
        <f t="shared" ref="R1665:BJ1665" si="638">R1664/Q1664</f>
        <v>0.99870855586425111</v>
      </c>
      <c r="S1665" s="339">
        <f t="shared" si="638"/>
        <v>0.99859453069230442</v>
      </c>
      <c r="T1665" s="339">
        <f t="shared" si="638"/>
        <v>0.99854024992468449</v>
      </c>
      <c r="U1665" s="339">
        <f>U1664/T1664</f>
        <v>0.99845842338061008</v>
      </c>
      <c r="V1665" s="339">
        <f t="shared" si="638"/>
        <v>0.9983574059348671</v>
      </c>
      <c r="W1665" s="340">
        <f t="shared" si="638"/>
        <v>0.99823036481072691</v>
      </c>
      <c r="X1665" s="341">
        <f t="shared" si="638"/>
        <v>0.99808496457370954</v>
      </c>
      <c r="Y1665" s="339">
        <f t="shared" si="638"/>
        <v>0.99792530585244132</v>
      </c>
      <c r="Z1665" s="339">
        <f t="shared" si="638"/>
        <v>0.9977513659202647</v>
      </c>
      <c r="AA1665" s="339">
        <f t="shared" si="638"/>
        <v>0.99757229806221026</v>
      </c>
      <c r="AB1665" s="339">
        <f t="shared" si="638"/>
        <v>0.99739188693856107</v>
      </c>
      <c r="AC1665" s="339">
        <f t="shared" si="638"/>
        <v>0.99721039975848913</v>
      </c>
      <c r="AD1665" s="339">
        <f t="shared" si="638"/>
        <v>0.99703018425133194</v>
      </c>
      <c r="AE1665" s="339">
        <f t="shared" si="638"/>
        <v>0.99685418405517501</v>
      </c>
      <c r="AF1665" s="339">
        <f t="shared" si="638"/>
        <v>0.99668367793432977</v>
      </c>
      <c r="AG1665" s="339">
        <f t="shared" si="638"/>
        <v>0.9964921677039601</v>
      </c>
      <c r="AH1665" s="339">
        <f t="shared" si="638"/>
        <v>0.99631228310067776</v>
      </c>
      <c r="AI1665" s="339">
        <f t="shared" si="638"/>
        <v>0.99614553740430101</v>
      </c>
      <c r="AJ1665" s="339">
        <f t="shared" si="638"/>
        <v>0.99599392946775056</v>
      </c>
      <c r="AK1665" s="339">
        <f t="shared" si="638"/>
        <v>0.99586137649289364</v>
      </c>
      <c r="AL1665" s="339">
        <f t="shared" si="638"/>
        <v>0.99572972070362253</v>
      </c>
      <c r="AM1665" s="339">
        <f t="shared" si="638"/>
        <v>0.99561383282208182</v>
      </c>
      <c r="AN1665" s="339">
        <f t="shared" si="638"/>
        <v>0.99551295922384164</v>
      </c>
      <c r="AO1665" s="339">
        <f t="shared" si="638"/>
        <v>0.99542801170551676</v>
      </c>
      <c r="AP1665" s="339">
        <f t="shared" si="638"/>
        <v>0.99535047547433364</v>
      </c>
      <c r="AQ1665" s="339">
        <f t="shared" si="638"/>
        <v>0.99529040295577309</v>
      </c>
      <c r="AR1665" s="339">
        <f t="shared" si="638"/>
        <v>0.99523079401499415</v>
      </c>
      <c r="AS1665" s="339">
        <f t="shared" si="638"/>
        <v>0.99518051330701895</v>
      </c>
      <c r="AT1665" s="339">
        <f t="shared" si="638"/>
        <v>0.99512969948462859</v>
      </c>
      <c r="AU1665" s="339">
        <f t="shared" si="638"/>
        <v>0.99508319957623759</v>
      </c>
      <c r="AV1665" s="339">
        <f t="shared" si="638"/>
        <v>0.99504069590522093</v>
      </c>
      <c r="AW1665" s="339">
        <f t="shared" si="638"/>
        <v>0.99499773630696631</v>
      </c>
      <c r="AX1665" s="339">
        <f t="shared" si="638"/>
        <v>0.99496490033640339</v>
      </c>
      <c r="AY1665" s="339">
        <f t="shared" si="638"/>
        <v>0.99493507551465477</v>
      </c>
      <c r="AZ1665" s="189">
        <f t="shared" si="638"/>
        <v>0.99491383370066866</v>
      </c>
      <c r="BA1665" s="189">
        <f t="shared" si="638"/>
        <v>0.99507667759062468</v>
      </c>
      <c r="BB1665" s="189">
        <f t="shared" si="638"/>
        <v>0.99507667759062468</v>
      </c>
      <c r="BC1665" s="189">
        <f t="shared" si="638"/>
        <v>0.99507667759062457</v>
      </c>
      <c r="BD1665" s="189">
        <f t="shared" si="638"/>
        <v>0.99507667759062457</v>
      </c>
      <c r="BE1665" s="189">
        <f t="shared" si="638"/>
        <v>0.99507667759062457</v>
      </c>
      <c r="BF1665" s="189">
        <f t="shared" si="638"/>
        <v>0.99507667759062457</v>
      </c>
      <c r="BG1665" s="189">
        <f t="shared" si="638"/>
        <v>0.99507667759062457</v>
      </c>
      <c r="BH1665" s="189">
        <f t="shared" si="638"/>
        <v>0.99507667759062457</v>
      </c>
      <c r="BI1665" s="339">
        <f t="shared" si="638"/>
        <v>0.99507667759062457</v>
      </c>
      <c r="BJ1665" s="339">
        <f t="shared" si="638"/>
        <v>0.99507667759062457</v>
      </c>
      <c r="BK1665" s="90"/>
      <c r="BL1665" s="90"/>
      <c r="BM1665" s="90"/>
      <c r="BN1665" s="90"/>
      <c r="BO1665" s="90"/>
      <c r="BP1665" s="90"/>
      <c r="BQ1665" s="90"/>
      <c r="BR1665" s="90"/>
      <c r="BS1665" s="90"/>
      <c r="BT1665" s="90"/>
      <c r="BU1665" s="90"/>
      <c r="BV1665" s="90"/>
      <c r="BW1665" s="90"/>
      <c r="BX1665" s="90"/>
      <c r="BY1665" s="90"/>
      <c r="BZ1665" s="90"/>
      <c r="CA1665" s="90"/>
      <c r="CB1665" s="90"/>
      <c r="CC1665" s="90"/>
      <c r="CD1665" s="90"/>
      <c r="CE1665" s="90"/>
      <c r="CF1665" s="90"/>
      <c r="CG1665" s="90"/>
      <c r="CH1665" s="90"/>
    </row>
    <row r="1666" spans="2:86" ht="25.15" customHeight="1">
      <c r="B1666" s="24" t="s">
        <v>72</v>
      </c>
      <c r="C1666" s="66"/>
      <c r="D1666" s="66"/>
      <c r="E1666" s="66"/>
      <c r="F1666" s="66"/>
      <c r="G1666" s="66"/>
      <c r="H1666" s="66"/>
      <c r="I1666" s="66"/>
      <c r="J1666" s="66"/>
      <c r="K1666" s="66"/>
      <c r="L1666" s="66"/>
      <c r="M1666" s="66"/>
      <c r="N1666" s="66"/>
      <c r="O1666" s="66"/>
      <c r="P1666" s="66"/>
      <c r="Q1666" s="66"/>
      <c r="R1666" s="73"/>
      <c r="S1666" s="73"/>
      <c r="T1666" s="73"/>
      <c r="U1666" s="73"/>
      <c r="V1666" s="73"/>
      <c r="W1666" s="73"/>
      <c r="X1666" s="73"/>
      <c r="Y1666" s="73"/>
      <c r="Z1666" s="73"/>
      <c r="AA1666" s="73"/>
      <c r="AB1666" s="73"/>
      <c r="AC1666" s="73"/>
      <c r="AD1666" s="73"/>
      <c r="AE1666" s="73"/>
      <c r="AF1666" s="73"/>
      <c r="AG1666" s="73"/>
      <c r="AH1666" s="73"/>
      <c r="AI1666" s="73"/>
      <c r="AJ1666" s="73"/>
      <c r="AK1666" s="73"/>
      <c r="AL1666" s="73"/>
      <c r="AM1666" s="73"/>
      <c r="AN1666" s="73"/>
      <c r="AO1666" s="73"/>
      <c r="AP1666" s="73"/>
      <c r="AQ1666" s="73"/>
      <c r="AR1666" s="73"/>
      <c r="AS1666" s="73"/>
      <c r="AT1666" s="73"/>
      <c r="AU1666" s="73"/>
      <c r="AV1666" s="73"/>
      <c r="AW1666" s="73"/>
      <c r="AX1666" s="73"/>
      <c r="AY1666" s="73"/>
      <c r="AZ1666" s="65">
        <f>(AZ1664/AP1664)^(1/($AZ$1657-$AP$1657))</f>
        <v>0.99507667759062457</v>
      </c>
      <c r="BA1666" s="66" t="s">
        <v>100</v>
      </c>
      <c r="BB1666" s="89"/>
      <c r="BC1666" s="89"/>
      <c r="BD1666" s="89"/>
      <c r="BE1666" s="89"/>
      <c r="BF1666" s="89"/>
      <c r="BG1666" s="89"/>
      <c r="BH1666" s="89"/>
      <c r="BI1666" s="89"/>
      <c r="BJ1666" s="89"/>
      <c r="BK1666" s="72"/>
      <c r="BL1666" s="72"/>
      <c r="BM1666" s="72"/>
      <c r="BN1666" s="72"/>
      <c r="BO1666" s="72"/>
      <c r="BP1666" s="72"/>
      <c r="BQ1666" s="72"/>
      <c r="BR1666" s="72"/>
      <c r="BS1666" s="72"/>
      <c r="BT1666" s="72"/>
      <c r="BU1666" s="72"/>
      <c r="BV1666" s="72"/>
      <c r="BW1666" s="72"/>
      <c r="BX1666" s="72"/>
      <c r="BY1666" s="72"/>
      <c r="BZ1666" s="72"/>
      <c r="CA1666" s="72"/>
      <c r="CB1666" s="72"/>
      <c r="CC1666" s="72"/>
      <c r="CD1666" s="72"/>
      <c r="CE1666" s="72"/>
      <c r="CF1666" s="72"/>
      <c r="CG1666" s="72"/>
      <c r="CH1666" s="72"/>
    </row>
    <row r="1667" spans="2:86" ht="25.15" customHeight="1">
      <c r="B1667" s="66"/>
      <c r="C1667" s="105">
        <f t="shared" ref="C1667:BJ1667" si="639">C$1653</f>
        <v>2001</v>
      </c>
      <c r="D1667" s="105">
        <f t="shared" si="639"/>
        <v>2002</v>
      </c>
      <c r="E1667" s="105">
        <f t="shared" si="639"/>
        <v>2003</v>
      </c>
      <c r="F1667" s="105">
        <f t="shared" si="639"/>
        <v>2004</v>
      </c>
      <c r="G1667" s="105">
        <f t="shared" si="639"/>
        <v>2005</v>
      </c>
      <c r="H1667" s="105">
        <f t="shared" si="639"/>
        <v>2006</v>
      </c>
      <c r="I1667" s="105">
        <f t="shared" si="639"/>
        <v>2007</v>
      </c>
      <c r="J1667" s="105">
        <f t="shared" si="639"/>
        <v>2008</v>
      </c>
      <c r="K1667" s="105">
        <f t="shared" si="639"/>
        <v>2009</v>
      </c>
      <c r="L1667" s="105">
        <f t="shared" si="639"/>
        <v>2010</v>
      </c>
      <c r="M1667" s="105">
        <f t="shared" si="639"/>
        <v>2011</v>
      </c>
      <c r="N1667" s="105">
        <f t="shared" si="639"/>
        <v>2012</v>
      </c>
      <c r="O1667" s="105">
        <f t="shared" si="639"/>
        <v>2013</v>
      </c>
      <c r="P1667" s="105">
        <f t="shared" si="639"/>
        <v>2014</v>
      </c>
      <c r="Q1667" s="105">
        <f t="shared" si="639"/>
        <v>2015</v>
      </c>
      <c r="R1667" s="105">
        <f t="shared" si="639"/>
        <v>2016</v>
      </c>
      <c r="S1667" s="105">
        <f t="shared" si="639"/>
        <v>2017</v>
      </c>
      <c r="T1667" s="105">
        <f t="shared" si="639"/>
        <v>2018</v>
      </c>
      <c r="U1667" s="105">
        <f t="shared" si="639"/>
        <v>2019</v>
      </c>
      <c r="V1667" s="105">
        <f t="shared" si="639"/>
        <v>2020</v>
      </c>
      <c r="W1667" s="105">
        <f t="shared" si="639"/>
        <v>2021</v>
      </c>
      <c r="X1667" s="105">
        <f t="shared" si="639"/>
        <v>2022</v>
      </c>
      <c r="Y1667" s="105">
        <f t="shared" si="639"/>
        <v>2023</v>
      </c>
      <c r="Z1667" s="105">
        <f t="shared" si="639"/>
        <v>2024</v>
      </c>
      <c r="AA1667" s="105">
        <f t="shared" si="639"/>
        <v>2025</v>
      </c>
      <c r="AB1667" s="105">
        <f t="shared" si="639"/>
        <v>2026</v>
      </c>
      <c r="AC1667" s="105">
        <f t="shared" si="639"/>
        <v>2027</v>
      </c>
      <c r="AD1667" s="105">
        <f t="shared" si="639"/>
        <v>2028</v>
      </c>
      <c r="AE1667" s="105">
        <f t="shared" si="639"/>
        <v>2029</v>
      </c>
      <c r="AF1667" s="105">
        <f t="shared" si="639"/>
        <v>2030</v>
      </c>
      <c r="AG1667" s="105">
        <f t="shared" si="639"/>
        <v>2031</v>
      </c>
      <c r="AH1667" s="105">
        <f t="shared" si="639"/>
        <v>2032</v>
      </c>
      <c r="AI1667" s="105">
        <f t="shared" si="639"/>
        <v>2033</v>
      </c>
      <c r="AJ1667" s="105">
        <f t="shared" si="639"/>
        <v>2034</v>
      </c>
      <c r="AK1667" s="105">
        <f t="shared" si="639"/>
        <v>2035</v>
      </c>
      <c r="AL1667" s="105">
        <f t="shared" si="639"/>
        <v>2036</v>
      </c>
      <c r="AM1667" s="105">
        <f t="shared" si="639"/>
        <v>2037</v>
      </c>
      <c r="AN1667" s="105">
        <f t="shared" si="639"/>
        <v>2038</v>
      </c>
      <c r="AO1667" s="105">
        <f t="shared" si="639"/>
        <v>2039</v>
      </c>
      <c r="AP1667" s="105">
        <f t="shared" si="639"/>
        <v>2040</v>
      </c>
      <c r="AQ1667" s="105">
        <f t="shared" si="639"/>
        <v>2041</v>
      </c>
      <c r="AR1667" s="105">
        <f t="shared" si="639"/>
        <v>2042</v>
      </c>
      <c r="AS1667" s="105">
        <f t="shared" si="639"/>
        <v>2043</v>
      </c>
      <c r="AT1667" s="105">
        <f t="shared" si="639"/>
        <v>2044</v>
      </c>
      <c r="AU1667" s="105">
        <f t="shared" si="639"/>
        <v>2045</v>
      </c>
      <c r="AV1667" s="105">
        <f t="shared" si="639"/>
        <v>2046</v>
      </c>
      <c r="AW1667" s="105">
        <f t="shared" si="639"/>
        <v>2047</v>
      </c>
      <c r="AX1667" s="105">
        <f t="shared" si="639"/>
        <v>2048</v>
      </c>
      <c r="AY1667" s="105">
        <f t="shared" si="639"/>
        <v>2049</v>
      </c>
      <c r="AZ1667" s="105">
        <f t="shared" si="639"/>
        <v>2050</v>
      </c>
      <c r="BA1667" s="105">
        <f t="shared" si="639"/>
        <v>2051</v>
      </c>
      <c r="BB1667" s="105">
        <f t="shared" si="639"/>
        <v>2052</v>
      </c>
      <c r="BC1667" s="105">
        <f t="shared" si="639"/>
        <v>2053</v>
      </c>
      <c r="BD1667" s="105">
        <f t="shared" si="639"/>
        <v>2054</v>
      </c>
      <c r="BE1667" s="105">
        <f t="shared" si="639"/>
        <v>2055</v>
      </c>
      <c r="BF1667" s="105">
        <f t="shared" si="639"/>
        <v>2056</v>
      </c>
      <c r="BG1667" s="105">
        <f t="shared" si="639"/>
        <v>2057</v>
      </c>
      <c r="BH1667" s="105">
        <f t="shared" si="639"/>
        <v>2058</v>
      </c>
      <c r="BI1667" s="105">
        <f t="shared" si="639"/>
        <v>2059</v>
      </c>
      <c r="BJ1667" s="105">
        <f t="shared" si="639"/>
        <v>2060</v>
      </c>
      <c r="BK1667" s="72"/>
      <c r="BL1667" s="72"/>
      <c r="BM1667" s="72"/>
      <c r="BN1667" s="72"/>
      <c r="BO1667" s="72"/>
      <c r="BP1667" s="72"/>
      <c r="BQ1667" s="72"/>
      <c r="BR1667" s="72"/>
      <c r="BS1667" s="72"/>
      <c r="BT1667" s="72"/>
      <c r="BU1667" s="72"/>
      <c r="BV1667" s="72"/>
      <c r="BW1667" s="72"/>
      <c r="BX1667" s="72"/>
      <c r="BY1667" s="72"/>
      <c r="BZ1667" s="72"/>
      <c r="CA1667" s="72"/>
      <c r="CB1667" s="72"/>
      <c r="CC1667" s="72"/>
      <c r="CD1667" s="72"/>
      <c r="CE1667" s="72"/>
      <c r="CF1667" s="72"/>
      <c r="CG1667" s="72"/>
      <c r="CH1667" s="72"/>
    </row>
    <row r="1668" spans="2:86" ht="25.15" customHeight="1">
      <c r="B1668" s="104" t="s">
        <v>71</v>
      </c>
      <c r="C1668" s="337"/>
      <c r="D1668" s="337"/>
      <c r="E1668" s="337"/>
      <c r="F1668" s="337"/>
      <c r="G1668" s="337"/>
      <c r="H1668" s="337"/>
      <c r="I1668" s="337"/>
      <c r="J1668" s="337"/>
      <c r="K1668" s="337"/>
      <c r="L1668" s="337"/>
      <c r="M1668" s="337"/>
      <c r="N1668" s="337"/>
      <c r="O1668" s="337"/>
      <c r="P1668" s="337"/>
      <c r="Q1668" s="337"/>
      <c r="R1668" s="337"/>
      <c r="S1668" s="337"/>
      <c r="T1668" s="337"/>
      <c r="U1668" s="337"/>
      <c r="V1668" s="337"/>
      <c r="W1668" s="342"/>
      <c r="X1668" s="342"/>
      <c r="Y1668" s="339">
        <f t="shared" ref="Y1668:BJ1668" si="640">Y1661/100/Y1665</f>
        <v>1.0110977185192218</v>
      </c>
      <c r="Z1668" s="339">
        <f t="shared" si="640"/>
        <v>1.0303168054817302</v>
      </c>
      <c r="AA1668" s="339">
        <f t="shared" si="640"/>
        <v>1.0345114855381066</v>
      </c>
      <c r="AB1668" s="339">
        <f t="shared" si="640"/>
        <v>1.0326933810956973</v>
      </c>
      <c r="AC1668" s="339">
        <f t="shared" si="640"/>
        <v>1.0328813259964518</v>
      </c>
      <c r="AD1668" s="339">
        <f t="shared" si="640"/>
        <v>1.032065043018406</v>
      </c>
      <c r="AE1668" s="339">
        <f t="shared" si="640"/>
        <v>1.0322472598891614</v>
      </c>
      <c r="AF1668" s="339">
        <f t="shared" si="640"/>
        <v>1.0314205226382103</v>
      </c>
      <c r="AG1668" s="339">
        <f t="shared" si="640"/>
        <v>1.0316187455528505</v>
      </c>
      <c r="AH1668" s="339">
        <f t="shared" si="640"/>
        <v>1.0308013033863412</v>
      </c>
      <c r="AI1668" s="339">
        <f t="shared" si="640"/>
        <v>1.0309738501425183</v>
      </c>
      <c r="AJ1668" s="339">
        <f t="shared" si="640"/>
        <v>1.0301267604595585</v>
      </c>
      <c r="AK1668" s="339">
        <f t="shared" si="640"/>
        <v>1.0292597184657599</v>
      </c>
      <c r="AL1668" s="339">
        <f t="shared" si="640"/>
        <v>1.0283915190122079</v>
      </c>
      <c r="AM1668" s="339">
        <f t="shared" si="640"/>
        <v>1.0275068166743844</v>
      </c>
      <c r="AN1668" s="339">
        <f t="shared" si="640"/>
        <v>1.0256019176244873</v>
      </c>
      <c r="AO1668" s="339">
        <f t="shared" si="640"/>
        <v>1.025689440113976</v>
      </c>
      <c r="AP1668" s="339">
        <f t="shared" si="640"/>
        <v>1.0247646684590366</v>
      </c>
      <c r="AQ1668" s="339">
        <f t="shared" si="640"/>
        <v>1.0238217880668952</v>
      </c>
      <c r="AR1668" s="339">
        <f t="shared" si="640"/>
        <v>1.0238831094535523</v>
      </c>
      <c r="AS1668" s="339">
        <f t="shared" si="640"/>
        <v>1.0229299975108548</v>
      </c>
      <c r="AT1668" s="339">
        <f t="shared" si="640"/>
        <v>1.0229822308863015</v>
      </c>
      <c r="AU1668" s="339">
        <f t="shared" si="640"/>
        <v>1.022025093412386</v>
      </c>
      <c r="AV1668" s="339">
        <f t="shared" si="640"/>
        <v>1.0210637657143378</v>
      </c>
      <c r="AW1668" s="339">
        <f t="shared" si="640"/>
        <v>1.0211078507283702</v>
      </c>
      <c r="AX1668" s="339">
        <f t="shared" si="640"/>
        <v>1.0211415494722322</v>
      </c>
      <c r="AY1668" s="339">
        <f t="shared" si="640"/>
        <v>1.0211721598763104</v>
      </c>
      <c r="AZ1668" s="339">
        <f t="shared" si="640"/>
        <v>1.0201888501485792</v>
      </c>
      <c r="BA1668" s="339">
        <f t="shared" si="640"/>
        <v>1.0200218966618888</v>
      </c>
      <c r="BB1668" s="339">
        <f t="shared" si="640"/>
        <v>1.0200218966618888</v>
      </c>
      <c r="BC1668" s="339">
        <f t="shared" si="640"/>
        <v>1.020021896661889</v>
      </c>
      <c r="BD1668" s="339">
        <f t="shared" si="640"/>
        <v>1.020021896661889</v>
      </c>
      <c r="BE1668" s="339">
        <f t="shared" si="640"/>
        <v>1.020021896661889</v>
      </c>
      <c r="BF1668" s="339">
        <f t="shared" si="640"/>
        <v>1.020021896661889</v>
      </c>
      <c r="BG1668" s="339">
        <f t="shared" si="640"/>
        <v>1.020021896661889</v>
      </c>
      <c r="BH1668" s="339">
        <f t="shared" si="640"/>
        <v>1.020021896661889</v>
      </c>
      <c r="BI1668" s="339">
        <f t="shared" si="640"/>
        <v>1.0210268443433295</v>
      </c>
      <c r="BJ1668" s="339">
        <f t="shared" si="640"/>
        <v>1.0210268443433295</v>
      </c>
      <c r="BK1668" s="90"/>
      <c r="BL1668" s="90"/>
      <c r="BM1668" s="90"/>
      <c r="BN1668" s="90"/>
      <c r="BO1668" s="90"/>
      <c r="BP1668" s="90"/>
      <c r="BQ1668" s="90"/>
      <c r="BR1668" s="90"/>
      <c r="BS1668" s="90"/>
      <c r="BT1668" s="90"/>
      <c r="BU1668" s="90"/>
      <c r="BV1668" s="90"/>
      <c r="BW1668" s="90"/>
      <c r="BX1668" s="90"/>
      <c r="BY1668" s="90"/>
      <c r="BZ1668" s="90"/>
      <c r="CA1668" s="90"/>
      <c r="CB1668" s="90"/>
      <c r="CC1668" s="90"/>
      <c r="CD1668" s="90"/>
      <c r="CE1668" s="90"/>
      <c r="CF1668" s="90"/>
      <c r="CG1668" s="90"/>
      <c r="CH1668" s="90"/>
    </row>
    <row r="1669" spans="2:86" ht="25.15" customHeight="1">
      <c r="B1669" s="24" t="s">
        <v>382</v>
      </c>
      <c r="C1669" s="66"/>
      <c r="D1669" s="66"/>
      <c r="E1669" s="66"/>
      <c r="F1669" s="66"/>
      <c r="G1669" s="66"/>
      <c r="H1669" s="66"/>
      <c r="I1669" s="66"/>
      <c r="J1669" s="66"/>
      <c r="K1669" s="66"/>
      <c r="L1669" s="66"/>
      <c r="M1669" s="66"/>
      <c r="N1669" s="66"/>
      <c r="O1669" s="66"/>
      <c r="P1669" s="66"/>
      <c r="Q1669" s="89"/>
      <c r="R1669" s="89"/>
      <c r="S1669" s="89"/>
      <c r="T1669" s="89"/>
      <c r="U1669" s="89"/>
      <c r="V1669" s="89"/>
      <c r="W1669" s="89"/>
      <c r="X1669" s="89"/>
      <c r="Y1669" s="89"/>
      <c r="Z1669" s="89"/>
      <c r="AA1669" s="89"/>
      <c r="AB1669" s="89"/>
      <c r="AC1669" s="89"/>
      <c r="AD1669" s="89"/>
      <c r="AE1669" s="89"/>
      <c r="AF1669" s="89"/>
      <c r="AG1669" s="89"/>
      <c r="AH1669" s="89"/>
      <c r="AI1669" s="89"/>
      <c r="AJ1669" s="89"/>
      <c r="AK1669" s="89"/>
      <c r="AL1669" s="89"/>
      <c r="AM1669" s="89"/>
      <c r="AN1669" s="89"/>
      <c r="AO1669" s="89"/>
      <c r="AP1669" s="89"/>
      <c r="AQ1669" s="89"/>
      <c r="AR1669" s="89"/>
      <c r="AS1669" s="89"/>
      <c r="AT1669" s="89"/>
      <c r="AU1669" s="89"/>
      <c r="AV1669" s="89"/>
      <c r="AW1669" s="89"/>
      <c r="AX1669" s="89"/>
      <c r="AY1669" s="89"/>
      <c r="AZ1669" s="89"/>
      <c r="BA1669" s="89"/>
      <c r="BB1669" s="89"/>
      <c r="BC1669" s="89"/>
      <c r="BD1669" s="89"/>
      <c r="BE1669" s="89"/>
      <c r="BF1669" s="89"/>
      <c r="BG1669" s="89"/>
      <c r="BH1669" s="89"/>
      <c r="BI1669" s="89"/>
      <c r="BJ1669" s="89"/>
      <c r="BK1669" s="72"/>
      <c r="BL1669" s="72"/>
      <c r="BM1669" s="72"/>
      <c r="BN1669" s="72"/>
      <c r="BO1669" s="72"/>
      <c r="BP1669" s="72"/>
      <c r="BQ1669" s="72"/>
      <c r="BR1669" s="72"/>
      <c r="BS1669" s="72"/>
      <c r="BT1669" s="72"/>
      <c r="BU1669" s="72"/>
      <c r="BV1669" s="72"/>
      <c r="BW1669" s="72"/>
      <c r="BX1669" s="72"/>
      <c r="BY1669" s="72"/>
      <c r="BZ1669" s="72"/>
      <c r="CA1669" s="72"/>
      <c r="CB1669" s="72"/>
      <c r="CC1669" s="72"/>
      <c r="CD1669" s="72"/>
      <c r="CE1669" s="72"/>
      <c r="CF1669" s="72"/>
      <c r="CG1669" s="72"/>
      <c r="CH1669" s="72"/>
    </row>
    <row r="1670" spans="2:86" ht="25.15" customHeight="1">
      <c r="B1670" s="66"/>
      <c r="C1670" s="105">
        <f t="shared" ref="C1670:BJ1670" si="641">C$1653</f>
        <v>2001</v>
      </c>
      <c r="D1670" s="105">
        <f t="shared" si="641"/>
        <v>2002</v>
      </c>
      <c r="E1670" s="105">
        <f t="shared" si="641"/>
        <v>2003</v>
      </c>
      <c r="F1670" s="105">
        <f t="shared" si="641"/>
        <v>2004</v>
      </c>
      <c r="G1670" s="105">
        <f t="shared" si="641"/>
        <v>2005</v>
      </c>
      <c r="H1670" s="105">
        <f t="shared" si="641"/>
        <v>2006</v>
      </c>
      <c r="I1670" s="105">
        <f t="shared" si="641"/>
        <v>2007</v>
      </c>
      <c r="J1670" s="105">
        <f t="shared" si="641"/>
        <v>2008</v>
      </c>
      <c r="K1670" s="105">
        <f t="shared" si="641"/>
        <v>2009</v>
      </c>
      <c r="L1670" s="105">
        <f t="shared" si="641"/>
        <v>2010</v>
      </c>
      <c r="M1670" s="105">
        <f t="shared" si="641"/>
        <v>2011</v>
      </c>
      <c r="N1670" s="105">
        <f t="shared" si="641"/>
        <v>2012</v>
      </c>
      <c r="O1670" s="105">
        <f t="shared" si="641"/>
        <v>2013</v>
      </c>
      <c r="P1670" s="105">
        <f t="shared" si="641"/>
        <v>2014</v>
      </c>
      <c r="Q1670" s="105">
        <f t="shared" si="641"/>
        <v>2015</v>
      </c>
      <c r="R1670" s="105">
        <f t="shared" si="641"/>
        <v>2016</v>
      </c>
      <c r="S1670" s="105">
        <f t="shared" si="641"/>
        <v>2017</v>
      </c>
      <c r="T1670" s="105">
        <f t="shared" si="641"/>
        <v>2018</v>
      </c>
      <c r="U1670" s="105">
        <f t="shared" si="641"/>
        <v>2019</v>
      </c>
      <c r="V1670" s="105">
        <f t="shared" si="641"/>
        <v>2020</v>
      </c>
      <c r="W1670" s="105">
        <f t="shared" si="641"/>
        <v>2021</v>
      </c>
      <c r="X1670" s="105">
        <f t="shared" si="641"/>
        <v>2022</v>
      </c>
      <c r="Y1670" s="105">
        <f t="shared" si="641"/>
        <v>2023</v>
      </c>
      <c r="Z1670" s="105">
        <f t="shared" si="641"/>
        <v>2024</v>
      </c>
      <c r="AA1670" s="105">
        <f t="shared" si="641"/>
        <v>2025</v>
      </c>
      <c r="AB1670" s="105">
        <f t="shared" si="641"/>
        <v>2026</v>
      </c>
      <c r="AC1670" s="105">
        <f t="shared" si="641"/>
        <v>2027</v>
      </c>
      <c r="AD1670" s="105">
        <f t="shared" si="641"/>
        <v>2028</v>
      </c>
      <c r="AE1670" s="105">
        <f t="shared" si="641"/>
        <v>2029</v>
      </c>
      <c r="AF1670" s="105">
        <f t="shared" si="641"/>
        <v>2030</v>
      </c>
      <c r="AG1670" s="105">
        <f t="shared" si="641"/>
        <v>2031</v>
      </c>
      <c r="AH1670" s="105">
        <f t="shared" si="641"/>
        <v>2032</v>
      </c>
      <c r="AI1670" s="105">
        <f t="shared" si="641"/>
        <v>2033</v>
      </c>
      <c r="AJ1670" s="105">
        <f t="shared" si="641"/>
        <v>2034</v>
      </c>
      <c r="AK1670" s="105">
        <f t="shared" si="641"/>
        <v>2035</v>
      </c>
      <c r="AL1670" s="105">
        <f t="shared" si="641"/>
        <v>2036</v>
      </c>
      <c r="AM1670" s="105">
        <f t="shared" si="641"/>
        <v>2037</v>
      </c>
      <c r="AN1670" s="105">
        <f t="shared" si="641"/>
        <v>2038</v>
      </c>
      <c r="AO1670" s="105">
        <f t="shared" si="641"/>
        <v>2039</v>
      </c>
      <c r="AP1670" s="105">
        <f t="shared" si="641"/>
        <v>2040</v>
      </c>
      <c r="AQ1670" s="105">
        <f t="shared" si="641"/>
        <v>2041</v>
      </c>
      <c r="AR1670" s="105">
        <f t="shared" si="641"/>
        <v>2042</v>
      </c>
      <c r="AS1670" s="105">
        <f t="shared" si="641"/>
        <v>2043</v>
      </c>
      <c r="AT1670" s="105">
        <f t="shared" si="641"/>
        <v>2044</v>
      </c>
      <c r="AU1670" s="105">
        <f t="shared" si="641"/>
        <v>2045</v>
      </c>
      <c r="AV1670" s="105">
        <f t="shared" si="641"/>
        <v>2046</v>
      </c>
      <c r="AW1670" s="105">
        <f t="shared" si="641"/>
        <v>2047</v>
      </c>
      <c r="AX1670" s="105">
        <f t="shared" si="641"/>
        <v>2048</v>
      </c>
      <c r="AY1670" s="105">
        <f t="shared" si="641"/>
        <v>2049</v>
      </c>
      <c r="AZ1670" s="105">
        <f t="shared" si="641"/>
        <v>2050</v>
      </c>
      <c r="BA1670" s="105">
        <f t="shared" si="641"/>
        <v>2051</v>
      </c>
      <c r="BB1670" s="105">
        <f t="shared" si="641"/>
        <v>2052</v>
      </c>
      <c r="BC1670" s="105">
        <f t="shared" si="641"/>
        <v>2053</v>
      </c>
      <c r="BD1670" s="105">
        <f t="shared" si="641"/>
        <v>2054</v>
      </c>
      <c r="BE1670" s="105">
        <f t="shared" si="641"/>
        <v>2055</v>
      </c>
      <c r="BF1670" s="105">
        <f t="shared" si="641"/>
        <v>2056</v>
      </c>
      <c r="BG1670" s="105">
        <f t="shared" si="641"/>
        <v>2057</v>
      </c>
      <c r="BH1670" s="105">
        <f t="shared" si="641"/>
        <v>2058</v>
      </c>
      <c r="BI1670" s="105">
        <f t="shared" si="641"/>
        <v>2059</v>
      </c>
      <c r="BJ1670" s="105">
        <f t="shared" si="641"/>
        <v>2060</v>
      </c>
      <c r="BK1670" s="72"/>
      <c r="BL1670" s="72"/>
      <c r="BM1670" s="72"/>
      <c r="BN1670" s="72"/>
      <c r="BO1670" s="72"/>
      <c r="BP1670" s="72"/>
      <c r="BQ1670" s="72"/>
      <c r="BR1670" s="72"/>
      <c r="BS1670" s="72"/>
      <c r="BT1670" s="72"/>
      <c r="BU1670" s="72"/>
      <c r="BV1670" s="72"/>
      <c r="BW1670" s="72"/>
      <c r="BX1670" s="72"/>
      <c r="BY1670" s="72"/>
      <c r="BZ1670" s="72"/>
      <c r="CA1670" s="72"/>
      <c r="CB1670" s="72"/>
      <c r="CC1670" s="72"/>
      <c r="CD1670" s="72"/>
      <c r="CE1670" s="72"/>
      <c r="CF1670" s="72"/>
      <c r="CG1670" s="72"/>
      <c r="CH1670" s="72"/>
    </row>
    <row r="1671" spans="2:86" ht="25.15" customHeight="1">
      <c r="B1671" s="103" t="s">
        <v>85</v>
      </c>
      <c r="C1671" s="343">
        <v>3.6720999999999999</v>
      </c>
      <c r="D1671" s="343">
        <v>3.8574000000000002</v>
      </c>
      <c r="E1671" s="343">
        <v>4.3996000000000004</v>
      </c>
      <c r="F1671" s="343">
        <v>4.5267999999999997</v>
      </c>
      <c r="G1671" s="343">
        <v>4.0229999999999997</v>
      </c>
      <c r="H1671" s="343">
        <v>3.8959000000000001</v>
      </c>
      <c r="I1671" s="343">
        <v>3.7837000000000001</v>
      </c>
      <c r="J1671" s="343">
        <v>3.5121000000000002</v>
      </c>
      <c r="K1671" s="343">
        <v>4.3276000000000003</v>
      </c>
      <c r="L1671" s="343">
        <v>3.9946999999999999</v>
      </c>
      <c r="M1671" s="343">
        <v>4.1205999999999996</v>
      </c>
      <c r="N1671" s="343">
        <v>4.1847000000000003</v>
      </c>
      <c r="O1671" s="343">
        <v>4.1974999999999998</v>
      </c>
      <c r="P1671" s="343">
        <v>4.1843000000000004</v>
      </c>
      <c r="Q1671" s="343">
        <v>4.1840999999999999</v>
      </c>
      <c r="R1671" s="338">
        <v>4.3632</v>
      </c>
      <c r="S1671" s="343">
        <v>4.2569999999999997</v>
      </c>
      <c r="T1671" s="343">
        <v>4.2614999999999998</v>
      </c>
      <c r="U1671" s="343">
        <v>4.2976000000000001</v>
      </c>
      <c r="V1671" s="1"/>
      <c r="W1671" s="1"/>
      <c r="X1671" s="1"/>
      <c r="Y1671" s="1"/>
      <c r="Z1671" s="1"/>
      <c r="AA1671" s="1"/>
      <c r="AB1671" s="1"/>
      <c r="AC1671" s="1"/>
      <c r="AD1671" s="1"/>
      <c r="AE1671" s="1"/>
      <c r="AF1671" s="1"/>
      <c r="AG1671" s="1"/>
      <c r="AH1671" s="1"/>
      <c r="AI1671" s="1"/>
      <c r="AJ1671" s="1"/>
      <c r="AK1671" s="1"/>
      <c r="AL1671" s="1"/>
      <c r="AM1671" s="1"/>
      <c r="AN1671" s="1"/>
      <c r="AO1671" s="1"/>
      <c r="AP1671" s="1"/>
      <c r="AQ1671" s="1"/>
      <c r="AR1671" s="1"/>
      <c r="AS1671" s="1"/>
      <c r="AT1671" s="1"/>
      <c r="AU1671" s="1"/>
      <c r="AV1671" s="1"/>
      <c r="AW1671" s="1"/>
      <c r="AX1671" s="1"/>
      <c r="AY1671" s="1"/>
      <c r="AZ1671" s="1"/>
      <c r="BA1671" s="1"/>
      <c r="BB1671" s="1"/>
      <c r="BC1671" s="1"/>
      <c r="BD1671" s="1"/>
      <c r="BE1671" s="1"/>
      <c r="BF1671" s="1"/>
      <c r="BG1671" s="1"/>
      <c r="BH1671" s="1"/>
      <c r="BI1671" s="1"/>
      <c r="BJ1671" s="1"/>
      <c r="BK1671" s="72"/>
      <c r="BL1671" s="72"/>
      <c r="BM1671" s="72"/>
      <c r="BN1671" s="72"/>
      <c r="BO1671" s="72"/>
      <c r="BP1671" s="72"/>
      <c r="BQ1671" s="72"/>
      <c r="BR1671" s="72"/>
      <c r="BS1671" s="72"/>
      <c r="BT1671" s="72"/>
      <c r="BU1671" s="72"/>
      <c r="BV1671" s="72"/>
      <c r="BW1671" s="72"/>
      <c r="BX1671" s="72"/>
      <c r="BY1671" s="72"/>
      <c r="BZ1671" s="72"/>
      <c r="CA1671" s="72"/>
      <c r="CB1671" s="72"/>
      <c r="CC1671" s="72"/>
      <c r="CD1671" s="72"/>
      <c r="CE1671" s="72"/>
      <c r="CF1671" s="72"/>
      <c r="CG1671" s="72"/>
      <c r="CH1671" s="72"/>
    </row>
    <row r="1672" spans="2:86" ht="25.15" customHeight="1">
      <c r="B1672" s="143" t="s">
        <v>73</v>
      </c>
      <c r="C1672" s="66"/>
      <c r="D1672" s="66"/>
      <c r="E1672" s="66"/>
      <c r="F1672" s="66"/>
      <c r="G1672" s="66"/>
      <c r="H1672" s="66"/>
      <c r="I1672" s="66"/>
      <c r="J1672" s="66"/>
      <c r="K1672" s="66"/>
      <c r="L1672" s="66"/>
      <c r="M1672" s="66"/>
      <c r="N1672" s="66"/>
      <c r="O1672" s="66"/>
      <c r="P1672" s="66"/>
      <c r="Q1672" s="66"/>
      <c r="R1672" s="66"/>
      <c r="S1672" s="66"/>
      <c r="T1672" s="66"/>
      <c r="U1672" s="66"/>
      <c r="V1672" s="66"/>
      <c r="W1672" s="66"/>
      <c r="X1672" s="66"/>
      <c r="Y1672" s="66"/>
      <c r="Z1672" s="66"/>
      <c r="AA1672" s="66"/>
      <c r="AB1672" s="66"/>
      <c r="AC1672" s="66"/>
      <c r="AD1672" s="88"/>
      <c r="AE1672" s="66"/>
      <c r="AF1672" s="66"/>
      <c r="AG1672" s="66"/>
      <c r="AH1672" s="66"/>
      <c r="AI1672" s="66"/>
      <c r="AJ1672" s="66"/>
      <c r="AK1672" s="66"/>
      <c r="AL1672" s="66"/>
      <c r="AM1672" s="66"/>
      <c r="AN1672" s="66"/>
      <c r="AO1672" s="66"/>
      <c r="AP1672" s="66"/>
      <c r="AQ1672" s="66"/>
      <c r="AR1672" s="66"/>
      <c r="AS1672" s="66"/>
      <c r="AT1672" s="66"/>
      <c r="AU1672" s="66"/>
      <c r="AV1672" s="66"/>
      <c r="AW1672" s="66"/>
      <c r="AX1672" s="66"/>
      <c r="AY1672" s="66"/>
      <c r="AZ1672" s="66"/>
      <c r="BA1672" s="66"/>
      <c r="BB1672" s="66"/>
      <c r="BC1672" s="66"/>
      <c r="BD1672" s="66"/>
      <c r="BE1672" s="66"/>
      <c r="BF1672" s="66"/>
      <c r="BG1672" s="66"/>
      <c r="BH1672" s="66"/>
      <c r="BI1672" s="66"/>
      <c r="BJ1672" s="66"/>
      <c r="BK1672" s="72"/>
      <c r="BL1672" s="72"/>
      <c r="BM1672" s="72"/>
      <c r="BN1672" s="72"/>
      <c r="BO1672" s="72"/>
      <c r="BP1672" s="72"/>
      <c r="BQ1672" s="72"/>
      <c r="BR1672" s="72"/>
      <c r="BS1672" s="72"/>
      <c r="BT1672" s="72"/>
      <c r="BU1672" s="72"/>
      <c r="BV1672" s="72"/>
      <c r="BW1672" s="72"/>
      <c r="BX1672" s="72"/>
      <c r="BY1672" s="72"/>
      <c r="BZ1672" s="72"/>
      <c r="CA1672" s="72"/>
      <c r="CB1672" s="72"/>
      <c r="CC1672" s="72"/>
      <c r="CD1672" s="72"/>
      <c r="CE1672" s="72"/>
      <c r="CF1672" s="72"/>
      <c r="CG1672" s="72"/>
      <c r="CH1672" s="72"/>
    </row>
    <row r="1673" spans="2:86" ht="25.15" customHeight="1">
      <c r="B1673" s="90"/>
      <c r="C1673" s="90"/>
      <c r="D1673" s="90"/>
      <c r="E1673" s="90"/>
      <c r="F1673" s="90"/>
      <c r="G1673" s="90"/>
      <c r="H1673" s="90"/>
      <c r="I1673" s="90"/>
      <c r="J1673" s="90"/>
      <c r="K1673" s="90"/>
      <c r="L1673" s="90"/>
      <c r="M1673" s="90"/>
      <c r="N1673" s="90"/>
      <c r="O1673" s="90"/>
      <c r="P1673" s="90"/>
      <c r="Q1673" s="90"/>
      <c r="R1673" s="90"/>
      <c r="S1673" s="90"/>
      <c r="T1673" s="90"/>
      <c r="U1673" s="90"/>
      <c r="V1673" s="90"/>
      <c r="W1673" s="90"/>
      <c r="X1673" s="90"/>
      <c r="Y1673" s="90"/>
      <c r="Z1673" s="90"/>
      <c r="AA1673" s="90"/>
      <c r="AB1673" s="90"/>
      <c r="AC1673" s="90"/>
      <c r="AD1673" s="90"/>
      <c r="AE1673" s="90"/>
      <c r="AF1673" s="90"/>
      <c r="AG1673" s="90"/>
      <c r="AH1673" s="90"/>
      <c r="AI1673" s="90"/>
      <c r="AJ1673" s="90"/>
      <c r="AK1673" s="90"/>
      <c r="AL1673" s="90"/>
      <c r="AM1673" s="90"/>
      <c r="AN1673" s="90"/>
      <c r="AO1673" s="90"/>
      <c r="AP1673" s="90"/>
      <c r="AQ1673" s="90"/>
      <c r="AR1673" s="90"/>
      <c r="AS1673" s="90"/>
      <c r="AT1673" s="90"/>
      <c r="AU1673" s="90"/>
      <c r="AV1673" s="90"/>
      <c r="AW1673" s="90"/>
      <c r="AX1673" s="90"/>
      <c r="AY1673" s="90"/>
      <c r="AZ1673" s="90"/>
      <c r="BA1673" s="90"/>
      <c r="BB1673" s="90"/>
      <c r="BC1673" s="90"/>
      <c r="BD1673" s="90"/>
      <c r="BE1673" s="90"/>
      <c r="BF1673" s="90"/>
      <c r="BG1673" s="90"/>
      <c r="BH1673" s="90"/>
      <c r="BI1673" s="90"/>
      <c r="BJ1673" s="90"/>
      <c r="BK1673" s="90"/>
      <c r="BL1673" s="90"/>
      <c r="BM1673" s="90"/>
      <c r="BN1673" s="90"/>
      <c r="BO1673" s="90"/>
      <c r="BP1673" s="90"/>
      <c r="BQ1673" s="90"/>
      <c r="BR1673" s="90"/>
      <c r="BS1673" s="90"/>
      <c r="BT1673" s="90"/>
      <c r="BU1673" s="90"/>
      <c r="BV1673" s="90"/>
      <c r="BW1673" s="90"/>
      <c r="BX1673" s="90"/>
      <c r="BY1673" s="90"/>
      <c r="BZ1673" s="90"/>
      <c r="CA1673" s="90"/>
      <c r="CB1673" s="90"/>
      <c r="CC1673" s="90"/>
      <c r="CD1673" s="90"/>
      <c r="CE1673" s="90"/>
      <c r="CF1673" s="90"/>
      <c r="CG1673" s="90"/>
      <c r="CH1673" s="90"/>
    </row>
    <row r="1674" spans="2:86" ht="25.15" customHeight="1">
      <c r="B1674" s="66"/>
      <c r="C1674" s="105">
        <f t="shared" ref="C1674:BJ1674" si="642">C$1653</f>
        <v>2001</v>
      </c>
      <c r="D1674" s="105">
        <f t="shared" si="642"/>
        <v>2002</v>
      </c>
      <c r="E1674" s="105">
        <f t="shared" si="642"/>
        <v>2003</v>
      </c>
      <c r="F1674" s="105">
        <f t="shared" si="642"/>
        <v>2004</v>
      </c>
      <c r="G1674" s="105">
        <f t="shared" si="642"/>
        <v>2005</v>
      </c>
      <c r="H1674" s="105">
        <f t="shared" si="642"/>
        <v>2006</v>
      </c>
      <c r="I1674" s="105">
        <f t="shared" si="642"/>
        <v>2007</v>
      </c>
      <c r="J1674" s="105">
        <f t="shared" si="642"/>
        <v>2008</v>
      </c>
      <c r="K1674" s="105">
        <f t="shared" si="642"/>
        <v>2009</v>
      </c>
      <c r="L1674" s="105">
        <f t="shared" si="642"/>
        <v>2010</v>
      </c>
      <c r="M1674" s="105">
        <f t="shared" si="642"/>
        <v>2011</v>
      </c>
      <c r="N1674" s="105">
        <f t="shared" si="642"/>
        <v>2012</v>
      </c>
      <c r="O1674" s="105">
        <f t="shared" si="642"/>
        <v>2013</v>
      </c>
      <c r="P1674" s="105">
        <f t="shared" si="642"/>
        <v>2014</v>
      </c>
      <c r="Q1674" s="105">
        <f t="shared" si="642"/>
        <v>2015</v>
      </c>
      <c r="R1674" s="105">
        <f t="shared" si="642"/>
        <v>2016</v>
      </c>
      <c r="S1674" s="105">
        <f t="shared" si="642"/>
        <v>2017</v>
      </c>
      <c r="T1674" s="105">
        <f t="shared" si="642"/>
        <v>2018</v>
      </c>
      <c r="U1674" s="105">
        <f t="shared" si="642"/>
        <v>2019</v>
      </c>
      <c r="V1674" s="105">
        <f t="shared" si="642"/>
        <v>2020</v>
      </c>
      <c r="W1674" s="105">
        <f t="shared" si="642"/>
        <v>2021</v>
      </c>
      <c r="X1674" s="105">
        <f t="shared" si="642"/>
        <v>2022</v>
      </c>
      <c r="Y1674" s="105">
        <f t="shared" si="642"/>
        <v>2023</v>
      </c>
      <c r="Z1674" s="105">
        <f t="shared" si="642"/>
        <v>2024</v>
      </c>
      <c r="AA1674" s="105">
        <f t="shared" si="642"/>
        <v>2025</v>
      </c>
      <c r="AB1674" s="105">
        <f t="shared" si="642"/>
        <v>2026</v>
      </c>
      <c r="AC1674" s="105">
        <f t="shared" si="642"/>
        <v>2027</v>
      </c>
      <c r="AD1674" s="105">
        <f t="shared" si="642"/>
        <v>2028</v>
      </c>
      <c r="AE1674" s="105">
        <f t="shared" si="642"/>
        <v>2029</v>
      </c>
      <c r="AF1674" s="105">
        <f t="shared" si="642"/>
        <v>2030</v>
      </c>
      <c r="AG1674" s="105">
        <f t="shared" si="642"/>
        <v>2031</v>
      </c>
      <c r="AH1674" s="105">
        <f t="shared" si="642"/>
        <v>2032</v>
      </c>
      <c r="AI1674" s="105">
        <f t="shared" si="642"/>
        <v>2033</v>
      </c>
      <c r="AJ1674" s="105">
        <f t="shared" si="642"/>
        <v>2034</v>
      </c>
      <c r="AK1674" s="105">
        <f t="shared" si="642"/>
        <v>2035</v>
      </c>
      <c r="AL1674" s="105">
        <f t="shared" si="642"/>
        <v>2036</v>
      </c>
      <c r="AM1674" s="105">
        <f t="shared" si="642"/>
        <v>2037</v>
      </c>
      <c r="AN1674" s="105">
        <f t="shared" si="642"/>
        <v>2038</v>
      </c>
      <c r="AO1674" s="105">
        <f t="shared" si="642"/>
        <v>2039</v>
      </c>
      <c r="AP1674" s="105">
        <f t="shared" si="642"/>
        <v>2040</v>
      </c>
      <c r="AQ1674" s="105">
        <f t="shared" si="642"/>
        <v>2041</v>
      </c>
      <c r="AR1674" s="105">
        <f t="shared" si="642"/>
        <v>2042</v>
      </c>
      <c r="AS1674" s="105">
        <f t="shared" si="642"/>
        <v>2043</v>
      </c>
      <c r="AT1674" s="105">
        <f t="shared" si="642"/>
        <v>2044</v>
      </c>
      <c r="AU1674" s="105">
        <f t="shared" si="642"/>
        <v>2045</v>
      </c>
      <c r="AV1674" s="105">
        <f t="shared" si="642"/>
        <v>2046</v>
      </c>
      <c r="AW1674" s="105">
        <f t="shared" si="642"/>
        <v>2047</v>
      </c>
      <c r="AX1674" s="105">
        <f t="shared" si="642"/>
        <v>2048</v>
      </c>
      <c r="AY1674" s="105">
        <f t="shared" si="642"/>
        <v>2049</v>
      </c>
      <c r="AZ1674" s="105">
        <f t="shared" si="642"/>
        <v>2050</v>
      </c>
      <c r="BA1674" s="105">
        <f t="shared" si="642"/>
        <v>2051</v>
      </c>
      <c r="BB1674" s="105">
        <f t="shared" si="642"/>
        <v>2052</v>
      </c>
      <c r="BC1674" s="105">
        <f t="shared" si="642"/>
        <v>2053</v>
      </c>
      <c r="BD1674" s="105">
        <f t="shared" si="642"/>
        <v>2054</v>
      </c>
      <c r="BE1674" s="105">
        <f t="shared" si="642"/>
        <v>2055</v>
      </c>
      <c r="BF1674" s="105">
        <f t="shared" si="642"/>
        <v>2056</v>
      </c>
      <c r="BG1674" s="105">
        <f t="shared" si="642"/>
        <v>2057</v>
      </c>
      <c r="BH1674" s="105">
        <f t="shared" si="642"/>
        <v>2058</v>
      </c>
      <c r="BI1674" s="105">
        <f t="shared" si="642"/>
        <v>2059</v>
      </c>
      <c r="BJ1674" s="105">
        <f t="shared" si="642"/>
        <v>2060</v>
      </c>
      <c r="BK1674" s="72"/>
      <c r="BL1674" s="72"/>
      <c r="BM1674" s="72"/>
      <c r="BN1674" s="72"/>
      <c r="BO1674" s="72"/>
      <c r="BP1674" s="72"/>
      <c r="BQ1674" s="72"/>
      <c r="BR1674" s="72"/>
      <c r="BS1674" s="72"/>
      <c r="BT1674" s="72"/>
      <c r="BU1674" s="72"/>
      <c r="BV1674" s="72"/>
      <c r="BW1674" s="72"/>
      <c r="BX1674" s="72"/>
      <c r="BY1674" s="72"/>
      <c r="BZ1674" s="72"/>
      <c r="CA1674" s="72"/>
      <c r="CB1674" s="72"/>
      <c r="CC1674" s="72"/>
      <c r="CD1674" s="72"/>
      <c r="CE1674" s="72"/>
      <c r="CF1674" s="72"/>
      <c r="CG1674" s="72"/>
      <c r="CH1674" s="72"/>
    </row>
    <row r="1675" spans="2:86" ht="25.15" customHeight="1">
      <c r="B1675" s="186" t="s">
        <v>383</v>
      </c>
      <c r="C1675" s="344">
        <v>46.8</v>
      </c>
      <c r="D1675" s="344">
        <v>47.6</v>
      </c>
      <c r="E1675" s="344">
        <v>48.3</v>
      </c>
      <c r="F1675" s="344">
        <v>50.1</v>
      </c>
      <c r="G1675" s="344">
        <v>50.4</v>
      </c>
      <c r="H1675" s="344">
        <v>50.7</v>
      </c>
      <c r="I1675" s="344">
        <v>53.1</v>
      </c>
      <c r="J1675" s="344">
        <v>55.4</v>
      </c>
      <c r="K1675" s="344">
        <v>59.1</v>
      </c>
      <c r="L1675" s="345">
        <v>62.4</v>
      </c>
      <c r="M1675" s="344">
        <v>64.900000000000006</v>
      </c>
      <c r="N1675" s="344">
        <v>66.400000000000006</v>
      </c>
      <c r="O1675" s="344">
        <v>66.400000000000006</v>
      </c>
      <c r="P1675" s="344">
        <v>66.900000000000006</v>
      </c>
      <c r="Q1675" s="344">
        <v>68.400000000000006</v>
      </c>
      <c r="R1675" s="346">
        <v>68.2</v>
      </c>
      <c r="S1675" s="344">
        <v>68.900000000000006</v>
      </c>
      <c r="T1675" s="344">
        <v>70.3</v>
      </c>
      <c r="U1675" s="344">
        <v>72.2</v>
      </c>
      <c r="V1675" s="347"/>
      <c r="W1675" s="1"/>
      <c r="X1675" s="1"/>
      <c r="Y1675" s="1"/>
      <c r="Z1675" s="1"/>
      <c r="AA1675" s="1"/>
      <c r="AB1675" s="1"/>
      <c r="AC1675" s="1"/>
      <c r="AD1675" s="1"/>
      <c r="AE1675" s="1"/>
      <c r="AF1675" s="1"/>
      <c r="AG1675" s="1"/>
      <c r="AH1675" s="1"/>
      <c r="AI1675" s="1"/>
      <c r="AJ1675" s="1"/>
      <c r="AK1675" s="1"/>
      <c r="AL1675" s="1"/>
      <c r="AM1675" s="1"/>
      <c r="AN1675" s="1"/>
      <c r="AO1675" s="1"/>
      <c r="AP1675" s="1"/>
      <c r="AQ1675" s="1"/>
      <c r="AR1675" s="1"/>
      <c r="AS1675" s="1"/>
      <c r="AT1675" s="1"/>
      <c r="AU1675" s="1"/>
      <c r="AV1675" s="1"/>
      <c r="AW1675" s="1"/>
      <c r="AX1675" s="1"/>
      <c r="AY1675" s="1"/>
      <c r="AZ1675" s="1"/>
      <c r="BA1675" s="1"/>
      <c r="BB1675" s="1"/>
      <c r="BC1675" s="1"/>
      <c r="BD1675" s="1"/>
      <c r="BE1675" s="1"/>
      <c r="BF1675" s="1"/>
      <c r="BG1675" s="1"/>
      <c r="BH1675" s="1"/>
      <c r="BI1675" s="1"/>
      <c r="BJ1675" s="1"/>
      <c r="BK1675" s="72"/>
      <c r="BL1675" s="72"/>
      <c r="BM1675" s="72"/>
      <c r="BN1675" s="72"/>
      <c r="BO1675" s="72"/>
      <c r="BP1675" s="72"/>
      <c r="BQ1675" s="72"/>
      <c r="BR1675" s="72"/>
      <c r="BS1675" s="72"/>
      <c r="BT1675" s="72"/>
      <c r="BU1675" s="72"/>
      <c r="BV1675" s="72"/>
      <c r="BW1675" s="72"/>
      <c r="BX1675" s="72"/>
      <c r="BY1675" s="72"/>
      <c r="BZ1675" s="72"/>
      <c r="CA1675" s="72"/>
      <c r="CB1675" s="72"/>
      <c r="CC1675" s="72"/>
      <c r="CD1675" s="72"/>
      <c r="CE1675" s="72"/>
      <c r="CF1675" s="72"/>
      <c r="CG1675" s="72"/>
      <c r="CH1675" s="72"/>
    </row>
    <row r="1676" spans="2:86" ht="25.15" customHeight="1">
      <c r="B1676" s="24" t="s">
        <v>384</v>
      </c>
      <c r="C1676" s="66"/>
      <c r="D1676" s="66"/>
      <c r="E1676" s="66"/>
      <c r="F1676" s="66"/>
      <c r="G1676" s="66"/>
      <c r="H1676" s="66"/>
      <c r="I1676" s="66"/>
      <c r="J1676" s="66"/>
      <c r="K1676" s="66"/>
      <c r="L1676" s="66"/>
      <c r="M1676" s="66"/>
      <c r="N1676" s="66"/>
      <c r="O1676" s="66"/>
      <c r="P1676" s="66"/>
      <c r="Q1676" s="66"/>
      <c r="R1676" s="66"/>
      <c r="S1676" s="66"/>
      <c r="T1676" s="66"/>
      <c r="U1676" s="66"/>
      <c r="V1676" s="66"/>
      <c r="W1676" s="66"/>
      <c r="X1676" s="66"/>
      <c r="Y1676" s="66"/>
      <c r="Z1676" s="66"/>
      <c r="AA1676" s="66"/>
      <c r="AB1676" s="66"/>
      <c r="AC1676" s="66"/>
      <c r="AD1676" s="88"/>
      <c r="AE1676" s="66"/>
      <c r="AF1676" s="66"/>
      <c r="AG1676" s="66"/>
      <c r="AH1676" s="66"/>
      <c r="AI1676" s="66"/>
      <c r="AJ1676" s="66"/>
      <c r="AK1676" s="66"/>
      <c r="AL1676" s="66"/>
      <c r="AM1676" s="66"/>
      <c r="AN1676" s="66"/>
      <c r="AO1676" s="66"/>
      <c r="AP1676" s="66"/>
      <c r="AQ1676" s="66"/>
      <c r="AR1676" s="66"/>
      <c r="AS1676" s="66"/>
      <c r="AT1676" s="66"/>
      <c r="AU1676" s="66"/>
      <c r="AV1676" s="66"/>
      <c r="AW1676" s="66"/>
      <c r="AX1676" s="66"/>
      <c r="AY1676" s="66"/>
      <c r="AZ1676" s="66"/>
      <c r="BA1676" s="66"/>
      <c r="BB1676" s="66"/>
      <c r="BC1676" s="66"/>
      <c r="BD1676" s="66"/>
      <c r="BE1676" s="66"/>
      <c r="BF1676" s="66"/>
      <c r="BG1676" s="66"/>
      <c r="BH1676" s="66"/>
      <c r="BI1676" s="66"/>
      <c r="BJ1676" s="66"/>
      <c r="BK1676" s="72"/>
      <c r="BL1676" s="72"/>
      <c r="BM1676" s="72"/>
      <c r="BN1676" s="72"/>
      <c r="BO1676" s="72"/>
      <c r="BP1676" s="72"/>
      <c r="BQ1676" s="72"/>
      <c r="BR1676" s="72"/>
      <c r="BS1676" s="72"/>
      <c r="BT1676" s="72"/>
      <c r="BU1676" s="72"/>
      <c r="BV1676" s="72"/>
      <c r="BW1676" s="72"/>
      <c r="BX1676" s="72"/>
      <c r="BY1676" s="72"/>
      <c r="BZ1676" s="72"/>
      <c r="CA1676" s="72"/>
      <c r="CB1676" s="72"/>
      <c r="CC1676" s="72"/>
      <c r="CD1676" s="72"/>
      <c r="CE1676" s="72"/>
      <c r="CF1676" s="72"/>
      <c r="CG1676" s="72"/>
      <c r="CH1676" s="72"/>
    </row>
    <row r="1677" spans="2:86" ht="25.15" customHeight="1">
      <c r="B1677" s="66"/>
      <c r="C1677" s="105">
        <f t="shared" ref="C1677:BJ1677" si="643">C$1653</f>
        <v>2001</v>
      </c>
      <c r="D1677" s="105">
        <f t="shared" si="643"/>
        <v>2002</v>
      </c>
      <c r="E1677" s="105">
        <f t="shared" si="643"/>
        <v>2003</v>
      </c>
      <c r="F1677" s="105">
        <f t="shared" si="643"/>
        <v>2004</v>
      </c>
      <c r="G1677" s="105">
        <f t="shared" si="643"/>
        <v>2005</v>
      </c>
      <c r="H1677" s="105">
        <f t="shared" si="643"/>
        <v>2006</v>
      </c>
      <c r="I1677" s="105">
        <f t="shared" si="643"/>
        <v>2007</v>
      </c>
      <c r="J1677" s="105">
        <f t="shared" si="643"/>
        <v>2008</v>
      </c>
      <c r="K1677" s="105">
        <f t="shared" si="643"/>
        <v>2009</v>
      </c>
      <c r="L1677" s="105">
        <f t="shared" si="643"/>
        <v>2010</v>
      </c>
      <c r="M1677" s="105">
        <f t="shared" si="643"/>
        <v>2011</v>
      </c>
      <c r="N1677" s="105">
        <f t="shared" si="643"/>
        <v>2012</v>
      </c>
      <c r="O1677" s="105">
        <f t="shared" si="643"/>
        <v>2013</v>
      </c>
      <c r="P1677" s="105">
        <f t="shared" si="643"/>
        <v>2014</v>
      </c>
      <c r="Q1677" s="105">
        <f t="shared" si="643"/>
        <v>2015</v>
      </c>
      <c r="R1677" s="105">
        <f t="shared" si="643"/>
        <v>2016</v>
      </c>
      <c r="S1677" s="105">
        <f t="shared" si="643"/>
        <v>2017</v>
      </c>
      <c r="T1677" s="105">
        <f t="shared" si="643"/>
        <v>2018</v>
      </c>
      <c r="U1677" s="105">
        <f t="shared" si="643"/>
        <v>2019</v>
      </c>
      <c r="V1677" s="105">
        <f t="shared" si="643"/>
        <v>2020</v>
      </c>
      <c r="W1677" s="105">
        <f t="shared" si="643"/>
        <v>2021</v>
      </c>
      <c r="X1677" s="105">
        <f t="shared" si="643"/>
        <v>2022</v>
      </c>
      <c r="Y1677" s="105">
        <f t="shared" si="643"/>
        <v>2023</v>
      </c>
      <c r="Z1677" s="105">
        <f t="shared" si="643"/>
        <v>2024</v>
      </c>
      <c r="AA1677" s="105">
        <f t="shared" si="643"/>
        <v>2025</v>
      </c>
      <c r="AB1677" s="105">
        <f t="shared" si="643"/>
        <v>2026</v>
      </c>
      <c r="AC1677" s="105">
        <f t="shared" si="643"/>
        <v>2027</v>
      </c>
      <c r="AD1677" s="105">
        <f t="shared" si="643"/>
        <v>2028</v>
      </c>
      <c r="AE1677" s="105">
        <f t="shared" si="643"/>
        <v>2029</v>
      </c>
      <c r="AF1677" s="105">
        <f t="shared" si="643"/>
        <v>2030</v>
      </c>
      <c r="AG1677" s="105">
        <f t="shared" si="643"/>
        <v>2031</v>
      </c>
      <c r="AH1677" s="105">
        <f t="shared" si="643"/>
        <v>2032</v>
      </c>
      <c r="AI1677" s="105">
        <f t="shared" si="643"/>
        <v>2033</v>
      </c>
      <c r="AJ1677" s="105">
        <f t="shared" si="643"/>
        <v>2034</v>
      </c>
      <c r="AK1677" s="105">
        <f t="shared" si="643"/>
        <v>2035</v>
      </c>
      <c r="AL1677" s="105">
        <f t="shared" si="643"/>
        <v>2036</v>
      </c>
      <c r="AM1677" s="105">
        <f t="shared" si="643"/>
        <v>2037</v>
      </c>
      <c r="AN1677" s="105">
        <f t="shared" si="643"/>
        <v>2038</v>
      </c>
      <c r="AO1677" s="105">
        <f t="shared" si="643"/>
        <v>2039</v>
      </c>
      <c r="AP1677" s="105">
        <f t="shared" si="643"/>
        <v>2040</v>
      </c>
      <c r="AQ1677" s="105">
        <f t="shared" si="643"/>
        <v>2041</v>
      </c>
      <c r="AR1677" s="105">
        <f t="shared" si="643"/>
        <v>2042</v>
      </c>
      <c r="AS1677" s="105">
        <f t="shared" si="643"/>
        <v>2043</v>
      </c>
      <c r="AT1677" s="105">
        <f t="shared" si="643"/>
        <v>2044</v>
      </c>
      <c r="AU1677" s="105">
        <f t="shared" si="643"/>
        <v>2045</v>
      </c>
      <c r="AV1677" s="105">
        <f t="shared" si="643"/>
        <v>2046</v>
      </c>
      <c r="AW1677" s="105">
        <f t="shared" si="643"/>
        <v>2047</v>
      </c>
      <c r="AX1677" s="105">
        <f t="shared" si="643"/>
        <v>2048</v>
      </c>
      <c r="AY1677" s="105">
        <f t="shared" si="643"/>
        <v>2049</v>
      </c>
      <c r="AZ1677" s="105">
        <f t="shared" si="643"/>
        <v>2050</v>
      </c>
      <c r="BA1677" s="105">
        <f t="shared" si="643"/>
        <v>2051</v>
      </c>
      <c r="BB1677" s="105">
        <f t="shared" si="643"/>
        <v>2052</v>
      </c>
      <c r="BC1677" s="105">
        <f t="shared" si="643"/>
        <v>2053</v>
      </c>
      <c r="BD1677" s="105">
        <f t="shared" si="643"/>
        <v>2054</v>
      </c>
      <c r="BE1677" s="105">
        <f t="shared" si="643"/>
        <v>2055</v>
      </c>
      <c r="BF1677" s="105">
        <f t="shared" si="643"/>
        <v>2056</v>
      </c>
      <c r="BG1677" s="105">
        <f t="shared" si="643"/>
        <v>2057</v>
      </c>
      <c r="BH1677" s="105">
        <f t="shared" si="643"/>
        <v>2058</v>
      </c>
      <c r="BI1677" s="105">
        <f t="shared" si="643"/>
        <v>2059</v>
      </c>
      <c r="BJ1677" s="105">
        <f t="shared" si="643"/>
        <v>2060</v>
      </c>
      <c r="BK1677" s="72"/>
      <c r="BL1677" s="72"/>
      <c r="BM1677" s="72"/>
      <c r="BN1677" s="72"/>
      <c r="BO1677" s="72"/>
      <c r="BP1677" s="72"/>
      <c r="BQ1677" s="72"/>
      <c r="BR1677" s="72"/>
      <c r="BS1677" s="72"/>
      <c r="BT1677" s="72"/>
      <c r="BU1677" s="72"/>
      <c r="BV1677" s="72"/>
      <c r="BW1677" s="72"/>
      <c r="BX1677" s="72"/>
      <c r="BY1677" s="72"/>
      <c r="BZ1677" s="72"/>
      <c r="CA1677" s="72"/>
      <c r="CB1677" s="72"/>
      <c r="CC1677" s="72"/>
      <c r="CD1677" s="72"/>
      <c r="CE1677" s="72"/>
      <c r="CF1677" s="72"/>
      <c r="CG1677" s="72"/>
      <c r="CH1677" s="72"/>
    </row>
    <row r="1678" spans="2:86" ht="25.15" customHeight="1">
      <c r="B1678" s="348" t="s">
        <v>385</v>
      </c>
      <c r="C1678" s="315"/>
      <c r="D1678" s="315"/>
      <c r="E1678" s="315"/>
      <c r="F1678" s="315"/>
      <c r="G1678" s="315"/>
      <c r="H1678" s="316">
        <v>103.2</v>
      </c>
      <c r="I1678" s="316">
        <v>107.4</v>
      </c>
      <c r="J1678" s="316">
        <v>104.8</v>
      </c>
      <c r="K1678" s="316">
        <v>100.2</v>
      </c>
      <c r="L1678" s="316">
        <v>99.9</v>
      </c>
      <c r="M1678" s="316">
        <v>101</v>
      </c>
      <c r="N1678" s="316">
        <v>100.2</v>
      </c>
      <c r="O1678" s="316">
        <v>98.2</v>
      </c>
      <c r="P1678" s="316">
        <v>98.8</v>
      </c>
      <c r="Q1678" s="346">
        <v>99.5</v>
      </c>
      <c r="R1678" s="346">
        <v>99.6</v>
      </c>
      <c r="S1678" s="346">
        <v>100.6</v>
      </c>
      <c r="T1678" s="346">
        <v>102.7</v>
      </c>
      <c r="U1678" s="346">
        <v>103.5</v>
      </c>
      <c r="V1678" s="346">
        <v>102.6</v>
      </c>
      <c r="W1678" s="346">
        <v>104.2</v>
      </c>
      <c r="X1678" s="346">
        <v>112.7</v>
      </c>
      <c r="Y1678" s="1"/>
      <c r="Z1678" s="1"/>
      <c r="AA1678" s="1"/>
      <c r="AB1678" s="1"/>
      <c r="AC1678" s="1"/>
      <c r="AD1678" s="1"/>
      <c r="AE1678" s="1"/>
      <c r="AF1678" s="1"/>
      <c r="AG1678" s="1"/>
      <c r="AH1678" s="1"/>
      <c r="AI1678" s="1"/>
      <c r="AJ1678" s="1"/>
      <c r="AK1678" s="1"/>
      <c r="AL1678" s="1"/>
      <c r="AM1678" s="1"/>
      <c r="AN1678" s="1"/>
      <c r="AO1678" s="1"/>
      <c r="AP1678" s="1"/>
      <c r="AQ1678" s="1"/>
      <c r="AR1678" s="1"/>
      <c r="AS1678" s="1"/>
      <c r="AT1678" s="1"/>
      <c r="AU1678" s="1"/>
      <c r="AV1678" s="1"/>
      <c r="AW1678" s="1"/>
      <c r="AX1678" s="1"/>
      <c r="AY1678" s="1"/>
      <c r="AZ1678" s="1"/>
      <c r="BA1678" s="1"/>
      <c r="BB1678" s="1"/>
      <c r="BC1678" s="1"/>
      <c r="BD1678" s="1"/>
      <c r="BE1678" s="1"/>
      <c r="BF1678" s="1"/>
      <c r="BG1678" s="1"/>
      <c r="BH1678" s="1"/>
      <c r="BI1678" s="1"/>
      <c r="BJ1678" s="1"/>
      <c r="BK1678" s="72"/>
      <c r="BL1678" s="72"/>
      <c r="BM1678" s="72"/>
      <c r="BN1678" s="72"/>
      <c r="BO1678" s="72"/>
      <c r="BP1678" s="72"/>
      <c r="BQ1678" s="72"/>
      <c r="BR1678" s="72"/>
      <c r="BS1678" s="72"/>
      <c r="BT1678" s="72"/>
      <c r="BU1678" s="72"/>
      <c r="BV1678" s="72"/>
      <c r="BW1678" s="72"/>
      <c r="BX1678" s="72"/>
      <c r="BY1678" s="72"/>
      <c r="BZ1678" s="72"/>
      <c r="CA1678" s="72"/>
      <c r="CB1678" s="72"/>
      <c r="CC1678" s="72"/>
      <c r="CD1678" s="72"/>
      <c r="CE1678" s="72"/>
      <c r="CF1678" s="72"/>
      <c r="CG1678" s="72"/>
      <c r="CH1678" s="72"/>
    </row>
    <row r="1679" spans="2:86" ht="25.15" customHeight="1">
      <c r="B1679" s="24" t="s">
        <v>486</v>
      </c>
      <c r="C1679" s="2"/>
      <c r="D1679" s="2"/>
      <c r="E1679" s="2"/>
      <c r="F1679" s="2"/>
      <c r="G1679" s="2"/>
      <c r="H1679" s="2"/>
      <c r="I1679" s="2"/>
      <c r="J1679" s="2"/>
      <c r="K1679" s="2"/>
      <c r="L1679" s="2"/>
      <c r="M1679" s="2"/>
      <c r="N1679" s="2"/>
      <c r="O1679" s="2"/>
      <c r="P1679" s="2"/>
      <c r="Q1679" s="2"/>
      <c r="R1679" s="2"/>
      <c r="S1679" s="2"/>
      <c r="T1679" s="2"/>
      <c r="U1679" s="2"/>
      <c r="V1679" s="2"/>
      <c r="W1679" s="2"/>
      <c r="X1679" s="2"/>
      <c r="Y1679" s="66"/>
      <c r="Z1679" s="66"/>
      <c r="AA1679" s="66"/>
      <c r="AB1679" s="66"/>
      <c r="AC1679" s="66"/>
      <c r="AD1679" s="88"/>
      <c r="AE1679" s="66"/>
      <c r="AF1679" s="66"/>
      <c r="AG1679" s="66"/>
      <c r="AH1679" s="66"/>
      <c r="AI1679" s="66"/>
      <c r="AJ1679" s="66"/>
      <c r="AK1679" s="66"/>
      <c r="AL1679" s="66"/>
      <c r="AM1679" s="66"/>
      <c r="AN1679" s="66"/>
      <c r="AO1679" s="66"/>
      <c r="AP1679" s="66"/>
      <c r="AQ1679" s="66"/>
      <c r="AR1679" s="66"/>
      <c r="AS1679" s="66"/>
      <c r="AT1679" s="66"/>
      <c r="AU1679" s="66"/>
      <c r="AV1679" s="66"/>
      <c r="AW1679" s="66"/>
      <c r="AX1679" s="66"/>
      <c r="AY1679" s="66"/>
      <c r="AZ1679" s="66"/>
      <c r="BA1679" s="66"/>
      <c r="BB1679" s="66"/>
      <c r="BC1679" s="66"/>
      <c r="BD1679" s="66"/>
      <c r="BE1679" s="66"/>
      <c r="BF1679" s="66"/>
      <c r="BG1679" s="66"/>
      <c r="BH1679" s="66"/>
      <c r="BI1679" s="66"/>
      <c r="BJ1679" s="66"/>
      <c r="BK1679" s="72"/>
      <c r="BL1679" s="72"/>
      <c r="BM1679" s="72"/>
      <c r="BN1679" s="72"/>
      <c r="BO1679" s="72"/>
      <c r="BP1679" s="72"/>
      <c r="BQ1679" s="72"/>
      <c r="BR1679" s="72"/>
      <c r="BS1679" s="72"/>
      <c r="BT1679" s="72"/>
      <c r="BU1679" s="72"/>
      <c r="BV1679" s="72"/>
      <c r="BW1679" s="72"/>
      <c r="BX1679" s="72"/>
      <c r="BY1679" s="72"/>
      <c r="BZ1679" s="72"/>
      <c r="CA1679" s="72"/>
      <c r="CB1679" s="72"/>
      <c r="CC1679" s="72"/>
      <c r="CD1679" s="72"/>
      <c r="CE1679" s="72"/>
      <c r="CF1679" s="72"/>
      <c r="CG1679" s="72"/>
      <c r="CH1679" s="72"/>
    </row>
    <row r="1680" spans="2:86" ht="25.15" customHeight="1">
      <c r="B1680" s="109"/>
      <c r="C1680" s="66"/>
      <c r="D1680" s="66"/>
      <c r="E1680" s="66"/>
      <c r="F1680" s="66"/>
      <c r="G1680" s="66"/>
      <c r="H1680" s="66"/>
      <c r="I1680" s="66"/>
      <c r="J1680" s="66"/>
      <c r="K1680" s="66"/>
      <c r="L1680" s="66"/>
      <c r="M1680" s="66"/>
      <c r="N1680" s="66"/>
      <c r="O1680" s="66"/>
      <c r="P1680" s="66"/>
      <c r="Q1680" s="109"/>
      <c r="R1680" s="66"/>
      <c r="S1680" s="66"/>
      <c r="T1680" s="66"/>
      <c r="U1680" s="66"/>
      <c r="V1680" s="66"/>
      <c r="W1680" s="66"/>
      <c r="X1680" s="66"/>
      <c r="Y1680" s="66"/>
      <c r="Z1680" s="66"/>
      <c r="AA1680" s="66"/>
      <c r="AB1680" s="66"/>
      <c r="AC1680" s="66"/>
      <c r="AD1680" s="66"/>
      <c r="AE1680" s="66"/>
      <c r="AF1680" s="66"/>
      <c r="AG1680" s="66"/>
      <c r="AH1680" s="66"/>
      <c r="AI1680" s="66"/>
      <c r="AJ1680" s="66"/>
      <c r="AK1680" s="66"/>
      <c r="AL1680" s="66"/>
      <c r="AM1680" s="66"/>
      <c r="AN1680" s="66"/>
      <c r="AO1680" s="66"/>
      <c r="AP1680" s="66"/>
      <c r="AQ1680" s="66"/>
      <c r="AR1680" s="66"/>
      <c r="AS1680" s="66"/>
      <c r="AT1680" s="66"/>
      <c r="AU1680" s="66"/>
      <c r="AV1680" s="66"/>
      <c r="AW1680" s="66"/>
      <c r="AX1680" s="72"/>
      <c r="AY1680" s="72"/>
      <c r="AZ1680" s="72"/>
      <c r="BA1680" s="72"/>
      <c r="BB1680" s="72"/>
      <c r="BC1680" s="72"/>
      <c r="BD1680" s="72"/>
      <c r="BE1680" s="72"/>
      <c r="BF1680" s="72"/>
      <c r="BG1680" s="72"/>
      <c r="BH1680" s="72"/>
      <c r="BI1680" s="72"/>
      <c r="BJ1680" s="72"/>
      <c r="BK1680" s="72"/>
      <c r="BL1680" s="72"/>
      <c r="BM1680" s="72"/>
      <c r="BN1680" s="72"/>
      <c r="BO1680" s="72"/>
      <c r="BP1680" s="72"/>
      <c r="BQ1680" s="72"/>
      <c r="BR1680" s="72"/>
      <c r="BS1680" s="72"/>
      <c r="BT1680" s="72"/>
      <c r="BU1680" s="72"/>
      <c r="BV1680" s="72"/>
      <c r="BW1680" s="72"/>
      <c r="BX1680" s="72"/>
      <c r="BY1680" s="72"/>
      <c r="BZ1680" s="72"/>
      <c r="CA1680" s="72"/>
      <c r="CB1680" s="72"/>
      <c r="CC1680" s="72"/>
      <c r="CD1680" s="72"/>
      <c r="CE1680" s="72"/>
      <c r="CF1680" s="72"/>
      <c r="CG1680" s="72"/>
      <c r="CH1680" s="72"/>
    </row>
    <row r="1681" spans="2:140" ht="25.15" customHeight="1">
      <c r="B1681" s="51"/>
      <c r="C1681" s="51"/>
      <c r="D1681" s="51"/>
      <c r="E1681" s="51"/>
      <c r="F1681" s="51"/>
      <c r="G1681" s="51"/>
      <c r="H1681" s="51"/>
      <c r="I1681" s="51"/>
      <c r="J1681" s="51"/>
      <c r="K1681" s="51"/>
      <c r="L1681" s="51"/>
      <c r="M1681" s="51"/>
      <c r="N1681" s="51"/>
      <c r="O1681" s="51"/>
      <c r="P1681" s="51"/>
      <c r="Q1681" s="51"/>
      <c r="R1681" s="51"/>
      <c r="S1681" s="51"/>
      <c r="T1681" s="51"/>
      <c r="U1681" s="51"/>
      <c r="V1681" s="51"/>
      <c r="W1681" s="51"/>
      <c r="X1681" s="51"/>
      <c r="Y1681" s="51"/>
      <c r="Z1681" s="51"/>
      <c r="AA1681" s="51"/>
      <c r="AB1681" s="51"/>
      <c r="AC1681" s="51"/>
      <c r="AD1681" s="51"/>
      <c r="AE1681" s="51"/>
      <c r="AF1681" s="51"/>
      <c r="AG1681" s="51"/>
      <c r="AH1681" s="51"/>
      <c r="AI1681" s="51"/>
      <c r="AJ1681" s="51"/>
      <c r="AK1681" s="51"/>
      <c r="AL1681" s="51"/>
      <c r="AM1681" s="51"/>
      <c r="AN1681" s="51"/>
      <c r="AO1681" s="51"/>
      <c r="AP1681" s="51"/>
      <c r="AQ1681" s="51"/>
      <c r="AR1681" s="51"/>
      <c r="AS1681" s="51"/>
      <c r="AT1681" s="51"/>
      <c r="AU1681" s="87"/>
      <c r="AV1681" s="87"/>
      <c r="AW1681" s="87"/>
      <c r="AX1681" s="87"/>
      <c r="AY1681" s="87"/>
      <c r="AZ1681" s="87"/>
      <c r="BA1681" s="87"/>
      <c r="BB1681" s="87"/>
      <c r="BC1681" s="87"/>
      <c r="BD1681" s="87"/>
      <c r="BE1681" s="87"/>
      <c r="BF1681" s="87"/>
      <c r="BG1681" s="87"/>
      <c r="BH1681" s="87"/>
      <c r="BI1681" s="87"/>
      <c r="BJ1681" s="87"/>
      <c r="BK1681" s="87"/>
      <c r="BL1681" s="87"/>
      <c r="BM1681" s="87"/>
      <c r="BN1681" s="87"/>
      <c r="BO1681" s="87"/>
      <c r="BP1681" s="87"/>
      <c r="BQ1681" s="87"/>
      <c r="BR1681" s="87"/>
      <c r="BS1681" s="87"/>
      <c r="BT1681" s="87"/>
      <c r="BU1681" s="87"/>
      <c r="BV1681" s="87"/>
      <c r="BW1681" s="87"/>
      <c r="BX1681" s="87"/>
      <c r="BY1681" s="87"/>
      <c r="BZ1681" s="87"/>
      <c r="CA1681" s="87"/>
      <c r="CB1681" s="87"/>
      <c r="CC1681" s="87"/>
      <c r="CD1681" s="87"/>
      <c r="CE1681" s="87"/>
      <c r="CF1681" s="87"/>
      <c r="CG1681" s="87"/>
      <c r="CH1681" s="87"/>
    </row>
    <row r="1682" spans="2:140" ht="25.15" customHeight="1">
      <c r="B1682" s="72"/>
      <c r="C1682" s="471" t="s">
        <v>386</v>
      </c>
      <c r="D1682" s="472"/>
      <c r="E1682" s="106" t="s">
        <v>387</v>
      </c>
      <c r="F1682" s="106" t="s">
        <v>388</v>
      </c>
      <c r="G1682" s="349"/>
      <c r="H1682" s="66"/>
      <c r="I1682" s="51"/>
      <c r="J1682" s="66"/>
      <c r="K1682" s="66"/>
      <c r="L1682" s="66"/>
      <c r="M1682" s="66"/>
      <c r="N1682" s="66"/>
      <c r="O1682" s="66"/>
      <c r="P1682" s="66"/>
      <c r="Q1682" s="66"/>
      <c r="R1682" s="66"/>
      <c r="S1682" s="66"/>
      <c r="T1682" s="66"/>
      <c r="U1682" s="66"/>
      <c r="V1682" s="66"/>
      <c r="W1682" s="66"/>
      <c r="X1682" s="66"/>
      <c r="Y1682" s="66"/>
      <c r="Z1682" s="66"/>
      <c r="AA1682" s="66"/>
      <c r="AB1682" s="66"/>
      <c r="AC1682" s="66"/>
      <c r="AD1682" s="66"/>
      <c r="AE1682" s="66"/>
      <c r="AF1682" s="66"/>
      <c r="AG1682" s="66"/>
      <c r="AH1682" s="66"/>
      <c r="AI1682" s="66"/>
      <c r="AJ1682" s="66"/>
      <c r="AK1682" s="66"/>
      <c r="AL1682" s="66"/>
      <c r="AM1682" s="66"/>
      <c r="AN1682" s="66"/>
      <c r="AO1682" s="66"/>
      <c r="AP1682" s="66"/>
      <c r="AQ1682" s="66"/>
      <c r="AR1682" s="66"/>
      <c r="AS1682" s="66"/>
      <c r="AT1682" s="66"/>
      <c r="AU1682" s="72"/>
      <c r="AV1682" s="72"/>
      <c r="AW1682" s="72"/>
      <c r="AX1682" s="72"/>
      <c r="AY1682" s="72"/>
      <c r="AZ1682" s="72"/>
      <c r="BA1682" s="72"/>
      <c r="BB1682" s="72"/>
      <c r="BC1682" s="72"/>
      <c r="BD1682" s="72"/>
      <c r="BE1682" s="72"/>
      <c r="BF1682" s="72"/>
      <c r="BG1682" s="72"/>
      <c r="BH1682" s="72"/>
      <c r="BI1682" s="72"/>
      <c r="BJ1682" s="72"/>
      <c r="BK1682" s="72"/>
      <c r="BL1682" s="72"/>
      <c r="BM1682" s="72"/>
      <c r="BN1682" s="72"/>
      <c r="BO1682" s="72"/>
      <c r="BP1682" s="72"/>
      <c r="BQ1682" s="72"/>
      <c r="BR1682" s="72"/>
      <c r="BS1682" s="72"/>
      <c r="BT1682" s="72"/>
      <c r="BU1682" s="72"/>
      <c r="BV1682" s="72"/>
      <c r="BW1682" s="72"/>
      <c r="BX1682" s="72"/>
      <c r="BY1682" s="72"/>
      <c r="BZ1682" s="72"/>
      <c r="CA1682" s="72"/>
      <c r="CB1682" s="72"/>
      <c r="CC1682" s="72"/>
      <c r="CD1682" s="72"/>
      <c r="CE1682" s="72"/>
      <c r="CF1682" s="72"/>
      <c r="CG1682" s="72"/>
      <c r="CH1682" s="72"/>
    </row>
    <row r="1683" spans="2:140" ht="42.75" customHeight="1">
      <c r="B1683" s="72"/>
      <c r="C1683" s="112" t="s">
        <v>70</v>
      </c>
      <c r="D1683" s="106" t="s">
        <v>389</v>
      </c>
      <c r="E1683" s="106" t="s">
        <v>389</v>
      </c>
      <c r="F1683" s="112" t="s">
        <v>69</v>
      </c>
      <c r="G1683" s="106" t="s">
        <v>390</v>
      </c>
      <c r="H1683" s="106" t="s">
        <v>391</v>
      </c>
      <c r="I1683" s="106" t="s">
        <v>392</v>
      </c>
      <c r="J1683" s="66"/>
      <c r="K1683" s="66"/>
      <c r="L1683" s="66"/>
      <c r="M1683" s="66"/>
      <c r="N1683" s="66"/>
      <c r="O1683" s="66"/>
      <c r="P1683" s="66"/>
      <c r="Q1683" s="66"/>
      <c r="R1683" s="66"/>
      <c r="S1683" s="66"/>
      <c r="T1683" s="66"/>
      <c r="U1683" s="66"/>
      <c r="V1683" s="66"/>
      <c r="W1683" s="66"/>
      <c r="X1683" s="66"/>
      <c r="Y1683" s="66"/>
      <c r="Z1683" s="66"/>
      <c r="AA1683" s="66"/>
      <c r="AB1683" s="66"/>
      <c r="AC1683" s="66"/>
      <c r="AD1683" s="66"/>
      <c r="AE1683" s="66"/>
      <c r="AF1683" s="66"/>
      <c r="AG1683" s="72"/>
      <c r="AH1683" s="72"/>
      <c r="AI1683" s="72"/>
      <c r="AJ1683" s="72"/>
      <c r="AK1683" s="72"/>
      <c r="AL1683" s="72"/>
      <c r="AM1683" s="72"/>
      <c r="AN1683" s="72"/>
      <c r="AO1683" s="72"/>
      <c r="AP1683" s="72"/>
      <c r="AQ1683" s="72"/>
      <c r="AR1683" s="72"/>
      <c r="AS1683" s="72"/>
      <c r="AT1683" s="72"/>
      <c r="AU1683" s="72"/>
      <c r="AV1683" s="72"/>
      <c r="AW1683" s="72"/>
      <c r="AX1683" s="72"/>
      <c r="AY1683" s="72"/>
      <c r="AZ1683" s="72"/>
      <c r="BA1683" s="72"/>
      <c r="BB1683" s="72"/>
      <c r="BC1683" s="72"/>
      <c r="BD1683" s="72"/>
      <c r="BE1683" s="72"/>
      <c r="BF1683" s="72"/>
      <c r="BG1683" s="72"/>
      <c r="BH1683" s="72"/>
      <c r="BI1683" s="72"/>
      <c r="BJ1683" s="72"/>
      <c r="BK1683" s="72"/>
      <c r="BL1683" s="72"/>
      <c r="BM1683" s="72"/>
      <c r="BN1683" s="72"/>
      <c r="BO1683" s="72"/>
      <c r="BP1683" s="72"/>
      <c r="BQ1683" s="72"/>
      <c r="BR1683" s="72"/>
      <c r="BS1683" s="72"/>
      <c r="BT1683" s="72"/>
      <c r="DW1683" s="11"/>
      <c r="DX1683" s="11"/>
      <c r="DY1683" s="11"/>
      <c r="DZ1683" s="11"/>
      <c r="EA1683" s="11"/>
      <c r="EB1683" s="11"/>
      <c r="EC1683" s="11"/>
      <c r="ED1683" s="11"/>
      <c r="EE1683" s="11"/>
      <c r="EF1683" s="11"/>
      <c r="EG1683" s="11"/>
      <c r="EH1683" s="11"/>
      <c r="EI1683" s="11"/>
      <c r="EJ1683" s="11"/>
    </row>
    <row r="1684" spans="2:140" ht="25.15" customHeight="1">
      <c r="B1684" s="350">
        <v>2001</v>
      </c>
      <c r="C1684" s="67">
        <v>0.5</v>
      </c>
      <c r="D1684" s="351"/>
      <c r="E1684" s="351"/>
      <c r="F1684" s="67">
        <v>0.8</v>
      </c>
      <c r="G1684" s="351"/>
      <c r="H1684" s="107"/>
      <c r="I1684" s="64"/>
      <c r="J1684" s="66"/>
      <c r="K1684" s="66"/>
      <c r="L1684" s="66"/>
      <c r="M1684" s="66"/>
      <c r="N1684" s="66"/>
      <c r="O1684" s="66"/>
      <c r="P1684" s="66"/>
      <c r="Q1684" s="66"/>
      <c r="R1684" s="66"/>
      <c r="S1684" s="66"/>
      <c r="T1684" s="66"/>
      <c r="U1684" s="66"/>
      <c r="V1684" s="66"/>
      <c r="W1684" s="66"/>
      <c r="X1684" s="66"/>
      <c r="Y1684" s="66"/>
      <c r="Z1684" s="66"/>
      <c r="AA1684" s="66"/>
      <c r="AB1684" s="66"/>
      <c r="AC1684" s="66"/>
      <c r="AD1684" s="66"/>
      <c r="AE1684" s="66"/>
      <c r="AF1684" s="66"/>
      <c r="AG1684" s="72"/>
      <c r="AH1684" s="72"/>
      <c r="AI1684" s="72"/>
      <c r="AJ1684" s="72"/>
      <c r="AK1684" s="72"/>
      <c r="AL1684" s="72"/>
      <c r="AM1684" s="72"/>
      <c r="AN1684" s="72"/>
      <c r="AO1684" s="72"/>
      <c r="AP1684" s="72"/>
      <c r="AQ1684" s="72"/>
      <c r="AR1684" s="72"/>
      <c r="AS1684" s="72"/>
      <c r="AT1684" s="72"/>
      <c r="AU1684" s="72"/>
      <c r="AV1684" s="72"/>
      <c r="AW1684" s="72"/>
      <c r="AX1684" s="72"/>
      <c r="AY1684" s="72"/>
      <c r="AZ1684" s="72"/>
      <c r="BA1684" s="72"/>
      <c r="BB1684" s="72"/>
      <c r="BC1684" s="72"/>
      <c r="BD1684" s="72"/>
      <c r="BE1684" s="72"/>
      <c r="BF1684" s="72"/>
      <c r="BG1684" s="72"/>
      <c r="BH1684" s="72"/>
      <c r="BI1684" s="72"/>
      <c r="BJ1684" s="72"/>
      <c r="BK1684" s="72"/>
      <c r="BL1684" s="72"/>
      <c r="BM1684" s="72"/>
      <c r="BN1684" s="72"/>
      <c r="BO1684" s="72"/>
      <c r="BP1684" s="72"/>
      <c r="BQ1684" s="72"/>
      <c r="BR1684" s="72"/>
      <c r="BS1684" s="72"/>
      <c r="BT1684" s="72"/>
      <c r="DW1684" s="11"/>
      <c r="DX1684" s="11"/>
      <c r="DY1684" s="11"/>
      <c r="DZ1684" s="11"/>
      <c r="EA1684" s="11"/>
      <c r="EB1684" s="11"/>
      <c r="EC1684" s="11"/>
      <c r="ED1684" s="11"/>
      <c r="EE1684" s="11"/>
      <c r="EF1684" s="11"/>
      <c r="EG1684" s="11"/>
      <c r="EH1684" s="11"/>
      <c r="EI1684" s="11"/>
      <c r="EJ1684" s="11"/>
    </row>
    <row r="1685" spans="2:140" ht="25.15" customHeight="1">
      <c r="B1685" s="350">
        <f t="shared" ref="B1685:B1743" si="644">B1684+1</f>
        <v>2002</v>
      </c>
      <c r="C1685" s="473"/>
      <c r="D1685" s="351"/>
      <c r="E1685" s="351"/>
      <c r="F1685" s="475"/>
      <c r="G1685" s="352"/>
      <c r="H1685" s="107"/>
      <c r="I1685" s="64"/>
      <c r="J1685" s="66"/>
      <c r="K1685" s="66"/>
      <c r="L1685" s="66"/>
      <c r="M1685" s="66"/>
      <c r="N1685" s="66"/>
      <c r="O1685" s="66"/>
      <c r="P1685" s="66"/>
      <c r="Q1685" s="66"/>
      <c r="R1685" s="66"/>
      <c r="S1685" s="66"/>
      <c r="T1685" s="66"/>
      <c r="U1685" s="66"/>
      <c r="V1685" s="66"/>
      <c r="W1685" s="66"/>
      <c r="X1685" s="66"/>
      <c r="Y1685" s="66"/>
      <c r="Z1685" s="66"/>
      <c r="AA1685" s="66"/>
      <c r="AB1685" s="66"/>
      <c r="AC1685" s="66"/>
      <c r="AD1685" s="66"/>
      <c r="AE1685" s="66"/>
      <c r="AF1685" s="66"/>
      <c r="AG1685" s="72"/>
      <c r="AH1685" s="72"/>
      <c r="AI1685" s="72"/>
      <c r="AJ1685" s="72"/>
      <c r="AK1685" s="72"/>
      <c r="AL1685" s="72"/>
      <c r="AM1685" s="72"/>
      <c r="AN1685" s="72"/>
      <c r="AO1685" s="72"/>
      <c r="AP1685" s="72"/>
      <c r="AQ1685" s="72"/>
      <c r="AR1685" s="72"/>
      <c r="AS1685" s="72"/>
      <c r="AT1685" s="72"/>
      <c r="AU1685" s="72"/>
      <c r="AV1685" s="72"/>
      <c r="AW1685" s="72"/>
      <c r="AX1685" s="72"/>
      <c r="AY1685" s="72"/>
      <c r="AZ1685" s="72"/>
      <c r="BA1685" s="72"/>
      <c r="BB1685" s="72"/>
      <c r="BC1685" s="72"/>
      <c r="BD1685" s="72"/>
      <c r="BE1685" s="72"/>
      <c r="BF1685" s="72"/>
      <c r="BG1685" s="72"/>
      <c r="BH1685" s="72"/>
      <c r="BI1685" s="72"/>
      <c r="BJ1685" s="72"/>
      <c r="BK1685" s="72"/>
      <c r="BL1685" s="72"/>
      <c r="BM1685" s="72"/>
      <c r="BN1685" s="72"/>
      <c r="BO1685" s="72"/>
      <c r="BP1685" s="72"/>
      <c r="BQ1685" s="72"/>
      <c r="BR1685" s="72"/>
      <c r="BS1685" s="72"/>
      <c r="BT1685" s="72"/>
      <c r="DW1685" s="11"/>
      <c r="DX1685" s="11"/>
      <c r="DY1685" s="11"/>
      <c r="DZ1685" s="11"/>
      <c r="EA1685" s="11"/>
      <c r="EB1685" s="11"/>
      <c r="EC1685" s="11"/>
      <c r="ED1685" s="11"/>
      <c r="EE1685" s="11"/>
      <c r="EF1685" s="11"/>
      <c r="EG1685" s="11"/>
      <c r="EH1685" s="11"/>
      <c r="EI1685" s="11"/>
      <c r="EJ1685" s="11"/>
    </row>
    <row r="1686" spans="2:140" ht="25.15" customHeight="1">
      <c r="B1686" s="350">
        <f t="shared" si="644"/>
        <v>2003</v>
      </c>
      <c r="C1686" s="473"/>
      <c r="D1686" s="68">
        <f>($C$1684*($E$1658/100-1)+1)*$E$1648/100</f>
        <v>1.0256528868360277</v>
      </c>
      <c r="E1686" s="309">
        <f>$E$1648/100</f>
        <v>1.008</v>
      </c>
      <c r="F1686" s="475"/>
      <c r="G1686" s="68">
        <f>($F$1684*($E$1658/100-1)+1)*$E$1648/100</f>
        <v>1.0362446189376444</v>
      </c>
      <c r="H1686" s="107"/>
      <c r="I1686" s="64"/>
      <c r="J1686" s="66"/>
      <c r="K1686" s="66"/>
      <c r="L1686" s="66"/>
      <c r="M1686" s="66"/>
      <c r="N1686" s="66"/>
      <c r="O1686" s="66"/>
      <c r="P1686" s="66"/>
      <c r="Q1686" s="66"/>
      <c r="R1686" s="66"/>
      <c r="S1686" s="66"/>
      <c r="T1686" s="66"/>
      <c r="U1686" s="66"/>
      <c r="V1686" s="66"/>
      <c r="W1686" s="66"/>
      <c r="X1686" s="66"/>
      <c r="Y1686" s="66"/>
      <c r="Z1686" s="66"/>
      <c r="AA1686" s="66"/>
      <c r="AB1686" s="66"/>
      <c r="AC1686" s="66"/>
      <c r="AD1686" s="66"/>
      <c r="AE1686" s="66"/>
      <c r="AF1686" s="66"/>
      <c r="AG1686" s="72"/>
      <c r="AH1686" s="72"/>
      <c r="AI1686" s="72"/>
      <c r="AJ1686" s="72"/>
      <c r="AK1686" s="72"/>
      <c r="AL1686" s="72"/>
      <c r="AM1686" s="72"/>
      <c r="AN1686" s="72"/>
      <c r="AO1686" s="72"/>
      <c r="AP1686" s="72"/>
      <c r="AQ1686" s="72"/>
      <c r="AR1686" s="72"/>
      <c r="AS1686" s="72"/>
      <c r="AT1686" s="72"/>
      <c r="AU1686" s="72"/>
      <c r="AV1686" s="72"/>
      <c r="AW1686" s="72"/>
      <c r="AX1686" s="72"/>
      <c r="AY1686" s="72"/>
      <c r="AZ1686" s="72"/>
      <c r="BA1686" s="72"/>
      <c r="BB1686" s="72"/>
      <c r="BC1686" s="72"/>
      <c r="BD1686" s="72"/>
      <c r="BE1686" s="72"/>
      <c r="BF1686" s="72"/>
      <c r="BG1686" s="72"/>
      <c r="BH1686" s="72"/>
      <c r="BI1686" s="72"/>
      <c r="BJ1686" s="72"/>
      <c r="BK1686" s="72"/>
      <c r="BL1686" s="72"/>
      <c r="BM1686" s="72"/>
      <c r="BN1686" s="72"/>
      <c r="BO1686" s="72"/>
      <c r="BP1686" s="72"/>
      <c r="BQ1686" s="72"/>
      <c r="BR1686" s="72"/>
      <c r="BS1686" s="72"/>
      <c r="BT1686" s="72"/>
      <c r="DW1686" s="11"/>
      <c r="DX1686" s="11"/>
      <c r="DY1686" s="11"/>
      <c r="DZ1686" s="11"/>
      <c r="EA1686" s="11"/>
      <c r="EB1686" s="11"/>
      <c r="EC1686" s="11"/>
      <c r="ED1686" s="11"/>
      <c r="EE1686" s="11"/>
      <c r="EF1686" s="11"/>
      <c r="EG1686" s="11"/>
      <c r="EH1686" s="11"/>
      <c r="EI1686" s="11"/>
      <c r="EJ1686" s="11"/>
    </row>
    <row r="1687" spans="2:140" ht="25.15" customHeight="1">
      <c r="B1687" s="350">
        <f t="shared" si="644"/>
        <v>2004</v>
      </c>
      <c r="C1687" s="473"/>
      <c r="D1687" s="68">
        <f>($C$1684*($F$1658/100-1)+1)*$F$1648/100</f>
        <v>1.0608863873913521</v>
      </c>
      <c r="E1687" s="309">
        <f>$F$1648/100</f>
        <v>1.0349999999999999</v>
      </c>
      <c r="F1687" s="475"/>
      <c r="G1687" s="68">
        <f>($F$1684*($F$1658/100-1)+1)*$F$1648/100</f>
        <v>1.0764182198261636</v>
      </c>
      <c r="H1687" s="107"/>
      <c r="I1687" s="64"/>
      <c r="J1687" s="66"/>
      <c r="K1687" s="66"/>
      <c r="L1687" s="66"/>
      <c r="M1687" s="66"/>
      <c r="N1687" s="66"/>
      <c r="O1687" s="66"/>
      <c r="P1687" s="66"/>
      <c r="Q1687" s="66"/>
      <c r="R1687" s="66"/>
      <c r="S1687" s="66"/>
      <c r="T1687" s="66"/>
      <c r="U1687" s="66"/>
      <c r="V1687" s="66"/>
      <c r="W1687" s="66"/>
      <c r="X1687" s="66"/>
      <c r="Y1687" s="66"/>
      <c r="Z1687" s="66"/>
      <c r="AA1687" s="66"/>
      <c r="AB1687" s="66"/>
      <c r="AC1687" s="66"/>
      <c r="AD1687" s="66"/>
      <c r="AE1687" s="66"/>
      <c r="AF1687" s="66"/>
      <c r="AG1687" s="72"/>
      <c r="AH1687" s="72"/>
      <c r="AI1687" s="72"/>
      <c r="AJ1687" s="72"/>
      <c r="AK1687" s="72"/>
      <c r="AL1687" s="72"/>
      <c r="AM1687" s="72"/>
      <c r="AN1687" s="72"/>
      <c r="AO1687" s="72"/>
      <c r="AP1687" s="72"/>
      <c r="AQ1687" s="72"/>
      <c r="AR1687" s="72"/>
      <c r="AS1687" s="72"/>
      <c r="AT1687" s="72"/>
      <c r="AU1687" s="72"/>
      <c r="AV1687" s="72"/>
      <c r="AW1687" s="72"/>
      <c r="AX1687" s="72"/>
      <c r="AY1687" s="72"/>
      <c r="AZ1687" s="72"/>
      <c r="BA1687" s="72"/>
      <c r="BB1687" s="72"/>
      <c r="BC1687" s="72"/>
      <c r="BD1687" s="72"/>
      <c r="BE1687" s="72"/>
      <c r="BF1687" s="72"/>
      <c r="BG1687" s="72"/>
      <c r="BH1687" s="72"/>
      <c r="BI1687" s="72"/>
      <c r="BJ1687" s="72"/>
      <c r="BK1687" s="72"/>
      <c r="BL1687" s="72"/>
      <c r="BM1687" s="72"/>
      <c r="BN1687" s="72"/>
      <c r="BO1687" s="72"/>
      <c r="BP1687" s="72"/>
      <c r="BQ1687" s="72"/>
      <c r="BR1687" s="72"/>
      <c r="BS1687" s="72"/>
      <c r="BT1687" s="72"/>
      <c r="DW1687" s="11"/>
      <c r="DX1687" s="11"/>
      <c r="DY1687" s="11"/>
      <c r="DZ1687" s="11"/>
      <c r="EA1687" s="11"/>
      <c r="EB1687" s="11"/>
      <c r="EC1687" s="11"/>
      <c r="ED1687" s="11"/>
      <c r="EE1687" s="11"/>
      <c r="EF1687" s="11"/>
      <c r="EG1687" s="11"/>
      <c r="EH1687" s="11"/>
      <c r="EI1687" s="11"/>
      <c r="EJ1687" s="11"/>
    </row>
    <row r="1688" spans="2:140" ht="25.15" customHeight="1">
      <c r="B1688" s="350">
        <f t="shared" si="644"/>
        <v>2005</v>
      </c>
      <c r="C1688" s="473"/>
      <c r="D1688" s="68">
        <f>($C$1684*($G$1658/100-1)+1)*$G$1648/100</f>
        <v>1.038875319966664</v>
      </c>
      <c r="E1688" s="309">
        <f>$G$1648/100</f>
        <v>1.0209999999999999</v>
      </c>
      <c r="F1688" s="475"/>
      <c r="G1688" s="68">
        <f>($F$1684*($G$1658/100-1)+1)*$G$1648/100</f>
        <v>1.0496005119466623</v>
      </c>
      <c r="H1688" s="107"/>
      <c r="I1688" s="64"/>
      <c r="J1688" s="66"/>
      <c r="K1688" s="66"/>
      <c r="L1688" s="66"/>
      <c r="M1688" s="66"/>
      <c r="N1688" s="66"/>
      <c r="O1688" s="66"/>
      <c r="P1688" s="66"/>
      <c r="Q1688" s="66"/>
      <c r="R1688" s="66"/>
      <c r="S1688" s="66"/>
      <c r="T1688" s="66"/>
      <c r="U1688" s="66"/>
      <c r="V1688" s="66"/>
      <c r="W1688" s="66"/>
      <c r="X1688" s="66"/>
      <c r="Y1688" s="66"/>
      <c r="Z1688" s="66"/>
      <c r="AA1688" s="66"/>
      <c r="AB1688" s="66"/>
      <c r="AC1688" s="66"/>
      <c r="AD1688" s="66"/>
      <c r="AE1688" s="66"/>
      <c r="AF1688" s="66"/>
      <c r="AG1688" s="72"/>
      <c r="AH1688" s="72"/>
      <c r="AI1688" s="72"/>
      <c r="AJ1688" s="72"/>
      <c r="AK1688" s="72"/>
      <c r="AL1688" s="72"/>
      <c r="AM1688" s="72"/>
      <c r="AN1688" s="72"/>
      <c r="AO1688" s="72"/>
      <c r="AP1688" s="72"/>
      <c r="AQ1688" s="72"/>
      <c r="AR1688" s="72"/>
      <c r="AS1688" s="72"/>
      <c r="AT1688" s="72"/>
      <c r="AU1688" s="72"/>
      <c r="AV1688" s="72"/>
      <c r="AW1688" s="72"/>
      <c r="AX1688" s="72"/>
      <c r="AY1688" s="72"/>
      <c r="AZ1688" s="72"/>
      <c r="BA1688" s="72"/>
      <c r="BB1688" s="72"/>
      <c r="BC1688" s="72"/>
      <c r="BD1688" s="72"/>
      <c r="BE1688" s="72"/>
      <c r="BF1688" s="72"/>
      <c r="BG1688" s="72"/>
      <c r="BH1688" s="72"/>
      <c r="BI1688" s="72"/>
      <c r="BJ1688" s="72"/>
      <c r="BK1688" s="72"/>
      <c r="BL1688" s="72"/>
      <c r="BM1688" s="72"/>
      <c r="BN1688" s="72"/>
      <c r="BO1688" s="72"/>
      <c r="BP1688" s="72"/>
      <c r="BQ1688" s="72"/>
      <c r="BR1688" s="72"/>
      <c r="BS1688" s="72"/>
      <c r="BT1688" s="72"/>
      <c r="DW1688" s="11"/>
      <c r="DX1688" s="11"/>
      <c r="DY1688" s="11"/>
      <c r="DZ1688" s="11"/>
      <c r="EA1688" s="11"/>
      <c r="EB1688" s="11"/>
      <c r="EC1688" s="11"/>
      <c r="ED1688" s="11"/>
      <c r="EE1688" s="11"/>
      <c r="EF1688" s="11"/>
      <c r="EG1688" s="11"/>
      <c r="EH1688" s="11"/>
      <c r="EI1688" s="11"/>
      <c r="EJ1688" s="11"/>
    </row>
    <row r="1689" spans="2:140" ht="25.15" customHeight="1">
      <c r="B1689" s="350">
        <f t="shared" si="644"/>
        <v>2006</v>
      </c>
      <c r="C1689" s="473"/>
      <c r="D1689" s="68">
        <f>($C$1684*($H$1658/100-1)+1)*$H$1648/100</f>
        <v>1.0408305324651481</v>
      </c>
      <c r="E1689" s="309">
        <f>$H$1648/100</f>
        <v>1.01</v>
      </c>
      <c r="F1689" s="475"/>
      <c r="G1689" s="68">
        <f>($F$1684*($H$1658/100-1)+1)*$H$1648/100</f>
        <v>1.0593288519442365</v>
      </c>
      <c r="H1689" s="2"/>
      <c r="I1689" s="64"/>
      <c r="J1689" s="66"/>
      <c r="K1689" s="66"/>
      <c r="L1689" s="66"/>
      <c r="M1689" s="66"/>
      <c r="N1689" s="66"/>
      <c r="O1689" s="66"/>
      <c r="P1689" s="66"/>
      <c r="Q1689" s="66"/>
      <c r="R1689" s="66"/>
      <c r="S1689" s="66"/>
      <c r="T1689" s="66"/>
      <c r="U1689" s="66"/>
      <c r="V1689" s="66"/>
      <c r="W1689" s="66"/>
      <c r="X1689" s="66"/>
      <c r="Y1689" s="66"/>
      <c r="Z1689" s="66"/>
      <c r="AA1689" s="66"/>
      <c r="AB1689" s="66"/>
      <c r="AC1689" s="66"/>
      <c r="AD1689" s="66"/>
      <c r="AE1689" s="66"/>
      <c r="AF1689" s="66"/>
      <c r="AG1689" s="72"/>
      <c r="AH1689" s="72"/>
      <c r="AI1689" s="72"/>
      <c r="AJ1689" s="72"/>
      <c r="AK1689" s="72"/>
      <c r="AL1689" s="72"/>
      <c r="AM1689" s="72"/>
      <c r="AN1689" s="72"/>
      <c r="AO1689" s="72"/>
      <c r="AP1689" s="72"/>
      <c r="AQ1689" s="72"/>
      <c r="AR1689" s="72"/>
      <c r="AS1689" s="72"/>
      <c r="AT1689" s="72"/>
      <c r="AU1689" s="72"/>
      <c r="AV1689" s="72"/>
      <c r="AW1689" s="72"/>
      <c r="AX1689" s="72"/>
      <c r="AY1689" s="72"/>
      <c r="AZ1689" s="72"/>
      <c r="BA1689" s="72"/>
      <c r="BB1689" s="72"/>
      <c r="BC1689" s="72"/>
      <c r="BD1689" s="72"/>
      <c r="BE1689" s="72"/>
      <c r="BF1689" s="72"/>
      <c r="BG1689" s="72"/>
      <c r="BH1689" s="72"/>
      <c r="BI1689" s="72"/>
      <c r="BJ1689" s="72"/>
      <c r="BK1689" s="72"/>
      <c r="BL1689" s="72"/>
      <c r="BM1689" s="72"/>
      <c r="BN1689" s="72"/>
      <c r="BO1689" s="72"/>
      <c r="BP1689" s="72"/>
      <c r="BQ1689" s="72"/>
      <c r="BR1689" s="72"/>
      <c r="BS1689" s="72"/>
      <c r="BT1689" s="72"/>
      <c r="DW1689" s="11"/>
      <c r="DX1689" s="11"/>
      <c r="DY1689" s="11"/>
      <c r="DZ1689" s="11"/>
      <c r="EA1689" s="11"/>
      <c r="EB1689" s="11"/>
      <c r="EC1689" s="11"/>
      <c r="ED1689" s="11"/>
      <c r="EE1689" s="11"/>
      <c r="EF1689" s="11"/>
      <c r="EG1689" s="11"/>
      <c r="EH1689" s="11"/>
      <c r="EI1689" s="11"/>
      <c r="EJ1689" s="11"/>
    </row>
    <row r="1690" spans="2:140" ht="25.15" customHeight="1">
      <c r="B1690" s="350">
        <f t="shared" si="644"/>
        <v>2007</v>
      </c>
      <c r="C1690" s="473"/>
      <c r="D1690" s="68">
        <f>($C$1684*($I$1658/100-1)+1)*$I$1648/100</f>
        <v>1.0613969511499228</v>
      </c>
      <c r="E1690" s="309">
        <f>$I$1648/100</f>
        <v>1.0249999999999999</v>
      </c>
      <c r="F1690" s="475"/>
      <c r="G1690" s="68">
        <f>($F$1684*($I$1658/100-1)+1)*$I$1648/100</f>
        <v>1.0832351218398764</v>
      </c>
      <c r="H1690" s="2"/>
      <c r="I1690" s="64"/>
      <c r="J1690" s="66"/>
      <c r="K1690" s="66"/>
      <c r="L1690" s="66"/>
      <c r="M1690" s="66"/>
      <c r="N1690" s="66"/>
      <c r="O1690" s="66"/>
      <c r="P1690" s="66"/>
      <c r="Q1690" s="66"/>
      <c r="R1690" s="66"/>
      <c r="S1690" s="66"/>
      <c r="T1690" s="66"/>
      <c r="U1690" s="66"/>
      <c r="V1690" s="66"/>
      <c r="W1690" s="66"/>
      <c r="X1690" s="66"/>
      <c r="Y1690" s="66"/>
      <c r="Z1690" s="66"/>
      <c r="AA1690" s="66"/>
      <c r="AB1690" s="66"/>
      <c r="AC1690" s="66"/>
      <c r="AD1690" s="66"/>
      <c r="AE1690" s="66"/>
      <c r="AF1690" s="66"/>
      <c r="AG1690" s="72"/>
      <c r="AH1690" s="72"/>
      <c r="AI1690" s="72"/>
      <c r="AJ1690" s="72"/>
      <c r="AK1690" s="72"/>
      <c r="AL1690" s="72"/>
      <c r="AM1690" s="72"/>
      <c r="AN1690" s="72"/>
      <c r="AO1690" s="72"/>
      <c r="AP1690" s="72"/>
      <c r="AQ1690" s="72"/>
      <c r="AR1690" s="72"/>
      <c r="AS1690" s="72"/>
      <c r="AT1690" s="72"/>
      <c r="AU1690" s="72"/>
      <c r="AV1690" s="72"/>
      <c r="AW1690" s="72"/>
      <c r="AX1690" s="72"/>
      <c r="AY1690" s="72"/>
      <c r="AZ1690" s="72"/>
      <c r="BA1690" s="72"/>
      <c r="BB1690" s="72"/>
      <c r="BC1690" s="72"/>
      <c r="BD1690" s="72"/>
      <c r="BE1690" s="72"/>
      <c r="BF1690" s="72"/>
      <c r="BG1690" s="72"/>
      <c r="BH1690" s="72"/>
      <c r="BI1690" s="72"/>
      <c r="BJ1690" s="72"/>
      <c r="BK1690" s="72"/>
      <c r="BL1690" s="72"/>
      <c r="BM1690" s="72"/>
      <c r="BN1690" s="72"/>
      <c r="BO1690" s="72"/>
      <c r="BP1690" s="72"/>
      <c r="BQ1690" s="72"/>
      <c r="BR1690" s="72"/>
      <c r="BS1690" s="72"/>
      <c r="BT1690" s="72"/>
      <c r="DW1690" s="11"/>
      <c r="DX1690" s="11"/>
      <c r="DY1690" s="11"/>
      <c r="DZ1690" s="11"/>
      <c r="EA1690" s="11"/>
      <c r="EB1690" s="11"/>
      <c r="EC1690" s="11"/>
      <c r="ED1690" s="11"/>
      <c r="EE1690" s="11"/>
      <c r="EF1690" s="11"/>
      <c r="EG1690" s="11"/>
      <c r="EH1690" s="11"/>
      <c r="EI1690" s="11"/>
      <c r="EJ1690" s="11"/>
    </row>
    <row r="1691" spans="2:140" ht="25.15" customHeight="1">
      <c r="B1691" s="350">
        <f t="shared" si="644"/>
        <v>2008</v>
      </c>
      <c r="C1691" s="473"/>
      <c r="D1691" s="68">
        <f>($C$1684*($J$1658/100-1)+1)*$J$1648/100</f>
        <v>1.0638703520619681</v>
      </c>
      <c r="E1691" s="309">
        <f>$J$1648/100</f>
        <v>1.042</v>
      </c>
      <c r="F1691" s="475"/>
      <c r="G1691" s="68">
        <f>($F$1684*($J$1658/100-1)+1)*$J$1648/100</f>
        <v>1.0769925632991486</v>
      </c>
      <c r="H1691" s="2"/>
      <c r="I1691" s="64"/>
      <c r="J1691" s="66"/>
      <c r="K1691" s="66"/>
      <c r="L1691" s="66"/>
      <c r="M1691" s="66"/>
      <c r="N1691" s="66"/>
      <c r="O1691" s="66"/>
      <c r="P1691" s="66"/>
      <c r="Q1691" s="66"/>
      <c r="R1691" s="66"/>
      <c r="S1691" s="66"/>
      <c r="T1691" s="66"/>
      <c r="U1691" s="66"/>
      <c r="V1691" s="66"/>
      <c r="W1691" s="66"/>
      <c r="X1691" s="66"/>
      <c r="Y1691" s="66"/>
      <c r="Z1691" s="66"/>
      <c r="AA1691" s="66"/>
      <c r="AB1691" s="66"/>
      <c r="AC1691" s="66"/>
      <c r="AD1691" s="66"/>
      <c r="AE1691" s="66"/>
      <c r="AF1691" s="66"/>
      <c r="AG1691" s="72"/>
      <c r="AH1691" s="72"/>
      <c r="AI1691" s="72"/>
      <c r="AJ1691" s="72"/>
      <c r="AK1691" s="72"/>
      <c r="AL1691" s="72"/>
      <c r="AM1691" s="72"/>
      <c r="AN1691" s="72"/>
      <c r="AO1691" s="72"/>
      <c r="AP1691" s="72"/>
      <c r="AQ1691" s="72"/>
      <c r="AR1691" s="72"/>
      <c r="AS1691" s="72"/>
      <c r="AT1691" s="72"/>
      <c r="AU1691" s="72"/>
      <c r="AV1691" s="72"/>
      <c r="AW1691" s="72"/>
      <c r="AX1691" s="72"/>
      <c r="AY1691" s="72"/>
      <c r="AZ1691" s="72"/>
      <c r="BA1691" s="72"/>
      <c r="BB1691" s="72"/>
      <c r="BC1691" s="72"/>
      <c r="BD1691" s="72"/>
      <c r="BE1691" s="72"/>
      <c r="BF1691" s="72"/>
      <c r="BG1691" s="72"/>
      <c r="BH1691" s="72"/>
      <c r="BI1691" s="72"/>
      <c r="BJ1691" s="72"/>
      <c r="BK1691" s="72"/>
      <c r="BL1691" s="72"/>
      <c r="BM1691" s="72"/>
      <c r="BN1691" s="72"/>
      <c r="BO1691" s="72"/>
      <c r="BP1691" s="72"/>
      <c r="BQ1691" s="72"/>
      <c r="BR1691" s="72"/>
      <c r="BS1691" s="72"/>
      <c r="BT1691" s="72"/>
      <c r="DW1691" s="11"/>
      <c r="DX1691" s="11"/>
      <c r="DY1691" s="11"/>
      <c r="DZ1691" s="11"/>
      <c r="EA1691" s="11"/>
      <c r="EB1691" s="11"/>
      <c r="EC1691" s="11"/>
      <c r="ED1691" s="11"/>
      <c r="EE1691" s="11"/>
      <c r="EF1691" s="11"/>
      <c r="EG1691" s="11"/>
      <c r="EH1691" s="11"/>
      <c r="EI1691" s="11"/>
      <c r="EJ1691" s="11"/>
    </row>
    <row r="1692" spans="2:140" ht="25.15" customHeight="1">
      <c r="B1692" s="350">
        <f t="shared" si="644"/>
        <v>2009</v>
      </c>
      <c r="C1692" s="473"/>
      <c r="D1692" s="68">
        <f>($C$1684*($K$1658/100-1)+1)*$K$1648/100</f>
        <v>1.0494780791672451</v>
      </c>
      <c r="E1692" s="309">
        <f>$K$1648/100</f>
        <v>1.0349999999999999</v>
      </c>
      <c r="F1692" s="475"/>
      <c r="G1692" s="68">
        <f>($F$1684*($K$1658/100-1)+1)*$K$1648/100</f>
        <v>1.0581649266675923</v>
      </c>
      <c r="H1692" s="2"/>
      <c r="I1692" s="64"/>
      <c r="J1692" s="66"/>
      <c r="K1692" s="66"/>
      <c r="L1692" s="66"/>
      <c r="M1692" s="66"/>
      <c r="N1692" s="66"/>
      <c r="O1692" s="66"/>
      <c r="P1692" s="66"/>
      <c r="Q1692" s="66"/>
      <c r="R1692" s="66"/>
      <c r="S1692" s="66"/>
      <c r="T1692" s="66"/>
      <c r="U1692" s="66"/>
      <c r="V1692" s="66"/>
      <c r="W1692" s="66"/>
      <c r="X1692" s="66"/>
      <c r="Y1692" s="66"/>
      <c r="Z1692" s="66"/>
      <c r="AA1692" s="66"/>
      <c r="AB1692" s="66"/>
      <c r="AC1692" s="66"/>
      <c r="AD1692" s="66"/>
      <c r="AE1692" s="66"/>
      <c r="AF1692" s="66"/>
      <c r="AG1692" s="72"/>
      <c r="AH1692" s="72"/>
      <c r="AI1692" s="72"/>
      <c r="AJ1692" s="72"/>
      <c r="AK1692" s="72"/>
      <c r="AL1692" s="72"/>
      <c r="AM1692" s="72"/>
      <c r="AN1692" s="72"/>
      <c r="AO1692" s="72"/>
      <c r="AP1692" s="72"/>
      <c r="AQ1692" s="72"/>
      <c r="AR1692" s="72"/>
      <c r="AS1692" s="72"/>
      <c r="AT1692" s="72"/>
      <c r="AU1692" s="72"/>
      <c r="AV1692" s="72"/>
      <c r="AW1692" s="72"/>
      <c r="AX1692" s="72"/>
      <c r="AY1692" s="72"/>
      <c r="AZ1692" s="72"/>
      <c r="BA1692" s="72"/>
      <c r="BB1692" s="72"/>
      <c r="BC1692" s="72"/>
      <c r="BD1692" s="72"/>
      <c r="BE1692" s="72"/>
      <c r="BF1692" s="72"/>
      <c r="BG1692" s="72"/>
      <c r="BH1692" s="72"/>
      <c r="BI1692" s="72"/>
      <c r="BJ1692" s="72"/>
      <c r="BK1692" s="72"/>
      <c r="BL1692" s="72"/>
      <c r="BM1692" s="72"/>
      <c r="BN1692" s="72"/>
      <c r="BO1692" s="72"/>
      <c r="BP1692" s="72"/>
      <c r="BQ1692" s="72"/>
      <c r="BR1692" s="72"/>
      <c r="BS1692" s="72"/>
      <c r="BT1692" s="72"/>
      <c r="DW1692" s="11"/>
      <c r="DX1692" s="11"/>
      <c r="DY1692" s="11"/>
      <c r="DZ1692" s="11"/>
      <c r="EA1692" s="11"/>
      <c r="EB1692" s="11"/>
      <c r="EC1692" s="11"/>
      <c r="ED1692" s="11"/>
      <c r="EE1692" s="11"/>
      <c r="EF1692" s="11"/>
      <c r="EG1692" s="11"/>
      <c r="EH1692" s="11"/>
      <c r="EI1692" s="11"/>
      <c r="EJ1692" s="11"/>
    </row>
    <row r="1693" spans="2:140" ht="25.15" customHeight="1">
      <c r="B1693" s="350">
        <f t="shared" si="644"/>
        <v>2010</v>
      </c>
      <c r="C1693" s="473"/>
      <c r="D1693" s="68">
        <f>($C$1684*($L$1658/100-1)+1)*$L$1648/100</f>
        <v>1.0432778555511433</v>
      </c>
      <c r="E1693" s="309">
        <f>$L$1648/100</f>
        <v>1.026</v>
      </c>
      <c r="F1693" s="475"/>
      <c r="G1693" s="68">
        <f>($F$1684*($L$1658/100-1)+1)*$L$1648/100</f>
        <v>1.0536445688818297</v>
      </c>
      <c r="H1693" s="2"/>
      <c r="I1693" s="64"/>
      <c r="J1693" s="66"/>
      <c r="K1693" s="66"/>
      <c r="L1693" s="66"/>
      <c r="M1693" s="66"/>
      <c r="N1693" s="66"/>
      <c r="O1693" s="66"/>
      <c r="P1693" s="66"/>
      <c r="Q1693" s="66"/>
      <c r="R1693" s="66"/>
      <c r="S1693" s="66"/>
      <c r="T1693" s="66"/>
      <c r="U1693" s="66"/>
      <c r="V1693" s="66"/>
      <c r="W1693" s="66"/>
      <c r="X1693" s="66"/>
      <c r="Y1693" s="66"/>
      <c r="Z1693" s="66"/>
      <c r="AA1693" s="66"/>
      <c r="AB1693" s="66"/>
      <c r="AC1693" s="66"/>
      <c r="AD1693" s="66"/>
      <c r="AE1693" s="66"/>
      <c r="AF1693" s="66"/>
      <c r="AG1693" s="72"/>
      <c r="AH1693" s="72"/>
      <c r="AI1693" s="72"/>
      <c r="AJ1693" s="72"/>
      <c r="AK1693" s="72"/>
      <c r="AL1693" s="72"/>
      <c r="AM1693" s="72"/>
      <c r="AN1693" s="72"/>
      <c r="AO1693" s="72"/>
      <c r="AP1693" s="72"/>
      <c r="AQ1693" s="72"/>
      <c r="AR1693" s="72"/>
      <c r="AS1693" s="72"/>
      <c r="AT1693" s="72"/>
      <c r="AU1693" s="72"/>
      <c r="AV1693" s="72"/>
      <c r="AW1693" s="72"/>
      <c r="AX1693" s="72"/>
      <c r="AY1693" s="72"/>
      <c r="AZ1693" s="72"/>
      <c r="BA1693" s="72"/>
      <c r="BB1693" s="72"/>
      <c r="BC1693" s="72"/>
      <c r="BD1693" s="72"/>
      <c r="BE1693" s="72"/>
      <c r="BF1693" s="72"/>
      <c r="BG1693" s="72"/>
      <c r="BH1693" s="72"/>
      <c r="BI1693" s="72"/>
      <c r="BJ1693" s="72"/>
      <c r="BK1693" s="72"/>
      <c r="BL1693" s="72"/>
      <c r="BM1693" s="72"/>
      <c r="BN1693" s="72"/>
      <c r="BO1693" s="72"/>
      <c r="BP1693" s="72"/>
      <c r="BQ1693" s="72"/>
      <c r="BR1693" s="72"/>
      <c r="BS1693" s="72"/>
      <c r="BT1693" s="72"/>
      <c r="DW1693" s="11"/>
      <c r="DX1693" s="11"/>
      <c r="DY1693" s="11"/>
      <c r="DZ1693" s="11"/>
      <c r="EA1693" s="11"/>
      <c r="EB1693" s="11"/>
      <c r="EC1693" s="11"/>
      <c r="ED1693" s="11"/>
      <c r="EE1693" s="11"/>
      <c r="EF1693" s="11"/>
      <c r="EG1693" s="11"/>
      <c r="EH1693" s="11"/>
      <c r="EI1693" s="11"/>
      <c r="EJ1693" s="11"/>
    </row>
    <row r="1694" spans="2:140" ht="25.15" customHeight="1">
      <c r="B1694" s="350">
        <f t="shared" si="644"/>
        <v>2011</v>
      </c>
      <c r="C1694" s="473"/>
      <c r="D1694" s="68">
        <f>($C$1684*($M$1658/100-1)+1)*$M$1648/100</f>
        <v>1.0690692489179623</v>
      </c>
      <c r="E1694" s="309">
        <f>$M$1648/100</f>
        <v>1.0429999999999999</v>
      </c>
      <c r="F1694" s="475"/>
      <c r="G1694" s="68">
        <f>($F$1684*($M$1658/100-1)+1)*$M$1648/100</f>
        <v>1.0847107982687398</v>
      </c>
      <c r="H1694" s="2"/>
      <c r="I1694" s="64"/>
      <c r="J1694" s="66"/>
      <c r="K1694" s="66"/>
      <c r="L1694" s="66"/>
      <c r="M1694" s="66"/>
      <c r="N1694" s="66"/>
      <c r="O1694" s="66"/>
      <c r="P1694" s="66"/>
      <c r="Q1694" s="66"/>
      <c r="R1694" s="66"/>
      <c r="S1694" s="66"/>
      <c r="T1694" s="66"/>
      <c r="U1694" s="66"/>
      <c r="V1694" s="66"/>
      <c r="W1694" s="66"/>
      <c r="X1694" s="66"/>
      <c r="Y1694" s="66"/>
      <c r="Z1694" s="66"/>
      <c r="AA1694" s="66"/>
      <c r="AB1694" s="66"/>
      <c r="AC1694" s="66"/>
      <c r="AD1694" s="66"/>
      <c r="AE1694" s="66"/>
      <c r="AF1694" s="66"/>
      <c r="AG1694" s="72"/>
      <c r="AH1694" s="72"/>
      <c r="AI1694" s="72"/>
      <c r="AJ1694" s="72"/>
      <c r="AK1694" s="72"/>
      <c r="AL1694" s="72"/>
      <c r="AM1694" s="72"/>
      <c r="AN1694" s="72"/>
      <c r="AO1694" s="72"/>
      <c r="AP1694" s="72"/>
      <c r="AQ1694" s="72"/>
      <c r="AR1694" s="72"/>
      <c r="AS1694" s="72"/>
      <c r="AT1694" s="72"/>
      <c r="AU1694" s="72"/>
      <c r="AV1694" s="72"/>
      <c r="AW1694" s="72"/>
      <c r="AX1694" s="72"/>
      <c r="AY1694" s="72"/>
      <c r="AZ1694" s="72"/>
      <c r="BA1694" s="72"/>
      <c r="BB1694" s="72"/>
      <c r="BC1694" s="72"/>
      <c r="BD1694" s="72"/>
      <c r="BE1694" s="72"/>
      <c r="BF1694" s="72"/>
      <c r="BG1694" s="72"/>
      <c r="BH1694" s="72"/>
      <c r="BI1694" s="72"/>
      <c r="BJ1694" s="72"/>
      <c r="BK1694" s="72"/>
      <c r="BL1694" s="72"/>
      <c r="BM1694" s="72"/>
      <c r="BN1694" s="72"/>
      <c r="BO1694" s="72"/>
      <c r="BP1694" s="72"/>
      <c r="BQ1694" s="72"/>
      <c r="BR1694" s="72"/>
      <c r="BS1694" s="72"/>
      <c r="BT1694" s="72"/>
      <c r="DW1694" s="11"/>
      <c r="DX1694" s="11"/>
      <c r="DY1694" s="11"/>
      <c r="DZ1694" s="11"/>
      <c r="EA1694" s="11"/>
      <c r="EB1694" s="11"/>
      <c r="EC1694" s="11"/>
      <c r="ED1694" s="11"/>
      <c r="EE1694" s="11"/>
      <c r="EF1694" s="11"/>
      <c r="EG1694" s="11"/>
      <c r="EH1694" s="11"/>
      <c r="EI1694" s="11"/>
      <c r="EJ1694" s="11"/>
    </row>
    <row r="1695" spans="2:140" ht="25.15" customHeight="1">
      <c r="B1695" s="350">
        <f t="shared" si="644"/>
        <v>2012</v>
      </c>
      <c r="C1695" s="473"/>
      <c r="D1695" s="68">
        <f>($C$1684*($N$1658/100-1)+1)*$N$1648/100</f>
        <v>1.0447785293758904</v>
      </c>
      <c r="E1695" s="309">
        <f>$N$1648/100</f>
        <v>1.0369999999999999</v>
      </c>
      <c r="F1695" s="475"/>
      <c r="G1695" s="68">
        <f>($F$1684*($N$1658/100-1)+1)*$N$1648/100</f>
        <v>1.0494456470014246</v>
      </c>
      <c r="H1695" s="2"/>
      <c r="I1695" s="64"/>
      <c r="J1695" s="66"/>
      <c r="K1695" s="66"/>
      <c r="L1695" s="66"/>
      <c r="M1695" s="66"/>
      <c r="N1695" s="66"/>
      <c r="O1695" s="66"/>
      <c r="P1695" s="66"/>
      <c r="Q1695" s="66"/>
      <c r="R1695" s="66"/>
      <c r="S1695" s="66"/>
      <c r="T1695" s="66"/>
      <c r="U1695" s="66"/>
      <c r="V1695" s="66"/>
      <c r="W1695" s="66"/>
      <c r="X1695" s="66"/>
      <c r="Y1695" s="66"/>
      <c r="Z1695" s="66"/>
      <c r="AA1695" s="66"/>
      <c r="AB1695" s="66"/>
      <c r="AC1695" s="66"/>
      <c r="AD1695" s="66"/>
      <c r="AE1695" s="66"/>
      <c r="AF1695" s="66"/>
      <c r="AG1695" s="72"/>
      <c r="AH1695" s="72"/>
      <c r="AI1695" s="72"/>
      <c r="AJ1695" s="72"/>
      <c r="AK1695" s="72"/>
      <c r="AL1695" s="72"/>
      <c r="AM1695" s="72"/>
      <c r="AN1695" s="72"/>
      <c r="AO1695" s="72"/>
      <c r="AP1695" s="72"/>
      <c r="AQ1695" s="72"/>
      <c r="AR1695" s="72"/>
      <c r="AS1695" s="72"/>
      <c r="AT1695" s="72"/>
      <c r="AU1695" s="72"/>
      <c r="AV1695" s="72"/>
      <c r="AW1695" s="72"/>
      <c r="AX1695" s="72"/>
      <c r="AY1695" s="72"/>
      <c r="AZ1695" s="72"/>
      <c r="BA1695" s="72"/>
      <c r="BB1695" s="72"/>
      <c r="BC1695" s="72"/>
      <c r="BD1695" s="72"/>
      <c r="BE1695" s="72"/>
      <c r="BF1695" s="72"/>
      <c r="BG1695" s="72"/>
      <c r="BH1695" s="72"/>
      <c r="BI1695" s="72"/>
      <c r="BJ1695" s="72"/>
      <c r="BK1695" s="72"/>
      <c r="BL1695" s="72"/>
      <c r="BM1695" s="72"/>
      <c r="BN1695" s="72"/>
      <c r="BO1695" s="72"/>
      <c r="BP1695" s="72"/>
      <c r="BQ1695" s="72"/>
      <c r="BR1695" s="72"/>
      <c r="BS1695" s="72"/>
      <c r="BT1695" s="72"/>
      <c r="DW1695" s="11"/>
      <c r="DX1695" s="11"/>
      <c r="DY1695" s="11"/>
      <c r="DZ1695" s="11"/>
      <c r="EA1695" s="11"/>
      <c r="EB1695" s="11"/>
      <c r="EC1695" s="11"/>
      <c r="ED1695" s="11"/>
      <c r="EE1695" s="11"/>
      <c r="EF1695" s="11"/>
      <c r="EG1695" s="11"/>
      <c r="EH1695" s="11"/>
      <c r="EI1695" s="11"/>
      <c r="EJ1695" s="11"/>
    </row>
    <row r="1696" spans="2:140" ht="25.15" customHeight="1">
      <c r="B1696" s="350">
        <f t="shared" si="644"/>
        <v>2013</v>
      </c>
      <c r="C1696" s="473"/>
      <c r="D1696" s="68">
        <f>($C$1684*($O$1658/100-1)+1)*$O$1648/100</f>
        <v>1.0135449348537628</v>
      </c>
      <c r="E1696" s="309">
        <f>$O$1648/100</f>
        <v>1.0090000000000001</v>
      </c>
      <c r="F1696" s="475"/>
      <c r="G1696" s="68">
        <f>($F$1684*($O$1658/100-1)+1)*$O$1648/100</f>
        <v>1.0162718957660206</v>
      </c>
      <c r="H1696" s="2"/>
      <c r="I1696" s="68">
        <v>1</v>
      </c>
      <c r="J1696" s="66"/>
      <c r="K1696" s="66"/>
      <c r="L1696" s="66"/>
      <c r="M1696" s="66"/>
      <c r="N1696" s="66"/>
      <c r="O1696" s="66"/>
      <c r="P1696" s="66"/>
      <c r="Q1696" s="66"/>
      <c r="R1696" s="66"/>
      <c r="S1696" s="66"/>
      <c r="T1696" s="66"/>
      <c r="U1696" s="66"/>
      <c r="V1696" s="66"/>
      <c r="W1696" s="66"/>
      <c r="X1696" s="66"/>
      <c r="Y1696" s="66"/>
      <c r="Z1696" s="66"/>
      <c r="AA1696" s="66"/>
      <c r="AB1696" s="66"/>
      <c r="AC1696" s="66"/>
      <c r="AD1696" s="66"/>
      <c r="AE1696" s="66"/>
      <c r="AF1696" s="66"/>
      <c r="AG1696" s="72"/>
      <c r="AH1696" s="72"/>
      <c r="AI1696" s="72"/>
      <c r="AJ1696" s="72"/>
      <c r="AK1696" s="72"/>
      <c r="AL1696" s="72"/>
      <c r="AM1696" s="72"/>
      <c r="AN1696" s="72"/>
      <c r="AO1696" s="72"/>
      <c r="AP1696" s="72"/>
      <c r="AQ1696" s="72"/>
      <c r="AR1696" s="72"/>
      <c r="AS1696" s="72"/>
      <c r="AT1696" s="72"/>
      <c r="AU1696" s="72"/>
      <c r="AV1696" s="72"/>
      <c r="AW1696" s="72"/>
      <c r="AX1696" s="72"/>
      <c r="AY1696" s="72"/>
      <c r="AZ1696" s="72"/>
      <c r="BA1696" s="72"/>
      <c r="BB1696" s="72"/>
      <c r="BC1696" s="72"/>
      <c r="BD1696" s="72"/>
      <c r="BE1696" s="72"/>
      <c r="BF1696" s="72"/>
      <c r="BG1696" s="72"/>
      <c r="BH1696" s="72"/>
      <c r="BI1696" s="72"/>
      <c r="BJ1696" s="72"/>
      <c r="BK1696" s="72"/>
      <c r="BL1696" s="72"/>
      <c r="BM1696" s="72"/>
      <c r="BN1696" s="72"/>
      <c r="BO1696" s="72"/>
      <c r="BP1696" s="72"/>
      <c r="BQ1696" s="72"/>
      <c r="BR1696" s="72"/>
      <c r="BS1696" s="72"/>
      <c r="BT1696" s="72"/>
      <c r="DW1696" s="11"/>
      <c r="DX1696" s="11"/>
      <c r="DY1696" s="11"/>
      <c r="DZ1696" s="11"/>
      <c r="EA1696" s="11"/>
      <c r="EB1696" s="11"/>
      <c r="EC1696" s="11"/>
      <c r="ED1696" s="11"/>
      <c r="EE1696" s="11"/>
      <c r="EF1696" s="11"/>
      <c r="EG1696" s="11"/>
      <c r="EH1696" s="11"/>
      <c r="EI1696" s="11"/>
      <c r="EJ1696" s="11"/>
    </row>
    <row r="1697" spans="2:140" ht="25.15" customHeight="1">
      <c r="B1697" s="350">
        <f t="shared" si="644"/>
        <v>2014</v>
      </c>
      <c r="C1697" s="473"/>
      <c r="D1697" s="68">
        <f>($C$1684*($P$1658/100-1)+1)*$P$1648/100</f>
        <v>1.0190084436543949</v>
      </c>
      <c r="E1697" s="309">
        <f>$P$1648/100</f>
        <v>1</v>
      </c>
      <c r="F1697" s="475"/>
      <c r="G1697" s="68">
        <f>($F$1684*($P$1658/100-1)+1)*$P$1648/100</f>
        <v>1.0304135098470319</v>
      </c>
      <c r="H1697" s="2"/>
      <c r="I1697" s="68">
        <f>$P$1678/100</f>
        <v>0.98799999999999999</v>
      </c>
      <c r="J1697" s="66"/>
      <c r="K1697" s="66"/>
      <c r="L1697" s="66"/>
      <c r="M1697" s="66"/>
      <c r="N1697" s="66"/>
      <c r="O1697" s="66"/>
      <c r="P1697" s="66"/>
      <c r="Q1697" s="66"/>
      <c r="R1697" s="66"/>
      <c r="S1697" s="66"/>
      <c r="T1697" s="66"/>
      <c r="U1697" s="66"/>
      <c r="V1697" s="66"/>
      <c r="W1697" s="66"/>
      <c r="X1697" s="66"/>
      <c r="Y1697" s="66"/>
      <c r="Z1697" s="66"/>
      <c r="AA1697" s="66"/>
      <c r="AB1697" s="66"/>
      <c r="AC1697" s="66"/>
      <c r="AD1697" s="66"/>
      <c r="AE1697" s="66"/>
      <c r="AF1697" s="66"/>
      <c r="AG1697" s="72"/>
      <c r="AH1697" s="72"/>
      <c r="AI1697" s="72"/>
      <c r="AJ1697" s="72"/>
      <c r="AK1697" s="72"/>
      <c r="AL1697" s="72"/>
      <c r="AM1697" s="72"/>
      <c r="AN1697" s="72"/>
      <c r="AO1697" s="72"/>
      <c r="AP1697" s="72"/>
      <c r="AQ1697" s="72"/>
      <c r="AR1697" s="72"/>
      <c r="AS1697" s="72"/>
      <c r="AT1697" s="72"/>
      <c r="AU1697" s="72"/>
      <c r="AV1697" s="72"/>
      <c r="AW1697" s="72"/>
      <c r="AX1697" s="72"/>
      <c r="AY1697" s="72"/>
      <c r="AZ1697" s="72"/>
      <c r="BA1697" s="72"/>
      <c r="BB1697" s="72"/>
      <c r="BC1697" s="72"/>
      <c r="BD1697" s="72"/>
      <c r="BE1697" s="72"/>
      <c r="BF1697" s="72"/>
      <c r="BG1697" s="72"/>
      <c r="BH1697" s="72"/>
      <c r="BI1697" s="72"/>
      <c r="BJ1697" s="72"/>
      <c r="BK1697" s="72"/>
      <c r="BL1697" s="72"/>
      <c r="BM1697" s="72"/>
      <c r="BN1697" s="72"/>
      <c r="BO1697" s="72"/>
      <c r="BP1697" s="72"/>
      <c r="BQ1697" s="72"/>
      <c r="BR1697" s="72"/>
      <c r="BS1697" s="72"/>
      <c r="BT1697" s="72"/>
      <c r="DW1697" s="11"/>
      <c r="DX1697" s="11"/>
      <c r="DY1697" s="11"/>
      <c r="DZ1697" s="11"/>
      <c r="EA1697" s="11"/>
      <c r="EB1697" s="11"/>
      <c r="EC1697" s="11"/>
      <c r="ED1697" s="11"/>
      <c r="EE1697" s="11"/>
      <c r="EF1697" s="11"/>
      <c r="EG1697" s="11"/>
      <c r="EH1697" s="11"/>
      <c r="EI1697" s="11"/>
      <c r="EJ1697" s="11"/>
    </row>
    <row r="1698" spans="2:140" ht="25.15" customHeight="1">
      <c r="B1698" s="350">
        <f t="shared" si="644"/>
        <v>2015</v>
      </c>
      <c r="C1698" s="473"/>
      <c r="D1698" s="68">
        <f>($C$1684*($Q$1658/100-1)+1)*$Q$1648/100</f>
        <v>1.0128254825325465</v>
      </c>
      <c r="E1698" s="309">
        <f>$Q$1648/100</f>
        <v>0.99099999999999999</v>
      </c>
      <c r="F1698" s="475"/>
      <c r="G1698" s="68">
        <f>($F$1684*($Q$1658/100-1)+1)*$Q$1648/100</f>
        <v>1.0259207720520744</v>
      </c>
      <c r="H1698" s="2"/>
      <c r="I1698" s="68">
        <f>$Q$1678/100</f>
        <v>0.995</v>
      </c>
      <c r="J1698" s="66"/>
      <c r="K1698" s="66"/>
      <c r="L1698" s="66"/>
      <c r="M1698" s="66"/>
      <c r="N1698" s="66"/>
      <c r="O1698" s="66"/>
      <c r="P1698" s="66"/>
      <c r="Q1698" s="66"/>
      <c r="R1698" s="66"/>
      <c r="S1698" s="66"/>
      <c r="T1698" s="66"/>
      <c r="U1698" s="66"/>
      <c r="V1698" s="66"/>
      <c r="W1698" s="66"/>
      <c r="X1698" s="66"/>
      <c r="Y1698" s="66"/>
      <c r="Z1698" s="66"/>
      <c r="AA1698" s="66"/>
      <c r="AB1698" s="66"/>
      <c r="AC1698" s="66"/>
      <c r="AD1698" s="66"/>
      <c r="AE1698" s="66"/>
      <c r="AF1698" s="66"/>
      <c r="AG1698" s="72"/>
      <c r="AH1698" s="72"/>
      <c r="AI1698" s="72"/>
      <c r="AJ1698" s="72"/>
      <c r="AK1698" s="72"/>
      <c r="AL1698" s="72"/>
      <c r="AM1698" s="72"/>
      <c r="AN1698" s="72"/>
      <c r="AO1698" s="72"/>
      <c r="AP1698" s="72"/>
      <c r="AQ1698" s="72"/>
      <c r="AR1698" s="72"/>
      <c r="AS1698" s="72"/>
      <c r="AT1698" s="72"/>
      <c r="AU1698" s="72"/>
      <c r="AV1698" s="72"/>
      <c r="AW1698" s="72"/>
      <c r="AX1698" s="72"/>
      <c r="AY1698" s="72"/>
      <c r="AZ1698" s="72"/>
      <c r="BA1698" s="72"/>
      <c r="BB1698" s="72"/>
      <c r="BC1698" s="72"/>
      <c r="BD1698" s="72"/>
      <c r="BE1698" s="72"/>
      <c r="BF1698" s="72"/>
      <c r="BG1698" s="72"/>
      <c r="BH1698" s="72"/>
      <c r="BI1698" s="72"/>
      <c r="BJ1698" s="72"/>
      <c r="BK1698" s="72"/>
      <c r="BL1698" s="72"/>
      <c r="BM1698" s="72"/>
      <c r="BN1698" s="72"/>
      <c r="BO1698" s="72"/>
      <c r="BP1698" s="72"/>
      <c r="BQ1698" s="72"/>
      <c r="BR1698" s="72"/>
      <c r="BS1698" s="72"/>
      <c r="BT1698" s="72"/>
      <c r="DW1698" s="11"/>
      <c r="DX1698" s="11"/>
      <c r="DY1698" s="11"/>
      <c r="DZ1698" s="11"/>
      <c r="EA1698" s="11"/>
      <c r="EB1698" s="11"/>
      <c r="EC1698" s="11"/>
      <c r="ED1698" s="11"/>
      <c r="EE1698" s="11"/>
      <c r="EF1698" s="11"/>
      <c r="EG1698" s="11"/>
      <c r="EH1698" s="11"/>
      <c r="EI1698" s="11"/>
      <c r="EJ1698" s="11"/>
    </row>
    <row r="1699" spans="2:140" ht="25.15" customHeight="1">
      <c r="B1699" s="350">
        <f t="shared" si="644"/>
        <v>2016</v>
      </c>
      <c r="C1699" s="473"/>
      <c r="D1699" s="68">
        <f>($C$1684*($R$1658/100-1)+1)*$R$1648/100</f>
        <v>1.0089116293810008</v>
      </c>
      <c r="E1699" s="309">
        <f>$R$1648/100</f>
        <v>0.99400000000000011</v>
      </c>
      <c r="F1699" s="475"/>
      <c r="G1699" s="68">
        <f>($F$1684*($R$1658/100-1)+1)*$R$1648/100</f>
        <v>1.0178586070096012</v>
      </c>
      <c r="H1699" s="107">
        <v>1</v>
      </c>
      <c r="I1699" s="68">
        <f>$R$1678/100</f>
        <v>0.996</v>
      </c>
      <c r="J1699" s="66"/>
      <c r="K1699" s="66"/>
      <c r="L1699" s="66"/>
      <c r="M1699" s="66"/>
      <c r="N1699" s="66"/>
      <c r="O1699" s="66"/>
      <c r="P1699" s="66"/>
      <c r="Q1699" s="66"/>
      <c r="R1699" s="66"/>
      <c r="S1699" s="66"/>
      <c r="T1699" s="66"/>
      <c r="U1699" s="66"/>
      <c r="V1699" s="66"/>
      <c r="W1699" s="66"/>
      <c r="X1699" s="66"/>
      <c r="Y1699" s="66"/>
      <c r="Z1699" s="66"/>
      <c r="AA1699" s="66"/>
      <c r="AB1699" s="66"/>
      <c r="AC1699" s="66"/>
      <c r="AD1699" s="66"/>
      <c r="AE1699" s="66"/>
      <c r="AF1699" s="66"/>
      <c r="AG1699" s="72"/>
      <c r="AH1699" s="72"/>
      <c r="AI1699" s="72"/>
      <c r="AJ1699" s="72"/>
      <c r="AK1699" s="72"/>
      <c r="AL1699" s="72"/>
      <c r="AM1699" s="72"/>
      <c r="AN1699" s="72"/>
      <c r="AO1699" s="72"/>
      <c r="AP1699" s="72"/>
      <c r="AQ1699" s="72"/>
      <c r="AR1699" s="72"/>
      <c r="AS1699" s="72"/>
      <c r="AT1699" s="72"/>
      <c r="AU1699" s="72"/>
      <c r="AV1699" s="72"/>
      <c r="AW1699" s="72"/>
      <c r="AX1699" s="72"/>
      <c r="AY1699" s="72"/>
      <c r="AZ1699" s="72"/>
      <c r="BA1699" s="72"/>
      <c r="BB1699" s="72"/>
      <c r="BC1699" s="72"/>
      <c r="BD1699" s="72"/>
      <c r="BE1699" s="72"/>
      <c r="BF1699" s="72"/>
      <c r="BG1699" s="72"/>
      <c r="BH1699" s="72"/>
      <c r="BI1699" s="72"/>
      <c r="BJ1699" s="72"/>
      <c r="BK1699" s="72"/>
      <c r="BL1699" s="72"/>
      <c r="BM1699" s="72"/>
      <c r="BN1699" s="72"/>
      <c r="BO1699" s="72"/>
      <c r="BP1699" s="72"/>
      <c r="BQ1699" s="72"/>
      <c r="BR1699" s="72"/>
      <c r="BS1699" s="72"/>
      <c r="BT1699" s="72"/>
      <c r="DW1699" s="11"/>
      <c r="DX1699" s="11"/>
      <c r="DY1699" s="11"/>
      <c r="DZ1699" s="11"/>
      <c r="EA1699" s="11"/>
      <c r="EB1699" s="11"/>
      <c r="EC1699" s="11"/>
      <c r="ED1699" s="11"/>
      <c r="EE1699" s="11"/>
      <c r="EF1699" s="11"/>
      <c r="EG1699" s="11"/>
      <c r="EH1699" s="11"/>
      <c r="EI1699" s="11"/>
      <c r="EJ1699" s="11"/>
    </row>
    <row r="1700" spans="2:140" ht="25.15" customHeight="1">
      <c r="B1700" s="350">
        <f t="shared" si="644"/>
        <v>2017</v>
      </c>
      <c r="C1700" s="473"/>
      <c r="D1700" s="68">
        <f>($C$1684*($S$1658/100-1)+1)*$S$1648/100</f>
        <v>1.0460095939490446</v>
      </c>
      <c r="E1700" s="309">
        <f>$S$1648/100</f>
        <v>1.02</v>
      </c>
      <c r="F1700" s="475"/>
      <c r="G1700" s="68">
        <f>($F$1684*($S$1658/100-1)+1)*$S$1648/100</f>
        <v>1.0616153503184713</v>
      </c>
      <c r="H1700" s="107">
        <f t="shared" ref="H1700:H1743" si="645">H1699*G1700</f>
        <v>1.0616153503184713</v>
      </c>
      <c r="I1700" s="68">
        <f>$S$1678/100</f>
        <v>1.006</v>
      </c>
      <c r="J1700" s="66"/>
      <c r="K1700" s="66"/>
      <c r="L1700" s="66"/>
      <c r="M1700" s="66"/>
      <c r="N1700" s="66"/>
      <c r="O1700" s="66"/>
      <c r="P1700" s="66"/>
      <c r="Q1700" s="66"/>
      <c r="R1700" s="66"/>
      <c r="S1700" s="66"/>
      <c r="T1700" s="66"/>
      <c r="U1700" s="66"/>
      <c r="V1700" s="66"/>
      <c r="W1700" s="66"/>
      <c r="X1700" s="66"/>
      <c r="Y1700" s="66"/>
      <c r="Z1700" s="66"/>
      <c r="AA1700" s="66"/>
      <c r="AB1700" s="66"/>
      <c r="AC1700" s="66"/>
      <c r="AD1700" s="66"/>
      <c r="AE1700" s="66"/>
      <c r="AF1700" s="66"/>
      <c r="AG1700" s="72"/>
      <c r="AH1700" s="72"/>
      <c r="AI1700" s="72"/>
      <c r="AJ1700" s="72"/>
      <c r="AK1700" s="72"/>
      <c r="AL1700" s="72"/>
      <c r="AM1700" s="72"/>
      <c r="AN1700" s="72"/>
      <c r="AO1700" s="72"/>
      <c r="AP1700" s="72"/>
      <c r="AQ1700" s="72"/>
      <c r="AR1700" s="72"/>
      <c r="AS1700" s="72"/>
      <c r="AT1700" s="72"/>
      <c r="AU1700" s="72"/>
      <c r="AV1700" s="72"/>
      <c r="AW1700" s="72"/>
      <c r="AX1700" s="72"/>
      <c r="AY1700" s="72"/>
      <c r="AZ1700" s="72"/>
      <c r="BA1700" s="72"/>
      <c r="BB1700" s="72"/>
      <c r="BC1700" s="72"/>
      <c r="BD1700" s="72"/>
      <c r="BE1700" s="72"/>
      <c r="BF1700" s="72"/>
      <c r="BG1700" s="72"/>
      <c r="BH1700" s="72"/>
      <c r="BI1700" s="72"/>
      <c r="BJ1700" s="72"/>
      <c r="BK1700" s="72"/>
      <c r="BL1700" s="72"/>
      <c r="BM1700" s="72"/>
      <c r="BN1700" s="72"/>
      <c r="BO1700" s="72"/>
      <c r="BP1700" s="72"/>
      <c r="BQ1700" s="72"/>
      <c r="BR1700" s="72"/>
      <c r="BS1700" s="72"/>
      <c r="BT1700" s="72"/>
      <c r="DW1700" s="11"/>
      <c r="DX1700" s="11"/>
      <c r="DY1700" s="11"/>
      <c r="DZ1700" s="11"/>
      <c r="EA1700" s="11"/>
      <c r="EB1700" s="11"/>
      <c r="EC1700" s="11"/>
      <c r="ED1700" s="11"/>
      <c r="EE1700" s="11"/>
      <c r="EF1700" s="11"/>
      <c r="EG1700" s="11"/>
      <c r="EH1700" s="11"/>
      <c r="EI1700" s="11"/>
      <c r="EJ1700" s="11"/>
    </row>
    <row r="1701" spans="2:140" ht="25.15" customHeight="1">
      <c r="B1701" s="350">
        <f t="shared" si="644"/>
        <v>2018</v>
      </c>
      <c r="C1701" s="473"/>
      <c r="D1701" s="68">
        <f>($C$1684*($T$1658/100-1)+1)*$T$1648/100</f>
        <v>1.0459895566437825</v>
      </c>
      <c r="E1701" s="309">
        <f>$T$1648/100</f>
        <v>1.016</v>
      </c>
      <c r="F1701" s="475"/>
      <c r="G1701" s="68">
        <f>($F$1684*($T$1658/100-1)+1)*$T$1648/100</f>
        <v>1.0639832906300521</v>
      </c>
      <c r="H1701" s="107">
        <f t="shared" si="645"/>
        <v>1.1295409938152228</v>
      </c>
      <c r="I1701" s="68">
        <f>$T$1678/100</f>
        <v>1.0270000000000001</v>
      </c>
      <c r="J1701" s="66"/>
      <c r="K1701" s="66"/>
      <c r="L1701" s="66"/>
      <c r="M1701" s="66"/>
      <c r="N1701" s="66"/>
      <c r="O1701" s="66"/>
      <c r="P1701" s="66"/>
      <c r="Q1701" s="66"/>
      <c r="R1701" s="66"/>
      <c r="S1701" s="66"/>
      <c r="T1701" s="66"/>
      <c r="U1701" s="66"/>
      <c r="V1701" s="66"/>
      <c r="W1701" s="66"/>
      <c r="X1701" s="66"/>
      <c r="Y1701" s="66"/>
      <c r="Z1701" s="66"/>
      <c r="AA1701" s="66"/>
      <c r="AB1701" s="66"/>
      <c r="AC1701" s="66"/>
      <c r="AD1701" s="66"/>
      <c r="AE1701" s="66"/>
      <c r="AF1701" s="66"/>
      <c r="AG1701" s="72"/>
      <c r="AH1701" s="72"/>
      <c r="AI1701" s="72"/>
      <c r="AJ1701" s="72"/>
      <c r="AK1701" s="72"/>
      <c r="AL1701" s="72"/>
      <c r="AM1701" s="72"/>
      <c r="AN1701" s="72"/>
      <c r="AO1701" s="72"/>
      <c r="AP1701" s="72"/>
      <c r="AQ1701" s="72"/>
      <c r="AR1701" s="72"/>
      <c r="AS1701" s="72"/>
      <c r="AT1701" s="72"/>
      <c r="AU1701" s="72"/>
      <c r="AV1701" s="72"/>
      <c r="AW1701" s="72"/>
      <c r="AX1701" s="72"/>
      <c r="AY1701" s="72"/>
      <c r="AZ1701" s="72"/>
      <c r="BA1701" s="72"/>
      <c r="BB1701" s="72"/>
      <c r="BC1701" s="72"/>
      <c r="BD1701" s="72"/>
      <c r="BE1701" s="72"/>
      <c r="BF1701" s="72"/>
      <c r="BG1701" s="72"/>
      <c r="BH1701" s="72"/>
      <c r="BI1701" s="72"/>
      <c r="BJ1701" s="72"/>
      <c r="BK1701" s="72"/>
      <c r="BL1701" s="72"/>
      <c r="BM1701" s="72"/>
      <c r="BN1701" s="72"/>
      <c r="BO1701" s="72"/>
      <c r="BP1701" s="72"/>
      <c r="BQ1701" s="72"/>
      <c r="BR1701" s="72"/>
      <c r="BS1701" s="72"/>
      <c r="BT1701" s="72"/>
      <c r="DW1701" s="11"/>
      <c r="DX1701" s="11"/>
      <c r="DY1701" s="11"/>
      <c r="DZ1701" s="11"/>
      <c r="EA1701" s="11"/>
      <c r="EB1701" s="11"/>
      <c r="EC1701" s="11"/>
      <c r="ED1701" s="11"/>
      <c r="EE1701" s="11"/>
      <c r="EF1701" s="11"/>
      <c r="EG1701" s="11"/>
      <c r="EH1701" s="11"/>
      <c r="EI1701" s="11"/>
      <c r="EJ1701" s="11"/>
    </row>
    <row r="1702" spans="2:140" ht="25.15" customHeight="1">
      <c r="B1702" s="350">
        <f t="shared" si="644"/>
        <v>2019</v>
      </c>
      <c r="C1702" s="473"/>
      <c r="D1702" s="68">
        <f>($C$1684*($U$1658/100-1)+1)*$U$1648/100</f>
        <v>1.0460345910451609</v>
      </c>
      <c r="E1702" s="309">
        <f>$U$1648/100</f>
        <v>1.0229999999999999</v>
      </c>
      <c r="F1702" s="475"/>
      <c r="G1702" s="68">
        <f>($F$1684*($U$1658/100-1)+1)*$U$1648/100</f>
        <v>1.0598553456722577</v>
      </c>
      <c r="H1702" s="107">
        <f t="shared" si="645"/>
        <v>1.1971500604510183</v>
      </c>
      <c r="I1702" s="68">
        <f>$U$1678/100</f>
        <v>1.0349999999999999</v>
      </c>
      <c r="J1702" s="66"/>
      <c r="K1702" s="66"/>
      <c r="L1702" s="66"/>
      <c r="M1702" s="66"/>
      <c r="N1702" s="66"/>
      <c r="O1702" s="66"/>
      <c r="P1702" s="66"/>
      <c r="Q1702" s="66"/>
      <c r="R1702" s="66"/>
      <c r="S1702" s="66"/>
      <c r="T1702" s="66"/>
      <c r="U1702" s="66"/>
      <c r="V1702" s="66"/>
      <c r="W1702" s="66"/>
      <c r="X1702" s="66"/>
      <c r="Y1702" s="66"/>
      <c r="Z1702" s="66"/>
      <c r="AA1702" s="66"/>
      <c r="AB1702" s="66"/>
      <c r="AC1702" s="66"/>
      <c r="AD1702" s="66"/>
      <c r="AE1702" s="66"/>
      <c r="AF1702" s="66"/>
      <c r="AG1702" s="72"/>
      <c r="AH1702" s="72"/>
      <c r="AI1702" s="72"/>
      <c r="AJ1702" s="72"/>
      <c r="AK1702" s="72"/>
      <c r="AL1702" s="72"/>
      <c r="AM1702" s="72"/>
      <c r="AN1702" s="72"/>
      <c r="AO1702" s="72"/>
      <c r="AP1702" s="72"/>
      <c r="AQ1702" s="72"/>
      <c r="AR1702" s="72"/>
      <c r="AS1702" s="72"/>
      <c r="AT1702" s="72"/>
      <c r="AU1702" s="72"/>
      <c r="AV1702" s="72"/>
      <c r="AW1702" s="72"/>
      <c r="AX1702" s="72"/>
      <c r="AY1702" s="72"/>
      <c r="AZ1702" s="72"/>
      <c r="BA1702" s="72"/>
      <c r="BB1702" s="72"/>
      <c r="BC1702" s="72"/>
      <c r="BD1702" s="72"/>
      <c r="BE1702" s="72"/>
      <c r="BF1702" s="72"/>
      <c r="BG1702" s="72"/>
      <c r="BH1702" s="72"/>
      <c r="BI1702" s="72"/>
      <c r="BJ1702" s="72"/>
      <c r="BK1702" s="72"/>
      <c r="BL1702" s="72"/>
      <c r="BM1702" s="72"/>
      <c r="BN1702" s="72"/>
      <c r="BO1702" s="72"/>
      <c r="BP1702" s="72"/>
      <c r="BQ1702" s="72"/>
      <c r="BR1702" s="72"/>
      <c r="BS1702" s="72"/>
      <c r="BT1702" s="72"/>
      <c r="DW1702" s="11"/>
      <c r="DX1702" s="11"/>
      <c r="DY1702" s="11"/>
      <c r="DZ1702" s="11"/>
      <c r="EA1702" s="11"/>
      <c r="EB1702" s="11"/>
      <c r="EC1702" s="11"/>
      <c r="ED1702" s="11"/>
      <c r="EE1702" s="11"/>
      <c r="EF1702" s="11"/>
      <c r="EG1702" s="11"/>
      <c r="EH1702" s="11"/>
      <c r="EI1702" s="11"/>
      <c r="EJ1702" s="11"/>
    </row>
    <row r="1703" spans="2:140" ht="25.15" customHeight="1">
      <c r="B1703" s="350">
        <f t="shared" si="644"/>
        <v>2020</v>
      </c>
      <c r="C1703" s="474"/>
      <c r="D1703" s="68">
        <f>($C$1684*($V$1658/100-1)+1)*$V$1648/100</f>
        <v>1.0235801871426096</v>
      </c>
      <c r="E1703" s="309">
        <f>$V$1648/100</f>
        <v>1.034</v>
      </c>
      <c r="F1703" s="475"/>
      <c r="G1703" s="68">
        <f>($F$1684*($V$1658/100-1)+1)*$V$1648/100</f>
        <v>1.0173282994281754</v>
      </c>
      <c r="H1703" s="107">
        <f t="shared" si="645"/>
        <v>1.2178946351589719</v>
      </c>
      <c r="I1703" s="68">
        <f>$V$1678/100</f>
        <v>1.026</v>
      </c>
      <c r="J1703" s="66"/>
      <c r="K1703" s="66"/>
      <c r="L1703" s="66"/>
      <c r="M1703" s="66"/>
      <c r="N1703" s="66"/>
      <c r="O1703" s="66"/>
      <c r="P1703" s="66"/>
      <c r="Q1703" s="66"/>
      <c r="R1703" s="66"/>
      <c r="S1703" s="66"/>
      <c r="T1703" s="66"/>
      <c r="U1703" s="66"/>
      <c r="V1703" s="66"/>
      <c r="W1703" s="66"/>
      <c r="X1703" s="66"/>
      <c r="Y1703" s="66"/>
      <c r="Z1703" s="66"/>
      <c r="AA1703" s="66"/>
      <c r="AB1703" s="66"/>
      <c r="AC1703" s="66"/>
      <c r="AD1703" s="66"/>
      <c r="AE1703" s="66"/>
      <c r="AF1703" s="66"/>
      <c r="AG1703" s="72"/>
      <c r="AH1703" s="72"/>
      <c r="AI1703" s="72"/>
      <c r="AJ1703" s="72"/>
      <c r="AK1703" s="72"/>
      <c r="AL1703" s="72"/>
      <c r="AM1703" s="72"/>
      <c r="AN1703" s="72"/>
      <c r="AO1703" s="72"/>
      <c r="AP1703" s="72"/>
      <c r="AQ1703" s="72"/>
      <c r="AR1703" s="72"/>
      <c r="AS1703" s="72"/>
      <c r="AT1703" s="72"/>
      <c r="AU1703" s="72"/>
      <c r="AV1703" s="72"/>
      <c r="AW1703" s="72"/>
      <c r="AX1703" s="72"/>
      <c r="AY1703" s="72"/>
      <c r="AZ1703" s="72"/>
      <c r="BA1703" s="72"/>
      <c r="BB1703" s="72"/>
      <c r="BC1703" s="72"/>
      <c r="BD1703" s="72"/>
      <c r="BE1703" s="72"/>
      <c r="BF1703" s="72"/>
      <c r="BG1703" s="72"/>
      <c r="BH1703" s="72"/>
      <c r="BI1703" s="72"/>
      <c r="BJ1703" s="72"/>
      <c r="BK1703" s="72"/>
      <c r="BL1703" s="72"/>
      <c r="BM1703" s="72"/>
      <c r="BN1703" s="72"/>
      <c r="BO1703" s="72"/>
      <c r="BP1703" s="72"/>
      <c r="BQ1703" s="72"/>
      <c r="BR1703" s="72"/>
      <c r="BS1703" s="72"/>
      <c r="BT1703" s="72"/>
      <c r="DW1703" s="11"/>
      <c r="DX1703" s="11"/>
      <c r="DY1703" s="11"/>
      <c r="DZ1703" s="11"/>
      <c r="EA1703" s="11"/>
      <c r="EB1703" s="11"/>
      <c r="EC1703" s="11"/>
      <c r="ED1703" s="11"/>
      <c r="EE1703" s="11"/>
      <c r="EF1703" s="11"/>
      <c r="EG1703" s="11"/>
      <c r="EH1703" s="11"/>
      <c r="EI1703" s="11"/>
      <c r="EJ1703" s="11"/>
    </row>
    <row r="1704" spans="2:140" ht="25.15" customHeight="1">
      <c r="B1704" s="350">
        <f t="shared" si="644"/>
        <v>2021</v>
      </c>
      <c r="C1704" s="473"/>
      <c r="D1704" s="68">
        <f>($C$1684*($W$1658/100-1)+1)*$W$1648/100</f>
        <v>1.0874325345958737</v>
      </c>
      <c r="E1704" s="309">
        <f>$W$1648/100</f>
        <v>1.0509999999999999</v>
      </c>
      <c r="F1704" s="475"/>
      <c r="G1704" s="68">
        <f>($F$1684*($W$1658/100-1)+1)*$W$1648/100</f>
        <v>1.1092920553533978</v>
      </c>
      <c r="H1704" s="107">
        <f t="shared" si="645"/>
        <v>1.3510008430393725</v>
      </c>
      <c r="I1704" s="68">
        <f>$W$1678/100</f>
        <v>1.042</v>
      </c>
      <c r="J1704" s="66"/>
      <c r="K1704" s="66"/>
      <c r="L1704" s="66"/>
      <c r="M1704" s="66"/>
      <c r="N1704" s="66"/>
      <c r="O1704" s="66"/>
      <c r="P1704" s="66"/>
      <c r="Q1704" s="66"/>
      <c r="R1704" s="66"/>
      <c r="S1704" s="66"/>
      <c r="T1704" s="66"/>
      <c r="U1704" s="66"/>
      <c r="V1704" s="66"/>
      <c r="W1704" s="66"/>
      <c r="X1704" s="66"/>
      <c r="Y1704" s="66"/>
      <c r="Z1704" s="66"/>
      <c r="AA1704" s="66"/>
      <c r="AB1704" s="66"/>
      <c r="AC1704" s="66"/>
      <c r="AD1704" s="66"/>
      <c r="AE1704" s="66"/>
      <c r="AF1704" s="66"/>
      <c r="AG1704" s="72"/>
      <c r="AH1704" s="72"/>
      <c r="AI1704" s="72"/>
      <c r="AJ1704" s="72"/>
      <c r="AK1704" s="72"/>
      <c r="AL1704" s="72"/>
      <c r="AM1704" s="72"/>
      <c r="AN1704" s="72"/>
      <c r="AO1704" s="72"/>
      <c r="AP1704" s="72"/>
      <c r="AQ1704" s="72"/>
      <c r="AR1704" s="72"/>
      <c r="AS1704" s="72"/>
      <c r="AT1704" s="72"/>
      <c r="AU1704" s="72"/>
      <c r="AV1704" s="72"/>
      <c r="AW1704" s="72"/>
      <c r="AX1704" s="72"/>
      <c r="AY1704" s="72"/>
      <c r="AZ1704" s="72"/>
      <c r="BA1704" s="72"/>
      <c r="BB1704" s="72"/>
      <c r="BC1704" s="72"/>
      <c r="BD1704" s="72"/>
      <c r="BE1704" s="72"/>
      <c r="BF1704" s="72"/>
      <c r="BG1704" s="72"/>
      <c r="BH1704" s="72"/>
      <c r="BI1704" s="72"/>
      <c r="BJ1704" s="72"/>
      <c r="BK1704" s="72"/>
      <c r="BL1704" s="72"/>
      <c r="BM1704" s="72"/>
      <c r="BN1704" s="72"/>
      <c r="BO1704" s="72"/>
      <c r="BP1704" s="72"/>
      <c r="BQ1704" s="72"/>
      <c r="BR1704" s="72"/>
      <c r="BS1704" s="72"/>
      <c r="BT1704" s="72"/>
      <c r="DW1704" s="11"/>
      <c r="DX1704" s="11"/>
      <c r="DY1704" s="11"/>
      <c r="DZ1704" s="11"/>
      <c r="EA1704" s="11"/>
      <c r="EB1704" s="11"/>
      <c r="EC1704" s="11"/>
      <c r="ED1704" s="11"/>
      <c r="EE1704" s="11"/>
      <c r="EF1704" s="11"/>
      <c r="EG1704" s="11"/>
      <c r="EH1704" s="11"/>
      <c r="EI1704" s="11"/>
      <c r="EJ1704" s="11"/>
    </row>
    <row r="1705" spans="2:140" ht="25.15" customHeight="1">
      <c r="B1705" s="350">
        <f t="shared" si="644"/>
        <v>2022</v>
      </c>
      <c r="C1705" s="473"/>
      <c r="D1705" s="68">
        <f>($C$1684*($X$1658/100-1)+1)*$X$1648/100</f>
        <v>1.1732812222642941</v>
      </c>
      <c r="E1705" s="309">
        <f>$X$1648/100</f>
        <v>1.1440000000000001</v>
      </c>
      <c r="F1705" s="475"/>
      <c r="G1705" s="68">
        <f>($F$1684*($X$1658/100-1)+1)*$X$1648/100</f>
        <v>1.19084995562287</v>
      </c>
      <c r="H1705" s="107">
        <f t="shared" si="645"/>
        <v>1.6088392939798968</v>
      </c>
      <c r="I1705" s="68">
        <f>$X$1678/100</f>
        <v>1.127</v>
      </c>
      <c r="J1705" s="66"/>
      <c r="K1705" s="66"/>
      <c r="L1705" s="66"/>
      <c r="M1705" s="66"/>
      <c r="N1705" s="66"/>
      <c r="O1705" s="66"/>
      <c r="P1705" s="66"/>
      <c r="Q1705" s="66"/>
      <c r="R1705" s="66"/>
      <c r="S1705" s="66"/>
      <c r="T1705" s="66"/>
      <c r="U1705" s="66"/>
      <c r="V1705" s="66"/>
      <c r="W1705" s="66"/>
      <c r="X1705" s="66"/>
      <c r="Y1705" s="66"/>
      <c r="Z1705" s="66"/>
      <c r="AA1705" s="66"/>
      <c r="AB1705" s="66"/>
      <c r="AC1705" s="66"/>
      <c r="AD1705" s="66"/>
      <c r="AE1705" s="66"/>
      <c r="AF1705" s="66"/>
      <c r="AG1705" s="72"/>
      <c r="AH1705" s="72"/>
      <c r="AI1705" s="72"/>
      <c r="AJ1705" s="72"/>
      <c r="AK1705" s="72"/>
      <c r="AL1705" s="72"/>
      <c r="AM1705" s="72"/>
      <c r="AN1705" s="72"/>
      <c r="AO1705" s="72"/>
      <c r="AP1705" s="72"/>
      <c r="AQ1705" s="72"/>
      <c r="AR1705" s="72"/>
      <c r="AS1705" s="72"/>
      <c r="AT1705" s="72"/>
      <c r="AU1705" s="72"/>
      <c r="AV1705" s="72"/>
      <c r="AW1705" s="72"/>
      <c r="AX1705" s="72"/>
      <c r="AY1705" s="72"/>
      <c r="AZ1705" s="72"/>
      <c r="BA1705" s="72"/>
      <c r="BB1705" s="72"/>
      <c r="BC1705" s="72"/>
      <c r="BD1705" s="72"/>
      <c r="BE1705" s="72"/>
      <c r="BF1705" s="72"/>
      <c r="BG1705" s="72"/>
      <c r="BH1705" s="72"/>
      <c r="BI1705" s="72"/>
      <c r="BJ1705" s="72"/>
      <c r="BK1705" s="72"/>
      <c r="BL1705" s="72"/>
      <c r="BM1705" s="72"/>
      <c r="BN1705" s="72"/>
      <c r="BO1705" s="72"/>
      <c r="BP1705" s="72"/>
      <c r="BQ1705" s="72"/>
      <c r="BR1705" s="72"/>
      <c r="BS1705" s="72"/>
      <c r="BT1705" s="72"/>
      <c r="DW1705" s="11"/>
      <c r="DX1705" s="11"/>
      <c r="DY1705" s="11"/>
      <c r="DZ1705" s="11"/>
      <c r="EA1705" s="11"/>
      <c r="EB1705" s="11"/>
      <c r="EC1705" s="11"/>
      <c r="ED1705" s="11"/>
      <c r="EE1705" s="11"/>
      <c r="EF1705" s="11"/>
      <c r="EG1705" s="11"/>
      <c r="EH1705" s="11"/>
      <c r="EI1705" s="11"/>
      <c r="EJ1705" s="11"/>
    </row>
    <row r="1706" spans="2:140" ht="25.15" customHeight="1">
      <c r="B1706" s="353">
        <f t="shared" si="644"/>
        <v>2023</v>
      </c>
      <c r="C1706" s="473"/>
      <c r="D1706" s="354">
        <f>$C$1684*($Y$1668-1)+1</f>
        <v>1.0055488592596109</v>
      </c>
      <c r="E1706" s="354">
        <v>1</v>
      </c>
      <c r="F1706" s="475"/>
      <c r="G1706" s="354">
        <f>$F$1684*($Y$1668-1)+1</f>
        <v>1.0088781748153774</v>
      </c>
      <c r="H1706" s="355">
        <f t="shared" si="645"/>
        <v>1.6231228504816988</v>
      </c>
      <c r="I1706" s="356">
        <v>1</v>
      </c>
      <c r="J1706" s="66"/>
      <c r="K1706" s="66"/>
      <c r="L1706" s="66"/>
      <c r="M1706" s="66"/>
      <c r="N1706" s="66"/>
      <c r="O1706" s="66"/>
      <c r="P1706" s="66"/>
      <c r="Q1706" s="66"/>
      <c r="R1706" s="66"/>
      <c r="S1706" s="66"/>
      <c r="T1706" s="66"/>
      <c r="U1706" s="66"/>
      <c r="V1706" s="66"/>
      <c r="W1706" s="66"/>
      <c r="X1706" s="66"/>
      <c r="Y1706" s="66"/>
      <c r="Z1706" s="66"/>
      <c r="AA1706" s="66"/>
      <c r="AB1706" s="66"/>
      <c r="AC1706" s="66"/>
      <c r="AD1706" s="66"/>
      <c r="AE1706" s="66"/>
      <c r="AF1706" s="66"/>
      <c r="AG1706" s="72"/>
      <c r="AH1706" s="72"/>
      <c r="AI1706" s="72"/>
      <c r="AJ1706" s="72"/>
      <c r="AK1706" s="72"/>
      <c r="AL1706" s="72"/>
      <c r="AM1706" s="72"/>
      <c r="AN1706" s="72"/>
      <c r="AO1706" s="72"/>
      <c r="AP1706" s="72"/>
      <c r="AQ1706" s="72"/>
      <c r="AR1706" s="72"/>
      <c r="AS1706" s="72"/>
      <c r="AT1706" s="72"/>
      <c r="AU1706" s="72"/>
      <c r="AV1706" s="72"/>
      <c r="AW1706" s="72"/>
      <c r="AX1706" s="72"/>
      <c r="AY1706" s="72"/>
      <c r="AZ1706" s="72"/>
      <c r="BA1706" s="72"/>
      <c r="BB1706" s="72"/>
      <c r="BC1706" s="72"/>
      <c r="BD1706" s="72"/>
      <c r="BE1706" s="72"/>
      <c r="BF1706" s="72"/>
      <c r="BG1706" s="72"/>
      <c r="BH1706" s="72"/>
      <c r="BI1706" s="72"/>
      <c r="BJ1706" s="72"/>
      <c r="BK1706" s="72"/>
      <c r="BL1706" s="72"/>
      <c r="BM1706" s="72"/>
      <c r="BN1706" s="72"/>
      <c r="BO1706" s="72"/>
      <c r="BP1706" s="72"/>
      <c r="BQ1706" s="72"/>
      <c r="BR1706" s="72"/>
      <c r="BS1706" s="72"/>
      <c r="BT1706" s="72"/>
      <c r="DW1706" s="11"/>
      <c r="DX1706" s="11"/>
      <c r="DY1706" s="11"/>
      <c r="DZ1706" s="11"/>
      <c r="EA1706" s="11"/>
      <c r="EB1706" s="11"/>
      <c r="EC1706" s="11"/>
      <c r="ED1706" s="11"/>
      <c r="EE1706" s="11"/>
      <c r="EF1706" s="11"/>
      <c r="EG1706" s="11"/>
      <c r="EH1706" s="11"/>
      <c r="EI1706" s="11"/>
      <c r="EJ1706" s="11"/>
    </row>
    <row r="1707" spans="2:140" ht="25.15" customHeight="1">
      <c r="B1707" s="350">
        <f t="shared" si="644"/>
        <v>2024</v>
      </c>
      <c r="C1707" s="473"/>
      <c r="D1707" s="309">
        <f>$C$1684*($Z$1668-1)+1</f>
        <v>1.0151584027408651</v>
      </c>
      <c r="E1707" s="309">
        <v>1</v>
      </c>
      <c r="F1707" s="475"/>
      <c r="G1707" s="309">
        <f>$F$1684*($Z$1668-1)+1</f>
        <v>1.0242534443853841</v>
      </c>
      <c r="H1707" s="107">
        <f t="shared" si="645"/>
        <v>1.6624891702665028</v>
      </c>
      <c r="I1707" s="68">
        <v>1</v>
      </c>
      <c r="J1707" s="66"/>
      <c r="K1707" s="66"/>
      <c r="L1707" s="66"/>
      <c r="M1707" s="66"/>
      <c r="N1707" s="66"/>
      <c r="O1707" s="66"/>
      <c r="P1707" s="66"/>
      <c r="Q1707" s="66"/>
      <c r="R1707" s="66"/>
      <c r="S1707" s="66"/>
      <c r="T1707" s="66"/>
      <c r="U1707" s="66"/>
      <c r="V1707" s="66"/>
      <c r="W1707" s="66"/>
      <c r="X1707" s="66"/>
      <c r="Y1707" s="66"/>
      <c r="Z1707" s="66"/>
      <c r="AA1707" s="66"/>
      <c r="AB1707" s="66"/>
      <c r="AC1707" s="66"/>
      <c r="AD1707" s="66"/>
      <c r="AE1707" s="66"/>
      <c r="AF1707" s="66"/>
      <c r="AG1707" s="72"/>
      <c r="AH1707" s="72"/>
      <c r="AI1707" s="72"/>
      <c r="AJ1707" s="72"/>
      <c r="AK1707" s="72"/>
      <c r="AL1707" s="72"/>
      <c r="AM1707" s="72"/>
      <c r="AN1707" s="72"/>
      <c r="AO1707" s="72"/>
      <c r="AP1707" s="72"/>
      <c r="AQ1707" s="72"/>
      <c r="AR1707" s="72"/>
      <c r="AS1707" s="72"/>
      <c r="AT1707" s="72"/>
      <c r="AU1707" s="72"/>
      <c r="AV1707" s="72"/>
      <c r="AW1707" s="72"/>
      <c r="AX1707" s="72"/>
      <c r="AY1707" s="72"/>
      <c r="AZ1707" s="72"/>
      <c r="BA1707" s="72"/>
      <c r="BB1707" s="72"/>
      <c r="BC1707" s="72"/>
      <c r="BD1707" s="72"/>
      <c r="BE1707" s="72"/>
      <c r="BF1707" s="72"/>
      <c r="BG1707" s="72"/>
      <c r="BH1707" s="72"/>
      <c r="BI1707" s="72"/>
      <c r="BJ1707" s="72"/>
      <c r="BK1707" s="72"/>
      <c r="BL1707" s="72"/>
      <c r="BM1707" s="72"/>
      <c r="BN1707" s="72"/>
      <c r="BO1707" s="72"/>
      <c r="BP1707" s="72"/>
      <c r="BQ1707" s="72"/>
      <c r="BR1707" s="72"/>
      <c r="BS1707" s="72"/>
      <c r="BT1707" s="72"/>
      <c r="DW1707" s="11"/>
      <c r="DX1707" s="11"/>
      <c r="DY1707" s="11"/>
      <c r="DZ1707" s="11"/>
      <c r="EA1707" s="11"/>
      <c r="EB1707" s="11"/>
      <c r="EC1707" s="11"/>
      <c r="ED1707" s="11"/>
      <c r="EE1707" s="11"/>
      <c r="EF1707" s="11"/>
      <c r="EG1707" s="11"/>
      <c r="EH1707" s="11"/>
      <c r="EI1707" s="11"/>
      <c r="EJ1707" s="11"/>
    </row>
    <row r="1708" spans="2:140" ht="25.15" customHeight="1">
      <c r="B1708" s="350">
        <f t="shared" si="644"/>
        <v>2025</v>
      </c>
      <c r="C1708" s="473"/>
      <c r="D1708" s="309">
        <f>$C$1684*($AA$1668-1)+1</f>
        <v>1.0172557427690534</v>
      </c>
      <c r="E1708" s="309">
        <v>1</v>
      </c>
      <c r="F1708" s="475"/>
      <c r="G1708" s="309">
        <f>$F$1684*($AA$1668-1)+1</f>
        <v>1.0276091884304852</v>
      </c>
      <c r="H1708" s="107">
        <f t="shared" si="645"/>
        <v>1.7083891470320316</v>
      </c>
      <c r="I1708" s="68">
        <v>1</v>
      </c>
      <c r="J1708" s="66"/>
      <c r="K1708" s="66"/>
      <c r="L1708" s="66"/>
      <c r="M1708" s="66"/>
      <c r="N1708" s="66"/>
      <c r="O1708" s="66"/>
      <c r="P1708" s="66"/>
      <c r="Q1708" s="66"/>
      <c r="R1708" s="66"/>
      <c r="S1708" s="66"/>
      <c r="T1708" s="66"/>
      <c r="U1708" s="66"/>
      <c r="V1708" s="66"/>
      <c r="W1708" s="66"/>
      <c r="X1708" s="66"/>
      <c r="Y1708" s="66"/>
      <c r="Z1708" s="66"/>
      <c r="AA1708" s="66"/>
      <c r="AB1708" s="66"/>
      <c r="AC1708" s="66"/>
      <c r="AD1708" s="66"/>
      <c r="AE1708" s="66"/>
      <c r="AF1708" s="66"/>
      <c r="AG1708" s="72"/>
      <c r="AH1708" s="72"/>
      <c r="AI1708" s="72"/>
      <c r="AJ1708" s="72"/>
      <c r="AK1708" s="72"/>
      <c r="AL1708" s="72"/>
      <c r="AM1708" s="72"/>
      <c r="AN1708" s="72"/>
      <c r="AO1708" s="72"/>
      <c r="AP1708" s="72"/>
      <c r="AQ1708" s="72"/>
      <c r="AR1708" s="72"/>
      <c r="AS1708" s="72"/>
      <c r="AT1708" s="72"/>
      <c r="AU1708" s="72"/>
      <c r="AV1708" s="72"/>
      <c r="AW1708" s="72"/>
      <c r="AX1708" s="72"/>
      <c r="AY1708" s="72"/>
      <c r="AZ1708" s="72"/>
      <c r="BA1708" s="72"/>
      <c r="BB1708" s="72"/>
      <c r="BC1708" s="72"/>
      <c r="BD1708" s="72"/>
      <c r="BE1708" s="72"/>
      <c r="BF1708" s="72"/>
      <c r="BG1708" s="72"/>
      <c r="BH1708" s="72"/>
      <c r="BI1708" s="72"/>
      <c r="BJ1708" s="72"/>
      <c r="BK1708" s="72"/>
      <c r="BL1708" s="72"/>
      <c r="BM1708" s="72"/>
      <c r="BN1708" s="72"/>
      <c r="BO1708" s="72"/>
      <c r="BP1708" s="72"/>
      <c r="BQ1708" s="72"/>
      <c r="BR1708" s="72"/>
      <c r="BS1708" s="72"/>
      <c r="BT1708" s="72"/>
      <c r="DW1708" s="11"/>
      <c r="DX1708" s="11"/>
      <c r="DY1708" s="11"/>
      <c r="DZ1708" s="11"/>
      <c r="EA1708" s="11"/>
      <c r="EB1708" s="11"/>
      <c r="EC1708" s="11"/>
      <c r="ED1708" s="11"/>
      <c r="EE1708" s="11"/>
      <c r="EF1708" s="11"/>
      <c r="EG1708" s="11"/>
      <c r="EH1708" s="11"/>
      <c r="EI1708" s="11"/>
      <c r="EJ1708" s="11"/>
    </row>
    <row r="1709" spans="2:140" ht="25.15" customHeight="1">
      <c r="B1709" s="350">
        <f t="shared" si="644"/>
        <v>2026</v>
      </c>
      <c r="C1709" s="473"/>
      <c r="D1709" s="309">
        <f>$C$1684*($AB$1668-1)+1</f>
        <v>1.0163466905478487</v>
      </c>
      <c r="E1709" s="309">
        <v>1</v>
      </c>
      <c r="F1709" s="475"/>
      <c r="G1709" s="309">
        <f>$F$1684*($AB$1668-1)+1</f>
        <v>1.0261547048765578</v>
      </c>
      <c r="H1709" s="107">
        <f t="shared" si="645"/>
        <v>1.7530715609869687</v>
      </c>
      <c r="I1709" s="68">
        <v>1</v>
      </c>
      <c r="J1709" s="66"/>
      <c r="K1709" s="66"/>
      <c r="L1709" s="66"/>
      <c r="M1709" s="66"/>
      <c r="N1709" s="66"/>
      <c r="O1709" s="66"/>
      <c r="P1709" s="66"/>
      <c r="Q1709" s="66"/>
      <c r="R1709" s="66"/>
      <c r="S1709" s="66"/>
      <c r="T1709" s="66"/>
      <c r="U1709" s="66"/>
      <c r="V1709" s="66"/>
      <c r="W1709" s="66"/>
      <c r="X1709" s="66"/>
      <c r="Y1709" s="66"/>
      <c r="Z1709" s="66"/>
      <c r="AA1709" s="66"/>
      <c r="AB1709" s="66"/>
      <c r="AC1709" s="66"/>
      <c r="AD1709" s="66"/>
      <c r="AE1709" s="66"/>
      <c r="AF1709" s="66"/>
      <c r="AG1709" s="72"/>
      <c r="AH1709" s="72"/>
      <c r="AI1709" s="72"/>
      <c r="AJ1709" s="72"/>
      <c r="AK1709" s="72"/>
      <c r="AL1709" s="72"/>
      <c r="AM1709" s="72"/>
      <c r="AN1709" s="72"/>
      <c r="AO1709" s="72"/>
      <c r="AP1709" s="72"/>
      <c r="AQ1709" s="72"/>
      <c r="AR1709" s="72"/>
      <c r="AS1709" s="72"/>
      <c r="AT1709" s="72"/>
      <c r="AU1709" s="72"/>
      <c r="AV1709" s="72"/>
      <c r="AW1709" s="72"/>
      <c r="AX1709" s="72"/>
      <c r="AY1709" s="72"/>
      <c r="AZ1709" s="72"/>
      <c r="BA1709" s="72"/>
      <c r="BB1709" s="72"/>
      <c r="BC1709" s="72"/>
      <c r="BD1709" s="72"/>
      <c r="BE1709" s="72"/>
      <c r="BF1709" s="72"/>
      <c r="BG1709" s="72"/>
      <c r="BH1709" s="72"/>
      <c r="BI1709" s="72"/>
      <c r="BJ1709" s="72"/>
      <c r="BK1709" s="72"/>
      <c r="BL1709" s="72"/>
      <c r="BM1709" s="72"/>
      <c r="BN1709" s="72"/>
      <c r="BO1709" s="72"/>
      <c r="BP1709" s="72"/>
      <c r="BQ1709" s="72"/>
      <c r="BR1709" s="72"/>
      <c r="BS1709" s="72"/>
      <c r="BT1709" s="72"/>
      <c r="DW1709" s="11"/>
      <c r="DX1709" s="11"/>
      <c r="DY1709" s="11"/>
      <c r="DZ1709" s="11"/>
      <c r="EA1709" s="11"/>
      <c r="EB1709" s="11"/>
      <c r="EC1709" s="11"/>
      <c r="ED1709" s="11"/>
      <c r="EE1709" s="11"/>
      <c r="EF1709" s="11"/>
      <c r="EG1709" s="11"/>
      <c r="EH1709" s="11"/>
      <c r="EI1709" s="11"/>
      <c r="EJ1709" s="11"/>
    </row>
    <row r="1710" spans="2:140" ht="25.15" customHeight="1">
      <c r="B1710" s="350">
        <f t="shared" si="644"/>
        <v>2027</v>
      </c>
      <c r="C1710" s="473"/>
      <c r="D1710" s="309">
        <f>$C$1684*($AC$1668-1)+1</f>
        <v>1.0164406629982259</v>
      </c>
      <c r="E1710" s="309">
        <v>1</v>
      </c>
      <c r="F1710" s="475"/>
      <c r="G1710" s="309">
        <f>$F$1684*($AC$1668-1)+1</f>
        <v>1.0263050607971613</v>
      </c>
      <c r="H1710" s="107">
        <f t="shared" si="645"/>
        <v>1.7991862149805053</v>
      </c>
      <c r="I1710" s="68">
        <v>1</v>
      </c>
      <c r="J1710" s="66"/>
      <c r="K1710" s="66"/>
      <c r="L1710" s="66"/>
      <c r="M1710" s="66"/>
      <c r="N1710" s="66"/>
      <c r="O1710" s="66"/>
      <c r="P1710" s="66"/>
      <c r="Q1710" s="66"/>
      <c r="R1710" s="66"/>
      <c r="S1710" s="66"/>
      <c r="T1710" s="66"/>
      <c r="U1710" s="66"/>
      <c r="V1710" s="66"/>
      <c r="W1710" s="66"/>
      <c r="X1710" s="66"/>
      <c r="Y1710" s="66"/>
      <c r="Z1710" s="66"/>
      <c r="AA1710" s="66"/>
      <c r="AB1710" s="66"/>
      <c r="AC1710" s="66"/>
      <c r="AD1710" s="66"/>
      <c r="AE1710" s="66"/>
      <c r="AF1710" s="66"/>
      <c r="AG1710" s="72"/>
      <c r="AH1710" s="72"/>
      <c r="AI1710" s="72"/>
      <c r="AJ1710" s="72"/>
      <c r="AK1710" s="72"/>
      <c r="AL1710" s="72"/>
      <c r="AM1710" s="72"/>
      <c r="AN1710" s="72"/>
      <c r="AO1710" s="72"/>
      <c r="AP1710" s="72"/>
      <c r="AQ1710" s="72"/>
      <c r="AR1710" s="72"/>
      <c r="AS1710" s="72"/>
      <c r="AT1710" s="72"/>
      <c r="AU1710" s="72"/>
      <c r="AV1710" s="72"/>
      <c r="AW1710" s="72"/>
      <c r="AX1710" s="72"/>
      <c r="AY1710" s="72"/>
      <c r="AZ1710" s="72"/>
      <c r="BA1710" s="72"/>
      <c r="BB1710" s="72"/>
      <c r="BC1710" s="72"/>
      <c r="BD1710" s="72"/>
      <c r="BE1710" s="72"/>
      <c r="BF1710" s="72"/>
      <c r="BG1710" s="72"/>
      <c r="BH1710" s="72"/>
      <c r="BI1710" s="72"/>
      <c r="BJ1710" s="72"/>
      <c r="BK1710" s="72"/>
      <c r="BL1710" s="72"/>
      <c r="BM1710" s="72"/>
      <c r="BN1710" s="72"/>
      <c r="BO1710" s="72"/>
      <c r="BP1710" s="72"/>
      <c r="BQ1710" s="72"/>
      <c r="BR1710" s="72"/>
      <c r="BS1710" s="72"/>
      <c r="BT1710" s="72"/>
      <c r="DW1710" s="11"/>
      <c r="DX1710" s="11"/>
      <c r="DY1710" s="11"/>
      <c r="DZ1710" s="11"/>
      <c r="EA1710" s="11"/>
      <c r="EB1710" s="11"/>
      <c r="EC1710" s="11"/>
      <c r="ED1710" s="11"/>
      <c r="EE1710" s="11"/>
      <c r="EF1710" s="11"/>
      <c r="EG1710" s="11"/>
      <c r="EH1710" s="11"/>
      <c r="EI1710" s="11"/>
      <c r="EJ1710" s="11"/>
    </row>
    <row r="1711" spans="2:140" ht="25.15" customHeight="1">
      <c r="B1711" s="350">
        <f t="shared" si="644"/>
        <v>2028</v>
      </c>
      <c r="C1711" s="473"/>
      <c r="D1711" s="309">
        <f>$C$1684*($AD$1668-1)+1</f>
        <v>1.016032521509203</v>
      </c>
      <c r="E1711" s="309">
        <v>1</v>
      </c>
      <c r="F1711" s="475"/>
      <c r="G1711" s="309">
        <f>$F$1684*($AD$1668-1)+1</f>
        <v>1.0256520344147249</v>
      </c>
      <c r="H1711" s="107">
        <f t="shared" si="645"/>
        <v>1.8453390016856839</v>
      </c>
      <c r="I1711" s="68">
        <v>1</v>
      </c>
      <c r="J1711" s="66"/>
      <c r="K1711" s="66"/>
      <c r="L1711" s="66"/>
      <c r="M1711" s="66"/>
      <c r="N1711" s="66"/>
      <c r="O1711" s="66"/>
      <c r="P1711" s="66"/>
      <c r="Q1711" s="66"/>
      <c r="R1711" s="66"/>
      <c r="S1711" s="66"/>
      <c r="T1711" s="66"/>
      <c r="U1711" s="66"/>
      <c r="V1711" s="66"/>
      <c r="W1711" s="66"/>
      <c r="X1711" s="66"/>
      <c r="Y1711" s="66"/>
      <c r="Z1711" s="66"/>
      <c r="AA1711" s="66"/>
      <c r="AB1711" s="66"/>
      <c r="AC1711" s="66"/>
      <c r="AD1711" s="66"/>
      <c r="AE1711" s="66"/>
      <c r="AF1711" s="66"/>
      <c r="AG1711" s="72"/>
      <c r="AH1711" s="72"/>
      <c r="AI1711" s="72"/>
      <c r="AJ1711" s="72"/>
      <c r="AK1711" s="72"/>
      <c r="AL1711" s="72"/>
      <c r="AM1711" s="72"/>
      <c r="AN1711" s="72"/>
      <c r="AO1711" s="72"/>
      <c r="AP1711" s="72"/>
      <c r="AQ1711" s="72"/>
      <c r="AR1711" s="72"/>
      <c r="AS1711" s="72"/>
      <c r="AT1711" s="72"/>
      <c r="AU1711" s="72"/>
      <c r="AV1711" s="72"/>
      <c r="AW1711" s="72"/>
      <c r="AX1711" s="72"/>
      <c r="AY1711" s="72"/>
      <c r="AZ1711" s="72"/>
      <c r="BA1711" s="72"/>
      <c r="BB1711" s="72"/>
      <c r="BC1711" s="72"/>
      <c r="BD1711" s="72"/>
      <c r="BE1711" s="72"/>
      <c r="BF1711" s="72"/>
      <c r="BG1711" s="72"/>
      <c r="BH1711" s="72"/>
      <c r="BI1711" s="72"/>
      <c r="BJ1711" s="72"/>
      <c r="BK1711" s="72"/>
      <c r="BL1711" s="72"/>
      <c r="BM1711" s="72"/>
      <c r="BN1711" s="72"/>
      <c r="BO1711" s="72"/>
      <c r="BP1711" s="72"/>
      <c r="BQ1711" s="72"/>
      <c r="BR1711" s="72"/>
      <c r="BS1711" s="72"/>
      <c r="BT1711" s="72"/>
      <c r="DW1711" s="11"/>
      <c r="DX1711" s="11"/>
      <c r="DY1711" s="11"/>
      <c r="DZ1711" s="11"/>
      <c r="EA1711" s="11"/>
      <c r="EB1711" s="11"/>
      <c r="EC1711" s="11"/>
      <c r="ED1711" s="11"/>
      <c r="EE1711" s="11"/>
      <c r="EF1711" s="11"/>
      <c r="EG1711" s="11"/>
      <c r="EH1711" s="11"/>
      <c r="EI1711" s="11"/>
      <c r="EJ1711" s="11"/>
    </row>
    <row r="1712" spans="2:140" ht="25.15" customHeight="1">
      <c r="B1712" s="350">
        <f t="shared" si="644"/>
        <v>2029</v>
      </c>
      <c r="C1712" s="473"/>
      <c r="D1712" s="309">
        <f>$C$1684*($AE$1668-1)+1</f>
        <v>1.0161236299445808</v>
      </c>
      <c r="E1712" s="309">
        <v>1</v>
      </c>
      <c r="F1712" s="475"/>
      <c r="G1712" s="309">
        <f>$F$1684*($AE$1668-1)+1</f>
        <v>1.0257978079113292</v>
      </c>
      <c r="H1712" s="107">
        <f t="shared" si="645"/>
        <v>1.8929447027824553</v>
      </c>
      <c r="I1712" s="68">
        <v>1</v>
      </c>
      <c r="J1712" s="66"/>
      <c r="K1712" s="66"/>
      <c r="L1712" s="66"/>
      <c r="M1712" s="66"/>
      <c r="N1712" s="66"/>
      <c r="O1712" s="66"/>
      <c r="P1712" s="66"/>
      <c r="Q1712" s="66"/>
      <c r="R1712" s="66"/>
      <c r="S1712" s="66"/>
      <c r="T1712" s="66"/>
      <c r="U1712" s="66"/>
      <c r="V1712" s="66"/>
      <c r="W1712" s="66"/>
      <c r="X1712" s="66"/>
      <c r="Y1712" s="66"/>
      <c r="Z1712" s="66"/>
      <c r="AA1712" s="66"/>
      <c r="AB1712" s="66"/>
      <c r="AC1712" s="66"/>
      <c r="AD1712" s="66"/>
      <c r="AE1712" s="66"/>
      <c r="AF1712" s="66"/>
      <c r="AG1712" s="72"/>
      <c r="AH1712" s="72"/>
      <c r="AI1712" s="72"/>
      <c r="AJ1712" s="72"/>
      <c r="AK1712" s="72"/>
      <c r="AL1712" s="72"/>
      <c r="AM1712" s="72"/>
      <c r="AN1712" s="72"/>
      <c r="AO1712" s="72"/>
      <c r="AP1712" s="72"/>
      <c r="AQ1712" s="72"/>
      <c r="AR1712" s="72"/>
      <c r="AS1712" s="72"/>
      <c r="AT1712" s="72"/>
      <c r="AU1712" s="72"/>
      <c r="AV1712" s="72"/>
      <c r="AW1712" s="72"/>
      <c r="AX1712" s="72"/>
      <c r="AY1712" s="72"/>
      <c r="AZ1712" s="72"/>
      <c r="BA1712" s="72"/>
      <c r="BB1712" s="72"/>
      <c r="BC1712" s="72"/>
      <c r="BD1712" s="72"/>
      <c r="BE1712" s="72"/>
      <c r="BF1712" s="72"/>
      <c r="BG1712" s="72"/>
      <c r="BH1712" s="72"/>
      <c r="BI1712" s="72"/>
      <c r="BJ1712" s="72"/>
      <c r="BK1712" s="72"/>
      <c r="BL1712" s="72"/>
      <c r="BM1712" s="72"/>
      <c r="BN1712" s="72"/>
      <c r="BO1712" s="72"/>
      <c r="BP1712" s="72"/>
      <c r="BQ1712" s="72"/>
      <c r="BR1712" s="72"/>
      <c r="BS1712" s="72"/>
      <c r="BT1712" s="72"/>
      <c r="DW1712" s="11"/>
      <c r="DX1712" s="11"/>
      <c r="DY1712" s="11"/>
      <c r="DZ1712" s="11"/>
      <c r="EA1712" s="11"/>
      <c r="EB1712" s="11"/>
      <c r="EC1712" s="11"/>
      <c r="ED1712" s="11"/>
      <c r="EE1712" s="11"/>
      <c r="EF1712" s="11"/>
      <c r="EG1712" s="11"/>
      <c r="EH1712" s="11"/>
      <c r="EI1712" s="11"/>
      <c r="EJ1712" s="11"/>
    </row>
    <row r="1713" spans="2:140" ht="25.15" customHeight="1">
      <c r="B1713" s="350">
        <f t="shared" si="644"/>
        <v>2030</v>
      </c>
      <c r="C1713" s="473"/>
      <c r="D1713" s="309">
        <f>$C$1684*($AF$1668-1)+1</f>
        <v>1.0157102613191051</v>
      </c>
      <c r="E1713" s="309">
        <v>1</v>
      </c>
      <c r="F1713" s="475"/>
      <c r="G1713" s="309">
        <f>$F$1684*($AF$1668-1)+1</f>
        <v>1.0251364181105682</v>
      </c>
      <c r="H1713" s="107">
        <f t="shared" si="645"/>
        <v>1.9405265522917803</v>
      </c>
      <c r="I1713" s="68">
        <v>1</v>
      </c>
      <c r="J1713" s="66"/>
      <c r="K1713" s="66"/>
      <c r="L1713" s="66"/>
      <c r="M1713" s="66"/>
      <c r="N1713" s="66"/>
      <c r="O1713" s="66"/>
      <c r="P1713" s="66"/>
      <c r="Q1713" s="66"/>
      <c r="R1713" s="66"/>
      <c r="S1713" s="66"/>
      <c r="T1713" s="66"/>
      <c r="U1713" s="66"/>
      <c r="V1713" s="66"/>
      <c r="W1713" s="66"/>
      <c r="X1713" s="66"/>
      <c r="Y1713" s="66"/>
      <c r="Z1713" s="66"/>
      <c r="AA1713" s="66"/>
      <c r="AB1713" s="66"/>
      <c r="AC1713" s="66"/>
      <c r="AD1713" s="66"/>
      <c r="AE1713" s="66"/>
      <c r="AF1713" s="66"/>
      <c r="AG1713" s="72"/>
      <c r="AH1713" s="72"/>
      <c r="AI1713" s="72"/>
      <c r="AJ1713" s="72"/>
      <c r="AK1713" s="72"/>
      <c r="AL1713" s="72"/>
      <c r="AM1713" s="72"/>
      <c r="AN1713" s="72"/>
      <c r="AO1713" s="72"/>
      <c r="AP1713" s="72"/>
      <c r="AQ1713" s="72"/>
      <c r="AR1713" s="72"/>
      <c r="AS1713" s="72"/>
      <c r="AT1713" s="72"/>
      <c r="AU1713" s="72"/>
      <c r="AV1713" s="72"/>
      <c r="AW1713" s="72"/>
      <c r="AX1713" s="72"/>
      <c r="AY1713" s="72"/>
      <c r="AZ1713" s="72"/>
      <c r="BA1713" s="72"/>
      <c r="BB1713" s="72"/>
      <c r="BC1713" s="72"/>
      <c r="BD1713" s="72"/>
      <c r="BE1713" s="72"/>
      <c r="BF1713" s="72"/>
      <c r="BG1713" s="72"/>
      <c r="BH1713" s="72"/>
      <c r="BI1713" s="72"/>
      <c r="BJ1713" s="72"/>
      <c r="BK1713" s="72"/>
      <c r="BL1713" s="72"/>
      <c r="BM1713" s="72"/>
      <c r="BN1713" s="72"/>
      <c r="BO1713" s="72"/>
      <c r="BP1713" s="72"/>
      <c r="BQ1713" s="72"/>
      <c r="BR1713" s="72"/>
      <c r="BS1713" s="72"/>
      <c r="BT1713" s="72"/>
      <c r="DW1713" s="11"/>
      <c r="DX1713" s="11"/>
      <c r="DY1713" s="11"/>
      <c r="DZ1713" s="11"/>
      <c r="EA1713" s="11"/>
      <c r="EB1713" s="11"/>
      <c r="EC1713" s="11"/>
      <c r="ED1713" s="11"/>
      <c r="EE1713" s="11"/>
      <c r="EF1713" s="11"/>
      <c r="EG1713" s="11"/>
      <c r="EH1713" s="11"/>
      <c r="EI1713" s="11"/>
      <c r="EJ1713" s="11"/>
    </row>
    <row r="1714" spans="2:140" ht="25.15" customHeight="1">
      <c r="B1714" s="350">
        <f t="shared" si="644"/>
        <v>2031</v>
      </c>
      <c r="C1714" s="473"/>
      <c r="D1714" s="309">
        <f>$C$1684*($AG$1668-1)+1</f>
        <v>1.0158093727764252</v>
      </c>
      <c r="E1714" s="309">
        <v>1</v>
      </c>
      <c r="F1714" s="475"/>
      <c r="G1714" s="309">
        <f>$F$1684*($AG$1668-1)+1</f>
        <v>1.0252949964422804</v>
      </c>
      <c r="H1714" s="107">
        <f t="shared" si="645"/>
        <v>1.9896121645281515</v>
      </c>
      <c r="I1714" s="68">
        <v>1</v>
      </c>
      <c r="J1714" s="66"/>
      <c r="K1714" s="66"/>
      <c r="L1714" s="66"/>
      <c r="M1714" s="66"/>
      <c r="N1714" s="66"/>
      <c r="O1714" s="66"/>
      <c r="P1714" s="66"/>
      <c r="Q1714" s="66"/>
      <c r="R1714" s="66"/>
      <c r="S1714" s="66"/>
      <c r="T1714" s="66"/>
      <c r="U1714" s="66"/>
      <c r="V1714" s="66"/>
      <c r="W1714" s="66"/>
      <c r="X1714" s="66"/>
      <c r="Y1714" s="66"/>
      <c r="Z1714" s="66"/>
      <c r="AA1714" s="66"/>
      <c r="AB1714" s="66"/>
      <c r="AC1714" s="66"/>
      <c r="AD1714" s="66"/>
      <c r="AE1714" s="66"/>
      <c r="AF1714" s="66"/>
      <c r="AG1714" s="72"/>
      <c r="AH1714" s="72"/>
      <c r="AI1714" s="72"/>
      <c r="AJ1714" s="72"/>
      <c r="AK1714" s="72"/>
      <c r="AL1714" s="72"/>
      <c r="AM1714" s="72"/>
      <c r="AN1714" s="72"/>
      <c r="AO1714" s="72"/>
      <c r="AP1714" s="72"/>
      <c r="AQ1714" s="72"/>
      <c r="AR1714" s="72"/>
      <c r="AS1714" s="72"/>
      <c r="AT1714" s="72"/>
      <c r="AU1714" s="72"/>
      <c r="AV1714" s="72"/>
      <c r="AW1714" s="72"/>
      <c r="AX1714" s="72"/>
      <c r="AY1714" s="72"/>
      <c r="AZ1714" s="72"/>
      <c r="BA1714" s="72"/>
      <c r="BB1714" s="72"/>
      <c r="BC1714" s="72"/>
      <c r="BD1714" s="72"/>
      <c r="BE1714" s="72"/>
      <c r="BF1714" s="72"/>
      <c r="BG1714" s="72"/>
      <c r="BH1714" s="72"/>
      <c r="BI1714" s="72"/>
      <c r="BJ1714" s="72"/>
      <c r="BK1714" s="72"/>
      <c r="BL1714" s="72"/>
      <c r="BM1714" s="72"/>
      <c r="BN1714" s="72"/>
      <c r="BO1714" s="72"/>
      <c r="BP1714" s="72"/>
      <c r="BQ1714" s="72"/>
      <c r="BR1714" s="72"/>
      <c r="BS1714" s="72"/>
      <c r="BT1714" s="72"/>
      <c r="DW1714" s="11"/>
      <c r="DX1714" s="11"/>
      <c r="DY1714" s="11"/>
      <c r="DZ1714" s="11"/>
      <c r="EA1714" s="11"/>
      <c r="EB1714" s="11"/>
      <c r="EC1714" s="11"/>
      <c r="ED1714" s="11"/>
      <c r="EE1714" s="11"/>
      <c r="EF1714" s="11"/>
      <c r="EG1714" s="11"/>
      <c r="EH1714" s="11"/>
      <c r="EI1714" s="11"/>
      <c r="EJ1714" s="11"/>
    </row>
    <row r="1715" spans="2:140" ht="25.15" customHeight="1">
      <c r="B1715" s="350">
        <f t="shared" si="644"/>
        <v>2032</v>
      </c>
      <c r="C1715" s="473"/>
      <c r="D1715" s="309">
        <f>$C$1684*($AH$1668-1)+1</f>
        <v>1.0154006516931706</v>
      </c>
      <c r="E1715" s="309">
        <v>1</v>
      </c>
      <c r="F1715" s="475"/>
      <c r="G1715" s="309">
        <f>$F$1684*($AH$1668-1)+1</f>
        <v>1.0246410427090731</v>
      </c>
      <c r="H1715" s="107">
        <f t="shared" si="645"/>
        <v>2.038638282848781</v>
      </c>
      <c r="I1715" s="68">
        <v>1</v>
      </c>
      <c r="J1715" s="66"/>
      <c r="K1715" s="66"/>
      <c r="L1715" s="66"/>
      <c r="M1715" s="66"/>
      <c r="N1715" s="66"/>
      <c r="O1715" s="66"/>
      <c r="P1715" s="66"/>
      <c r="Q1715" s="66"/>
      <c r="R1715" s="66"/>
      <c r="S1715" s="66"/>
      <c r="T1715" s="66"/>
      <c r="U1715" s="66"/>
      <c r="V1715" s="66"/>
      <c r="W1715" s="66"/>
      <c r="X1715" s="66"/>
      <c r="Y1715" s="66"/>
      <c r="Z1715" s="66"/>
      <c r="AA1715" s="66"/>
      <c r="AB1715" s="66"/>
      <c r="AC1715" s="66"/>
      <c r="AD1715" s="66"/>
      <c r="AE1715" s="66"/>
      <c r="AF1715" s="66"/>
      <c r="AG1715" s="72"/>
      <c r="AH1715" s="72"/>
      <c r="AI1715" s="72"/>
      <c r="AJ1715" s="72"/>
      <c r="AK1715" s="72"/>
      <c r="AL1715" s="72"/>
      <c r="AM1715" s="72"/>
      <c r="AN1715" s="72"/>
      <c r="AO1715" s="72"/>
      <c r="AP1715" s="72"/>
      <c r="AQ1715" s="72"/>
      <c r="AR1715" s="72"/>
      <c r="AS1715" s="72"/>
      <c r="AT1715" s="72"/>
      <c r="AU1715" s="72"/>
      <c r="AV1715" s="72"/>
      <c r="AW1715" s="72"/>
      <c r="AX1715" s="72"/>
      <c r="AY1715" s="72"/>
      <c r="AZ1715" s="72"/>
      <c r="BA1715" s="72"/>
      <c r="BB1715" s="72"/>
      <c r="BC1715" s="72"/>
      <c r="BD1715" s="72"/>
      <c r="BE1715" s="72"/>
      <c r="BF1715" s="72"/>
      <c r="BG1715" s="72"/>
      <c r="BH1715" s="72"/>
      <c r="BI1715" s="72"/>
      <c r="BJ1715" s="72"/>
      <c r="BK1715" s="72"/>
      <c r="BL1715" s="72"/>
      <c r="BM1715" s="72"/>
      <c r="BN1715" s="72"/>
      <c r="BO1715" s="72"/>
      <c r="BP1715" s="72"/>
      <c r="BQ1715" s="72"/>
      <c r="BR1715" s="72"/>
      <c r="BS1715" s="72"/>
      <c r="BT1715" s="72"/>
      <c r="DW1715" s="11"/>
      <c r="DX1715" s="11"/>
      <c r="DY1715" s="11"/>
      <c r="DZ1715" s="11"/>
      <c r="EA1715" s="11"/>
      <c r="EB1715" s="11"/>
      <c r="EC1715" s="11"/>
      <c r="ED1715" s="11"/>
      <c r="EE1715" s="11"/>
      <c r="EF1715" s="11"/>
      <c r="EG1715" s="11"/>
      <c r="EH1715" s="11"/>
      <c r="EI1715" s="11"/>
      <c r="EJ1715" s="11"/>
    </row>
    <row r="1716" spans="2:140" ht="25.15" customHeight="1">
      <c r="B1716" s="350">
        <f t="shared" si="644"/>
        <v>2033</v>
      </c>
      <c r="C1716" s="473"/>
      <c r="D1716" s="309">
        <f>$C$1684*($AI$1668-1)+1</f>
        <v>1.0154869250712593</v>
      </c>
      <c r="E1716" s="309">
        <v>1</v>
      </c>
      <c r="F1716" s="475"/>
      <c r="G1716" s="309">
        <f>$F$1684*($AI$1668-1)+1</f>
        <v>1.0247790801140146</v>
      </c>
      <c r="H1716" s="107">
        <f t="shared" si="645"/>
        <v>2.0891538641829883</v>
      </c>
      <c r="I1716" s="68">
        <v>1</v>
      </c>
      <c r="J1716" s="66"/>
      <c r="K1716" s="66"/>
      <c r="L1716" s="66"/>
      <c r="M1716" s="66"/>
      <c r="N1716" s="66"/>
      <c r="O1716" s="66"/>
      <c r="P1716" s="66"/>
      <c r="Q1716" s="66"/>
      <c r="R1716" s="66"/>
      <c r="S1716" s="66"/>
      <c r="T1716" s="66"/>
      <c r="U1716" s="66"/>
      <c r="V1716" s="66"/>
      <c r="W1716" s="66"/>
      <c r="X1716" s="66"/>
      <c r="Y1716" s="66"/>
      <c r="Z1716" s="66"/>
      <c r="AA1716" s="66"/>
      <c r="AB1716" s="66"/>
      <c r="AC1716" s="66"/>
      <c r="AD1716" s="66"/>
      <c r="AE1716" s="66"/>
      <c r="AF1716" s="66"/>
      <c r="AG1716" s="72"/>
      <c r="AH1716" s="72"/>
      <c r="AI1716" s="72"/>
      <c r="AJ1716" s="72"/>
      <c r="AK1716" s="72"/>
      <c r="AL1716" s="72"/>
      <c r="AM1716" s="72"/>
      <c r="AN1716" s="72"/>
      <c r="AO1716" s="72"/>
      <c r="AP1716" s="72"/>
      <c r="AQ1716" s="72"/>
      <c r="AR1716" s="72"/>
      <c r="AS1716" s="72"/>
      <c r="AT1716" s="72"/>
      <c r="AU1716" s="72"/>
      <c r="AV1716" s="72"/>
      <c r="AW1716" s="72"/>
      <c r="AX1716" s="72"/>
      <c r="AY1716" s="72"/>
      <c r="AZ1716" s="72"/>
      <c r="BA1716" s="72"/>
      <c r="BB1716" s="72"/>
      <c r="BC1716" s="72"/>
      <c r="BD1716" s="72"/>
      <c r="BE1716" s="72"/>
      <c r="BF1716" s="72"/>
      <c r="BG1716" s="72"/>
      <c r="BH1716" s="72"/>
      <c r="BI1716" s="72"/>
      <c r="BJ1716" s="72"/>
      <c r="BK1716" s="72"/>
      <c r="BL1716" s="72"/>
      <c r="BM1716" s="72"/>
      <c r="BN1716" s="72"/>
      <c r="BO1716" s="72"/>
      <c r="BP1716" s="72"/>
      <c r="BQ1716" s="72"/>
      <c r="BR1716" s="72"/>
      <c r="BS1716" s="72"/>
      <c r="BT1716" s="72"/>
      <c r="DW1716" s="11"/>
      <c r="DX1716" s="11"/>
      <c r="DY1716" s="11"/>
      <c r="DZ1716" s="11"/>
      <c r="EA1716" s="11"/>
      <c r="EB1716" s="11"/>
      <c r="EC1716" s="11"/>
      <c r="ED1716" s="11"/>
      <c r="EE1716" s="11"/>
      <c r="EF1716" s="11"/>
      <c r="EG1716" s="11"/>
      <c r="EH1716" s="11"/>
      <c r="EI1716" s="11"/>
      <c r="EJ1716" s="11"/>
    </row>
    <row r="1717" spans="2:140" ht="25.15" customHeight="1">
      <c r="B1717" s="350">
        <f t="shared" si="644"/>
        <v>2034</v>
      </c>
      <c r="C1717" s="473"/>
      <c r="D1717" s="309">
        <f>$C$1684*($AJ$1668-1)+1</f>
        <v>1.0150633802297793</v>
      </c>
      <c r="E1717" s="309">
        <v>1</v>
      </c>
      <c r="F1717" s="475"/>
      <c r="G1717" s="309">
        <f>$F$1684*($AJ$1668-1)+1</f>
        <v>1.0241014083676467</v>
      </c>
      <c r="H1717" s="107">
        <f t="shared" si="645"/>
        <v>2.1395054146065098</v>
      </c>
      <c r="I1717" s="68">
        <v>1</v>
      </c>
      <c r="J1717" s="66"/>
      <c r="K1717" s="66"/>
      <c r="L1717" s="66"/>
      <c r="M1717" s="66"/>
      <c r="N1717" s="66"/>
      <c r="O1717" s="66"/>
      <c r="P1717" s="66"/>
      <c r="Q1717" s="66"/>
      <c r="R1717" s="66"/>
      <c r="S1717" s="66"/>
      <c r="T1717" s="66"/>
      <c r="U1717" s="66"/>
      <c r="V1717" s="66"/>
      <c r="W1717" s="66"/>
      <c r="X1717" s="66"/>
      <c r="Y1717" s="66"/>
      <c r="Z1717" s="66"/>
      <c r="AA1717" s="66"/>
      <c r="AB1717" s="66"/>
      <c r="AC1717" s="66"/>
      <c r="AD1717" s="66"/>
      <c r="AE1717" s="66"/>
      <c r="AF1717" s="66"/>
      <c r="AG1717" s="72"/>
      <c r="AH1717" s="72"/>
      <c r="AI1717" s="72"/>
      <c r="AJ1717" s="72"/>
      <c r="AK1717" s="72"/>
      <c r="AL1717" s="72"/>
      <c r="AM1717" s="72"/>
      <c r="AN1717" s="72"/>
      <c r="AO1717" s="72"/>
      <c r="AP1717" s="72"/>
      <c r="AQ1717" s="72"/>
      <c r="AR1717" s="72"/>
      <c r="AS1717" s="72"/>
      <c r="AT1717" s="72"/>
      <c r="AU1717" s="72"/>
      <c r="AV1717" s="72"/>
      <c r="AW1717" s="72"/>
      <c r="AX1717" s="72"/>
      <c r="AY1717" s="72"/>
      <c r="AZ1717" s="72"/>
      <c r="BA1717" s="72"/>
      <c r="BB1717" s="72"/>
      <c r="BC1717" s="72"/>
      <c r="BD1717" s="72"/>
      <c r="BE1717" s="72"/>
      <c r="BF1717" s="72"/>
      <c r="BG1717" s="72"/>
      <c r="BH1717" s="72"/>
      <c r="BI1717" s="72"/>
      <c r="BJ1717" s="72"/>
      <c r="BK1717" s="72"/>
      <c r="BL1717" s="72"/>
      <c r="BM1717" s="72"/>
      <c r="BN1717" s="72"/>
      <c r="BO1717" s="72"/>
      <c r="BP1717" s="72"/>
      <c r="BQ1717" s="72"/>
      <c r="BR1717" s="72"/>
      <c r="BS1717" s="72"/>
      <c r="BT1717" s="72"/>
      <c r="DW1717" s="11"/>
      <c r="DX1717" s="11"/>
      <c r="DY1717" s="11"/>
      <c r="DZ1717" s="11"/>
      <c r="EA1717" s="11"/>
      <c r="EB1717" s="11"/>
      <c r="EC1717" s="11"/>
      <c r="ED1717" s="11"/>
      <c r="EE1717" s="11"/>
      <c r="EF1717" s="11"/>
      <c r="EG1717" s="11"/>
      <c r="EH1717" s="11"/>
      <c r="EI1717" s="11"/>
      <c r="EJ1717" s="11"/>
    </row>
    <row r="1718" spans="2:140" ht="25.15" customHeight="1">
      <c r="B1718" s="350">
        <f t="shared" si="644"/>
        <v>2035</v>
      </c>
      <c r="C1718" s="473"/>
      <c r="D1718" s="309">
        <f>$C$1684*($AK$1668-1)+1</f>
        <v>1.01462985923288</v>
      </c>
      <c r="E1718" s="309">
        <v>1</v>
      </c>
      <c r="F1718" s="475"/>
      <c r="G1718" s="309">
        <f>$F$1684*($AK$1668-1)+1</f>
        <v>1.023407774772608</v>
      </c>
      <c r="H1718" s="107">
        <f t="shared" si="645"/>
        <v>2.1895864754763945</v>
      </c>
      <c r="I1718" s="68">
        <v>1</v>
      </c>
      <c r="J1718" s="66"/>
      <c r="K1718" s="66"/>
      <c r="L1718" s="66"/>
      <c r="M1718" s="66"/>
      <c r="N1718" s="66"/>
      <c r="O1718" s="66"/>
      <c r="P1718" s="66"/>
      <c r="Q1718" s="66"/>
      <c r="R1718" s="66"/>
      <c r="S1718" s="66"/>
      <c r="T1718" s="66"/>
      <c r="U1718" s="66"/>
      <c r="V1718" s="66"/>
      <c r="W1718" s="66"/>
      <c r="X1718" s="66"/>
      <c r="Y1718" s="66"/>
      <c r="Z1718" s="66"/>
      <c r="AA1718" s="66"/>
      <c r="AB1718" s="66"/>
      <c r="AC1718" s="66"/>
      <c r="AD1718" s="66"/>
      <c r="AE1718" s="66"/>
      <c r="AF1718" s="66"/>
      <c r="AG1718" s="72"/>
      <c r="AH1718" s="72"/>
      <c r="AI1718" s="72"/>
      <c r="AJ1718" s="72"/>
      <c r="AK1718" s="72"/>
      <c r="AL1718" s="72"/>
      <c r="AM1718" s="72"/>
      <c r="AN1718" s="72"/>
      <c r="AO1718" s="72"/>
      <c r="AP1718" s="72"/>
      <c r="AQ1718" s="72"/>
      <c r="AR1718" s="72"/>
      <c r="AS1718" s="72"/>
      <c r="AT1718" s="72"/>
      <c r="AU1718" s="72"/>
      <c r="AV1718" s="72"/>
      <c r="AW1718" s="72"/>
      <c r="AX1718" s="72"/>
      <c r="AY1718" s="72"/>
      <c r="AZ1718" s="72"/>
      <c r="BA1718" s="72"/>
      <c r="BB1718" s="72"/>
      <c r="BC1718" s="72"/>
      <c r="BD1718" s="72"/>
      <c r="BE1718" s="72"/>
      <c r="BF1718" s="72"/>
      <c r="BG1718" s="72"/>
      <c r="BH1718" s="72"/>
      <c r="BI1718" s="72"/>
      <c r="BJ1718" s="72"/>
      <c r="BK1718" s="72"/>
      <c r="BL1718" s="72"/>
      <c r="BM1718" s="72"/>
      <c r="BN1718" s="72"/>
      <c r="BO1718" s="72"/>
      <c r="BP1718" s="72"/>
      <c r="BQ1718" s="72"/>
      <c r="BR1718" s="72"/>
      <c r="BS1718" s="72"/>
      <c r="BT1718" s="72"/>
      <c r="DW1718" s="11"/>
      <c r="DX1718" s="11"/>
      <c r="DY1718" s="11"/>
      <c r="DZ1718" s="11"/>
      <c r="EA1718" s="11"/>
      <c r="EB1718" s="11"/>
      <c r="EC1718" s="11"/>
      <c r="ED1718" s="11"/>
      <c r="EE1718" s="11"/>
      <c r="EF1718" s="11"/>
      <c r="EG1718" s="11"/>
      <c r="EH1718" s="11"/>
      <c r="EI1718" s="11"/>
      <c r="EJ1718" s="11"/>
    </row>
    <row r="1719" spans="2:140" ht="25.15" customHeight="1">
      <c r="B1719" s="350">
        <f t="shared" si="644"/>
        <v>2036</v>
      </c>
      <c r="C1719" s="473"/>
      <c r="D1719" s="309">
        <f>$C$1684*($AL$1668-1)+1</f>
        <v>1.014195759506104</v>
      </c>
      <c r="E1719" s="309">
        <v>1</v>
      </c>
      <c r="F1719" s="475"/>
      <c r="G1719" s="309">
        <f>$F$1684*($AL$1668-1)+1</f>
        <v>1.0227132152097664</v>
      </c>
      <c r="H1719" s="107">
        <f t="shared" si="645"/>
        <v>2.239319024314284</v>
      </c>
      <c r="I1719" s="68">
        <v>1</v>
      </c>
      <c r="J1719" s="66"/>
      <c r="K1719" s="66"/>
      <c r="L1719" s="66"/>
      <c r="M1719" s="66"/>
      <c r="N1719" s="66"/>
      <c r="O1719" s="66"/>
      <c r="P1719" s="66"/>
      <c r="Q1719" s="66"/>
      <c r="R1719" s="66"/>
      <c r="S1719" s="66"/>
      <c r="T1719" s="66"/>
      <c r="U1719" s="66"/>
      <c r="V1719" s="66"/>
      <c r="W1719" s="66"/>
      <c r="X1719" s="66"/>
      <c r="Y1719" s="66"/>
      <c r="Z1719" s="66"/>
      <c r="AA1719" s="66"/>
      <c r="AB1719" s="66"/>
      <c r="AC1719" s="66"/>
      <c r="AD1719" s="66"/>
      <c r="AE1719" s="66"/>
      <c r="AF1719" s="66"/>
      <c r="AG1719" s="72"/>
      <c r="AH1719" s="72"/>
      <c r="AI1719" s="72"/>
      <c r="AJ1719" s="72"/>
      <c r="AK1719" s="72"/>
      <c r="AL1719" s="72"/>
      <c r="AM1719" s="72"/>
      <c r="AN1719" s="72"/>
      <c r="AO1719" s="72"/>
      <c r="AP1719" s="72"/>
      <c r="AQ1719" s="72"/>
      <c r="AR1719" s="72"/>
      <c r="AS1719" s="72"/>
      <c r="AT1719" s="72"/>
      <c r="AU1719" s="72"/>
      <c r="AV1719" s="72"/>
      <c r="AW1719" s="72"/>
      <c r="AX1719" s="72"/>
      <c r="AY1719" s="72"/>
      <c r="AZ1719" s="72"/>
      <c r="BA1719" s="72"/>
      <c r="BB1719" s="72"/>
      <c r="BC1719" s="72"/>
      <c r="BD1719" s="72"/>
      <c r="BE1719" s="72"/>
      <c r="BF1719" s="72"/>
      <c r="BG1719" s="72"/>
      <c r="BH1719" s="72"/>
      <c r="BI1719" s="72"/>
      <c r="BJ1719" s="72"/>
      <c r="BK1719" s="72"/>
      <c r="BL1719" s="72"/>
      <c r="BM1719" s="72"/>
      <c r="BN1719" s="72"/>
      <c r="BO1719" s="72"/>
      <c r="BP1719" s="72"/>
      <c r="BQ1719" s="72"/>
      <c r="BR1719" s="72"/>
      <c r="BS1719" s="72"/>
      <c r="BT1719" s="72"/>
      <c r="DW1719" s="11"/>
      <c r="DX1719" s="11"/>
      <c r="DY1719" s="11"/>
      <c r="DZ1719" s="11"/>
      <c r="EA1719" s="11"/>
      <c r="EB1719" s="11"/>
      <c r="EC1719" s="11"/>
      <c r="ED1719" s="11"/>
      <c r="EE1719" s="11"/>
      <c r="EF1719" s="11"/>
      <c r="EG1719" s="11"/>
      <c r="EH1719" s="11"/>
      <c r="EI1719" s="11"/>
      <c r="EJ1719" s="11"/>
    </row>
    <row r="1720" spans="2:140" ht="25.15" customHeight="1">
      <c r="B1720" s="350">
        <f t="shared" si="644"/>
        <v>2037</v>
      </c>
      <c r="C1720" s="473"/>
      <c r="D1720" s="309">
        <f>$C$1684*($AM$1668-1)+1</f>
        <v>1.0137534083371922</v>
      </c>
      <c r="E1720" s="309">
        <v>1</v>
      </c>
      <c r="F1720" s="475"/>
      <c r="G1720" s="309">
        <f>$F$1684*($AM$1668-1)+1</f>
        <v>1.0220054533395075</v>
      </c>
      <c r="H1720" s="107">
        <f t="shared" si="645"/>
        <v>2.2885962546161034</v>
      </c>
      <c r="I1720" s="68">
        <v>1</v>
      </c>
      <c r="J1720" s="66"/>
      <c r="K1720" s="66"/>
      <c r="L1720" s="66"/>
      <c r="M1720" s="66"/>
      <c r="N1720" s="66"/>
      <c r="O1720" s="66"/>
      <c r="P1720" s="66"/>
      <c r="Q1720" s="66"/>
      <c r="R1720" s="66"/>
      <c r="S1720" s="66"/>
      <c r="T1720" s="66"/>
      <c r="U1720" s="66"/>
      <c r="V1720" s="66"/>
      <c r="W1720" s="66"/>
      <c r="X1720" s="66"/>
      <c r="Y1720" s="66"/>
      <c r="Z1720" s="66"/>
      <c r="AA1720" s="66"/>
      <c r="AB1720" s="66"/>
      <c r="AC1720" s="66"/>
      <c r="AD1720" s="66"/>
      <c r="AE1720" s="66"/>
      <c r="AF1720" s="66"/>
      <c r="AG1720" s="72"/>
      <c r="AH1720" s="72"/>
      <c r="AI1720" s="72"/>
      <c r="AJ1720" s="72"/>
      <c r="AK1720" s="72"/>
      <c r="AL1720" s="72"/>
      <c r="AM1720" s="72"/>
      <c r="AN1720" s="72"/>
      <c r="AO1720" s="72"/>
      <c r="AP1720" s="72"/>
      <c r="AQ1720" s="72"/>
      <c r="AR1720" s="72"/>
      <c r="AS1720" s="72"/>
      <c r="AT1720" s="72"/>
      <c r="AU1720" s="72"/>
      <c r="AV1720" s="72"/>
      <c r="AW1720" s="72"/>
      <c r="AX1720" s="72"/>
      <c r="AY1720" s="72"/>
      <c r="AZ1720" s="72"/>
      <c r="BA1720" s="72"/>
      <c r="BB1720" s="72"/>
      <c r="BC1720" s="72"/>
      <c r="BD1720" s="72"/>
      <c r="BE1720" s="72"/>
      <c r="BF1720" s="72"/>
      <c r="BG1720" s="72"/>
      <c r="BH1720" s="72"/>
      <c r="BI1720" s="72"/>
      <c r="BJ1720" s="72"/>
      <c r="BK1720" s="72"/>
      <c r="BL1720" s="72"/>
      <c r="BM1720" s="72"/>
      <c r="BN1720" s="72"/>
      <c r="BO1720" s="72"/>
      <c r="BP1720" s="72"/>
      <c r="BQ1720" s="72"/>
      <c r="BR1720" s="72"/>
      <c r="BS1720" s="72"/>
      <c r="BT1720" s="72"/>
      <c r="DW1720" s="11"/>
      <c r="DX1720" s="11"/>
      <c r="DY1720" s="11"/>
      <c r="DZ1720" s="11"/>
      <c r="EA1720" s="11"/>
      <c r="EB1720" s="11"/>
      <c r="EC1720" s="11"/>
      <c r="ED1720" s="11"/>
      <c r="EE1720" s="11"/>
      <c r="EF1720" s="11"/>
      <c r="EG1720" s="11"/>
      <c r="EH1720" s="11"/>
      <c r="EI1720" s="11"/>
      <c r="EJ1720" s="11"/>
    </row>
    <row r="1721" spans="2:140" ht="25.15" customHeight="1">
      <c r="B1721" s="350">
        <f t="shared" si="644"/>
        <v>2038</v>
      </c>
      <c r="C1721" s="473"/>
      <c r="D1721" s="309">
        <f>$C$1684*($AN$1668-1)+1</f>
        <v>1.0128009588122437</v>
      </c>
      <c r="E1721" s="309">
        <v>1</v>
      </c>
      <c r="F1721" s="475"/>
      <c r="G1721" s="309">
        <f>$F$1684*($AN$1668-1)+1</f>
        <v>1.0204815340995899</v>
      </c>
      <c r="H1721" s="107">
        <f t="shared" si="645"/>
        <v>2.3354702168452168</v>
      </c>
      <c r="I1721" s="68">
        <v>1</v>
      </c>
      <c r="J1721" s="66"/>
      <c r="K1721" s="66"/>
      <c r="L1721" s="66"/>
      <c r="M1721" s="66"/>
      <c r="N1721" s="66"/>
      <c r="O1721" s="66"/>
      <c r="P1721" s="66"/>
      <c r="Q1721" s="66"/>
      <c r="R1721" s="66"/>
      <c r="S1721" s="66"/>
      <c r="T1721" s="66"/>
      <c r="U1721" s="66"/>
      <c r="V1721" s="66"/>
      <c r="W1721" s="66"/>
      <c r="X1721" s="66"/>
      <c r="Y1721" s="66"/>
      <c r="Z1721" s="66"/>
      <c r="AA1721" s="66"/>
      <c r="AB1721" s="66"/>
      <c r="AC1721" s="66"/>
      <c r="AD1721" s="66"/>
      <c r="AE1721" s="66"/>
      <c r="AF1721" s="66"/>
      <c r="AG1721" s="72"/>
      <c r="AH1721" s="72"/>
      <c r="AI1721" s="72"/>
      <c r="AJ1721" s="72"/>
      <c r="AK1721" s="72"/>
      <c r="AL1721" s="72"/>
      <c r="AM1721" s="72"/>
      <c r="AN1721" s="72"/>
      <c r="AO1721" s="72"/>
      <c r="AP1721" s="72"/>
      <c r="AQ1721" s="72"/>
      <c r="AR1721" s="72"/>
      <c r="AS1721" s="72"/>
      <c r="AT1721" s="72"/>
      <c r="AU1721" s="72"/>
      <c r="AV1721" s="72"/>
      <c r="AW1721" s="72"/>
      <c r="AX1721" s="72"/>
      <c r="AY1721" s="72"/>
      <c r="AZ1721" s="72"/>
      <c r="BA1721" s="72"/>
      <c r="BB1721" s="72"/>
      <c r="BC1721" s="72"/>
      <c r="BD1721" s="72"/>
      <c r="BE1721" s="72"/>
      <c r="BF1721" s="72"/>
      <c r="BG1721" s="72"/>
      <c r="BH1721" s="72"/>
      <c r="BI1721" s="72"/>
      <c r="BJ1721" s="72"/>
      <c r="BK1721" s="72"/>
      <c r="BL1721" s="72"/>
      <c r="BM1721" s="72"/>
      <c r="BN1721" s="72"/>
      <c r="BO1721" s="72"/>
      <c r="BP1721" s="72"/>
      <c r="BQ1721" s="72"/>
      <c r="BR1721" s="72"/>
      <c r="BS1721" s="72"/>
      <c r="BT1721" s="72"/>
      <c r="DW1721" s="11"/>
      <c r="DX1721" s="11"/>
      <c r="DY1721" s="11"/>
      <c r="DZ1721" s="11"/>
      <c r="EA1721" s="11"/>
      <c r="EB1721" s="11"/>
      <c r="EC1721" s="11"/>
      <c r="ED1721" s="11"/>
      <c r="EE1721" s="11"/>
      <c r="EF1721" s="11"/>
      <c r="EG1721" s="11"/>
      <c r="EH1721" s="11"/>
      <c r="EI1721" s="11"/>
      <c r="EJ1721" s="11"/>
    </row>
    <row r="1722" spans="2:140" ht="25.15" customHeight="1">
      <c r="B1722" s="350">
        <f t="shared" si="644"/>
        <v>2039</v>
      </c>
      <c r="C1722" s="473"/>
      <c r="D1722" s="309">
        <f>$C$1684*($AO$1668-1)+1</f>
        <v>1.0128447200569881</v>
      </c>
      <c r="E1722" s="309">
        <v>1</v>
      </c>
      <c r="F1722" s="475"/>
      <c r="G1722" s="309">
        <f>$F$1684*($AO$1668-1)+1</f>
        <v>1.0205515520911808</v>
      </c>
      <c r="H1722" s="107">
        <f t="shared" si="645"/>
        <v>2.3834677546641125</v>
      </c>
      <c r="I1722" s="68">
        <v>1</v>
      </c>
      <c r="J1722" s="66"/>
      <c r="K1722" s="66"/>
      <c r="L1722" s="66"/>
      <c r="M1722" s="66"/>
      <c r="N1722" s="66"/>
      <c r="O1722" s="66"/>
      <c r="P1722" s="66"/>
      <c r="Q1722" s="66"/>
      <c r="R1722" s="66"/>
      <c r="S1722" s="66"/>
      <c r="T1722" s="66"/>
      <c r="U1722" s="66"/>
      <c r="V1722" s="66"/>
      <c r="W1722" s="66"/>
      <c r="X1722" s="66"/>
      <c r="Y1722" s="66"/>
      <c r="Z1722" s="66"/>
      <c r="AA1722" s="66"/>
      <c r="AB1722" s="66"/>
      <c r="AC1722" s="66"/>
      <c r="AD1722" s="66"/>
      <c r="AE1722" s="66"/>
      <c r="AF1722" s="66"/>
      <c r="AG1722" s="72"/>
      <c r="AH1722" s="72"/>
      <c r="AI1722" s="72"/>
      <c r="AJ1722" s="72"/>
      <c r="AK1722" s="72"/>
      <c r="AL1722" s="72"/>
      <c r="AM1722" s="72"/>
      <c r="AN1722" s="72"/>
      <c r="AO1722" s="72"/>
      <c r="AP1722" s="72"/>
      <c r="AQ1722" s="72"/>
      <c r="AR1722" s="72"/>
      <c r="AS1722" s="72"/>
      <c r="AT1722" s="72"/>
      <c r="AU1722" s="72"/>
      <c r="AV1722" s="72"/>
      <c r="AW1722" s="72"/>
      <c r="AX1722" s="72"/>
      <c r="AY1722" s="72"/>
      <c r="AZ1722" s="72"/>
      <c r="BA1722" s="72"/>
      <c r="BB1722" s="72"/>
      <c r="BC1722" s="72"/>
      <c r="BD1722" s="72"/>
      <c r="BE1722" s="72"/>
      <c r="BF1722" s="72"/>
      <c r="BG1722" s="72"/>
      <c r="BH1722" s="72"/>
      <c r="BI1722" s="72"/>
      <c r="BJ1722" s="72"/>
      <c r="BK1722" s="72"/>
      <c r="BL1722" s="72"/>
      <c r="BM1722" s="72"/>
      <c r="BN1722" s="72"/>
      <c r="BO1722" s="72"/>
      <c r="BP1722" s="72"/>
      <c r="BQ1722" s="72"/>
      <c r="BR1722" s="72"/>
      <c r="BS1722" s="72"/>
      <c r="BT1722" s="72"/>
      <c r="DW1722" s="11"/>
      <c r="DX1722" s="11"/>
      <c r="DY1722" s="11"/>
      <c r="DZ1722" s="11"/>
      <c r="EA1722" s="11"/>
      <c r="EB1722" s="11"/>
      <c r="EC1722" s="11"/>
      <c r="ED1722" s="11"/>
      <c r="EE1722" s="11"/>
      <c r="EF1722" s="11"/>
      <c r="EG1722" s="11"/>
      <c r="EH1722" s="11"/>
      <c r="EI1722" s="11"/>
      <c r="EJ1722" s="11"/>
    </row>
    <row r="1723" spans="2:140" ht="25.15" customHeight="1">
      <c r="B1723" s="350">
        <f t="shared" si="644"/>
        <v>2040</v>
      </c>
      <c r="C1723" s="473"/>
      <c r="D1723" s="309">
        <f>$C$1684*($AP$1668-1)+1</f>
        <v>1.0123823342295184</v>
      </c>
      <c r="E1723" s="309">
        <v>1</v>
      </c>
      <c r="F1723" s="475"/>
      <c r="G1723" s="309">
        <f>$F$1684*($AP$1668-1)+1</f>
        <v>1.0198117347672293</v>
      </c>
      <c r="H1723" s="107">
        <f t="shared" si="645"/>
        <v>2.4306883856457615</v>
      </c>
      <c r="I1723" s="68">
        <v>1</v>
      </c>
      <c r="J1723" s="66"/>
      <c r="K1723" s="66"/>
      <c r="L1723" s="66"/>
      <c r="M1723" s="66"/>
      <c r="N1723" s="66"/>
      <c r="O1723" s="66"/>
      <c r="P1723" s="66"/>
      <c r="Q1723" s="66"/>
      <c r="R1723" s="66"/>
      <c r="S1723" s="66"/>
      <c r="T1723" s="66"/>
      <c r="U1723" s="66"/>
      <c r="V1723" s="66"/>
      <c r="W1723" s="66"/>
      <c r="X1723" s="66"/>
      <c r="Y1723" s="66"/>
      <c r="Z1723" s="66"/>
      <c r="AA1723" s="66"/>
      <c r="AB1723" s="66"/>
      <c r="AC1723" s="66"/>
      <c r="AD1723" s="66"/>
      <c r="AE1723" s="66"/>
      <c r="AF1723" s="66"/>
      <c r="AG1723" s="72"/>
      <c r="AH1723" s="72"/>
      <c r="AI1723" s="72"/>
      <c r="AJ1723" s="72"/>
      <c r="AK1723" s="72"/>
      <c r="AL1723" s="72"/>
      <c r="AM1723" s="72"/>
      <c r="AN1723" s="72"/>
      <c r="AO1723" s="72"/>
      <c r="AP1723" s="72"/>
      <c r="AQ1723" s="72"/>
      <c r="AR1723" s="72"/>
      <c r="AS1723" s="72"/>
      <c r="AT1723" s="72"/>
      <c r="AU1723" s="72"/>
      <c r="AV1723" s="72"/>
      <c r="AW1723" s="72"/>
      <c r="AX1723" s="72"/>
      <c r="AY1723" s="72"/>
      <c r="AZ1723" s="72"/>
      <c r="BA1723" s="72"/>
      <c r="BB1723" s="72"/>
      <c r="BC1723" s="72"/>
      <c r="BD1723" s="72"/>
      <c r="BE1723" s="72"/>
      <c r="BF1723" s="72"/>
      <c r="BG1723" s="72"/>
      <c r="BH1723" s="72"/>
      <c r="BI1723" s="72"/>
      <c r="BJ1723" s="72"/>
      <c r="BK1723" s="72"/>
      <c r="BL1723" s="72"/>
      <c r="BM1723" s="72"/>
      <c r="BN1723" s="72"/>
      <c r="BO1723" s="72"/>
      <c r="BP1723" s="72"/>
      <c r="BQ1723" s="72"/>
      <c r="BR1723" s="72"/>
      <c r="BS1723" s="72"/>
      <c r="BT1723" s="72"/>
      <c r="DW1723" s="11"/>
      <c r="DX1723" s="11"/>
      <c r="DY1723" s="11"/>
      <c r="DZ1723" s="11"/>
      <c r="EA1723" s="11"/>
      <c r="EB1723" s="11"/>
      <c r="EC1723" s="11"/>
      <c r="ED1723" s="11"/>
      <c r="EE1723" s="11"/>
      <c r="EF1723" s="11"/>
      <c r="EG1723" s="11"/>
      <c r="EH1723" s="11"/>
      <c r="EI1723" s="11"/>
      <c r="EJ1723" s="11"/>
    </row>
    <row r="1724" spans="2:140" ht="25.15" customHeight="1">
      <c r="B1724" s="350">
        <f t="shared" si="644"/>
        <v>2041</v>
      </c>
      <c r="C1724" s="473"/>
      <c r="D1724" s="309">
        <f>$C$1684*($AQ$1668-1)+1</f>
        <v>1.0119108940334476</v>
      </c>
      <c r="E1724" s="309">
        <v>1</v>
      </c>
      <c r="F1724" s="475"/>
      <c r="G1724" s="309">
        <f>$F$1684*($AQ$1668-1)+1</f>
        <v>1.019057430453516</v>
      </c>
      <c r="H1724" s="107">
        <f t="shared" si="645"/>
        <v>2.4770110605093749</v>
      </c>
      <c r="I1724" s="68">
        <v>1</v>
      </c>
      <c r="J1724" s="66"/>
      <c r="K1724" s="66"/>
      <c r="L1724" s="66"/>
      <c r="M1724" s="66"/>
      <c r="N1724" s="66"/>
      <c r="O1724" s="66"/>
      <c r="P1724" s="66"/>
      <c r="Q1724" s="66"/>
      <c r="R1724" s="66"/>
      <c r="S1724" s="66"/>
      <c r="T1724" s="66"/>
      <c r="U1724" s="66"/>
      <c r="V1724" s="66"/>
      <c r="W1724" s="66"/>
      <c r="X1724" s="66"/>
      <c r="Y1724" s="66"/>
      <c r="Z1724" s="66"/>
      <c r="AA1724" s="66"/>
      <c r="AB1724" s="66"/>
      <c r="AC1724" s="66"/>
      <c r="AD1724" s="66"/>
      <c r="AE1724" s="66"/>
      <c r="AF1724" s="66"/>
      <c r="AG1724" s="72"/>
      <c r="AH1724" s="72"/>
      <c r="AI1724" s="72"/>
      <c r="AJ1724" s="72"/>
      <c r="AK1724" s="72"/>
      <c r="AL1724" s="72"/>
      <c r="AM1724" s="72"/>
      <c r="AN1724" s="72"/>
      <c r="AO1724" s="72"/>
      <c r="AP1724" s="72"/>
      <c r="AQ1724" s="72"/>
      <c r="AR1724" s="72"/>
      <c r="AS1724" s="72"/>
      <c r="AT1724" s="72"/>
      <c r="AU1724" s="72"/>
      <c r="AV1724" s="72"/>
      <c r="AW1724" s="72"/>
      <c r="AX1724" s="72"/>
      <c r="AY1724" s="72"/>
      <c r="AZ1724" s="72"/>
      <c r="BA1724" s="72"/>
      <c r="BB1724" s="72"/>
      <c r="BC1724" s="72"/>
      <c r="BD1724" s="72"/>
      <c r="BE1724" s="72"/>
      <c r="BF1724" s="72"/>
      <c r="BG1724" s="72"/>
      <c r="BH1724" s="72"/>
      <c r="BI1724" s="72"/>
      <c r="BJ1724" s="72"/>
      <c r="BK1724" s="72"/>
      <c r="BL1724" s="72"/>
      <c r="BM1724" s="72"/>
      <c r="BN1724" s="72"/>
      <c r="BO1724" s="72"/>
      <c r="BP1724" s="72"/>
      <c r="BQ1724" s="72"/>
      <c r="BR1724" s="72"/>
      <c r="BS1724" s="72"/>
      <c r="BT1724" s="72"/>
      <c r="DW1724" s="11"/>
      <c r="DX1724" s="11"/>
      <c r="DY1724" s="11"/>
      <c r="DZ1724" s="11"/>
      <c r="EA1724" s="11"/>
      <c r="EB1724" s="11"/>
      <c r="EC1724" s="11"/>
      <c r="ED1724" s="11"/>
      <c r="EE1724" s="11"/>
      <c r="EF1724" s="11"/>
      <c r="EG1724" s="11"/>
      <c r="EH1724" s="11"/>
      <c r="EI1724" s="11"/>
      <c r="EJ1724" s="11"/>
    </row>
    <row r="1725" spans="2:140" ht="25.15" customHeight="1">
      <c r="B1725" s="350">
        <f t="shared" si="644"/>
        <v>2042</v>
      </c>
      <c r="C1725" s="473"/>
      <c r="D1725" s="309">
        <f>$C$1684*($AR$1668-1)+1</f>
        <v>1.0119415547267763</v>
      </c>
      <c r="E1725" s="309">
        <v>1</v>
      </c>
      <c r="F1725" s="475"/>
      <c r="G1725" s="309">
        <f>$F$1684*($AR$1668-1)+1</f>
        <v>1.0191064875628419</v>
      </c>
      <c r="H1725" s="107">
        <f t="shared" si="645"/>
        <v>2.5243380415300192</v>
      </c>
      <c r="I1725" s="68">
        <v>1</v>
      </c>
      <c r="J1725" s="66"/>
      <c r="K1725" s="66"/>
      <c r="L1725" s="66"/>
      <c r="M1725" s="66"/>
      <c r="N1725" s="66"/>
      <c r="O1725" s="66"/>
      <c r="P1725" s="66"/>
      <c r="Q1725" s="66"/>
      <c r="R1725" s="66"/>
      <c r="S1725" s="66"/>
      <c r="T1725" s="66"/>
      <c r="U1725" s="66"/>
      <c r="V1725" s="66"/>
      <c r="W1725" s="66"/>
      <c r="X1725" s="66"/>
      <c r="Y1725" s="66"/>
      <c r="Z1725" s="66"/>
      <c r="AA1725" s="66"/>
      <c r="AB1725" s="66"/>
      <c r="AC1725" s="66"/>
      <c r="AD1725" s="66"/>
      <c r="AE1725" s="66"/>
      <c r="AF1725" s="66"/>
      <c r="AG1725" s="72"/>
      <c r="AH1725" s="72"/>
      <c r="AI1725" s="72"/>
      <c r="AJ1725" s="72"/>
      <c r="AK1725" s="72"/>
      <c r="AL1725" s="72"/>
      <c r="AM1725" s="72"/>
      <c r="AN1725" s="72"/>
      <c r="AO1725" s="72"/>
      <c r="AP1725" s="72"/>
      <c r="AQ1725" s="72"/>
      <c r="AR1725" s="72"/>
      <c r="AS1725" s="72"/>
      <c r="AT1725" s="72"/>
      <c r="AU1725" s="72"/>
      <c r="AV1725" s="72"/>
      <c r="AW1725" s="72"/>
      <c r="AX1725" s="72"/>
      <c r="AY1725" s="72"/>
      <c r="AZ1725" s="72"/>
      <c r="BA1725" s="72"/>
      <c r="BB1725" s="72"/>
      <c r="BC1725" s="72"/>
      <c r="BD1725" s="72"/>
      <c r="BE1725" s="72"/>
      <c r="BF1725" s="72"/>
      <c r="BG1725" s="72"/>
      <c r="BH1725" s="72"/>
      <c r="BI1725" s="72"/>
      <c r="BJ1725" s="72"/>
      <c r="BK1725" s="72"/>
      <c r="BL1725" s="72"/>
      <c r="BM1725" s="72"/>
      <c r="BN1725" s="72"/>
      <c r="BO1725" s="72"/>
      <c r="BP1725" s="72"/>
      <c r="BQ1725" s="72"/>
      <c r="BR1725" s="72"/>
      <c r="BS1725" s="72"/>
      <c r="BT1725" s="72"/>
      <c r="DW1725" s="11"/>
      <c r="DX1725" s="11"/>
      <c r="DY1725" s="11"/>
      <c r="DZ1725" s="11"/>
      <c r="EA1725" s="11"/>
      <c r="EB1725" s="11"/>
      <c r="EC1725" s="11"/>
      <c r="ED1725" s="11"/>
      <c r="EE1725" s="11"/>
      <c r="EF1725" s="11"/>
      <c r="EG1725" s="11"/>
      <c r="EH1725" s="11"/>
      <c r="EI1725" s="11"/>
      <c r="EJ1725" s="11"/>
    </row>
    <row r="1726" spans="2:140" ht="25.15" customHeight="1">
      <c r="B1726" s="350">
        <f t="shared" si="644"/>
        <v>2043</v>
      </c>
      <c r="C1726" s="473"/>
      <c r="D1726" s="309">
        <f>$C$1684*($AS$1668-1)+1</f>
        <v>1.0114649987554274</v>
      </c>
      <c r="E1726" s="309">
        <v>1</v>
      </c>
      <c r="F1726" s="475"/>
      <c r="G1726" s="309">
        <f>$F$1684*($AS$1668-1)+1</f>
        <v>1.0183439980086839</v>
      </c>
      <c r="H1726" s="107">
        <f t="shared" si="645"/>
        <v>2.5706444935370909</v>
      </c>
      <c r="I1726" s="68">
        <v>1</v>
      </c>
      <c r="J1726" s="66"/>
      <c r="K1726" s="66"/>
      <c r="L1726" s="66"/>
      <c r="M1726" s="66"/>
      <c r="N1726" s="66"/>
      <c r="O1726" s="66"/>
      <c r="P1726" s="66"/>
      <c r="Q1726" s="66"/>
      <c r="R1726" s="66"/>
      <c r="S1726" s="66"/>
      <c r="T1726" s="66"/>
      <c r="U1726" s="66"/>
      <c r="V1726" s="66"/>
      <c r="W1726" s="66"/>
      <c r="X1726" s="66"/>
      <c r="Y1726" s="66"/>
      <c r="Z1726" s="66"/>
      <c r="AA1726" s="66"/>
      <c r="AB1726" s="66"/>
      <c r="AC1726" s="66"/>
      <c r="AD1726" s="66"/>
      <c r="AE1726" s="66"/>
      <c r="AF1726" s="66"/>
      <c r="AG1726" s="72"/>
      <c r="AH1726" s="72"/>
      <c r="AI1726" s="72"/>
      <c r="AJ1726" s="72"/>
      <c r="AK1726" s="72"/>
      <c r="AL1726" s="72"/>
      <c r="AM1726" s="72"/>
      <c r="AN1726" s="72"/>
      <c r="AO1726" s="72"/>
      <c r="AP1726" s="72"/>
      <c r="AQ1726" s="72"/>
      <c r="AR1726" s="72"/>
      <c r="AS1726" s="72"/>
      <c r="AT1726" s="72"/>
      <c r="AU1726" s="72"/>
      <c r="AV1726" s="72"/>
      <c r="AW1726" s="72"/>
      <c r="AX1726" s="72"/>
      <c r="AY1726" s="72"/>
      <c r="AZ1726" s="72"/>
      <c r="BA1726" s="72"/>
      <c r="BB1726" s="72"/>
      <c r="BC1726" s="72"/>
      <c r="BD1726" s="72"/>
      <c r="BE1726" s="72"/>
      <c r="BF1726" s="72"/>
      <c r="BG1726" s="72"/>
      <c r="BH1726" s="72"/>
      <c r="BI1726" s="72"/>
      <c r="BJ1726" s="72"/>
      <c r="BK1726" s="72"/>
      <c r="BL1726" s="72"/>
      <c r="BM1726" s="72"/>
      <c r="BN1726" s="72"/>
      <c r="BO1726" s="72"/>
      <c r="BP1726" s="72"/>
      <c r="BQ1726" s="72"/>
      <c r="BR1726" s="72"/>
      <c r="BS1726" s="72"/>
      <c r="BT1726" s="72"/>
      <c r="DW1726" s="11"/>
      <c r="DX1726" s="11"/>
      <c r="DY1726" s="11"/>
      <c r="DZ1726" s="11"/>
      <c r="EA1726" s="11"/>
      <c r="EB1726" s="11"/>
      <c r="EC1726" s="11"/>
      <c r="ED1726" s="11"/>
      <c r="EE1726" s="11"/>
      <c r="EF1726" s="11"/>
      <c r="EG1726" s="11"/>
      <c r="EH1726" s="11"/>
      <c r="EI1726" s="11"/>
      <c r="EJ1726" s="11"/>
    </row>
    <row r="1727" spans="2:140" ht="25.15" customHeight="1">
      <c r="B1727" s="350">
        <f t="shared" si="644"/>
        <v>2044</v>
      </c>
      <c r="C1727" s="473"/>
      <c r="D1727" s="309">
        <f>$C$1684*($AT$1668-1)+1</f>
        <v>1.0114911154431507</v>
      </c>
      <c r="E1727" s="309">
        <v>1</v>
      </c>
      <c r="F1727" s="475"/>
      <c r="G1727" s="309">
        <f>$F$1684*($AT$1668-1)+1</f>
        <v>1.0183857847090412</v>
      </c>
      <c r="H1727" s="107">
        <f t="shared" si="645"/>
        <v>2.617907809758746</v>
      </c>
      <c r="I1727" s="68">
        <v>1</v>
      </c>
      <c r="J1727" s="66"/>
      <c r="K1727" s="66"/>
      <c r="L1727" s="66"/>
      <c r="M1727" s="66"/>
      <c r="N1727" s="66"/>
      <c r="O1727" s="66"/>
      <c r="P1727" s="66"/>
      <c r="Q1727" s="66"/>
      <c r="R1727" s="66"/>
      <c r="S1727" s="66"/>
      <c r="T1727" s="66"/>
      <c r="U1727" s="66"/>
      <c r="V1727" s="66"/>
      <c r="W1727" s="66"/>
      <c r="X1727" s="66"/>
      <c r="Y1727" s="66"/>
      <c r="Z1727" s="66"/>
      <c r="AA1727" s="66"/>
      <c r="AB1727" s="66"/>
      <c r="AC1727" s="66"/>
      <c r="AD1727" s="66"/>
      <c r="AE1727" s="66"/>
      <c r="AF1727" s="66"/>
      <c r="AG1727" s="72"/>
      <c r="AH1727" s="72"/>
      <c r="AI1727" s="72"/>
      <c r="AJ1727" s="72"/>
      <c r="AK1727" s="72"/>
      <c r="AL1727" s="72"/>
      <c r="AM1727" s="72"/>
      <c r="AN1727" s="72"/>
      <c r="AO1727" s="72"/>
      <c r="AP1727" s="72"/>
      <c r="AQ1727" s="72"/>
      <c r="AR1727" s="72"/>
      <c r="AS1727" s="72"/>
      <c r="AT1727" s="72"/>
      <c r="AU1727" s="72"/>
      <c r="AV1727" s="72"/>
      <c r="AW1727" s="72"/>
      <c r="AX1727" s="72"/>
      <c r="AY1727" s="72"/>
      <c r="AZ1727" s="72"/>
      <c r="BA1727" s="72"/>
      <c r="BB1727" s="72"/>
      <c r="BC1727" s="72"/>
      <c r="BD1727" s="72"/>
      <c r="BE1727" s="72"/>
      <c r="BF1727" s="72"/>
      <c r="BG1727" s="72"/>
      <c r="BH1727" s="72"/>
      <c r="BI1727" s="72"/>
      <c r="BJ1727" s="72"/>
      <c r="BK1727" s="72"/>
      <c r="BL1727" s="72"/>
      <c r="BM1727" s="72"/>
      <c r="BN1727" s="72"/>
      <c r="BO1727" s="72"/>
      <c r="BP1727" s="72"/>
      <c r="BQ1727" s="72"/>
      <c r="BR1727" s="72"/>
      <c r="BS1727" s="72"/>
      <c r="BT1727" s="72"/>
      <c r="DW1727" s="11"/>
      <c r="DX1727" s="11"/>
      <c r="DY1727" s="11"/>
      <c r="DZ1727" s="11"/>
      <c r="EA1727" s="11"/>
      <c r="EB1727" s="11"/>
      <c r="EC1727" s="11"/>
      <c r="ED1727" s="11"/>
      <c r="EE1727" s="11"/>
      <c r="EF1727" s="11"/>
      <c r="EG1727" s="11"/>
      <c r="EH1727" s="11"/>
      <c r="EI1727" s="11"/>
      <c r="EJ1727" s="11"/>
    </row>
    <row r="1728" spans="2:140" ht="25.15" customHeight="1">
      <c r="B1728" s="350">
        <f t="shared" si="644"/>
        <v>2045</v>
      </c>
      <c r="C1728" s="473"/>
      <c r="D1728" s="309">
        <f>$C$1684*($AU$1668-1)+1</f>
        <v>1.011012546706193</v>
      </c>
      <c r="E1728" s="309">
        <v>1</v>
      </c>
      <c r="F1728" s="475"/>
      <c r="G1728" s="309">
        <f>$F$1684*($AU$1668-1)+1</f>
        <v>1.0176200747299089</v>
      </c>
      <c r="H1728" s="107">
        <f t="shared" si="645"/>
        <v>2.6640355410027072</v>
      </c>
      <c r="I1728" s="68">
        <v>1</v>
      </c>
      <c r="J1728" s="66"/>
      <c r="K1728" s="66"/>
      <c r="L1728" s="66"/>
      <c r="M1728" s="66"/>
      <c r="N1728" s="66"/>
      <c r="O1728" s="66"/>
      <c r="P1728" s="66"/>
      <c r="Q1728" s="66"/>
      <c r="R1728" s="66"/>
      <c r="S1728" s="66"/>
      <c r="T1728" s="66"/>
      <c r="U1728" s="66"/>
      <c r="V1728" s="66"/>
      <c r="W1728" s="66"/>
      <c r="X1728" s="66"/>
      <c r="Y1728" s="66"/>
      <c r="Z1728" s="66"/>
      <c r="AA1728" s="66"/>
      <c r="AB1728" s="66"/>
      <c r="AC1728" s="66"/>
      <c r="AD1728" s="66"/>
      <c r="AE1728" s="66"/>
      <c r="AF1728" s="66"/>
      <c r="AG1728" s="72"/>
      <c r="AH1728" s="72"/>
      <c r="AI1728" s="72"/>
      <c r="AJ1728" s="72"/>
      <c r="AK1728" s="72"/>
      <c r="AL1728" s="72"/>
      <c r="AM1728" s="72"/>
      <c r="AN1728" s="72"/>
      <c r="AO1728" s="72"/>
      <c r="AP1728" s="72"/>
      <c r="AQ1728" s="72"/>
      <c r="AR1728" s="72"/>
      <c r="AS1728" s="72"/>
      <c r="AT1728" s="72"/>
      <c r="AU1728" s="72"/>
      <c r="AV1728" s="72"/>
      <c r="AW1728" s="72"/>
      <c r="AX1728" s="72"/>
      <c r="AY1728" s="72"/>
      <c r="AZ1728" s="72"/>
      <c r="BA1728" s="72"/>
      <c r="BB1728" s="72"/>
      <c r="BC1728" s="72"/>
      <c r="BD1728" s="72"/>
      <c r="BE1728" s="72"/>
      <c r="BF1728" s="72"/>
      <c r="BG1728" s="72"/>
      <c r="BH1728" s="72"/>
      <c r="BI1728" s="72"/>
      <c r="BJ1728" s="72"/>
      <c r="BK1728" s="72"/>
      <c r="BL1728" s="72"/>
      <c r="BM1728" s="72"/>
      <c r="BN1728" s="72"/>
      <c r="BO1728" s="72"/>
      <c r="BP1728" s="72"/>
      <c r="BQ1728" s="72"/>
      <c r="BR1728" s="72"/>
      <c r="BS1728" s="72"/>
      <c r="BT1728" s="72"/>
      <c r="DW1728" s="11"/>
      <c r="DX1728" s="11"/>
      <c r="DY1728" s="11"/>
      <c r="DZ1728" s="11"/>
      <c r="EA1728" s="11"/>
      <c r="EB1728" s="11"/>
      <c r="EC1728" s="11"/>
      <c r="ED1728" s="11"/>
      <c r="EE1728" s="11"/>
      <c r="EF1728" s="11"/>
      <c r="EG1728" s="11"/>
      <c r="EH1728" s="11"/>
      <c r="EI1728" s="11"/>
      <c r="EJ1728" s="11"/>
    </row>
    <row r="1729" spans="2:140" ht="25.15" customHeight="1">
      <c r="B1729" s="350">
        <f t="shared" si="644"/>
        <v>2046</v>
      </c>
      <c r="C1729" s="473"/>
      <c r="D1729" s="309">
        <f>$C$1684*($AV$1668-1)+1</f>
        <v>1.010531882857169</v>
      </c>
      <c r="E1729" s="309">
        <v>1</v>
      </c>
      <c r="F1729" s="475"/>
      <c r="G1729" s="309">
        <f>$F$1684*($AV$1668-1)+1</f>
        <v>1.0168510125714703</v>
      </c>
      <c r="H1729" s="107">
        <f t="shared" si="645"/>
        <v>2.7089272373949873</v>
      </c>
      <c r="I1729" s="68">
        <v>1</v>
      </c>
      <c r="J1729" s="66"/>
      <c r="K1729" s="66"/>
      <c r="L1729" s="66"/>
      <c r="M1729" s="66"/>
      <c r="N1729" s="66"/>
      <c r="O1729" s="66"/>
      <c r="P1729" s="66"/>
      <c r="Q1729" s="66"/>
      <c r="R1729" s="66"/>
      <c r="S1729" s="66"/>
      <c r="T1729" s="66"/>
      <c r="U1729" s="66"/>
      <c r="V1729" s="66"/>
      <c r="W1729" s="66"/>
      <c r="X1729" s="66"/>
      <c r="Y1729" s="66"/>
      <c r="Z1729" s="66"/>
      <c r="AA1729" s="66"/>
      <c r="AB1729" s="66"/>
      <c r="AC1729" s="66"/>
      <c r="AD1729" s="66"/>
      <c r="AE1729" s="66"/>
      <c r="AF1729" s="66"/>
      <c r="AG1729" s="72"/>
      <c r="AH1729" s="72"/>
      <c r="AI1729" s="72"/>
      <c r="AJ1729" s="72"/>
      <c r="AK1729" s="72"/>
      <c r="AL1729" s="72"/>
      <c r="AM1729" s="72"/>
      <c r="AN1729" s="72"/>
      <c r="AO1729" s="72"/>
      <c r="AP1729" s="72"/>
      <c r="AQ1729" s="72"/>
      <c r="AR1729" s="72"/>
      <c r="AS1729" s="72"/>
      <c r="AT1729" s="72"/>
      <c r="AU1729" s="72"/>
      <c r="AV1729" s="72"/>
      <c r="AW1729" s="72"/>
      <c r="AX1729" s="72"/>
      <c r="AY1729" s="72"/>
      <c r="AZ1729" s="72"/>
      <c r="BA1729" s="72"/>
      <c r="BB1729" s="72"/>
      <c r="BC1729" s="72"/>
      <c r="BD1729" s="72"/>
      <c r="BE1729" s="72"/>
      <c r="BF1729" s="72"/>
      <c r="BG1729" s="72"/>
      <c r="BH1729" s="72"/>
      <c r="BI1729" s="72"/>
      <c r="BJ1729" s="72"/>
      <c r="BK1729" s="72"/>
      <c r="BL1729" s="72"/>
      <c r="BM1729" s="72"/>
      <c r="BN1729" s="72"/>
      <c r="BO1729" s="72"/>
      <c r="BP1729" s="72"/>
      <c r="BQ1729" s="72"/>
      <c r="BR1729" s="72"/>
      <c r="BS1729" s="72"/>
      <c r="BT1729" s="72"/>
      <c r="DW1729" s="11"/>
      <c r="DX1729" s="11"/>
      <c r="DY1729" s="11"/>
      <c r="DZ1729" s="11"/>
      <c r="EA1729" s="11"/>
      <c r="EB1729" s="11"/>
      <c r="EC1729" s="11"/>
      <c r="ED1729" s="11"/>
      <c r="EE1729" s="11"/>
      <c r="EF1729" s="11"/>
      <c r="EG1729" s="11"/>
      <c r="EH1729" s="11"/>
      <c r="EI1729" s="11"/>
      <c r="EJ1729" s="11"/>
    </row>
    <row r="1730" spans="2:140" ht="25.15" customHeight="1">
      <c r="B1730" s="350">
        <f t="shared" si="644"/>
        <v>2047</v>
      </c>
      <c r="C1730" s="473"/>
      <c r="D1730" s="309">
        <f>$C$1684*($AW$1668-1)+1</f>
        <v>1.0105539253641851</v>
      </c>
      <c r="E1730" s="309">
        <v>1</v>
      </c>
      <c r="F1730" s="475"/>
      <c r="G1730" s="309">
        <f>$F$1684*($AW$1668-1)+1</f>
        <v>1.0168862805826961</v>
      </c>
      <c r="H1730" s="107">
        <f t="shared" si="645"/>
        <v>2.754670942803747</v>
      </c>
      <c r="I1730" s="68">
        <v>1</v>
      </c>
      <c r="J1730" s="66"/>
      <c r="K1730" s="66"/>
      <c r="L1730" s="66"/>
      <c r="M1730" s="66"/>
      <c r="N1730" s="66"/>
      <c r="O1730" s="66"/>
      <c r="P1730" s="66"/>
      <c r="Q1730" s="66"/>
      <c r="R1730" s="66"/>
      <c r="S1730" s="66"/>
      <c r="T1730" s="66"/>
      <c r="U1730" s="66"/>
      <c r="V1730" s="66"/>
      <c r="W1730" s="66"/>
      <c r="X1730" s="66"/>
      <c r="Y1730" s="66"/>
      <c r="Z1730" s="66"/>
      <c r="AA1730" s="66"/>
      <c r="AB1730" s="66"/>
      <c r="AC1730" s="66"/>
      <c r="AD1730" s="66"/>
      <c r="AE1730" s="66"/>
      <c r="AF1730" s="66"/>
      <c r="AG1730" s="72"/>
      <c r="AH1730" s="72"/>
      <c r="AI1730" s="72"/>
      <c r="AJ1730" s="72"/>
      <c r="AK1730" s="72"/>
      <c r="AL1730" s="72"/>
      <c r="AM1730" s="72"/>
      <c r="AN1730" s="72"/>
      <c r="AO1730" s="72"/>
      <c r="AP1730" s="72"/>
      <c r="AQ1730" s="72"/>
      <c r="AR1730" s="72"/>
      <c r="AS1730" s="72"/>
      <c r="AT1730" s="72"/>
      <c r="AU1730" s="72"/>
      <c r="AV1730" s="72"/>
      <c r="AW1730" s="72"/>
      <c r="AX1730" s="72"/>
      <c r="AY1730" s="72"/>
      <c r="AZ1730" s="72"/>
      <c r="BA1730" s="72"/>
      <c r="BB1730" s="72"/>
      <c r="BC1730" s="72"/>
      <c r="BD1730" s="72"/>
      <c r="BE1730" s="72"/>
      <c r="BF1730" s="72"/>
      <c r="BG1730" s="72"/>
      <c r="BH1730" s="72"/>
      <c r="BI1730" s="72"/>
      <c r="BJ1730" s="72"/>
      <c r="BK1730" s="72"/>
      <c r="BL1730" s="72"/>
      <c r="BM1730" s="72"/>
      <c r="BN1730" s="72"/>
      <c r="BO1730" s="72"/>
      <c r="BP1730" s="72"/>
      <c r="BQ1730" s="72"/>
      <c r="BR1730" s="72"/>
      <c r="BS1730" s="72"/>
      <c r="BT1730" s="72"/>
      <c r="DW1730" s="11"/>
      <c r="DX1730" s="11"/>
      <c r="DY1730" s="11"/>
      <c r="DZ1730" s="11"/>
      <c r="EA1730" s="11"/>
      <c r="EB1730" s="11"/>
      <c r="EC1730" s="11"/>
      <c r="ED1730" s="11"/>
      <c r="EE1730" s="11"/>
      <c r="EF1730" s="11"/>
      <c r="EG1730" s="11"/>
      <c r="EH1730" s="11"/>
      <c r="EI1730" s="11"/>
      <c r="EJ1730" s="11"/>
    </row>
    <row r="1731" spans="2:140" ht="25.15" customHeight="1">
      <c r="B1731" s="350">
        <f t="shared" si="644"/>
        <v>2048</v>
      </c>
      <c r="C1731" s="473"/>
      <c r="D1731" s="309">
        <f>$C$1684*($AX$1668-1)+1</f>
        <v>1.0105707747361161</v>
      </c>
      <c r="E1731" s="309">
        <v>1</v>
      </c>
      <c r="F1731" s="475"/>
      <c r="G1731" s="309">
        <f>$F$1684*($AX$1668-1)+1</f>
        <v>1.0169132395777858</v>
      </c>
      <c r="H1731" s="107">
        <f t="shared" si="645"/>
        <v>2.801261352417352</v>
      </c>
      <c r="I1731" s="68">
        <v>1</v>
      </c>
      <c r="J1731" s="66"/>
      <c r="K1731" s="66"/>
      <c r="L1731" s="66"/>
      <c r="M1731" s="66"/>
      <c r="N1731" s="66"/>
      <c r="O1731" s="66"/>
      <c r="P1731" s="66"/>
      <c r="Q1731" s="66"/>
      <c r="R1731" s="66"/>
      <c r="S1731" s="66"/>
      <c r="T1731" s="66"/>
      <c r="U1731" s="66"/>
      <c r="V1731" s="66"/>
      <c r="W1731" s="66"/>
      <c r="X1731" s="66"/>
      <c r="Y1731" s="66"/>
      <c r="Z1731" s="66"/>
      <c r="AA1731" s="66"/>
      <c r="AB1731" s="66"/>
      <c r="AC1731" s="66"/>
      <c r="AD1731" s="66"/>
      <c r="AE1731" s="66"/>
      <c r="AF1731" s="66"/>
      <c r="AG1731" s="72"/>
      <c r="AH1731" s="72"/>
      <c r="AI1731" s="72"/>
      <c r="AJ1731" s="72"/>
      <c r="AK1731" s="72"/>
      <c r="AL1731" s="72"/>
      <c r="AM1731" s="72"/>
      <c r="AN1731" s="72"/>
      <c r="AO1731" s="72"/>
      <c r="AP1731" s="72"/>
      <c r="AQ1731" s="72"/>
      <c r="AR1731" s="72"/>
      <c r="AS1731" s="72"/>
      <c r="AT1731" s="72"/>
      <c r="AU1731" s="72"/>
      <c r="AV1731" s="72"/>
      <c r="AW1731" s="72"/>
      <c r="AX1731" s="72"/>
      <c r="AY1731" s="72"/>
      <c r="AZ1731" s="72"/>
      <c r="BA1731" s="72"/>
      <c r="BB1731" s="72"/>
      <c r="BC1731" s="72"/>
      <c r="BD1731" s="72"/>
      <c r="BE1731" s="72"/>
      <c r="BF1731" s="72"/>
      <c r="BG1731" s="72"/>
      <c r="BH1731" s="72"/>
      <c r="BI1731" s="72"/>
      <c r="BJ1731" s="72"/>
      <c r="BK1731" s="72"/>
      <c r="BL1731" s="72"/>
      <c r="BM1731" s="72"/>
      <c r="BN1731" s="72"/>
      <c r="BO1731" s="72"/>
      <c r="BP1731" s="72"/>
      <c r="BQ1731" s="72"/>
      <c r="BR1731" s="72"/>
      <c r="BS1731" s="72"/>
      <c r="BT1731" s="72"/>
      <c r="DW1731" s="11"/>
      <c r="DX1731" s="11"/>
      <c r="DY1731" s="11"/>
      <c r="DZ1731" s="11"/>
      <c r="EA1731" s="11"/>
      <c r="EB1731" s="11"/>
      <c r="EC1731" s="11"/>
      <c r="ED1731" s="11"/>
      <c r="EE1731" s="11"/>
      <c r="EF1731" s="11"/>
      <c r="EG1731" s="11"/>
      <c r="EH1731" s="11"/>
      <c r="EI1731" s="11"/>
      <c r="EJ1731" s="11"/>
    </row>
    <row r="1732" spans="2:140" ht="25.15" customHeight="1">
      <c r="B1732" s="350">
        <f t="shared" si="644"/>
        <v>2049</v>
      </c>
      <c r="C1732" s="473"/>
      <c r="D1732" s="309">
        <f>$C$1684*($AY$1668-1)+1</f>
        <v>1.0105860799381552</v>
      </c>
      <c r="E1732" s="309">
        <v>1</v>
      </c>
      <c r="F1732" s="475"/>
      <c r="G1732" s="309">
        <f>$F$1684*($AY$1668-1)+1</f>
        <v>1.0169377279010483</v>
      </c>
      <c r="H1732" s="107">
        <f t="shared" si="645"/>
        <v>2.8487083549843195</v>
      </c>
      <c r="I1732" s="68">
        <v>1</v>
      </c>
      <c r="J1732" s="66"/>
      <c r="K1732" s="66"/>
      <c r="L1732" s="66"/>
      <c r="M1732" s="66"/>
      <c r="N1732" s="66"/>
      <c r="O1732" s="66"/>
      <c r="P1732" s="66"/>
      <c r="Q1732" s="66"/>
      <c r="R1732" s="66"/>
      <c r="S1732" s="66"/>
      <c r="T1732" s="66"/>
      <c r="U1732" s="66"/>
      <c r="V1732" s="66"/>
      <c r="W1732" s="66"/>
      <c r="X1732" s="66"/>
      <c r="Y1732" s="66"/>
      <c r="Z1732" s="66"/>
      <c r="AA1732" s="66"/>
      <c r="AB1732" s="66"/>
      <c r="AC1732" s="66"/>
      <c r="AD1732" s="66"/>
      <c r="AE1732" s="66"/>
      <c r="AF1732" s="66"/>
      <c r="AG1732" s="72"/>
      <c r="AH1732" s="72"/>
      <c r="AI1732" s="72"/>
      <c r="AJ1732" s="72"/>
      <c r="AK1732" s="72"/>
      <c r="AL1732" s="72"/>
      <c r="AM1732" s="72"/>
      <c r="AN1732" s="72"/>
      <c r="AO1732" s="72"/>
      <c r="AP1732" s="72"/>
      <c r="AQ1732" s="72"/>
      <c r="AR1732" s="72"/>
      <c r="AS1732" s="72"/>
      <c r="AT1732" s="72"/>
      <c r="AU1732" s="72"/>
      <c r="AV1732" s="72"/>
      <c r="AW1732" s="72"/>
      <c r="AX1732" s="72"/>
      <c r="AY1732" s="72"/>
      <c r="AZ1732" s="72"/>
      <c r="BA1732" s="72"/>
      <c r="BB1732" s="72"/>
      <c r="BC1732" s="72"/>
      <c r="BD1732" s="72"/>
      <c r="BE1732" s="72"/>
      <c r="BF1732" s="72"/>
      <c r="BG1732" s="72"/>
      <c r="BH1732" s="72"/>
      <c r="BI1732" s="72"/>
      <c r="BJ1732" s="72"/>
      <c r="BK1732" s="72"/>
      <c r="BL1732" s="72"/>
      <c r="BM1732" s="72"/>
      <c r="BN1732" s="72"/>
      <c r="BO1732" s="72"/>
      <c r="BP1732" s="72"/>
      <c r="BQ1732" s="72"/>
      <c r="BR1732" s="72"/>
      <c r="BS1732" s="72"/>
      <c r="BT1732" s="72"/>
      <c r="DW1732" s="11"/>
      <c r="DX1732" s="11"/>
      <c r="DY1732" s="11"/>
      <c r="DZ1732" s="11"/>
      <c r="EA1732" s="11"/>
      <c r="EB1732" s="11"/>
      <c r="EC1732" s="11"/>
      <c r="ED1732" s="11"/>
      <c r="EE1732" s="11"/>
      <c r="EF1732" s="11"/>
      <c r="EG1732" s="11"/>
      <c r="EH1732" s="11"/>
      <c r="EI1732" s="11"/>
      <c r="EJ1732" s="11"/>
    </row>
    <row r="1733" spans="2:140" ht="25.15" customHeight="1">
      <c r="B1733" s="350">
        <f t="shared" si="644"/>
        <v>2050</v>
      </c>
      <c r="C1733" s="473"/>
      <c r="D1733" s="309">
        <f>$C$1684*($AZ$1668-1)+1</f>
        <v>1.0100944250742896</v>
      </c>
      <c r="E1733" s="309">
        <v>1</v>
      </c>
      <c r="F1733" s="475"/>
      <c r="G1733" s="309">
        <f>$F$1684*($AZ$1668-1)+1</f>
        <v>1.0161510801188633</v>
      </c>
      <c r="H1733" s="107">
        <f t="shared" si="645"/>
        <v>2.8947180718609467</v>
      </c>
      <c r="I1733" s="68">
        <v>1</v>
      </c>
      <c r="J1733" s="66"/>
      <c r="K1733" s="66"/>
      <c r="L1733" s="66"/>
      <c r="M1733" s="66"/>
      <c r="N1733" s="66"/>
      <c r="O1733" s="66"/>
      <c r="P1733" s="66"/>
      <c r="Q1733" s="66"/>
      <c r="R1733" s="66"/>
      <c r="S1733" s="66"/>
      <c r="T1733" s="66"/>
      <c r="U1733" s="66"/>
      <c r="V1733" s="66"/>
      <c r="W1733" s="66"/>
      <c r="X1733" s="66"/>
      <c r="Y1733" s="66"/>
      <c r="Z1733" s="66"/>
      <c r="AA1733" s="66"/>
      <c r="AB1733" s="66"/>
      <c r="AC1733" s="66"/>
      <c r="AD1733" s="66"/>
      <c r="AE1733" s="66"/>
      <c r="AF1733" s="66"/>
      <c r="AG1733" s="72"/>
      <c r="AH1733" s="72"/>
      <c r="AI1733" s="72"/>
      <c r="AJ1733" s="72"/>
      <c r="AK1733" s="72"/>
      <c r="AL1733" s="72"/>
      <c r="AM1733" s="72"/>
      <c r="AN1733" s="72"/>
      <c r="AO1733" s="72"/>
      <c r="AP1733" s="72"/>
      <c r="AQ1733" s="72"/>
      <c r="AR1733" s="72"/>
      <c r="AS1733" s="72"/>
      <c r="AT1733" s="72"/>
      <c r="AU1733" s="72"/>
      <c r="AV1733" s="72"/>
      <c r="AW1733" s="72"/>
      <c r="AX1733" s="72"/>
      <c r="AY1733" s="72"/>
      <c r="AZ1733" s="72"/>
      <c r="BA1733" s="72"/>
      <c r="BB1733" s="72"/>
      <c r="BC1733" s="72"/>
      <c r="BD1733" s="72"/>
      <c r="BE1733" s="72"/>
      <c r="BF1733" s="72"/>
      <c r="BG1733" s="72"/>
      <c r="BH1733" s="72"/>
      <c r="BI1733" s="72"/>
      <c r="BJ1733" s="72"/>
      <c r="BK1733" s="72"/>
      <c r="BL1733" s="72"/>
      <c r="BM1733" s="72"/>
      <c r="BN1733" s="72"/>
      <c r="BO1733" s="72"/>
      <c r="BP1733" s="72"/>
      <c r="BQ1733" s="72"/>
      <c r="BR1733" s="72"/>
      <c r="BS1733" s="72"/>
      <c r="BT1733" s="72"/>
      <c r="DW1733" s="11"/>
      <c r="DX1733" s="11"/>
      <c r="DY1733" s="11"/>
      <c r="DZ1733" s="11"/>
      <c r="EA1733" s="11"/>
      <c r="EB1733" s="11"/>
      <c r="EC1733" s="11"/>
      <c r="ED1733" s="11"/>
      <c r="EE1733" s="11"/>
      <c r="EF1733" s="11"/>
      <c r="EG1733" s="11"/>
      <c r="EH1733" s="11"/>
      <c r="EI1733" s="11"/>
      <c r="EJ1733" s="11"/>
    </row>
    <row r="1734" spans="2:140" ht="25.15" customHeight="1">
      <c r="B1734" s="350">
        <f t="shared" si="644"/>
        <v>2051</v>
      </c>
      <c r="C1734" s="473"/>
      <c r="D1734" s="309">
        <f>$C$1684*($BA$1668-1)+1</f>
        <v>1.0100109483309443</v>
      </c>
      <c r="E1734" s="309">
        <v>1</v>
      </c>
      <c r="F1734" s="475"/>
      <c r="G1734" s="309">
        <f>$F$1684*($BA$1668-1)+1</f>
        <v>1.016017517329511</v>
      </c>
      <c r="H1734" s="107">
        <f t="shared" si="645"/>
        <v>2.9410842687410277</v>
      </c>
      <c r="I1734" s="68">
        <v>1</v>
      </c>
      <c r="J1734" s="66"/>
      <c r="K1734" s="66"/>
      <c r="L1734" s="66"/>
      <c r="M1734" s="66"/>
      <c r="N1734" s="66"/>
      <c r="O1734" s="66"/>
      <c r="P1734" s="66"/>
      <c r="Q1734" s="66"/>
      <c r="R1734" s="66"/>
      <c r="S1734" s="66"/>
      <c r="T1734" s="66"/>
      <c r="U1734" s="66"/>
      <c r="V1734" s="66"/>
      <c r="W1734" s="66"/>
      <c r="X1734" s="66"/>
      <c r="Y1734" s="66"/>
      <c r="Z1734" s="66"/>
      <c r="AA1734" s="66"/>
      <c r="AB1734" s="66"/>
      <c r="AC1734" s="66"/>
      <c r="AD1734" s="66"/>
      <c r="AE1734" s="66"/>
      <c r="AF1734" s="66"/>
      <c r="AG1734" s="72"/>
      <c r="AH1734" s="72"/>
      <c r="AI1734" s="72"/>
      <c r="AJ1734" s="72"/>
      <c r="AK1734" s="72"/>
      <c r="AL1734" s="72"/>
      <c r="AM1734" s="72"/>
      <c r="AN1734" s="72"/>
      <c r="AO1734" s="72"/>
      <c r="AP1734" s="72"/>
      <c r="AQ1734" s="72"/>
      <c r="AR1734" s="72"/>
      <c r="AS1734" s="72"/>
      <c r="AT1734" s="72"/>
      <c r="AU1734" s="72"/>
      <c r="AV1734" s="72"/>
      <c r="AW1734" s="72"/>
      <c r="AX1734" s="72"/>
      <c r="AY1734" s="72"/>
      <c r="AZ1734" s="72"/>
      <c r="BA1734" s="72"/>
      <c r="BB1734" s="72"/>
      <c r="BC1734" s="72"/>
      <c r="BD1734" s="72"/>
      <c r="BE1734" s="72"/>
      <c r="BF1734" s="72"/>
      <c r="BG1734" s="72"/>
      <c r="BH1734" s="72"/>
      <c r="BI1734" s="72"/>
      <c r="BJ1734" s="72"/>
      <c r="BK1734" s="72"/>
      <c r="BL1734" s="72"/>
      <c r="BM1734" s="72"/>
      <c r="BN1734" s="72"/>
      <c r="BO1734" s="72"/>
      <c r="BP1734" s="72"/>
      <c r="BQ1734" s="72"/>
      <c r="BR1734" s="72"/>
      <c r="BS1734" s="72"/>
      <c r="BT1734" s="72"/>
      <c r="DW1734" s="11"/>
      <c r="DX1734" s="11"/>
      <c r="DY1734" s="11"/>
      <c r="DZ1734" s="11"/>
      <c r="EA1734" s="11"/>
      <c r="EB1734" s="11"/>
      <c r="EC1734" s="11"/>
      <c r="ED1734" s="11"/>
      <c r="EE1734" s="11"/>
      <c r="EF1734" s="11"/>
      <c r="EG1734" s="11"/>
      <c r="EH1734" s="11"/>
      <c r="EI1734" s="11"/>
      <c r="EJ1734" s="11"/>
    </row>
    <row r="1735" spans="2:140" ht="25.15" customHeight="1">
      <c r="B1735" s="350">
        <f t="shared" si="644"/>
        <v>2052</v>
      </c>
      <c r="C1735" s="473"/>
      <c r="D1735" s="309">
        <f>$C$1684*($BB$1668-1)+1</f>
        <v>1.0100109483309443</v>
      </c>
      <c r="E1735" s="309">
        <v>1</v>
      </c>
      <c r="F1735" s="475"/>
      <c r="G1735" s="309">
        <f>$F$1684*($BB$1668-1)+1</f>
        <v>1.016017517329511</v>
      </c>
      <c r="H1735" s="107">
        <f t="shared" si="645"/>
        <v>2.9881931369831389</v>
      </c>
      <c r="I1735" s="68">
        <v>1</v>
      </c>
      <c r="J1735" s="66"/>
      <c r="K1735" s="66"/>
      <c r="L1735" s="66"/>
      <c r="M1735" s="66"/>
      <c r="N1735" s="66"/>
      <c r="O1735" s="66"/>
      <c r="P1735" s="66"/>
      <c r="Q1735" s="66"/>
      <c r="R1735" s="66"/>
      <c r="S1735" s="66"/>
      <c r="T1735" s="66"/>
      <c r="U1735" s="66"/>
      <c r="V1735" s="66"/>
      <c r="W1735" s="66"/>
      <c r="X1735" s="66"/>
      <c r="Y1735" s="66"/>
      <c r="Z1735" s="66"/>
      <c r="AA1735" s="66"/>
      <c r="AB1735" s="66"/>
      <c r="AC1735" s="66"/>
      <c r="AD1735" s="66"/>
      <c r="AE1735" s="66"/>
      <c r="AF1735" s="66"/>
      <c r="AG1735" s="72"/>
      <c r="AH1735" s="72"/>
      <c r="AI1735" s="72"/>
      <c r="AJ1735" s="72"/>
      <c r="AK1735" s="72"/>
      <c r="AL1735" s="72"/>
      <c r="AM1735" s="72"/>
      <c r="AN1735" s="72"/>
      <c r="AO1735" s="72"/>
      <c r="AP1735" s="72"/>
      <c r="AQ1735" s="72"/>
      <c r="AR1735" s="72"/>
      <c r="AS1735" s="72"/>
      <c r="AT1735" s="72"/>
      <c r="AU1735" s="72"/>
      <c r="AV1735" s="72"/>
      <c r="AW1735" s="72"/>
      <c r="AX1735" s="72"/>
      <c r="AY1735" s="72"/>
      <c r="AZ1735" s="72"/>
      <c r="BA1735" s="72"/>
      <c r="BB1735" s="72"/>
      <c r="BC1735" s="72"/>
      <c r="BD1735" s="72"/>
      <c r="BE1735" s="72"/>
      <c r="BF1735" s="72"/>
      <c r="BG1735" s="72"/>
      <c r="BH1735" s="72"/>
      <c r="BI1735" s="72"/>
      <c r="BJ1735" s="72"/>
      <c r="BK1735" s="72"/>
      <c r="BL1735" s="72"/>
      <c r="BM1735" s="72"/>
      <c r="BN1735" s="72"/>
      <c r="BO1735" s="72"/>
      <c r="BP1735" s="72"/>
      <c r="BQ1735" s="72"/>
      <c r="BR1735" s="72"/>
      <c r="BS1735" s="72"/>
      <c r="BT1735" s="72"/>
      <c r="DW1735" s="11"/>
      <c r="DX1735" s="11"/>
      <c r="DY1735" s="11"/>
      <c r="DZ1735" s="11"/>
      <c r="EA1735" s="11"/>
      <c r="EB1735" s="11"/>
      <c r="EC1735" s="11"/>
      <c r="ED1735" s="11"/>
      <c r="EE1735" s="11"/>
      <c r="EF1735" s="11"/>
      <c r="EG1735" s="11"/>
      <c r="EH1735" s="11"/>
      <c r="EI1735" s="11"/>
      <c r="EJ1735" s="11"/>
    </row>
    <row r="1736" spans="2:140" ht="25.15" customHeight="1">
      <c r="B1736" s="350">
        <f t="shared" si="644"/>
        <v>2053</v>
      </c>
      <c r="C1736" s="473"/>
      <c r="D1736" s="309">
        <f>$C$1684*($BC$1668-1)+1</f>
        <v>1.0100109483309445</v>
      </c>
      <c r="E1736" s="309">
        <v>1</v>
      </c>
      <c r="F1736" s="475"/>
      <c r="G1736" s="309">
        <f>$F$1684*($BC$1668-1)+1</f>
        <v>1.0160175173295112</v>
      </c>
      <c r="H1736" s="107">
        <f t="shared" si="645"/>
        <v>3.0360565723386927</v>
      </c>
      <c r="I1736" s="68">
        <v>1</v>
      </c>
      <c r="J1736" s="66"/>
      <c r="K1736" s="66"/>
      <c r="L1736" s="66"/>
      <c r="M1736" s="66"/>
      <c r="N1736" s="66"/>
      <c r="O1736" s="66"/>
      <c r="P1736" s="66"/>
      <c r="Q1736" s="66"/>
      <c r="R1736" s="66"/>
      <c r="S1736" s="66"/>
      <c r="T1736" s="66"/>
      <c r="U1736" s="66"/>
      <c r="V1736" s="66"/>
      <c r="W1736" s="66"/>
      <c r="X1736" s="66"/>
      <c r="Y1736" s="66"/>
      <c r="Z1736" s="66"/>
      <c r="AA1736" s="66"/>
      <c r="AB1736" s="66"/>
      <c r="AC1736" s="66"/>
      <c r="AD1736" s="66"/>
      <c r="AE1736" s="66"/>
      <c r="AF1736" s="66"/>
      <c r="AG1736" s="72"/>
      <c r="AH1736" s="72"/>
      <c r="AI1736" s="72"/>
      <c r="AJ1736" s="72"/>
      <c r="AK1736" s="72"/>
      <c r="AL1736" s="72"/>
      <c r="AM1736" s="72"/>
      <c r="AN1736" s="72"/>
      <c r="AO1736" s="72"/>
      <c r="AP1736" s="72"/>
      <c r="AQ1736" s="72"/>
      <c r="AR1736" s="72"/>
      <c r="AS1736" s="72"/>
      <c r="AT1736" s="72"/>
      <c r="AU1736" s="72"/>
      <c r="AV1736" s="72"/>
      <c r="AW1736" s="72"/>
      <c r="AX1736" s="72"/>
      <c r="AY1736" s="72"/>
      <c r="AZ1736" s="72"/>
      <c r="BA1736" s="72"/>
      <c r="BB1736" s="72"/>
      <c r="BC1736" s="72"/>
      <c r="BD1736" s="72"/>
      <c r="BE1736" s="72"/>
      <c r="BF1736" s="72"/>
      <c r="BG1736" s="72"/>
      <c r="BH1736" s="72"/>
      <c r="BI1736" s="72"/>
      <c r="BJ1736" s="72"/>
      <c r="BK1736" s="72"/>
      <c r="BL1736" s="72"/>
      <c r="BM1736" s="72"/>
      <c r="BN1736" s="72"/>
      <c r="BO1736" s="72"/>
      <c r="BP1736" s="72"/>
      <c r="BQ1736" s="72"/>
      <c r="BR1736" s="72"/>
      <c r="BS1736" s="72"/>
      <c r="BT1736" s="72"/>
      <c r="DW1736" s="11"/>
      <c r="DX1736" s="11"/>
      <c r="DY1736" s="11"/>
      <c r="DZ1736" s="11"/>
      <c r="EA1736" s="11"/>
      <c r="EB1736" s="11"/>
      <c r="EC1736" s="11"/>
      <c r="ED1736" s="11"/>
      <c r="EE1736" s="11"/>
      <c r="EF1736" s="11"/>
      <c r="EG1736" s="11"/>
      <c r="EH1736" s="11"/>
      <c r="EI1736" s="11"/>
      <c r="EJ1736" s="11"/>
    </row>
    <row r="1737" spans="2:140" ht="25.15" customHeight="1">
      <c r="B1737" s="350">
        <f t="shared" si="644"/>
        <v>2054</v>
      </c>
      <c r="C1737" s="473"/>
      <c r="D1737" s="309">
        <f>$C$1684*($BD$1668-1)+1</f>
        <v>1.0100109483309445</v>
      </c>
      <c r="E1737" s="309">
        <v>1</v>
      </c>
      <c r="F1737" s="475"/>
      <c r="G1737" s="309">
        <f>$F$1684*($BD$1668-1)+1</f>
        <v>1.0160175173295112</v>
      </c>
      <c r="H1737" s="107">
        <f t="shared" si="645"/>
        <v>3.0846866610995041</v>
      </c>
      <c r="I1737" s="68">
        <v>1</v>
      </c>
      <c r="J1737" s="66"/>
      <c r="K1737" s="66"/>
      <c r="L1737" s="66"/>
      <c r="M1737" s="66"/>
      <c r="N1737" s="66"/>
      <c r="O1737" s="66"/>
      <c r="P1737" s="66"/>
      <c r="Q1737" s="66"/>
      <c r="R1737" s="66"/>
      <c r="S1737" s="66"/>
      <c r="T1737" s="66"/>
      <c r="U1737" s="66"/>
      <c r="V1737" s="66"/>
      <c r="W1737" s="66"/>
      <c r="X1737" s="66"/>
      <c r="Y1737" s="66"/>
      <c r="Z1737" s="66"/>
      <c r="AA1737" s="66"/>
      <c r="AB1737" s="66"/>
      <c r="AC1737" s="66"/>
      <c r="AD1737" s="66"/>
      <c r="AE1737" s="66"/>
      <c r="AF1737" s="66"/>
      <c r="AG1737" s="72"/>
      <c r="AH1737" s="72"/>
      <c r="AI1737" s="72"/>
      <c r="AJ1737" s="72"/>
      <c r="AK1737" s="72"/>
      <c r="AL1737" s="72"/>
      <c r="AM1737" s="72"/>
      <c r="AN1737" s="72"/>
      <c r="AO1737" s="72"/>
      <c r="AP1737" s="72"/>
      <c r="AQ1737" s="72"/>
      <c r="AR1737" s="72"/>
      <c r="AS1737" s="72"/>
      <c r="AT1737" s="72"/>
      <c r="AU1737" s="72"/>
      <c r="AV1737" s="72"/>
      <c r="AW1737" s="72"/>
      <c r="AX1737" s="72"/>
      <c r="AY1737" s="72"/>
      <c r="AZ1737" s="72"/>
      <c r="BA1737" s="72"/>
      <c r="BB1737" s="72"/>
      <c r="BC1737" s="72"/>
      <c r="BD1737" s="72"/>
      <c r="BE1737" s="72"/>
      <c r="BF1737" s="72"/>
      <c r="BG1737" s="72"/>
      <c r="BH1737" s="72"/>
      <c r="BI1737" s="72"/>
      <c r="BJ1737" s="72"/>
      <c r="BK1737" s="72"/>
      <c r="BL1737" s="72"/>
      <c r="BM1737" s="72"/>
      <c r="BN1737" s="72"/>
      <c r="BO1737" s="72"/>
      <c r="BP1737" s="72"/>
      <c r="BQ1737" s="72"/>
      <c r="BR1737" s="72"/>
      <c r="BS1737" s="72"/>
      <c r="BT1737" s="72"/>
      <c r="DW1737" s="11"/>
      <c r="DX1737" s="11"/>
      <c r="DY1737" s="11"/>
      <c r="DZ1737" s="11"/>
      <c r="EA1737" s="11"/>
      <c r="EB1737" s="11"/>
      <c r="EC1737" s="11"/>
      <c r="ED1737" s="11"/>
      <c r="EE1737" s="11"/>
      <c r="EF1737" s="11"/>
      <c r="EG1737" s="11"/>
      <c r="EH1737" s="11"/>
      <c r="EI1737" s="11"/>
      <c r="EJ1737" s="11"/>
    </row>
    <row r="1738" spans="2:140" ht="25.15" customHeight="1">
      <c r="B1738" s="350">
        <f t="shared" si="644"/>
        <v>2055</v>
      </c>
      <c r="C1738" s="473"/>
      <c r="D1738" s="309">
        <f>$C$1684*($BE$1668-1)+1</f>
        <v>1.0100109483309445</v>
      </c>
      <c r="E1738" s="309">
        <v>1</v>
      </c>
      <c r="F1738" s="475"/>
      <c r="G1738" s="309">
        <f>$F$1684*($BE$1668-1)+1</f>
        <v>1.0160175173295112</v>
      </c>
      <c r="H1738" s="107">
        <f t="shared" si="645"/>
        <v>3.1340956831497775</v>
      </c>
      <c r="I1738" s="68">
        <v>1</v>
      </c>
      <c r="J1738" s="66"/>
      <c r="K1738" s="66"/>
      <c r="L1738" s="66"/>
      <c r="M1738" s="66"/>
      <c r="N1738" s="66"/>
      <c r="O1738" s="66"/>
      <c r="P1738" s="66"/>
      <c r="Q1738" s="66"/>
      <c r="R1738" s="66"/>
      <c r="S1738" s="66"/>
      <c r="T1738" s="66"/>
      <c r="U1738" s="66"/>
      <c r="V1738" s="66"/>
      <c r="W1738" s="66"/>
      <c r="X1738" s="66"/>
      <c r="Y1738" s="66"/>
      <c r="Z1738" s="66"/>
      <c r="AA1738" s="66"/>
      <c r="AB1738" s="66"/>
      <c r="AC1738" s="66"/>
      <c r="AD1738" s="66"/>
      <c r="AE1738" s="66"/>
      <c r="AF1738" s="66"/>
      <c r="AG1738" s="72"/>
      <c r="AH1738" s="72"/>
      <c r="AI1738" s="72"/>
      <c r="AJ1738" s="72"/>
      <c r="AK1738" s="72"/>
      <c r="AL1738" s="72"/>
      <c r="AM1738" s="72"/>
      <c r="AN1738" s="72"/>
      <c r="AO1738" s="72"/>
      <c r="AP1738" s="72"/>
      <c r="AQ1738" s="72"/>
      <c r="AR1738" s="72"/>
      <c r="AS1738" s="72"/>
      <c r="AT1738" s="72"/>
      <c r="AU1738" s="72"/>
      <c r="AV1738" s="72"/>
      <c r="AW1738" s="72"/>
      <c r="AX1738" s="72"/>
      <c r="AY1738" s="72"/>
      <c r="AZ1738" s="72"/>
      <c r="BA1738" s="72"/>
      <c r="BB1738" s="72"/>
      <c r="BC1738" s="72"/>
      <c r="BD1738" s="72"/>
      <c r="BE1738" s="72"/>
      <c r="BF1738" s="72"/>
      <c r="BG1738" s="72"/>
      <c r="BH1738" s="72"/>
      <c r="BI1738" s="72"/>
      <c r="BJ1738" s="72"/>
      <c r="BK1738" s="72"/>
      <c r="BL1738" s="72"/>
      <c r="BM1738" s="72"/>
      <c r="BN1738" s="72"/>
      <c r="BO1738" s="72"/>
      <c r="BP1738" s="72"/>
      <c r="BQ1738" s="72"/>
      <c r="BR1738" s="72"/>
      <c r="BS1738" s="72"/>
      <c r="BT1738" s="72"/>
      <c r="DW1738" s="11"/>
      <c r="DX1738" s="11"/>
      <c r="DY1738" s="11"/>
      <c r="DZ1738" s="11"/>
      <c r="EA1738" s="11"/>
      <c r="EB1738" s="11"/>
      <c r="EC1738" s="11"/>
      <c r="ED1738" s="11"/>
      <c r="EE1738" s="11"/>
      <c r="EF1738" s="11"/>
      <c r="EG1738" s="11"/>
      <c r="EH1738" s="11"/>
      <c r="EI1738" s="11"/>
      <c r="EJ1738" s="11"/>
    </row>
    <row r="1739" spans="2:140" ht="25.15" customHeight="1">
      <c r="B1739" s="350">
        <f t="shared" si="644"/>
        <v>2056</v>
      </c>
      <c r="C1739" s="473"/>
      <c r="D1739" s="309">
        <f>$C$1684*($BF$1668-1)+1</f>
        <v>1.0100109483309445</v>
      </c>
      <c r="E1739" s="309">
        <v>1</v>
      </c>
      <c r="F1739" s="475"/>
      <c r="G1739" s="309">
        <f>$F$1684*($BF$1668-1)+1</f>
        <v>1.0160175173295112</v>
      </c>
      <c r="H1739" s="107">
        <f t="shared" si="645"/>
        <v>3.1842961150669753</v>
      </c>
      <c r="I1739" s="68">
        <v>1</v>
      </c>
      <c r="J1739" s="66"/>
      <c r="K1739" s="66"/>
      <c r="L1739" s="66"/>
      <c r="M1739" s="66"/>
      <c r="N1739" s="66"/>
      <c r="O1739" s="66"/>
      <c r="P1739" s="66"/>
      <c r="Q1739" s="66"/>
      <c r="R1739" s="66"/>
      <c r="S1739" s="66"/>
      <c r="T1739" s="66"/>
      <c r="U1739" s="66"/>
      <c r="V1739" s="66"/>
      <c r="W1739" s="66"/>
      <c r="X1739" s="66"/>
      <c r="Y1739" s="66"/>
      <c r="Z1739" s="66"/>
      <c r="AA1739" s="66"/>
      <c r="AB1739" s="66"/>
      <c r="AC1739" s="66"/>
      <c r="AD1739" s="66"/>
      <c r="AE1739" s="66"/>
      <c r="AF1739" s="66"/>
      <c r="AG1739" s="72"/>
      <c r="AH1739" s="72"/>
      <c r="AI1739" s="72"/>
      <c r="AJ1739" s="72"/>
      <c r="AK1739" s="72"/>
      <c r="AL1739" s="72"/>
      <c r="AM1739" s="72"/>
      <c r="AN1739" s="72"/>
      <c r="AO1739" s="72"/>
      <c r="AP1739" s="72"/>
      <c r="AQ1739" s="72"/>
      <c r="AR1739" s="72"/>
      <c r="AS1739" s="72"/>
      <c r="AT1739" s="72"/>
      <c r="AU1739" s="72"/>
      <c r="AV1739" s="72"/>
      <c r="AW1739" s="72"/>
      <c r="AX1739" s="72"/>
      <c r="AY1739" s="72"/>
      <c r="AZ1739" s="72"/>
      <c r="BA1739" s="72"/>
      <c r="BB1739" s="72"/>
      <c r="BC1739" s="72"/>
      <c r="BD1739" s="72"/>
      <c r="BE1739" s="72"/>
      <c r="BF1739" s="72"/>
      <c r="BG1739" s="72"/>
      <c r="BH1739" s="72"/>
      <c r="BI1739" s="72"/>
      <c r="BJ1739" s="72"/>
      <c r="BK1739" s="72"/>
      <c r="BL1739" s="72"/>
      <c r="BM1739" s="72"/>
      <c r="BN1739" s="72"/>
      <c r="BO1739" s="72"/>
      <c r="BP1739" s="72"/>
      <c r="BQ1739" s="72"/>
      <c r="BR1739" s="72"/>
      <c r="BS1739" s="72"/>
      <c r="BT1739" s="72"/>
      <c r="DW1739" s="11"/>
      <c r="DX1739" s="11"/>
      <c r="DY1739" s="11"/>
      <c r="DZ1739" s="11"/>
      <c r="EA1739" s="11"/>
      <c r="EB1739" s="11"/>
      <c r="EC1739" s="11"/>
      <c r="ED1739" s="11"/>
      <c r="EE1739" s="11"/>
      <c r="EF1739" s="11"/>
      <c r="EG1739" s="11"/>
      <c r="EH1739" s="11"/>
      <c r="EI1739" s="11"/>
      <c r="EJ1739" s="11"/>
    </row>
    <row r="1740" spans="2:140" ht="25.15" customHeight="1">
      <c r="B1740" s="350">
        <f t="shared" si="644"/>
        <v>2057</v>
      </c>
      <c r="C1740" s="473"/>
      <c r="D1740" s="309">
        <f>$C$1684*($BG$1668-1)+1</f>
        <v>1.0100109483309445</v>
      </c>
      <c r="E1740" s="309">
        <v>1</v>
      </c>
      <c r="F1740" s="475"/>
      <c r="G1740" s="309">
        <f>$F$1684*($BG$1668-1)+1</f>
        <v>1.0160175173295112</v>
      </c>
      <c r="H1740" s="107">
        <f t="shared" si="645"/>
        <v>3.2353006332723555</v>
      </c>
      <c r="I1740" s="68">
        <v>1</v>
      </c>
      <c r="J1740" s="66"/>
      <c r="K1740" s="66"/>
      <c r="L1740" s="66"/>
      <c r="M1740" s="66"/>
      <c r="N1740" s="66"/>
      <c r="O1740" s="66"/>
      <c r="P1740" s="66"/>
      <c r="Q1740" s="66"/>
      <c r="R1740" s="66"/>
      <c r="S1740" s="66"/>
      <c r="T1740" s="66"/>
      <c r="U1740" s="66"/>
      <c r="V1740" s="66"/>
      <c r="W1740" s="66"/>
      <c r="X1740" s="66"/>
      <c r="Y1740" s="66"/>
      <c r="Z1740" s="66"/>
      <c r="AA1740" s="66"/>
      <c r="AB1740" s="66"/>
      <c r="AC1740" s="66"/>
      <c r="AD1740" s="66"/>
      <c r="AE1740" s="66"/>
      <c r="AF1740" s="66"/>
      <c r="AG1740" s="72"/>
      <c r="AH1740" s="72"/>
      <c r="AI1740" s="72"/>
      <c r="AJ1740" s="72"/>
      <c r="AK1740" s="72"/>
      <c r="AL1740" s="72"/>
      <c r="AM1740" s="72"/>
      <c r="AN1740" s="72"/>
      <c r="AO1740" s="72"/>
      <c r="AP1740" s="72"/>
      <c r="AQ1740" s="72"/>
      <c r="AR1740" s="72"/>
      <c r="AS1740" s="72"/>
      <c r="AT1740" s="72"/>
      <c r="AU1740" s="72"/>
      <c r="AV1740" s="72"/>
      <c r="AW1740" s="72"/>
      <c r="AX1740" s="72"/>
      <c r="AY1740" s="72"/>
      <c r="AZ1740" s="72"/>
      <c r="BA1740" s="72"/>
      <c r="BB1740" s="72"/>
      <c r="BC1740" s="72"/>
      <c r="BD1740" s="72"/>
      <c r="BE1740" s="72"/>
      <c r="BF1740" s="72"/>
      <c r="BG1740" s="72"/>
      <c r="BH1740" s="72"/>
      <c r="BI1740" s="72"/>
      <c r="BJ1740" s="72"/>
      <c r="BK1740" s="72"/>
      <c r="BL1740" s="72"/>
      <c r="BM1740" s="72"/>
      <c r="BN1740" s="72"/>
      <c r="BO1740" s="72"/>
      <c r="BP1740" s="72"/>
      <c r="BQ1740" s="72"/>
      <c r="BR1740" s="72"/>
      <c r="BS1740" s="72"/>
      <c r="BT1740" s="72"/>
      <c r="DW1740" s="11"/>
      <c r="DX1740" s="11"/>
      <c r="DY1740" s="11"/>
      <c r="DZ1740" s="11"/>
      <c r="EA1740" s="11"/>
      <c r="EB1740" s="11"/>
      <c r="EC1740" s="11"/>
      <c r="ED1740" s="11"/>
      <c r="EE1740" s="11"/>
      <c r="EF1740" s="11"/>
      <c r="EG1740" s="11"/>
      <c r="EH1740" s="11"/>
      <c r="EI1740" s="11"/>
      <c r="EJ1740" s="11"/>
    </row>
    <row r="1741" spans="2:140" ht="25.15" customHeight="1">
      <c r="B1741" s="350">
        <f t="shared" si="644"/>
        <v>2058</v>
      </c>
      <c r="C1741" s="473"/>
      <c r="D1741" s="309">
        <f>$C$1684*($BH$1668-1)+1</f>
        <v>1.0100109483309445</v>
      </c>
      <c r="E1741" s="309">
        <v>1</v>
      </c>
      <c r="F1741" s="475"/>
      <c r="G1741" s="309">
        <f>$F$1684*($BH$1668-1)+1</f>
        <v>1.0160175173295112</v>
      </c>
      <c r="H1741" s="107">
        <f t="shared" si="645"/>
        <v>3.287122117231974</v>
      </c>
      <c r="I1741" s="68">
        <v>1</v>
      </c>
      <c r="J1741" s="66"/>
      <c r="K1741" s="66"/>
      <c r="L1741" s="66"/>
      <c r="M1741" s="66"/>
      <c r="N1741" s="66"/>
      <c r="O1741" s="66"/>
      <c r="P1741" s="66"/>
      <c r="Q1741" s="66"/>
      <c r="R1741" s="66"/>
      <c r="S1741" s="66"/>
      <c r="T1741" s="66"/>
      <c r="U1741" s="66"/>
      <c r="V1741" s="66"/>
      <c r="W1741" s="66"/>
      <c r="X1741" s="66"/>
      <c r="Y1741" s="66"/>
      <c r="Z1741" s="66"/>
      <c r="AA1741" s="66"/>
      <c r="AB1741" s="66"/>
      <c r="AC1741" s="66"/>
      <c r="AD1741" s="66"/>
      <c r="AE1741" s="66"/>
      <c r="AF1741" s="66"/>
      <c r="AG1741" s="72"/>
      <c r="AH1741" s="72"/>
      <c r="AI1741" s="72"/>
      <c r="AJ1741" s="72"/>
      <c r="AK1741" s="72"/>
      <c r="AL1741" s="72"/>
      <c r="AM1741" s="72"/>
      <c r="AN1741" s="72"/>
      <c r="AO1741" s="72"/>
      <c r="AP1741" s="72"/>
      <c r="AQ1741" s="72"/>
      <c r="AR1741" s="72"/>
      <c r="AS1741" s="72"/>
      <c r="AT1741" s="72"/>
      <c r="AU1741" s="72"/>
      <c r="AV1741" s="72"/>
      <c r="AW1741" s="72"/>
      <c r="AX1741" s="72"/>
      <c r="AY1741" s="72"/>
      <c r="AZ1741" s="72"/>
      <c r="BA1741" s="72"/>
      <c r="BB1741" s="72"/>
      <c r="BC1741" s="72"/>
      <c r="BD1741" s="72"/>
      <c r="BE1741" s="72"/>
      <c r="BF1741" s="72"/>
      <c r="BG1741" s="72"/>
      <c r="BH1741" s="72"/>
      <c r="BI1741" s="72"/>
      <c r="BJ1741" s="72"/>
      <c r="BK1741" s="72"/>
      <c r="BL1741" s="72"/>
      <c r="BM1741" s="72"/>
      <c r="BN1741" s="72"/>
      <c r="BO1741" s="72"/>
      <c r="BP1741" s="72"/>
      <c r="BQ1741" s="72"/>
      <c r="BR1741" s="72"/>
      <c r="BS1741" s="72"/>
      <c r="BT1741" s="72"/>
      <c r="DW1741" s="11"/>
      <c r="DX1741" s="11"/>
      <c r="DY1741" s="11"/>
      <c r="DZ1741" s="11"/>
      <c r="EA1741" s="11"/>
      <c r="EB1741" s="11"/>
      <c r="EC1741" s="11"/>
      <c r="ED1741" s="11"/>
      <c r="EE1741" s="11"/>
      <c r="EF1741" s="11"/>
      <c r="EG1741" s="11"/>
      <c r="EH1741" s="11"/>
      <c r="EI1741" s="11"/>
      <c r="EJ1741" s="11"/>
    </row>
    <row r="1742" spans="2:140" ht="25.15" customHeight="1">
      <c r="B1742" s="350">
        <f t="shared" si="644"/>
        <v>2059</v>
      </c>
      <c r="C1742" s="473"/>
      <c r="D1742" s="309">
        <f>$C$1684*($BI$1668-1)+1</f>
        <v>1.0105134221716647</v>
      </c>
      <c r="E1742" s="309">
        <v>1</v>
      </c>
      <c r="F1742" s="475"/>
      <c r="G1742" s="309">
        <f>$F$1684*($BI$1668-1)+1</f>
        <v>1.0168214754746636</v>
      </c>
      <c r="H1742" s="107">
        <f t="shared" si="645"/>
        <v>3.3424163613092159</v>
      </c>
      <c r="I1742" s="68">
        <v>1</v>
      </c>
      <c r="J1742" s="66"/>
      <c r="K1742" s="66"/>
      <c r="L1742" s="66"/>
      <c r="M1742" s="66"/>
      <c r="N1742" s="66"/>
      <c r="O1742" s="66"/>
      <c r="P1742" s="66"/>
      <c r="Q1742" s="66"/>
      <c r="R1742" s="66"/>
      <c r="S1742" s="66"/>
      <c r="T1742" s="66"/>
      <c r="U1742" s="66"/>
      <c r="V1742" s="66"/>
      <c r="W1742" s="66"/>
      <c r="X1742" s="66"/>
      <c r="Y1742" s="66"/>
      <c r="Z1742" s="66"/>
      <c r="AA1742" s="66"/>
      <c r="AB1742" s="66"/>
      <c r="AC1742" s="66"/>
      <c r="AD1742" s="66"/>
      <c r="AE1742" s="66"/>
      <c r="AF1742" s="66"/>
      <c r="AG1742" s="72"/>
      <c r="AH1742" s="72"/>
      <c r="AI1742" s="72"/>
      <c r="AJ1742" s="72"/>
      <c r="AK1742" s="72"/>
      <c r="AL1742" s="72"/>
      <c r="AM1742" s="72"/>
      <c r="AN1742" s="72"/>
      <c r="AO1742" s="72"/>
      <c r="AP1742" s="72"/>
      <c r="AQ1742" s="72"/>
      <c r="AR1742" s="72"/>
      <c r="AS1742" s="72"/>
      <c r="AT1742" s="72"/>
      <c r="AU1742" s="72"/>
      <c r="AV1742" s="72"/>
      <c r="AW1742" s="72"/>
      <c r="AX1742" s="72"/>
      <c r="AY1742" s="72"/>
      <c r="AZ1742" s="72"/>
      <c r="BA1742" s="72"/>
      <c r="BB1742" s="72"/>
      <c r="BC1742" s="72"/>
      <c r="BD1742" s="72"/>
      <c r="BE1742" s="72"/>
      <c r="BF1742" s="72"/>
      <c r="BG1742" s="72"/>
      <c r="BH1742" s="72"/>
      <c r="BI1742" s="72"/>
      <c r="BJ1742" s="72"/>
      <c r="BK1742" s="72"/>
      <c r="BL1742" s="72"/>
      <c r="BM1742" s="72"/>
      <c r="BN1742" s="72"/>
      <c r="BO1742" s="72"/>
      <c r="BP1742" s="72"/>
      <c r="BQ1742" s="72"/>
      <c r="BR1742" s="72"/>
      <c r="BS1742" s="72"/>
      <c r="BT1742" s="72"/>
      <c r="DW1742" s="11"/>
      <c r="DX1742" s="11"/>
      <c r="DY1742" s="11"/>
      <c r="DZ1742" s="11"/>
      <c r="EA1742" s="11"/>
      <c r="EB1742" s="11"/>
      <c r="EC1742" s="11"/>
      <c r="ED1742" s="11"/>
      <c r="EE1742" s="11"/>
      <c r="EF1742" s="11"/>
      <c r="EG1742" s="11"/>
      <c r="EH1742" s="11"/>
      <c r="EI1742" s="11"/>
      <c r="EJ1742" s="11"/>
    </row>
    <row r="1743" spans="2:140" ht="25.15" customHeight="1">
      <c r="B1743" s="350">
        <f t="shared" si="644"/>
        <v>2060</v>
      </c>
      <c r="C1743" s="473"/>
      <c r="D1743" s="309">
        <f>$C$1684*($BJ$1668-1)+1</f>
        <v>1.0105134221716647</v>
      </c>
      <c r="E1743" s="309">
        <v>1</v>
      </c>
      <c r="F1743" s="475"/>
      <c r="G1743" s="309">
        <f>$F$1684*($BJ$1668-1)+1</f>
        <v>1.0168214754746636</v>
      </c>
      <c r="H1743" s="107">
        <f t="shared" si="645"/>
        <v>3.3986407361570934</v>
      </c>
      <c r="I1743" s="68">
        <v>1</v>
      </c>
      <c r="J1743" s="66"/>
      <c r="K1743" s="66"/>
      <c r="L1743" s="66"/>
      <c r="M1743" s="66"/>
      <c r="N1743" s="66"/>
      <c r="O1743" s="66"/>
      <c r="P1743" s="66"/>
      <c r="Q1743" s="66"/>
      <c r="R1743" s="66"/>
      <c r="S1743" s="66"/>
      <c r="T1743" s="66"/>
      <c r="U1743" s="66"/>
      <c r="V1743" s="66"/>
      <c r="W1743" s="66"/>
      <c r="X1743" s="66"/>
      <c r="Y1743" s="66"/>
      <c r="Z1743" s="66"/>
      <c r="AA1743" s="66"/>
      <c r="AB1743" s="66"/>
      <c r="AC1743" s="66"/>
      <c r="AD1743" s="66"/>
      <c r="AE1743" s="66"/>
      <c r="AF1743" s="66"/>
      <c r="AG1743" s="72"/>
      <c r="AH1743" s="72"/>
      <c r="AI1743" s="72"/>
      <c r="AJ1743" s="72"/>
      <c r="AK1743" s="72"/>
      <c r="AL1743" s="72"/>
      <c r="AM1743" s="72"/>
      <c r="AN1743" s="72"/>
      <c r="AO1743" s="72"/>
      <c r="AP1743" s="72"/>
      <c r="AQ1743" s="72"/>
      <c r="AR1743" s="72"/>
      <c r="AS1743" s="72"/>
      <c r="AT1743" s="72"/>
      <c r="AU1743" s="72"/>
      <c r="AV1743" s="72"/>
      <c r="AW1743" s="72"/>
      <c r="AX1743" s="72"/>
      <c r="AY1743" s="72"/>
      <c r="AZ1743" s="72"/>
      <c r="BA1743" s="72"/>
      <c r="BB1743" s="72"/>
      <c r="BC1743" s="72"/>
      <c r="BD1743" s="72"/>
      <c r="BE1743" s="72"/>
      <c r="BF1743" s="72"/>
      <c r="BG1743" s="72"/>
      <c r="BH1743" s="72"/>
      <c r="BI1743" s="72"/>
      <c r="BJ1743" s="72"/>
      <c r="BK1743" s="72"/>
      <c r="BL1743" s="72"/>
      <c r="BM1743" s="72"/>
      <c r="BN1743" s="72"/>
      <c r="BO1743" s="72"/>
      <c r="BP1743" s="72"/>
      <c r="BQ1743" s="72"/>
      <c r="BR1743" s="72"/>
      <c r="BS1743" s="72"/>
      <c r="BT1743" s="72"/>
      <c r="DW1743" s="11"/>
      <c r="DX1743" s="11"/>
      <c r="DY1743" s="11"/>
      <c r="DZ1743" s="11"/>
      <c r="EA1743" s="11"/>
      <c r="EB1743" s="11"/>
      <c r="EC1743" s="11"/>
      <c r="ED1743" s="11"/>
      <c r="EE1743" s="11"/>
      <c r="EF1743" s="11"/>
      <c r="EG1743" s="11"/>
      <c r="EH1743" s="11"/>
      <c r="EI1743" s="11"/>
      <c r="EJ1743" s="11"/>
    </row>
    <row r="1744" spans="2:140" ht="25.15" customHeight="1">
      <c r="B1744" s="91"/>
      <c r="C1744" s="66"/>
      <c r="D1744" s="66"/>
      <c r="E1744" s="66"/>
      <c r="F1744" s="66"/>
      <c r="G1744" s="119"/>
      <c r="H1744" s="66"/>
      <c r="I1744" s="357"/>
      <c r="J1744" s="66"/>
      <c r="K1744"/>
      <c r="L1744"/>
      <c r="M1744"/>
      <c r="N1744"/>
      <c r="O1744"/>
      <c r="P1744"/>
      <c r="Q1744"/>
      <c r="R1744"/>
      <c r="S1744"/>
      <c r="T1744"/>
      <c r="U1744"/>
      <c r="V1744"/>
      <c r="W1744" s="66"/>
      <c r="X1744" s="66"/>
      <c r="Y1744" s="66"/>
      <c r="Z1744" s="66"/>
      <c r="AA1744" s="66"/>
      <c r="AB1744" s="66"/>
      <c r="AC1744" s="66"/>
      <c r="AD1744" s="66"/>
      <c r="AE1744" s="66"/>
      <c r="AF1744" s="66"/>
      <c r="AG1744" s="66"/>
      <c r="AH1744" s="66"/>
      <c r="AI1744" s="66"/>
      <c r="AJ1744" s="66"/>
      <c r="AK1744" s="66"/>
      <c r="AL1744" s="66"/>
      <c r="AM1744" s="66"/>
      <c r="AN1744" s="66"/>
      <c r="AO1744" s="66"/>
      <c r="AP1744" s="66"/>
      <c r="AQ1744" s="66"/>
      <c r="AR1744" s="66"/>
      <c r="AS1744" s="66"/>
      <c r="AT1744" s="66"/>
      <c r="AU1744" s="72"/>
      <c r="AV1744" s="72"/>
      <c r="AW1744" s="72"/>
      <c r="AX1744" s="72"/>
      <c r="AY1744" s="72"/>
      <c r="AZ1744" s="72"/>
      <c r="BA1744" s="72"/>
      <c r="BB1744" s="72"/>
      <c r="BC1744" s="72"/>
      <c r="BD1744" s="72"/>
      <c r="BE1744" s="72"/>
      <c r="BF1744" s="72"/>
      <c r="BG1744" s="72"/>
      <c r="BH1744" s="72"/>
      <c r="BI1744" s="72"/>
      <c r="BJ1744" s="72"/>
      <c r="BK1744" s="72"/>
      <c r="BL1744" s="72"/>
      <c r="BM1744" s="72"/>
      <c r="BN1744" s="72"/>
      <c r="BO1744" s="72"/>
      <c r="BP1744" s="72"/>
      <c r="BQ1744" s="72"/>
      <c r="BR1744" s="72"/>
      <c r="BS1744" s="72"/>
      <c r="BT1744" s="72"/>
      <c r="BU1744" s="72"/>
      <c r="BV1744" s="72"/>
      <c r="BW1744" s="72"/>
      <c r="BX1744" s="72"/>
      <c r="BY1744" s="72"/>
      <c r="BZ1744" s="72"/>
      <c r="CA1744" s="72"/>
      <c r="CB1744" s="72"/>
      <c r="CC1744" s="72"/>
      <c r="CD1744" s="72"/>
      <c r="CE1744" s="72"/>
      <c r="CF1744" s="72"/>
      <c r="CG1744" s="72"/>
      <c r="CH1744" s="72"/>
    </row>
    <row r="1745" spans="1:86" ht="25.15" customHeight="1">
      <c r="B1745" s="51"/>
      <c r="C1745" s="51"/>
      <c r="D1745" s="51"/>
      <c r="E1745" s="51"/>
      <c r="F1745" s="51"/>
      <c r="G1745" s="51"/>
      <c r="H1745" s="51"/>
      <c r="I1745" s="51"/>
      <c r="J1745" s="66"/>
      <c r="K1745" s="66"/>
      <c r="L1745" s="51"/>
      <c r="M1745" s="51"/>
      <c r="N1745" s="51"/>
      <c r="O1745" s="51"/>
      <c r="P1745" s="51"/>
      <c r="Q1745" s="51"/>
      <c r="R1745" s="51"/>
      <c r="S1745" s="51"/>
      <c r="T1745" s="51"/>
      <c r="U1745" s="51"/>
      <c r="V1745" s="51"/>
      <c r="W1745" s="51"/>
      <c r="X1745" s="51"/>
      <c r="Y1745" s="51"/>
      <c r="Z1745" s="51"/>
      <c r="AA1745" s="51"/>
      <c r="AB1745" s="51"/>
      <c r="AC1745" s="51"/>
      <c r="AD1745" s="51"/>
      <c r="AE1745" s="51"/>
      <c r="AF1745" s="51"/>
      <c r="AG1745" s="51"/>
      <c r="AH1745" s="51"/>
      <c r="AI1745" s="51"/>
      <c r="AJ1745" s="51"/>
      <c r="AK1745" s="51"/>
      <c r="AL1745" s="51"/>
      <c r="AM1745" s="51"/>
      <c r="AN1745" s="51"/>
      <c r="AO1745" s="51"/>
      <c r="AP1745" s="51"/>
      <c r="AQ1745" s="51"/>
      <c r="AR1745" s="51"/>
      <c r="AS1745" s="51"/>
      <c r="AT1745" s="51"/>
      <c r="AU1745" s="87"/>
      <c r="AV1745" s="87"/>
      <c r="AW1745" s="87"/>
      <c r="AX1745" s="87"/>
      <c r="AY1745" s="87"/>
      <c r="AZ1745" s="87"/>
      <c r="BA1745" s="87"/>
      <c r="BB1745" s="87"/>
      <c r="BC1745" s="87"/>
      <c r="BD1745" s="87"/>
      <c r="BE1745" s="87"/>
      <c r="BF1745" s="87"/>
      <c r="BG1745" s="87"/>
      <c r="BH1745" s="87"/>
      <c r="BI1745" s="87"/>
      <c r="BJ1745" s="87"/>
      <c r="BK1745" s="87"/>
      <c r="BL1745" s="87"/>
      <c r="BM1745" s="87"/>
      <c r="BN1745" s="87"/>
      <c r="BO1745" s="87"/>
      <c r="BP1745" s="87"/>
      <c r="BQ1745" s="87"/>
      <c r="BR1745" s="87"/>
      <c r="BS1745" s="87"/>
      <c r="BT1745" s="87"/>
      <c r="BU1745" s="87"/>
      <c r="BV1745" s="87"/>
      <c r="BW1745" s="87"/>
      <c r="BX1745" s="87"/>
      <c r="BY1745" s="87"/>
      <c r="BZ1745" s="87"/>
      <c r="CA1745" s="87"/>
      <c r="CB1745" s="87"/>
      <c r="CC1745" s="87"/>
      <c r="CD1745" s="87"/>
      <c r="CE1745" s="87"/>
      <c r="CF1745" s="87"/>
      <c r="CG1745" s="87"/>
      <c r="CH1745" s="87"/>
    </row>
    <row r="1746" spans="1:86" ht="25.15" customHeight="1">
      <c r="A1746" s="391" t="s">
        <v>421</v>
      </c>
      <c r="B1746" s="428" t="s">
        <v>413</v>
      </c>
      <c r="C1746" s="428"/>
      <c r="D1746" s="428"/>
      <c r="E1746" s="428"/>
      <c r="F1746" s="428"/>
      <c r="G1746" s="428"/>
      <c r="H1746" s="428"/>
      <c r="I1746" s="90"/>
      <c r="J1746" s="66"/>
      <c r="K1746" s="66"/>
      <c r="L1746" s="90"/>
      <c r="M1746" s="90"/>
      <c r="N1746" s="90"/>
      <c r="O1746" s="90"/>
      <c r="P1746" s="90"/>
      <c r="Q1746" s="90"/>
      <c r="R1746" s="90"/>
      <c r="S1746" s="90"/>
      <c r="T1746" s="90"/>
      <c r="U1746" s="90"/>
      <c r="V1746" s="90"/>
      <c r="W1746" s="90"/>
      <c r="X1746" s="90"/>
      <c r="Y1746" s="90"/>
      <c r="Z1746" s="90"/>
      <c r="AA1746" s="90"/>
      <c r="AB1746" s="90"/>
      <c r="AC1746" s="90"/>
      <c r="AD1746" s="90"/>
      <c r="AE1746" s="90"/>
      <c r="AF1746" s="90"/>
      <c r="AG1746" s="90"/>
      <c r="AH1746" s="90"/>
      <c r="AI1746" s="90"/>
      <c r="AJ1746" s="90"/>
      <c r="AK1746" s="90"/>
      <c r="AL1746" s="90"/>
      <c r="AM1746" s="90"/>
      <c r="AN1746" s="90"/>
      <c r="AO1746" s="90"/>
      <c r="AP1746" s="90"/>
      <c r="AQ1746" s="90"/>
      <c r="AR1746" s="90"/>
      <c r="AS1746" s="90"/>
      <c r="AT1746" s="90"/>
      <c r="AU1746" s="90"/>
      <c r="AV1746" s="90"/>
      <c r="AW1746" s="90"/>
      <c r="AX1746" s="90"/>
      <c r="AY1746" s="90"/>
      <c r="AZ1746" s="90"/>
      <c r="BA1746" s="90"/>
      <c r="BB1746" s="90"/>
      <c r="BC1746" s="90"/>
      <c r="BD1746" s="90"/>
      <c r="BE1746" s="90"/>
      <c r="BF1746" s="90"/>
      <c r="BG1746" s="90"/>
      <c r="BH1746" s="90"/>
      <c r="BI1746" s="90"/>
      <c r="BJ1746" s="90"/>
      <c r="BK1746" s="90"/>
      <c r="BL1746" s="90"/>
      <c r="BM1746" s="90"/>
      <c r="BN1746" s="90"/>
      <c r="BO1746" s="90"/>
      <c r="BP1746" s="90"/>
      <c r="BQ1746" s="90"/>
      <c r="BR1746" s="90"/>
      <c r="BS1746" s="90"/>
      <c r="BT1746" s="90"/>
      <c r="BU1746" s="90"/>
      <c r="BV1746" s="90"/>
      <c r="BW1746" s="90"/>
      <c r="BX1746" s="90"/>
      <c r="BY1746" s="90"/>
      <c r="BZ1746" s="90"/>
      <c r="CA1746" s="90"/>
      <c r="CB1746" s="90"/>
      <c r="CC1746" s="90"/>
      <c r="CD1746" s="90"/>
      <c r="CE1746" s="90"/>
      <c r="CF1746" s="90"/>
      <c r="CG1746" s="90"/>
      <c r="CH1746" s="90"/>
    </row>
    <row r="1747" spans="1:86" ht="25.15" customHeight="1">
      <c r="B1747" s="90"/>
      <c r="C1747" s="90"/>
      <c r="D1747" s="90"/>
      <c r="E1747" s="90"/>
      <c r="F1747" s="90"/>
      <c r="G1747" s="90"/>
      <c r="H1747" s="90"/>
      <c r="I1747" s="90"/>
      <c r="J1747" s="66"/>
      <c r="K1747" s="66"/>
      <c r="L1747" s="90"/>
      <c r="M1747" s="90"/>
      <c r="N1747" s="90"/>
      <c r="O1747" s="90"/>
      <c r="P1747" s="90"/>
      <c r="Q1747" s="90"/>
      <c r="R1747" s="90"/>
      <c r="S1747" s="90"/>
      <c r="T1747" s="90"/>
      <c r="U1747" s="90"/>
      <c r="V1747" s="90"/>
      <c r="W1747" s="90"/>
      <c r="X1747" s="90"/>
      <c r="Y1747" s="90"/>
      <c r="Z1747" s="90"/>
      <c r="AA1747" s="90"/>
      <c r="AB1747" s="90"/>
      <c r="AC1747" s="90"/>
      <c r="AD1747" s="90"/>
      <c r="AE1747" s="90"/>
      <c r="AF1747" s="90"/>
      <c r="AG1747" s="90"/>
      <c r="AH1747" s="90"/>
      <c r="AI1747" s="90"/>
      <c r="AJ1747" s="90"/>
      <c r="AK1747" s="90"/>
      <c r="AL1747" s="90"/>
      <c r="AM1747" s="90"/>
      <c r="AN1747" s="90"/>
      <c r="AO1747" s="90"/>
      <c r="AP1747" s="90"/>
      <c r="AQ1747" s="90"/>
      <c r="AR1747" s="90"/>
      <c r="AS1747" s="90"/>
      <c r="AT1747" s="90"/>
      <c r="AU1747" s="90"/>
      <c r="AV1747" s="90"/>
      <c r="AW1747" s="90"/>
      <c r="AX1747" s="90"/>
      <c r="AY1747" s="90"/>
      <c r="AZ1747" s="90"/>
      <c r="BA1747" s="90"/>
      <c r="BB1747" s="90"/>
      <c r="BC1747" s="90"/>
      <c r="BD1747" s="90"/>
      <c r="BE1747" s="90"/>
      <c r="BF1747" s="90"/>
      <c r="BG1747" s="90"/>
      <c r="BH1747" s="90"/>
      <c r="BI1747" s="90"/>
      <c r="BJ1747" s="90"/>
      <c r="BK1747" s="90"/>
      <c r="BL1747" s="90"/>
      <c r="BM1747" s="90"/>
      <c r="BN1747" s="90"/>
      <c r="BO1747" s="90"/>
      <c r="BP1747" s="90"/>
      <c r="BQ1747" s="90"/>
      <c r="BR1747" s="90"/>
      <c r="BS1747" s="90"/>
      <c r="BT1747" s="90"/>
      <c r="BU1747" s="90"/>
      <c r="BV1747" s="90"/>
      <c r="BW1747" s="90"/>
      <c r="BX1747" s="90"/>
      <c r="BY1747" s="90"/>
      <c r="BZ1747" s="90"/>
      <c r="CA1747" s="90"/>
      <c r="CB1747" s="90"/>
      <c r="CC1747" s="90"/>
      <c r="CD1747" s="90"/>
      <c r="CE1747" s="90"/>
      <c r="CF1747" s="90"/>
      <c r="CG1747" s="90"/>
      <c r="CH1747" s="90"/>
    </row>
    <row r="1748" spans="1:86" ht="25.15" customHeight="1">
      <c r="B1748" s="442" t="s">
        <v>393</v>
      </c>
      <c r="C1748" s="442"/>
      <c r="D1748" s="442"/>
      <c r="E1748" s="90"/>
      <c r="F1748" s="442" t="s">
        <v>74</v>
      </c>
      <c r="G1748" s="442"/>
      <c r="H1748" s="442"/>
      <c r="I1748" s="90"/>
      <c r="J1748" s="66"/>
      <c r="K1748" s="66"/>
      <c r="L1748" s="90"/>
      <c r="M1748" s="90"/>
      <c r="N1748" s="90"/>
      <c r="O1748" s="90"/>
      <c r="P1748" s="90"/>
      <c r="Q1748" s="90"/>
      <c r="R1748" s="90"/>
      <c r="S1748" s="90"/>
      <c r="T1748" s="90"/>
      <c r="U1748" s="90"/>
      <c r="V1748" s="90"/>
      <c r="W1748" s="90"/>
      <c r="X1748" s="90"/>
      <c r="Y1748" s="90"/>
      <c r="Z1748" s="90"/>
      <c r="AA1748" s="90"/>
      <c r="AB1748" s="90"/>
      <c r="AC1748" s="90"/>
      <c r="AD1748" s="90"/>
      <c r="AE1748" s="90"/>
      <c r="AF1748" s="90"/>
      <c r="AG1748" s="90"/>
      <c r="AH1748" s="90"/>
      <c r="AI1748" s="90"/>
      <c r="AJ1748" s="90"/>
      <c r="AK1748" s="90"/>
      <c r="AL1748" s="90"/>
      <c r="AM1748" s="90"/>
      <c r="AN1748" s="90"/>
      <c r="AO1748" s="90"/>
      <c r="AP1748" s="90"/>
      <c r="AQ1748" s="90"/>
      <c r="AR1748" s="90"/>
      <c r="AS1748" s="90"/>
      <c r="AT1748" s="90"/>
      <c r="AU1748" s="90"/>
      <c r="AV1748" s="90"/>
      <c r="AW1748" s="90"/>
      <c r="AX1748" s="90"/>
      <c r="AY1748" s="90"/>
      <c r="AZ1748" s="90"/>
      <c r="BA1748" s="90"/>
      <c r="BB1748" s="90"/>
      <c r="BC1748" s="90"/>
      <c r="BD1748" s="90"/>
      <c r="BE1748" s="90"/>
      <c r="BF1748" s="90"/>
      <c r="BG1748" s="90"/>
      <c r="BH1748" s="90"/>
      <c r="BI1748" s="90"/>
      <c r="BJ1748" s="90"/>
      <c r="BK1748" s="90"/>
      <c r="BL1748" s="90"/>
      <c r="BM1748" s="90"/>
      <c r="BN1748" s="90"/>
      <c r="BO1748" s="90"/>
      <c r="BP1748" s="90"/>
      <c r="BQ1748" s="90"/>
      <c r="BR1748" s="90"/>
      <c r="BS1748" s="90"/>
      <c r="BT1748" s="90"/>
      <c r="BU1748" s="90"/>
      <c r="BV1748" s="90"/>
      <c r="BW1748" s="90"/>
      <c r="BX1748" s="90"/>
      <c r="BY1748" s="90"/>
      <c r="BZ1748" s="90"/>
      <c r="CA1748" s="90"/>
      <c r="CB1748" s="90"/>
      <c r="CC1748" s="90"/>
      <c r="CD1748" s="90"/>
      <c r="CE1748" s="90"/>
      <c r="CF1748" s="90"/>
      <c r="CG1748" s="90"/>
      <c r="CH1748" s="90"/>
    </row>
    <row r="1749" spans="1:86" ht="25.15" customHeight="1">
      <c r="B1749" s="111" t="s">
        <v>16</v>
      </c>
      <c r="C1749" s="50" t="s">
        <v>53</v>
      </c>
      <c r="D1749" s="50" t="s">
        <v>18</v>
      </c>
      <c r="E1749" s="90"/>
      <c r="F1749" s="111" t="s">
        <v>16</v>
      </c>
      <c r="G1749" s="50" t="s">
        <v>53</v>
      </c>
      <c r="H1749" s="50" t="s">
        <v>18</v>
      </c>
      <c r="I1749" s="90"/>
      <c r="J1749" s="66"/>
      <c r="K1749" s="66"/>
      <c r="L1749" s="90"/>
      <c r="M1749" s="90"/>
      <c r="N1749" s="90"/>
      <c r="O1749" s="90"/>
      <c r="P1749" s="90"/>
      <c r="Q1749" s="90"/>
      <c r="R1749" s="90"/>
      <c r="S1749" s="90"/>
      <c r="T1749" s="90"/>
      <c r="U1749" s="90"/>
      <c r="V1749" s="90"/>
      <c r="W1749" s="90"/>
      <c r="X1749" s="90"/>
      <c r="Y1749" s="90"/>
      <c r="Z1749" s="90"/>
      <c r="AA1749" s="90"/>
      <c r="AB1749" s="90"/>
      <c r="AC1749" s="90"/>
      <c r="AD1749" s="90"/>
      <c r="AE1749" s="90"/>
      <c r="AF1749" s="90"/>
      <c r="AG1749" s="90"/>
      <c r="AH1749" s="90"/>
      <c r="AI1749" s="90"/>
      <c r="AJ1749" s="90"/>
      <c r="AK1749" s="90"/>
      <c r="AL1749" s="90"/>
      <c r="AM1749" s="90"/>
      <c r="AN1749" s="90"/>
      <c r="AO1749" s="90"/>
      <c r="AP1749" s="90"/>
      <c r="AQ1749" s="90"/>
      <c r="AR1749" s="90"/>
      <c r="AS1749" s="90"/>
      <c r="AT1749" s="90"/>
      <c r="AU1749" s="90"/>
      <c r="AV1749" s="90"/>
      <c r="AW1749" s="90"/>
      <c r="AX1749" s="90"/>
      <c r="AY1749" s="90"/>
      <c r="AZ1749" s="90"/>
      <c r="BA1749" s="90"/>
      <c r="BB1749" s="90"/>
      <c r="BC1749" s="90"/>
      <c r="BD1749" s="90"/>
      <c r="BE1749" s="90"/>
      <c r="BF1749" s="90"/>
      <c r="BG1749" s="90"/>
      <c r="BH1749" s="90"/>
      <c r="BI1749" s="90"/>
      <c r="BJ1749" s="90"/>
      <c r="BK1749" s="90"/>
      <c r="BL1749" s="90"/>
      <c r="BM1749" s="90"/>
      <c r="BN1749" s="90"/>
      <c r="BO1749" s="90"/>
      <c r="BP1749" s="90"/>
      <c r="BQ1749" s="90"/>
      <c r="BR1749" s="90"/>
      <c r="BS1749" s="90"/>
      <c r="BT1749" s="90"/>
      <c r="BU1749" s="90"/>
      <c r="BV1749" s="90"/>
      <c r="BW1749" s="90"/>
      <c r="BX1749" s="90"/>
      <c r="BY1749" s="90"/>
      <c r="BZ1749" s="90"/>
      <c r="CA1749" s="90"/>
      <c r="CB1749" s="90"/>
      <c r="CC1749" s="90"/>
      <c r="CD1749" s="90"/>
      <c r="CE1749" s="90"/>
      <c r="CF1749" s="90"/>
      <c r="CG1749" s="90"/>
      <c r="CH1749" s="90"/>
    </row>
    <row r="1750" spans="1:86" ht="25.15" customHeight="1">
      <c r="B1750" s="32">
        <v>0</v>
      </c>
      <c r="C1750" s="33">
        <f>C3</f>
        <v>2023</v>
      </c>
      <c r="D1750" s="34">
        <f t="shared" ref="D1750:D1798" si="646">1/(1+$D$1799)^$B1750</f>
        <v>1</v>
      </c>
      <c r="E1750" s="90"/>
      <c r="F1750" s="32">
        <v>0</v>
      </c>
      <c r="G1750" s="33">
        <f>C3</f>
        <v>2023</v>
      </c>
      <c r="H1750" s="34">
        <f t="shared" ref="H1750:H1798" si="647">1/(1+$H$1799)^$F1750</f>
        <v>1</v>
      </c>
      <c r="I1750" s="31"/>
      <c r="J1750" s="66"/>
      <c r="K1750" s="66"/>
      <c r="L1750" s="90"/>
      <c r="M1750" s="90"/>
      <c r="N1750" s="90"/>
      <c r="O1750" s="90"/>
      <c r="P1750" s="90"/>
      <c r="Q1750" s="90"/>
      <c r="R1750" s="90"/>
      <c r="S1750" s="90"/>
      <c r="T1750" s="90"/>
      <c r="U1750" s="90"/>
      <c r="V1750" s="90"/>
      <c r="W1750" s="90"/>
      <c r="X1750" s="90"/>
      <c r="Y1750" s="90"/>
      <c r="Z1750" s="90"/>
      <c r="AA1750" s="90"/>
      <c r="AB1750" s="90"/>
      <c r="AC1750" s="90"/>
      <c r="AD1750" s="90"/>
      <c r="AE1750" s="90"/>
      <c r="AF1750" s="90"/>
      <c r="AG1750" s="90"/>
      <c r="AH1750" s="90"/>
      <c r="AI1750" s="90"/>
      <c r="AJ1750" s="90"/>
      <c r="AK1750" s="90"/>
      <c r="AL1750" s="90"/>
      <c r="AM1750" s="90"/>
      <c r="AN1750" s="90"/>
      <c r="AO1750" s="90"/>
      <c r="AP1750" s="90"/>
      <c r="AQ1750" s="90"/>
      <c r="AR1750" s="90"/>
      <c r="AS1750" s="90"/>
      <c r="AT1750" s="90"/>
      <c r="AU1750" s="90"/>
      <c r="AV1750" s="90"/>
      <c r="AW1750" s="90"/>
      <c r="AX1750" s="90"/>
      <c r="AY1750" s="90"/>
      <c r="AZ1750" s="90"/>
      <c r="BA1750" s="90"/>
      <c r="BB1750" s="90"/>
      <c r="BC1750" s="90"/>
      <c r="BD1750" s="90"/>
      <c r="BE1750" s="90"/>
      <c r="BF1750" s="90"/>
      <c r="BG1750" s="90"/>
      <c r="BH1750" s="90"/>
      <c r="BI1750" s="90"/>
      <c r="BJ1750" s="90"/>
      <c r="BK1750" s="90"/>
      <c r="BL1750" s="90"/>
      <c r="BM1750" s="90"/>
      <c r="BN1750" s="90"/>
      <c r="BO1750" s="90"/>
      <c r="BP1750" s="90"/>
      <c r="BQ1750" s="90"/>
      <c r="BR1750" s="90"/>
      <c r="BS1750" s="90"/>
      <c r="BT1750" s="90"/>
      <c r="BU1750" s="90"/>
      <c r="BV1750" s="90"/>
      <c r="BW1750" s="90"/>
      <c r="BX1750" s="90"/>
      <c r="BY1750" s="90"/>
      <c r="BZ1750" s="90"/>
      <c r="CA1750" s="90"/>
      <c r="CB1750" s="90"/>
      <c r="CC1750" s="90"/>
      <c r="CD1750" s="90"/>
      <c r="CE1750" s="90"/>
      <c r="CF1750" s="90"/>
      <c r="CG1750" s="90"/>
      <c r="CH1750" s="90"/>
    </row>
    <row r="1751" spans="1:86" ht="25.15" customHeight="1">
      <c r="B1751" s="32">
        <f t="shared" ref="B1751:C1766" si="648">B1750+1</f>
        <v>1</v>
      </c>
      <c r="C1751" s="33">
        <f t="shared" si="648"/>
        <v>2024</v>
      </c>
      <c r="D1751" s="34">
        <f t="shared" si="646"/>
        <v>0.970873786407767</v>
      </c>
      <c r="E1751" s="90"/>
      <c r="F1751" s="32">
        <f t="shared" ref="F1751:G1766" si="649">F1750+1</f>
        <v>1</v>
      </c>
      <c r="G1751" s="33">
        <f t="shared" si="649"/>
        <v>2024</v>
      </c>
      <c r="H1751" s="34">
        <f t="shared" si="647"/>
        <v>0.96153846153846145</v>
      </c>
      <c r="I1751" s="90"/>
      <c r="J1751" s="66"/>
      <c r="K1751" s="66"/>
      <c r="L1751" s="90"/>
      <c r="M1751" s="90"/>
      <c r="N1751" s="90"/>
      <c r="O1751" s="90"/>
      <c r="P1751" s="90"/>
      <c r="Q1751" s="90"/>
      <c r="R1751" s="90"/>
      <c r="S1751" s="90"/>
      <c r="T1751" s="90"/>
      <c r="U1751" s="90"/>
      <c r="V1751" s="90"/>
      <c r="W1751" s="90"/>
      <c r="X1751" s="90"/>
      <c r="Y1751" s="90"/>
      <c r="Z1751" s="90"/>
      <c r="AA1751" s="90"/>
      <c r="AB1751" s="90"/>
      <c r="AC1751" s="90"/>
      <c r="AD1751" s="90"/>
      <c r="AE1751" s="90"/>
      <c r="AF1751" s="90"/>
      <c r="AG1751" s="90"/>
      <c r="AH1751" s="90"/>
      <c r="AI1751" s="90"/>
      <c r="AJ1751" s="90"/>
      <c r="AK1751" s="90"/>
      <c r="AL1751" s="90"/>
      <c r="AM1751" s="90"/>
      <c r="AN1751" s="90"/>
      <c r="AO1751" s="90"/>
      <c r="AP1751" s="90"/>
      <c r="AQ1751" s="90"/>
      <c r="AR1751" s="90"/>
      <c r="AS1751" s="90"/>
      <c r="AT1751" s="90"/>
      <c r="AU1751" s="90"/>
      <c r="AV1751" s="90"/>
      <c r="AW1751" s="90"/>
      <c r="AX1751" s="90"/>
      <c r="AY1751" s="90"/>
      <c r="AZ1751" s="90"/>
      <c r="BA1751" s="90"/>
      <c r="BB1751" s="90"/>
      <c r="BC1751" s="90"/>
      <c r="BD1751" s="90"/>
      <c r="BE1751" s="90"/>
      <c r="BF1751" s="90"/>
      <c r="BG1751" s="90"/>
      <c r="BH1751" s="90"/>
      <c r="BI1751" s="90"/>
      <c r="BJ1751" s="90"/>
      <c r="BK1751" s="90"/>
      <c r="BL1751" s="90"/>
      <c r="BM1751" s="90"/>
      <c r="BN1751" s="90"/>
      <c r="BO1751" s="90"/>
      <c r="BP1751" s="90"/>
      <c r="BQ1751" s="90"/>
      <c r="BR1751" s="90"/>
      <c r="BS1751" s="90"/>
      <c r="BT1751" s="90"/>
      <c r="BU1751" s="90"/>
      <c r="BV1751" s="90"/>
      <c r="BW1751" s="90"/>
      <c r="BX1751" s="90"/>
      <c r="BY1751" s="90"/>
      <c r="BZ1751" s="90"/>
      <c r="CA1751" s="90"/>
      <c r="CB1751" s="90"/>
      <c r="CC1751" s="90"/>
      <c r="CD1751" s="90"/>
      <c r="CE1751" s="90"/>
      <c r="CF1751" s="90"/>
      <c r="CG1751" s="90"/>
      <c r="CH1751" s="90"/>
    </row>
    <row r="1752" spans="1:86" ht="25.15" customHeight="1">
      <c r="B1752" s="32">
        <f t="shared" si="648"/>
        <v>2</v>
      </c>
      <c r="C1752" s="33">
        <f t="shared" si="648"/>
        <v>2025</v>
      </c>
      <c r="D1752" s="34">
        <f t="shared" si="646"/>
        <v>0.94259590913375435</v>
      </c>
      <c r="E1752" s="90"/>
      <c r="F1752" s="32">
        <f t="shared" si="649"/>
        <v>2</v>
      </c>
      <c r="G1752" s="33">
        <f t="shared" si="649"/>
        <v>2025</v>
      </c>
      <c r="H1752" s="34">
        <f t="shared" si="647"/>
        <v>0.92455621301775137</v>
      </c>
      <c r="I1752" s="90"/>
      <c r="J1752" s="66"/>
      <c r="K1752" s="66"/>
      <c r="L1752" s="90"/>
      <c r="M1752" s="90"/>
      <c r="N1752" s="90"/>
      <c r="O1752" s="90"/>
      <c r="P1752" s="90"/>
      <c r="Q1752" s="90"/>
      <c r="R1752" s="90"/>
      <c r="S1752" s="90"/>
      <c r="T1752" s="90"/>
      <c r="U1752" s="90"/>
      <c r="V1752" s="90"/>
      <c r="W1752" s="90"/>
      <c r="X1752" s="90"/>
      <c r="Y1752" s="90"/>
      <c r="Z1752" s="90"/>
      <c r="AA1752" s="90"/>
      <c r="AB1752" s="90"/>
      <c r="AC1752" s="90"/>
      <c r="AD1752" s="90"/>
      <c r="AE1752" s="90"/>
      <c r="AF1752" s="90"/>
      <c r="AG1752" s="90"/>
      <c r="AH1752" s="90"/>
      <c r="AI1752" s="90"/>
      <c r="AJ1752" s="90"/>
      <c r="AK1752" s="90"/>
      <c r="AL1752" s="90"/>
      <c r="AM1752" s="90"/>
      <c r="AN1752" s="90"/>
      <c r="AO1752" s="90"/>
      <c r="AP1752" s="90"/>
      <c r="AQ1752" s="90"/>
      <c r="AR1752" s="90"/>
      <c r="AS1752" s="90"/>
      <c r="AT1752" s="90"/>
      <c r="AU1752" s="90"/>
      <c r="AV1752" s="90"/>
      <c r="AW1752" s="90"/>
      <c r="AX1752" s="90"/>
      <c r="AY1752" s="90"/>
      <c r="AZ1752" s="90"/>
      <c r="BA1752" s="90"/>
      <c r="BB1752" s="90"/>
      <c r="BC1752" s="90"/>
      <c r="BD1752" s="90"/>
      <c r="BE1752" s="90"/>
      <c r="BF1752" s="90"/>
      <c r="BG1752" s="90"/>
      <c r="BH1752" s="90"/>
      <c r="BI1752" s="90"/>
      <c r="BJ1752" s="90"/>
      <c r="BK1752" s="90"/>
      <c r="BL1752" s="90"/>
      <c r="BM1752" s="90"/>
      <c r="BN1752" s="90"/>
      <c r="BO1752" s="90"/>
      <c r="BP1752" s="90"/>
      <c r="BQ1752" s="90"/>
      <c r="BR1752" s="90"/>
      <c r="BS1752" s="90"/>
      <c r="BT1752" s="90"/>
      <c r="BU1752" s="90"/>
      <c r="BV1752" s="90"/>
      <c r="BW1752" s="90"/>
      <c r="BX1752" s="90"/>
      <c r="BY1752" s="90"/>
      <c r="BZ1752" s="90"/>
      <c r="CA1752" s="90"/>
      <c r="CB1752" s="90"/>
      <c r="CC1752" s="90"/>
      <c r="CD1752" s="90"/>
      <c r="CE1752" s="90"/>
      <c r="CF1752" s="90"/>
      <c r="CG1752" s="90"/>
      <c r="CH1752" s="90"/>
    </row>
    <row r="1753" spans="1:86" ht="25.15" customHeight="1">
      <c r="B1753" s="32">
        <f t="shared" si="648"/>
        <v>3</v>
      </c>
      <c r="C1753" s="33">
        <f t="shared" si="648"/>
        <v>2026</v>
      </c>
      <c r="D1753" s="34">
        <f t="shared" si="646"/>
        <v>0.91514165935315961</v>
      </c>
      <c r="E1753" s="90"/>
      <c r="F1753" s="32">
        <f t="shared" si="649"/>
        <v>3</v>
      </c>
      <c r="G1753" s="33">
        <f t="shared" si="649"/>
        <v>2026</v>
      </c>
      <c r="H1753" s="34">
        <f t="shared" si="647"/>
        <v>0.88899635867091487</v>
      </c>
      <c r="I1753" s="90"/>
      <c r="J1753" s="66"/>
      <c r="K1753" s="66"/>
      <c r="L1753" s="90"/>
      <c r="M1753" s="90"/>
      <c r="N1753" s="90"/>
      <c r="O1753" s="90"/>
      <c r="P1753" s="90"/>
      <c r="Q1753" s="90"/>
      <c r="R1753" s="90"/>
      <c r="S1753" s="90"/>
      <c r="T1753" s="90"/>
      <c r="U1753" s="90"/>
      <c r="V1753" s="90"/>
      <c r="W1753" s="90"/>
      <c r="X1753" s="90"/>
      <c r="Y1753" s="90"/>
      <c r="Z1753" s="90"/>
      <c r="AA1753" s="90"/>
      <c r="AB1753" s="90"/>
      <c r="AC1753" s="90"/>
      <c r="AD1753" s="90"/>
      <c r="AE1753" s="90"/>
      <c r="AF1753" s="90"/>
      <c r="AG1753" s="90"/>
      <c r="AH1753" s="90"/>
      <c r="AI1753" s="90"/>
      <c r="AJ1753" s="90"/>
      <c r="AK1753" s="90"/>
      <c r="AL1753" s="90"/>
      <c r="AM1753" s="90"/>
      <c r="AN1753" s="90"/>
      <c r="AO1753" s="90"/>
      <c r="AP1753" s="90"/>
      <c r="AQ1753" s="90"/>
      <c r="AR1753" s="90"/>
      <c r="AS1753" s="90"/>
      <c r="AT1753" s="90"/>
      <c r="AU1753" s="90"/>
      <c r="AV1753" s="90"/>
      <c r="AW1753" s="90"/>
      <c r="AX1753" s="90"/>
      <c r="AY1753" s="90"/>
      <c r="AZ1753" s="90"/>
      <c r="BA1753" s="90"/>
      <c r="BB1753" s="90"/>
      <c r="BC1753" s="90"/>
      <c r="BD1753" s="90"/>
      <c r="BE1753" s="90"/>
      <c r="BF1753" s="90"/>
      <c r="BG1753" s="90"/>
      <c r="BH1753" s="90"/>
      <c r="BI1753" s="90"/>
      <c r="BJ1753" s="90"/>
      <c r="BK1753" s="90"/>
      <c r="BL1753" s="90"/>
      <c r="BM1753" s="90"/>
      <c r="BN1753" s="90"/>
      <c r="BO1753" s="90"/>
      <c r="BP1753" s="90"/>
      <c r="BQ1753" s="90"/>
      <c r="BR1753" s="90"/>
      <c r="BS1753" s="90"/>
      <c r="BT1753" s="90"/>
      <c r="BU1753" s="90"/>
      <c r="BV1753" s="90"/>
      <c r="BW1753" s="90"/>
      <c r="BX1753" s="90"/>
      <c r="BY1753" s="90"/>
      <c r="BZ1753" s="90"/>
      <c r="CA1753" s="90"/>
      <c r="CB1753" s="90"/>
      <c r="CC1753" s="90"/>
      <c r="CD1753" s="90"/>
      <c r="CE1753" s="90"/>
      <c r="CF1753" s="90"/>
      <c r="CG1753" s="90"/>
      <c r="CH1753" s="90"/>
    </row>
    <row r="1754" spans="1:86" ht="25.15" customHeight="1">
      <c r="B1754" s="32">
        <f t="shared" si="648"/>
        <v>4</v>
      </c>
      <c r="C1754" s="33">
        <f t="shared" si="648"/>
        <v>2027</v>
      </c>
      <c r="D1754" s="34">
        <f t="shared" si="646"/>
        <v>0.888487047915689</v>
      </c>
      <c r="E1754" s="90"/>
      <c r="F1754" s="32">
        <f t="shared" si="649"/>
        <v>4</v>
      </c>
      <c r="G1754" s="33">
        <f t="shared" si="649"/>
        <v>2027</v>
      </c>
      <c r="H1754" s="34">
        <f t="shared" si="647"/>
        <v>0.85480419102972571</v>
      </c>
      <c r="I1754" s="90"/>
      <c r="J1754" s="66"/>
      <c r="K1754" s="66"/>
      <c r="L1754" s="90"/>
      <c r="M1754" s="90"/>
      <c r="N1754" s="90"/>
      <c r="O1754" s="90"/>
      <c r="P1754" s="90"/>
      <c r="Q1754" s="90"/>
      <c r="R1754" s="90"/>
      <c r="S1754" s="90"/>
      <c r="T1754" s="90"/>
      <c r="U1754" s="90"/>
      <c r="V1754" s="90"/>
      <c r="W1754" s="90"/>
      <c r="X1754" s="90"/>
      <c r="Y1754" s="90"/>
      <c r="Z1754" s="90"/>
      <c r="AA1754" s="90"/>
      <c r="AB1754" s="90"/>
      <c r="AC1754" s="90"/>
      <c r="AD1754" s="90"/>
      <c r="AE1754" s="90"/>
      <c r="AF1754" s="90"/>
      <c r="AG1754" s="90"/>
      <c r="AH1754" s="90"/>
      <c r="AI1754" s="90"/>
      <c r="AJ1754" s="90"/>
      <c r="AK1754" s="90"/>
      <c r="AL1754" s="90"/>
      <c r="AM1754" s="90"/>
      <c r="AN1754" s="90"/>
      <c r="AO1754" s="90"/>
      <c r="AP1754" s="90"/>
      <c r="AQ1754" s="90"/>
      <c r="AR1754" s="90"/>
      <c r="AS1754" s="90"/>
      <c r="AT1754" s="90"/>
      <c r="AU1754" s="90"/>
      <c r="AV1754" s="90"/>
      <c r="AW1754" s="90"/>
      <c r="AX1754" s="90"/>
      <c r="AY1754" s="90"/>
      <c r="AZ1754" s="90"/>
      <c r="BA1754" s="90"/>
      <c r="BB1754" s="90"/>
      <c r="BC1754" s="90"/>
      <c r="BD1754" s="90"/>
      <c r="BE1754" s="90"/>
      <c r="BF1754" s="90"/>
      <c r="BG1754" s="90"/>
      <c r="BH1754" s="90"/>
      <c r="BI1754" s="90"/>
      <c r="BJ1754" s="90"/>
      <c r="BK1754" s="90"/>
      <c r="BL1754" s="90"/>
      <c r="BM1754" s="90"/>
      <c r="BN1754" s="90"/>
      <c r="BO1754" s="90"/>
      <c r="BP1754" s="90"/>
      <c r="BQ1754" s="90"/>
      <c r="BR1754" s="90"/>
      <c r="BS1754" s="90"/>
      <c r="BT1754" s="90"/>
      <c r="BU1754" s="90"/>
      <c r="BV1754" s="90"/>
      <c r="BW1754" s="90"/>
      <c r="BX1754" s="90"/>
      <c r="BY1754" s="90"/>
      <c r="BZ1754" s="90"/>
      <c r="CA1754" s="90"/>
      <c r="CB1754" s="90"/>
      <c r="CC1754" s="90"/>
      <c r="CD1754" s="90"/>
      <c r="CE1754" s="90"/>
      <c r="CF1754" s="90"/>
      <c r="CG1754" s="90"/>
      <c r="CH1754" s="90"/>
    </row>
    <row r="1755" spans="1:86" ht="25.15" customHeight="1">
      <c r="B1755" s="32">
        <f t="shared" si="648"/>
        <v>5</v>
      </c>
      <c r="C1755" s="33">
        <f t="shared" si="648"/>
        <v>2028</v>
      </c>
      <c r="D1755" s="34">
        <f t="shared" si="646"/>
        <v>0.86260878438416411</v>
      </c>
      <c r="E1755" s="90"/>
      <c r="F1755" s="32">
        <f t="shared" si="649"/>
        <v>5</v>
      </c>
      <c r="G1755" s="33">
        <f t="shared" si="649"/>
        <v>2028</v>
      </c>
      <c r="H1755" s="34">
        <f t="shared" si="647"/>
        <v>0.82192710675935154</v>
      </c>
      <c r="I1755" s="90"/>
      <c r="J1755" s="66"/>
      <c r="K1755" s="66"/>
      <c r="L1755" s="90"/>
      <c r="M1755" s="90"/>
      <c r="N1755" s="90"/>
      <c r="O1755" s="90"/>
      <c r="P1755" s="90"/>
      <c r="Q1755" s="90"/>
      <c r="R1755" s="90"/>
      <c r="S1755" s="90"/>
      <c r="T1755" s="90"/>
      <c r="U1755" s="90"/>
      <c r="V1755" s="90"/>
      <c r="W1755" s="90"/>
      <c r="X1755" s="90"/>
      <c r="Y1755" s="90"/>
      <c r="Z1755" s="90"/>
      <c r="AA1755" s="90"/>
      <c r="AB1755" s="90"/>
      <c r="AC1755" s="90"/>
      <c r="AD1755" s="90"/>
      <c r="AE1755" s="90"/>
      <c r="AF1755" s="90"/>
      <c r="AG1755" s="90"/>
      <c r="AH1755" s="90"/>
      <c r="AI1755" s="90"/>
      <c r="AJ1755" s="90"/>
      <c r="AK1755" s="90"/>
      <c r="AL1755" s="90"/>
      <c r="AM1755" s="90"/>
      <c r="AN1755" s="90"/>
      <c r="AO1755" s="90"/>
      <c r="AP1755" s="90"/>
      <c r="AQ1755" s="90"/>
      <c r="AR1755" s="90"/>
      <c r="AS1755" s="90"/>
      <c r="AT1755" s="90"/>
      <c r="AU1755" s="90"/>
      <c r="AV1755" s="90"/>
      <c r="AW1755" s="90"/>
      <c r="AX1755" s="90"/>
      <c r="AY1755" s="90"/>
      <c r="AZ1755" s="90"/>
      <c r="BA1755" s="90"/>
      <c r="BB1755" s="90"/>
      <c r="BC1755" s="90"/>
      <c r="BD1755" s="90"/>
      <c r="BE1755" s="90"/>
      <c r="BF1755" s="90"/>
      <c r="BG1755" s="90"/>
      <c r="BH1755" s="90"/>
      <c r="BI1755" s="90"/>
      <c r="BJ1755" s="90"/>
      <c r="BK1755" s="90"/>
      <c r="BL1755" s="90"/>
      <c r="BM1755" s="90"/>
      <c r="BN1755" s="90"/>
      <c r="BO1755" s="90"/>
      <c r="BP1755" s="90"/>
      <c r="BQ1755" s="90"/>
      <c r="BR1755" s="90"/>
      <c r="BS1755" s="90"/>
      <c r="BT1755" s="90"/>
      <c r="BU1755" s="90"/>
      <c r="BV1755" s="90"/>
      <c r="BW1755" s="90"/>
      <c r="BX1755" s="90"/>
      <c r="BY1755" s="90"/>
      <c r="BZ1755" s="90"/>
      <c r="CA1755" s="90"/>
      <c r="CB1755" s="90"/>
      <c r="CC1755" s="90"/>
      <c r="CD1755" s="90"/>
      <c r="CE1755" s="90"/>
      <c r="CF1755" s="90"/>
      <c r="CG1755" s="90"/>
      <c r="CH1755" s="90"/>
    </row>
    <row r="1756" spans="1:86" ht="25.15" customHeight="1">
      <c r="B1756" s="32">
        <f t="shared" si="648"/>
        <v>6</v>
      </c>
      <c r="C1756" s="33">
        <f t="shared" si="648"/>
        <v>2029</v>
      </c>
      <c r="D1756" s="34">
        <f t="shared" si="646"/>
        <v>0.83748425668365445</v>
      </c>
      <c r="E1756" s="90"/>
      <c r="F1756" s="32">
        <f t="shared" si="649"/>
        <v>6</v>
      </c>
      <c r="G1756" s="33">
        <f t="shared" si="649"/>
        <v>2029</v>
      </c>
      <c r="H1756" s="34">
        <f t="shared" si="647"/>
        <v>0.79031452573014571</v>
      </c>
      <c r="I1756" s="90"/>
      <c r="J1756" s="66"/>
      <c r="K1756" s="66"/>
      <c r="L1756" s="90"/>
      <c r="M1756" s="90"/>
      <c r="N1756" s="90"/>
      <c r="O1756" s="90"/>
      <c r="P1756" s="90"/>
      <c r="Q1756" s="90"/>
      <c r="R1756" s="90"/>
      <c r="S1756" s="90"/>
      <c r="T1756" s="90"/>
      <c r="U1756" s="90"/>
      <c r="V1756" s="90"/>
      <c r="W1756" s="90"/>
      <c r="X1756" s="90"/>
      <c r="Y1756" s="90"/>
      <c r="Z1756" s="90"/>
      <c r="AA1756" s="90"/>
      <c r="AB1756" s="90"/>
      <c r="AC1756" s="90"/>
      <c r="AD1756" s="90"/>
      <c r="AE1756" s="90"/>
      <c r="AF1756" s="90"/>
      <c r="AG1756" s="90"/>
      <c r="AH1756" s="90"/>
      <c r="AI1756" s="90"/>
      <c r="AJ1756" s="90"/>
      <c r="AK1756" s="90"/>
      <c r="AL1756" s="90"/>
      <c r="AM1756" s="90"/>
      <c r="AN1756" s="90"/>
      <c r="AO1756" s="90"/>
      <c r="AP1756" s="90"/>
      <c r="AQ1756" s="90"/>
      <c r="AR1756" s="90"/>
      <c r="AS1756" s="90"/>
      <c r="AT1756" s="90"/>
      <c r="AU1756" s="90"/>
      <c r="AV1756" s="90"/>
      <c r="AW1756" s="90"/>
      <c r="AX1756" s="90"/>
      <c r="AY1756" s="90"/>
      <c r="AZ1756" s="90"/>
      <c r="BA1756" s="90"/>
      <c r="BB1756" s="90"/>
      <c r="BC1756" s="90"/>
      <c r="BD1756" s="90"/>
      <c r="BE1756" s="90"/>
      <c r="BF1756" s="90"/>
      <c r="BG1756" s="90"/>
      <c r="BH1756" s="90"/>
      <c r="BI1756" s="90"/>
      <c r="BJ1756" s="90"/>
      <c r="BK1756" s="90"/>
      <c r="BL1756" s="90"/>
      <c r="BM1756" s="90"/>
      <c r="BN1756" s="90"/>
      <c r="BO1756" s="90"/>
      <c r="BP1756" s="90"/>
      <c r="BQ1756" s="90"/>
      <c r="BR1756" s="90"/>
      <c r="BS1756" s="90"/>
      <c r="BT1756" s="90"/>
      <c r="BU1756" s="90"/>
      <c r="BV1756" s="90"/>
      <c r="BW1756" s="90"/>
      <c r="BX1756" s="90"/>
      <c r="BY1756" s="90"/>
      <c r="BZ1756" s="90"/>
      <c r="CA1756" s="90"/>
      <c r="CB1756" s="90"/>
      <c r="CC1756" s="90"/>
      <c r="CD1756" s="90"/>
      <c r="CE1756" s="90"/>
      <c r="CF1756" s="90"/>
      <c r="CG1756" s="90"/>
      <c r="CH1756" s="90"/>
    </row>
    <row r="1757" spans="1:86" ht="25.15" customHeight="1">
      <c r="B1757" s="32">
        <f t="shared" si="648"/>
        <v>7</v>
      </c>
      <c r="C1757" s="33">
        <f t="shared" si="648"/>
        <v>2030</v>
      </c>
      <c r="D1757" s="34">
        <f t="shared" si="646"/>
        <v>0.81309151134335378</v>
      </c>
      <c r="E1757" s="90"/>
      <c r="F1757" s="32">
        <f t="shared" si="649"/>
        <v>7</v>
      </c>
      <c r="G1757" s="33">
        <f t="shared" si="649"/>
        <v>2030</v>
      </c>
      <c r="H1757" s="34">
        <f t="shared" si="647"/>
        <v>0.75991781320206331</v>
      </c>
      <c r="I1757" s="90"/>
      <c r="J1757" s="66"/>
      <c r="K1757" s="66"/>
      <c r="L1757" s="90"/>
      <c r="M1757" s="90"/>
      <c r="N1757" s="90"/>
      <c r="O1757" s="90"/>
      <c r="P1757" s="90"/>
      <c r="Q1757" s="90"/>
      <c r="R1757" s="90"/>
      <c r="S1757" s="90"/>
      <c r="T1757" s="90"/>
      <c r="U1757" s="90"/>
      <c r="V1757" s="90"/>
      <c r="W1757" s="90"/>
      <c r="X1757" s="90"/>
      <c r="Y1757" s="90"/>
      <c r="Z1757" s="90"/>
      <c r="AA1757" s="90"/>
      <c r="AB1757" s="90"/>
      <c r="AC1757" s="90"/>
      <c r="AD1757" s="90"/>
      <c r="AE1757" s="90"/>
      <c r="AF1757" s="90"/>
      <c r="AG1757" s="90"/>
      <c r="AH1757" s="90"/>
      <c r="AI1757" s="90"/>
      <c r="AJ1757" s="90"/>
      <c r="AK1757" s="90"/>
      <c r="AL1757" s="90"/>
      <c r="AM1757" s="90"/>
      <c r="AN1757" s="90"/>
      <c r="AO1757" s="90"/>
      <c r="AP1757" s="90"/>
      <c r="AQ1757" s="90"/>
      <c r="AR1757" s="90"/>
      <c r="AS1757" s="90"/>
      <c r="AT1757" s="90"/>
      <c r="AU1757" s="90"/>
      <c r="AV1757" s="90"/>
      <c r="AW1757" s="90"/>
      <c r="AX1757" s="90"/>
      <c r="AY1757" s="90"/>
      <c r="AZ1757" s="90"/>
      <c r="BA1757" s="90"/>
      <c r="BB1757" s="90"/>
      <c r="BC1757" s="90"/>
      <c r="BD1757" s="90"/>
      <c r="BE1757" s="90"/>
      <c r="BF1757" s="90"/>
      <c r="BG1757" s="90"/>
      <c r="BH1757" s="90"/>
      <c r="BI1757" s="90"/>
      <c r="BJ1757" s="90"/>
      <c r="BK1757" s="90"/>
      <c r="BL1757" s="90"/>
      <c r="BM1757" s="90"/>
      <c r="BN1757" s="90"/>
      <c r="BO1757" s="90"/>
      <c r="BP1757" s="90"/>
      <c r="BQ1757" s="90"/>
      <c r="BR1757" s="90"/>
      <c r="BS1757" s="90"/>
      <c r="BT1757" s="90"/>
      <c r="BU1757" s="90"/>
      <c r="BV1757" s="90"/>
      <c r="BW1757" s="90"/>
      <c r="BX1757" s="90"/>
      <c r="BY1757" s="90"/>
      <c r="BZ1757" s="90"/>
      <c r="CA1757" s="90"/>
      <c r="CB1757" s="90"/>
      <c r="CC1757" s="90"/>
      <c r="CD1757" s="90"/>
      <c r="CE1757" s="90"/>
      <c r="CF1757" s="90"/>
      <c r="CG1757" s="90"/>
      <c r="CH1757" s="90"/>
    </row>
    <row r="1758" spans="1:86" ht="25.15" customHeight="1">
      <c r="B1758" s="32">
        <f t="shared" si="648"/>
        <v>8</v>
      </c>
      <c r="C1758" s="33">
        <f t="shared" si="648"/>
        <v>2031</v>
      </c>
      <c r="D1758" s="34">
        <f t="shared" si="646"/>
        <v>0.78940923431393573</v>
      </c>
      <c r="E1758" s="90"/>
      <c r="F1758" s="32">
        <f t="shared" si="649"/>
        <v>8</v>
      </c>
      <c r="G1758" s="33">
        <f t="shared" si="649"/>
        <v>2031</v>
      </c>
      <c r="H1758" s="34">
        <f t="shared" si="647"/>
        <v>0.73069020500198378</v>
      </c>
      <c r="I1758" s="90"/>
      <c r="J1758" s="66"/>
      <c r="K1758" s="66"/>
      <c r="L1758" s="90"/>
      <c r="M1758" s="90"/>
      <c r="N1758" s="90"/>
      <c r="O1758" s="90"/>
      <c r="P1758" s="90"/>
      <c r="Q1758" s="90"/>
      <c r="R1758" s="90"/>
      <c r="S1758" s="90"/>
      <c r="T1758" s="90"/>
      <c r="U1758" s="90"/>
      <c r="V1758" s="90"/>
      <c r="W1758" s="90"/>
      <c r="X1758" s="90"/>
      <c r="Y1758" s="90"/>
      <c r="Z1758" s="90"/>
      <c r="AA1758" s="90"/>
      <c r="AB1758" s="90"/>
      <c r="AC1758" s="90"/>
      <c r="AD1758" s="90"/>
      <c r="AE1758" s="90"/>
      <c r="AF1758" s="90"/>
      <c r="AG1758" s="90"/>
      <c r="AH1758" s="90"/>
      <c r="AI1758" s="90"/>
      <c r="AJ1758" s="90"/>
      <c r="AK1758" s="90"/>
      <c r="AL1758" s="90"/>
      <c r="AM1758" s="90"/>
      <c r="AN1758" s="90"/>
      <c r="AO1758" s="90"/>
      <c r="AP1758" s="90"/>
      <c r="AQ1758" s="90"/>
      <c r="AR1758" s="90"/>
      <c r="AS1758" s="90"/>
      <c r="AT1758" s="90"/>
      <c r="AU1758" s="90"/>
      <c r="AV1758" s="90"/>
      <c r="AW1758" s="90"/>
      <c r="AX1758" s="90"/>
      <c r="AY1758" s="90"/>
      <c r="AZ1758" s="90"/>
      <c r="BA1758" s="90"/>
      <c r="BB1758" s="90"/>
      <c r="BC1758" s="90"/>
      <c r="BD1758" s="90"/>
      <c r="BE1758" s="90"/>
      <c r="BF1758" s="90"/>
      <c r="BG1758" s="90"/>
      <c r="BH1758" s="90"/>
      <c r="BI1758" s="90"/>
      <c r="BJ1758" s="90"/>
      <c r="BK1758" s="90"/>
      <c r="BL1758" s="90"/>
      <c r="BM1758" s="90"/>
      <c r="BN1758" s="90"/>
      <c r="BO1758" s="90"/>
      <c r="BP1758" s="90"/>
      <c r="BQ1758" s="90"/>
      <c r="BR1758" s="90"/>
      <c r="BS1758" s="90"/>
      <c r="BT1758" s="90"/>
      <c r="BU1758" s="90"/>
      <c r="BV1758" s="90"/>
      <c r="BW1758" s="90"/>
      <c r="BX1758" s="90"/>
      <c r="BY1758" s="90"/>
      <c r="BZ1758" s="90"/>
      <c r="CA1758" s="90"/>
      <c r="CB1758" s="90"/>
      <c r="CC1758" s="90"/>
      <c r="CD1758" s="90"/>
      <c r="CE1758" s="90"/>
      <c r="CF1758" s="90"/>
      <c r="CG1758" s="90"/>
      <c r="CH1758" s="90"/>
    </row>
    <row r="1759" spans="1:86" ht="25.15" customHeight="1">
      <c r="B1759" s="32">
        <f t="shared" si="648"/>
        <v>9</v>
      </c>
      <c r="C1759" s="33">
        <f t="shared" si="648"/>
        <v>2032</v>
      </c>
      <c r="D1759" s="34">
        <f t="shared" si="646"/>
        <v>0.76641673234362695</v>
      </c>
      <c r="E1759" s="90"/>
      <c r="F1759" s="32">
        <f t="shared" si="649"/>
        <v>9</v>
      </c>
      <c r="G1759" s="33">
        <f t="shared" si="649"/>
        <v>2032</v>
      </c>
      <c r="H1759" s="34">
        <f t="shared" si="647"/>
        <v>0.70258673557883045</v>
      </c>
      <c r="I1759" s="90"/>
      <c r="J1759" s="66"/>
      <c r="K1759" s="66"/>
      <c r="L1759" s="90"/>
      <c r="M1759" s="90"/>
      <c r="N1759" s="90"/>
      <c r="O1759" s="90"/>
      <c r="P1759" s="90"/>
      <c r="Q1759" s="90"/>
      <c r="R1759" s="90"/>
      <c r="S1759" s="90"/>
      <c r="T1759" s="90"/>
      <c r="U1759" s="90"/>
      <c r="V1759" s="90"/>
      <c r="W1759" s="90"/>
      <c r="X1759" s="90"/>
      <c r="Y1759" s="90"/>
      <c r="Z1759" s="90"/>
      <c r="AA1759" s="90"/>
      <c r="AB1759" s="90"/>
      <c r="AC1759" s="90"/>
      <c r="AD1759" s="90"/>
      <c r="AE1759" s="90"/>
      <c r="AF1759" s="90"/>
      <c r="AG1759" s="90"/>
      <c r="AH1759" s="90"/>
      <c r="AI1759" s="90"/>
      <c r="AJ1759" s="90"/>
      <c r="AK1759" s="90"/>
      <c r="AL1759" s="90"/>
      <c r="AM1759" s="90"/>
      <c r="AN1759" s="90"/>
      <c r="AO1759" s="90"/>
      <c r="AP1759" s="90"/>
      <c r="AQ1759" s="90"/>
      <c r="AR1759" s="90"/>
      <c r="AS1759" s="90"/>
      <c r="AT1759" s="90"/>
      <c r="AU1759" s="90"/>
      <c r="AV1759" s="90"/>
      <c r="AW1759" s="90"/>
      <c r="AX1759" s="90"/>
      <c r="AY1759" s="90"/>
      <c r="AZ1759" s="90"/>
      <c r="BA1759" s="90"/>
      <c r="BB1759" s="90"/>
      <c r="BC1759" s="90"/>
      <c r="BD1759" s="90"/>
      <c r="BE1759" s="90"/>
      <c r="BF1759" s="90"/>
      <c r="BG1759" s="90"/>
      <c r="BH1759" s="90"/>
      <c r="BI1759" s="90"/>
      <c r="BJ1759" s="90"/>
      <c r="BK1759" s="90"/>
      <c r="BL1759" s="90"/>
      <c r="BM1759" s="90"/>
      <c r="BN1759" s="90"/>
      <c r="BO1759" s="90"/>
      <c r="BP1759" s="90"/>
      <c r="BQ1759" s="90"/>
      <c r="BR1759" s="90"/>
      <c r="BS1759" s="90"/>
      <c r="BT1759" s="90"/>
      <c r="BU1759" s="90"/>
      <c r="BV1759" s="90"/>
      <c r="BW1759" s="90"/>
      <c r="BX1759" s="90"/>
      <c r="BY1759" s="90"/>
      <c r="BZ1759" s="90"/>
      <c r="CA1759" s="90"/>
      <c r="CB1759" s="90"/>
      <c r="CC1759" s="90"/>
      <c r="CD1759" s="90"/>
      <c r="CE1759" s="90"/>
      <c r="CF1759" s="90"/>
      <c r="CG1759" s="90"/>
      <c r="CH1759" s="90"/>
    </row>
    <row r="1760" spans="1:86" ht="25.15" customHeight="1">
      <c r="B1760" s="32">
        <f t="shared" si="648"/>
        <v>10</v>
      </c>
      <c r="C1760" s="33">
        <f t="shared" si="648"/>
        <v>2033</v>
      </c>
      <c r="D1760" s="34">
        <f t="shared" si="646"/>
        <v>0.74409391489672516</v>
      </c>
      <c r="E1760" s="90"/>
      <c r="F1760" s="32">
        <f t="shared" si="649"/>
        <v>10</v>
      </c>
      <c r="G1760" s="33">
        <f t="shared" si="649"/>
        <v>2033</v>
      </c>
      <c r="H1760" s="34">
        <f t="shared" si="647"/>
        <v>0.67556416882579851</v>
      </c>
      <c r="I1760" s="90"/>
      <c r="J1760" s="66"/>
      <c r="K1760" s="66"/>
      <c r="L1760" s="90"/>
      <c r="M1760" s="90"/>
      <c r="N1760" s="90"/>
      <c r="O1760" s="90"/>
      <c r="P1760" s="90"/>
      <c r="Q1760" s="90"/>
      <c r="R1760" s="90"/>
      <c r="S1760" s="90"/>
      <c r="T1760" s="90"/>
      <c r="U1760" s="90"/>
      <c r="V1760" s="90"/>
      <c r="W1760" s="90"/>
      <c r="X1760" s="90"/>
      <c r="Y1760" s="90"/>
      <c r="Z1760" s="90"/>
      <c r="AA1760" s="90"/>
      <c r="AB1760" s="90"/>
      <c r="AC1760" s="90"/>
      <c r="AD1760" s="90"/>
      <c r="AE1760" s="90"/>
      <c r="AF1760" s="90"/>
      <c r="AG1760" s="90"/>
      <c r="AH1760" s="90"/>
      <c r="AI1760" s="90"/>
      <c r="AJ1760" s="90"/>
      <c r="AK1760" s="90"/>
      <c r="AL1760" s="90"/>
      <c r="AM1760" s="90"/>
      <c r="AN1760" s="90"/>
      <c r="AO1760" s="90"/>
      <c r="AP1760" s="90"/>
      <c r="AQ1760" s="90"/>
      <c r="AR1760" s="90"/>
      <c r="AS1760" s="90"/>
      <c r="AT1760" s="90"/>
      <c r="AU1760" s="90"/>
      <c r="AV1760" s="90"/>
      <c r="AW1760" s="90"/>
      <c r="AX1760" s="90"/>
      <c r="AY1760" s="90"/>
      <c r="AZ1760" s="90"/>
      <c r="BA1760" s="90"/>
      <c r="BB1760" s="90"/>
      <c r="BC1760" s="90"/>
      <c r="BD1760" s="90"/>
      <c r="BE1760" s="90"/>
      <c r="BF1760" s="90"/>
      <c r="BG1760" s="90"/>
      <c r="BH1760" s="90"/>
      <c r="BI1760" s="90"/>
      <c r="BJ1760" s="90"/>
      <c r="BK1760" s="90"/>
      <c r="BL1760" s="90"/>
      <c r="BM1760" s="90"/>
      <c r="BN1760" s="90"/>
      <c r="BO1760" s="90"/>
      <c r="BP1760" s="90"/>
      <c r="BQ1760" s="90"/>
      <c r="BR1760" s="90"/>
      <c r="BS1760" s="90"/>
      <c r="BT1760" s="90"/>
      <c r="BU1760" s="90"/>
      <c r="BV1760" s="90"/>
      <c r="BW1760" s="90"/>
      <c r="BX1760" s="90"/>
      <c r="BY1760" s="90"/>
      <c r="BZ1760" s="90"/>
      <c r="CA1760" s="90"/>
      <c r="CB1760" s="90"/>
      <c r="CC1760" s="90"/>
      <c r="CD1760" s="90"/>
      <c r="CE1760" s="90"/>
      <c r="CF1760" s="90"/>
      <c r="CG1760" s="90"/>
      <c r="CH1760" s="90"/>
    </row>
    <row r="1761" spans="2:86" ht="25.15" customHeight="1">
      <c r="B1761" s="32">
        <f t="shared" si="648"/>
        <v>11</v>
      </c>
      <c r="C1761" s="33">
        <f t="shared" si="648"/>
        <v>2034</v>
      </c>
      <c r="D1761" s="34">
        <f t="shared" si="646"/>
        <v>0.72242127659876232</v>
      </c>
      <c r="E1761" s="90"/>
      <c r="F1761" s="32">
        <f t="shared" si="649"/>
        <v>11</v>
      </c>
      <c r="G1761" s="33">
        <f t="shared" si="649"/>
        <v>2034</v>
      </c>
      <c r="H1761" s="34">
        <f t="shared" si="647"/>
        <v>0.6495809315632679</v>
      </c>
      <c r="I1761" s="90"/>
      <c r="J1761" s="66"/>
      <c r="K1761" s="66"/>
      <c r="L1761" s="90"/>
      <c r="M1761" s="90"/>
      <c r="N1761" s="90"/>
      <c r="O1761" s="90"/>
      <c r="P1761" s="90"/>
      <c r="Q1761" s="90"/>
      <c r="R1761" s="90"/>
      <c r="S1761" s="90"/>
      <c r="T1761" s="90"/>
      <c r="U1761" s="90"/>
      <c r="V1761" s="90"/>
      <c r="W1761" s="90"/>
      <c r="X1761" s="90"/>
      <c r="Y1761" s="90"/>
      <c r="Z1761" s="90"/>
      <c r="AA1761" s="90"/>
      <c r="AB1761" s="90"/>
      <c r="AC1761" s="90"/>
      <c r="AD1761" s="90"/>
      <c r="AE1761" s="90"/>
      <c r="AF1761" s="90"/>
      <c r="AG1761" s="90"/>
      <c r="AH1761" s="90"/>
      <c r="AI1761" s="90"/>
      <c r="AJ1761" s="90"/>
      <c r="AK1761" s="90"/>
      <c r="AL1761" s="90"/>
      <c r="AM1761" s="90"/>
      <c r="AN1761" s="90"/>
      <c r="AO1761" s="90"/>
      <c r="AP1761" s="90"/>
      <c r="AQ1761" s="90"/>
      <c r="AR1761" s="90"/>
      <c r="AS1761" s="90"/>
      <c r="AT1761" s="90"/>
      <c r="AU1761" s="90"/>
      <c r="AV1761" s="90"/>
      <c r="AW1761" s="90"/>
      <c r="AX1761" s="90"/>
      <c r="AY1761" s="90"/>
      <c r="AZ1761" s="90"/>
      <c r="BA1761" s="90"/>
      <c r="BB1761" s="90"/>
      <c r="BC1761" s="90"/>
      <c r="BD1761" s="90"/>
      <c r="BE1761" s="90"/>
      <c r="BF1761" s="90"/>
      <c r="BG1761" s="90"/>
      <c r="BH1761" s="90"/>
      <c r="BI1761" s="90"/>
      <c r="BJ1761" s="90"/>
      <c r="BK1761" s="90"/>
      <c r="BL1761" s="90"/>
      <c r="BM1761" s="90"/>
      <c r="BN1761" s="90"/>
      <c r="BO1761" s="90"/>
      <c r="BP1761" s="90"/>
      <c r="BQ1761" s="90"/>
      <c r="BR1761" s="90"/>
      <c r="BS1761" s="90"/>
      <c r="BT1761" s="90"/>
      <c r="BU1761" s="90"/>
      <c r="BV1761" s="90"/>
      <c r="BW1761" s="90"/>
      <c r="BX1761" s="90"/>
      <c r="BY1761" s="90"/>
      <c r="BZ1761" s="90"/>
      <c r="CA1761" s="90"/>
      <c r="CB1761" s="90"/>
      <c r="CC1761" s="90"/>
      <c r="CD1761" s="90"/>
      <c r="CE1761" s="90"/>
      <c r="CF1761" s="90"/>
      <c r="CG1761" s="90"/>
      <c r="CH1761" s="90"/>
    </row>
    <row r="1762" spans="2:86" ht="25.15" customHeight="1">
      <c r="B1762" s="32">
        <f t="shared" si="648"/>
        <v>12</v>
      </c>
      <c r="C1762" s="33">
        <f t="shared" si="648"/>
        <v>2035</v>
      </c>
      <c r="D1762" s="34">
        <f t="shared" si="646"/>
        <v>0.70137988019297326</v>
      </c>
      <c r="E1762" s="90"/>
      <c r="F1762" s="32">
        <f t="shared" si="649"/>
        <v>12</v>
      </c>
      <c r="G1762" s="33">
        <f t="shared" si="649"/>
        <v>2035</v>
      </c>
      <c r="H1762" s="34">
        <f t="shared" si="647"/>
        <v>0.62459704958006512</v>
      </c>
      <c r="I1762" s="90"/>
      <c r="J1762" s="66"/>
      <c r="K1762" s="66"/>
      <c r="L1762" s="90"/>
      <c r="M1762" s="90"/>
      <c r="N1762" s="90"/>
      <c r="O1762" s="90"/>
      <c r="P1762" s="90"/>
      <c r="Q1762" s="90"/>
      <c r="R1762" s="90"/>
      <c r="S1762" s="90"/>
      <c r="T1762" s="90"/>
      <c r="U1762" s="90"/>
      <c r="V1762" s="90"/>
      <c r="W1762" s="90"/>
      <c r="X1762" s="90"/>
      <c r="Y1762" s="90"/>
      <c r="Z1762" s="90"/>
      <c r="AA1762" s="90"/>
      <c r="AB1762" s="90"/>
      <c r="AC1762" s="90"/>
      <c r="AD1762" s="90"/>
      <c r="AE1762" s="90"/>
      <c r="AF1762" s="90"/>
      <c r="AG1762" s="90"/>
      <c r="AH1762" s="90"/>
      <c r="AI1762" s="90"/>
      <c r="AJ1762" s="90"/>
      <c r="AK1762" s="90"/>
      <c r="AL1762" s="90"/>
      <c r="AM1762" s="90"/>
      <c r="AN1762" s="90"/>
      <c r="AO1762" s="90"/>
      <c r="AP1762" s="90"/>
      <c r="AQ1762" s="90"/>
      <c r="AR1762" s="90"/>
      <c r="AS1762" s="90"/>
      <c r="AT1762" s="90"/>
      <c r="AU1762" s="90"/>
      <c r="AV1762" s="90"/>
      <c r="AW1762" s="90"/>
      <c r="AX1762" s="90"/>
      <c r="AY1762" s="90"/>
      <c r="AZ1762" s="90"/>
      <c r="BA1762" s="90"/>
      <c r="BB1762" s="90"/>
      <c r="BC1762" s="90"/>
      <c r="BD1762" s="90"/>
      <c r="BE1762" s="90"/>
      <c r="BF1762" s="90"/>
      <c r="BG1762" s="90"/>
      <c r="BH1762" s="90"/>
      <c r="BI1762" s="90"/>
      <c r="BJ1762" s="90"/>
      <c r="BK1762" s="90"/>
      <c r="BL1762" s="90"/>
      <c r="BM1762" s="90"/>
      <c r="BN1762" s="90"/>
      <c r="BO1762" s="90"/>
      <c r="BP1762" s="90"/>
      <c r="BQ1762" s="90"/>
      <c r="BR1762" s="90"/>
      <c r="BS1762" s="90"/>
      <c r="BT1762" s="90"/>
      <c r="BU1762" s="90"/>
      <c r="BV1762" s="90"/>
      <c r="BW1762" s="90"/>
      <c r="BX1762" s="90"/>
      <c r="BY1762" s="90"/>
      <c r="BZ1762" s="90"/>
      <c r="CA1762" s="90"/>
      <c r="CB1762" s="90"/>
      <c r="CC1762" s="90"/>
      <c r="CD1762" s="90"/>
      <c r="CE1762" s="90"/>
      <c r="CF1762" s="90"/>
      <c r="CG1762" s="90"/>
      <c r="CH1762" s="90"/>
    </row>
    <row r="1763" spans="2:86" ht="25.15" customHeight="1">
      <c r="B1763" s="32">
        <f t="shared" si="648"/>
        <v>13</v>
      </c>
      <c r="C1763" s="33">
        <f t="shared" si="648"/>
        <v>2036</v>
      </c>
      <c r="D1763" s="34">
        <f t="shared" si="646"/>
        <v>0.68095133999317792</v>
      </c>
      <c r="E1763" s="90"/>
      <c r="F1763" s="32">
        <f t="shared" si="649"/>
        <v>13</v>
      </c>
      <c r="G1763" s="33">
        <f t="shared" si="649"/>
        <v>2036</v>
      </c>
      <c r="H1763" s="34">
        <f t="shared" si="647"/>
        <v>0.600574086134678</v>
      </c>
      <c r="I1763" s="90"/>
      <c r="J1763" s="66"/>
      <c r="K1763" s="66"/>
      <c r="L1763" s="90"/>
      <c r="M1763" s="90"/>
      <c r="N1763" s="90"/>
      <c r="O1763" s="90"/>
      <c r="P1763" s="90"/>
      <c r="Q1763" s="90"/>
      <c r="R1763" s="90"/>
      <c r="S1763" s="90"/>
      <c r="T1763" s="90"/>
      <c r="U1763" s="90"/>
      <c r="V1763" s="90"/>
      <c r="W1763" s="90"/>
      <c r="X1763" s="90"/>
      <c r="Y1763" s="90"/>
      <c r="Z1763" s="90"/>
      <c r="AA1763" s="90"/>
      <c r="AB1763" s="90"/>
      <c r="AC1763" s="90"/>
      <c r="AD1763" s="90"/>
      <c r="AE1763" s="90"/>
      <c r="AF1763" s="90"/>
      <c r="AG1763" s="90"/>
      <c r="AH1763" s="90"/>
      <c r="AI1763" s="90"/>
      <c r="AJ1763" s="90"/>
      <c r="AK1763" s="90"/>
      <c r="AL1763" s="90"/>
      <c r="AM1763" s="90"/>
      <c r="AN1763" s="90"/>
      <c r="AO1763" s="90"/>
      <c r="AP1763" s="90"/>
      <c r="AQ1763" s="90"/>
      <c r="AR1763" s="90"/>
      <c r="AS1763" s="90"/>
      <c r="AT1763" s="90"/>
      <c r="AU1763" s="90"/>
      <c r="AV1763" s="90"/>
      <c r="AW1763" s="90"/>
      <c r="AX1763" s="90"/>
      <c r="AY1763" s="90"/>
      <c r="AZ1763" s="90"/>
      <c r="BA1763" s="90"/>
      <c r="BB1763" s="90"/>
      <c r="BC1763" s="90"/>
      <c r="BD1763" s="90"/>
      <c r="BE1763" s="90"/>
      <c r="BF1763" s="90"/>
      <c r="BG1763" s="90"/>
      <c r="BH1763" s="90"/>
      <c r="BI1763" s="90"/>
      <c r="BJ1763" s="90"/>
      <c r="BK1763" s="90"/>
      <c r="BL1763" s="90"/>
      <c r="BM1763" s="90"/>
      <c r="BN1763" s="90"/>
      <c r="BO1763" s="90"/>
      <c r="BP1763" s="90"/>
      <c r="BQ1763" s="90"/>
      <c r="BR1763" s="90"/>
      <c r="BS1763" s="90"/>
      <c r="BT1763" s="90"/>
      <c r="BU1763" s="90"/>
      <c r="BV1763" s="90"/>
      <c r="BW1763" s="90"/>
      <c r="BX1763" s="90"/>
      <c r="BY1763" s="90"/>
      <c r="BZ1763" s="90"/>
      <c r="CA1763" s="90"/>
      <c r="CB1763" s="90"/>
      <c r="CC1763" s="90"/>
      <c r="CD1763" s="90"/>
      <c r="CE1763" s="90"/>
      <c r="CF1763" s="90"/>
      <c r="CG1763" s="90"/>
      <c r="CH1763" s="90"/>
    </row>
    <row r="1764" spans="2:86" ht="25.15" customHeight="1">
      <c r="B1764" s="32">
        <f t="shared" si="648"/>
        <v>14</v>
      </c>
      <c r="C1764" s="33">
        <f t="shared" si="648"/>
        <v>2037</v>
      </c>
      <c r="D1764" s="34">
        <f t="shared" si="646"/>
        <v>0.66111780581861923</v>
      </c>
      <c r="E1764" s="90"/>
      <c r="F1764" s="32">
        <f t="shared" si="649"/>
        <v>14</v>
      </c>
      <c r="G1764" s="33">
        <f t="shared" si="649"/>
        <v>2037</v>
      </c>
      <c r="H1764" s="34">
        <f t="shared" si="647"/>
        <v>0.57747508282180582</v>
      </c>
      <c r="I1764" s="90"/>
      <c r="J1764" s="66"/>
      <c r="K1764" s="66"/>
      <c r="L1764" s="90"/>
      <c r="M1764" s="90"/>
      <c r="N1764" s="90"/>
      <c r="O1764" s="90"/>
      <c r="P1764" s="90"/>
      <c r="Q1764" s="90"/>
      <c r="R1764" s="90"/>
      <c r="S1764" s="90"/>
      <c r="T1764" s="90"/>
      <c r="U1764" s="90"/>
      <c r="V1764" s="90"/>
      <c r="W1764" s="90"/>
      <c r="X1764" s="90"/>
      <c r="Y1764" s="90"/>
      <c r="Z1764" s="90"/>
      <c r="AA1764" s="90"/>
      <c r="AB1764" s="90"/>
      <c r="AC1764" s="90"/>
      <c r="AD1764" s="90"/>
      <c r="AE1764" s="90"/>
      <c r="AF1764" s="90"/>
      <c r="AG1764" s="90"/>
      <c r="AH1764" s="90"/>
      <c r="AI1764" s="90"/>
      <c r="AJ1764" s="90"/>
      <c r="AK1764" s="90"/>
      <c r="AL1764" s="90"/>
      <c r="AM1764" s="90"/>
      <c r="AN1764" s="90"/>
      <c r="AO1764" s="90"/>
      <c r="AP1764" s="90"/>
      <c r="AQ1764" s="90"/>
      <c r="AR1764" s="90"/>
      <c r="AS1764" s="90"/>
      <c r="AT1764" s="90"/>
      <c r="AU1764" s="90"/>
      <c r="AV1764" s="90"/>
      <c r="AW1764" s="90"/>
      <c r="AX1764" s="90"/>
      <c r="AY1764" s="90"/>
      <c r="AZ1764" s="90"/>
      <c r="BA1764" s="90"/>
      <c r="BB1764" s="90"/>
      <c r="BC1764" s="90"/>
      <c r="BD1764" s="90"/>
      <c r="BE1764" s="90"/>
      <c r="BF1764" s="90"/>
      <c r="BG1764" s="90"/>
      <c r="BH1764" s="90"/>
      <c r="BI1764" s="90"/>
      <c r="BJ1764" s="90"/>
      <c r="BK1764" s="90"/>
      <c r="BL1764" s="90"/>
      <c r="BM1764" s="90"/>
      <c r="BN1764" s="90"/>
      <c r="BO1764" s="90"/>
      <c r="BP1764" s="90"/>
      <c r="BQ1764" s="90"/>
      <c r="BR1764" s="90"/>
      <c r="BS1764" s="90"/>
      <c r="BT1764" s="90"/>
      <c r="BU1764" s="90"/>
      <c r="BV1764" s="90"/>
      <c r="BW1764" s="90"/>
      <c r="BX1764" s="90"/>
      <c r="BY1764" s="90"/>
      <c r="BZ1764" s="90"/>
      <c r="CA1764" s="90"/>
      <c r="CB1764" s="90"/>
      <c r="CC1764" s="90"/>
      <c r="CD1764" s="90"/>
      <c r="CE1764" s="90"/>
      <c r="CF1764" s="90"/>
      <c r="CG1764" s="90"/>
      <c r="CH1764" s="90"/>
    </row>
    <row r="1765" spans="2:86" ht="25.15" customHeight="1">
      <c r="B1765" s="32">
        <f t="shared" si="648"/>
        <v>15</v>
      </c>
      <c r="C1765" s="33">
        <f t="shared" si="648"/>
        <v>2038</v>
      </c>
      <c r="D1765" s="34">
        <f t="shared" si="646"/>
        <v>0.64186194739671765</v>
      </c>
      <c r="E1765" s="90"/>
      <c r="F1765" s="32">
        <f t="shared" si="649"/>
        <v>15</v>
      </c>
      <c r="G1765" s="33">
        <f t="shared" si="649"/>
        <v>2038</v>
      </c>
      <c r="H1765" s="34">
        <f t="shared" si="647"/>
        <v>0.55526450271327477</v>
      </c>
      <c r="I1765" s="90"/>
      <c r="J1765" s="66"/>
      <c r="K1765" s="66"/>
      <c r="L1765" s="90"/>
      <c r="M1765" s="90"/>
      <c r="N1765" s="90"/>
      <c r="O1765" s="90"/>
      <c r="P1765" s="90"/>
      <c r="Q1765" s="90"/>
      <c r="R1765" s="90"/>
      <c r="S1765" s="90"/>
      <c r="T1765" s="90"/>
      <c r="U1765" s="90"/>
      <c r="V1765" s="90"/>
      <c r="W1765" s="90"/>
      <c r="X1765" s="90"/>
      <c r="Y1765" s="90"/>
      <c r="Z1765" s="90"/>
      <c r="AA1765" s="90"/>
      <c r="AB1765" s="90"/>
      <c r="AC1765" s="90"/>
      <c r="AD1765" s="90"/>
      <c r="AE1765" s="90"/>
      <c r="AF1765" s="90"/>
      <c r="AG1765" s="90"/>
      <c r="AH1765" s="90"/>
      <c r="AI1765" s="90"/>
      <c r="AJ1765" s="90"/>
      <c r="AK1765" s="90"/>
      <c r="AL1765" s="90"/>
      <c r="AM1765" s="90"/>
      <c r="AN1765" s="90"/>
      <c r="AO1765" s="90"/>
      <c r="AP1765" s="90"/>
      <c r="AQ1765" s="90"/>
      <c r="AR1765" s="90"/>
      <c r="AS1765" s="90"/>
      <c r="AT1765" s="90"/>
      <c r="AU1765" s="90"/>
      <c r="AV1765" s="90"/>
      <c r="AW1765" s="90"/>
      <c r="AX1765" s="90"/>
      <c r="AY1765" s="90"/>
      <c r="AZ1765" s="90"/>
      <c r="BA1765" s="90"/>
      <c r="BB1765" s="90"/>
      <c r="BC1765" s="90"/>
      <c r="BD1765" s="90"/>
      <c r="BE1765" s="90"/>
      <c r="BF1765" s="90"/>
      <c r="BG1765" s="90"/>
      <c r="BH1765" s="90"/>
      <c r="BI1765" s="90"/>
      <c r="BJ1765" s="90"/>
      <c r="BK1765" s="90"/>
      <c r="BL1765" s="90"/>
      <c r="BM1765" s="90"/>
      <c r="BN1765" s="90"/>
      <c r="BO1765" s="90"/>
      <c r="BP1765" s="90"/>
      <c r="BQ1765" s="90"/>
      <c r="BR1765" s="90"/>
      <c r="BS1765" s="90"/>
      <c r="BT1765" s="90"/>
      <c r="BU1765" s="90"/>
      <c r="BV1765" s="90"/>
      <c r="BW1765" s="90"/>
      <c r="BX1765" s="90"/>
      <c r="BY1765" s="90"/>
      <c r="BZ1765" s="90"/>
      <c r="CA1765" s="90"/>
      <c r="CB1765" s="90"/>
      <c r="CC1765" s="90"/>
      <c r="CD1765" s="90"/>
      <c r="CE1765" s="90"/>
      <c r="CF1765" s="90"/>
      <c r="CG1765" s="90"/>
      <c r="CH1765" s="90"/>
    </row>
    <row r="1766" spans="2:86" ht="25.15" customHeight="1">
      <c r="B1766" s="32">
        <f t="shared" si="648"/>
        <v>16</v>
      </c>
      <c r="C1766" s="33">
        <f t="shared" si="648"/>
        <v>2039</v>
      </c>
      <c r="D1766" s="34">
        <f t="shared" si="646"/>
        <v>0.62316693922011435</v>
      </c>
      <c r="E1766" s="90"/>
      <c r="F1766" s="32">
        <f t="shared" si="649"/>
        <v>16</v>
      </c>
      <c r="G1766" s="33">
        <f t="shared" si="649"/>
        <v>2039</v>
      </c>
      <c r="H1766" s="34">
        <f t="shared" si="647"/>
        <v>0.53390817568584104</v>
      </c>
      <c r="I1766" s="90"/>
      <c r="J1766" s="66"/>
      <c r="K1766" s="66"/>
      <c r="L1766" s="90"/>
      <c r="M1766" s="90"/>
      <c r="N1766" s="90"/>
      <c r="O1766" s="90"/>
      <c r="P1766" s="90"/>
      <c r="Q1766" s="90"/>
      <c r="R1766" s="90"/>
      <c r="S1766" s="90"/>
      <c r="T1766" s="90"/>
      <c r="U1766" s="90"/>
      <c r="V1766" s="90"/>
      <c r="W1766" s="90"/>
      <c r="X1766" s="90"/>
      <c r="Y1766" s="90"/>
      <c r="Z1766" s="90"/>
      <c r="AA1766" s="90"/>
      <c r="AB1766" s="90"/>
      <c r="AC1766" s="90"/>
      <c r="AD1766" s="90"/>
      <c r="AE1766" s="90"/>
      <c r="AF1766" s="90"/>
      <c r="AG1766" s="90"/>
      <c r="AH1766" s="90"/>
      <c r="AI1766" s="90"/>
      <c r="AJ1766" s="90"/>
      <c r="AK1766" s="90"/>
      <c r="AL1766" s="90"/>
      <c r="AM1766" s="90"/>
      <c r="AN1766" s="90"/>
      <c r="AO1766" s="90"/>
      <c r="AP1766" s="90"/>
      <c r="AQ1766" s="90"/>
      <c r="AR1766" s="90"/>
      <c r="AS1766" s="90"/>
      <c r="AT1766" s="90"/>
      <c r="AU1766" s="90"/>
      <c r="AV1766" s="90"/>
      <c r="AW1766" s="90"/>
      <c r="AX1766" s="90"/>
      <c r="AY1766" s="90"/>
      <c r="AZ1766" s="90"/>
      <c r="BA1766" s="90"/>
      <c r="BB1766" s="90"/>
      <c r="BC1766" s="90"/>
      <c r="BD1766" s="90"/>
      <c r="BE1766" s="90"/>
      <c r="BF1766" s="90"/>
      <c r="BG1766" s="90"/>
      <c r="BH1766" s="90"/>
      <c r="BI1766" s="90"/>
      <c r="BJ1766" s="90"/>
      <c r="BK1766" s="90"/>
      <c r="BL1766" s="90"/>
      <c r="BM1766" s="90"/>
      <c r="BN1766" s="90"/>
      <c r="BO1766" s="90"/>
      <c r="BP1766" s="90"/>
      <c r="BQ1766" s="90"/>
      <c r="BR1766" s="90"/>
      <c r="BS1766" s="90"/>
      <c r="BT1766" s="90"/>
      <c r="BU1766" s="90"/>
      <c r="BV1766" s="90"/>
      <c r="BW1766" s="90"/>
      <c r="BX1766" s="90"/>
      <c r="BY1766" s="90"/>
      <c r="BZ1766" s="90"/>
      <c r="CA1766" s="90"/>
      <c r="CB1766" s="90"/>
      <c r="CC1766" s="90"/>
      <c r="CD1766" s="90"/>
      <c r="CE1766" s="90"/>
      <c r="CF1766" s="90"/>
      <c r="CG1766" s="90"/>
      <c r="CH1766" s="90"/>
    </row>
    <row r="1767" spans="2:86" ht="25.15" customHeight="1">
      <c r="B1767" s="32">
        <f t="shared" ref="B1767:C1782" si="650">B1766+1</f>
        <v>17</v>
      </c>
      <c r="C1767" s="33">
        <f t="shared" si="650"/>
        <v>2040</v>
      </c>
      <c r="D1767" s="34">
        <f t="shared" si="646"/>
        <v>0.60501644584477121</v>
      </c>
      <c r="E1767" s="90"/>
      <c r="F1767" s="32">
        <f t="shared" ref="F1767:G1782" si="651">F1766+1</f>
        <v>17</v>
      </c>
      <c r="G1767" s="33">
        <f t="shared" si="651"/>
        <v>2040</v>
      </c>
      <c r="H1767" s="34">
        <f t="shared" si="647"/>
        <v>0.51337324585177024</v>
      </c>
      <c r="I1767" s="90"/>
      <c r="J1767" s="66"/>
      <c r="K1767" s="66"/>
      <c r="L1767" s="90"/>
      <c r="M1767" s="90"/>
      <c r="N1767" s="90"/>
      <c r="O1767" s="90"/>
      <c r="P1767" s="90"/>
      <c r="Q1767" s="90"/>
      <c r="R1767" s="90"/>
      <c r="S1767" s="90"/>
      <c r="T1767" s="90"/>
      <c r="U1767" s="90"/>
      <c r="V1767" s="90"/>
      <c r="W1767" s="90"/>
      <c r="X1767" s="90"/>
      <c r="Y1767" s="90"/>
      <c r="Z1767" s="90"/>
      <c r="AA1767" s="90"/>
      <c r="AB1767" s="90"/>
      <c r="AC1767" s="90"/>
      <c r="AD1767" s="90"/>
      <c r="AE1767" s="90"/>
      <c r="AF1767" s="90"/>
      <c r="AG1767" s="90"/>
      <c r="AH1767" s="90"/>
      <c r="AI1767" s="90"/>
      <c r="AJ1767" s="90"/>
      <c r="AK1767" s="90"/>
      <c r="AL1767" s="90"/>
      <c r="AM1767" s="90"/>
      <c r="AN1767" s="90"/>
      <c r="AO1767" s="90"/>
      <c r="AP1767" s="90"/>
      <c r="AQ1767" s="90"/>
      <c r="AR1767" s="90"/>
      <c r="AS1767" s="90"/>
      <c r="AT1767" s="90"/>
      <c r="AU1767" s="90"/>
      <c r="AV1767" s="90"/>
      <c r="AW1767" s="90"/>
      <c r="AX1767" s="90"/>
      <c r="AY1767" s="90"/>
      <c r="AZ1767" s="90"/>
      <c r="BA1767" s="90"/>
      <c r="BB1767" s="90"/>
      <c r="BC1767" s="90"/>
      <c r="BD1767" s="90"/>
      <c r="BE1767" s="90"/>
      <c r="BF1767" s="90"/>
      <c r="BG1767" s="90"/>
      <c r="BH1767" s="90"/>
      <c r="BI1767" s="90"/>
      <c r="BJ1767" s="90"/>
      <c r="BK1767" s="90"/>
      <c r="BL1767" s="90"/>
      <c r="BM1767" s="90"/>
      <c r="BN1767" s="90"/>
      <c r="BO1767" s="90"/>
      <c r="BP1767" s="90"/>
      <c r="BQ1767" s="90"/>
      <c r="BR1767" s="90"/>
      <c r="BS1767" s="90"/>
      <c r="BT1767" s="90"/>
      <c r="BU1767" s="90"/>
      <c r="BV1767" s="90"/>
      <c r="BW1767" s="90"/>
      <c r="BX1767" s="90"/>
      <c r="BY1767" s="90"/>
      <c r="BZ1767" s="90"/>
      <c r="CA1767" s="90"/>
      <c r="CB1767" s="90"/>
      <c r="CC1767" s="90"/>
      <c r="CD1767" s="90"/>
      <c r="CE1767" s="90"/>
      <c r="CF1767" s="90"/>
      <c r="CG1767" s="90"/>
      <c r="CH1767" s="90"/>
    </row>
    <row r="1768" spans="2:86" ht="25.15" customHeight="1">
      <c r="B1768" s="32">
        <f t="shared" si="650"/>
        <v>18</v>
      </c>
      <c r="C1768" s="33">
        <f t="shared" si="650"/>
        <v>2041</v>
      </c>
      <c r="D1768" s="34">
        <f t="shared" si="646"/>
        <v>0.5873946076162827</v>
      </c>
      <c r="E1768" s="90"/>
      <c r="F1768" s="32">
        <f t="shared" si="651"/>
        <v>18</v>
      </c>
      <c r="G1768" s="33">
        <f t="shared" si="651"/>
        <v>2041</v>
      </c>
      <c r="H1768" s="34">
        <f t="shared" si="647"/>
        <v>0.49362812101131748</v>
      </c>
      <c r="I1768" s="90"/>
      <c r="J1768" s="66"/>
      <c r="K1768" s="66"/>
      <c r="L1768" s="90"/>
      <c r="M1768" s="90"/>
      <c r="N1768" s="90"/>
      <c r="O1768" s="90"/>
      <c r="P1768" s="90"/>
      <c r="Q1768" s="90"/>
      <c r="R1768" s="90"/>
      <c r="S1768" s="90"/>
      <c r="T1768" s="90"/>
      <c r="U1768" s="90"/>
      <c r="V1768" s="90"/>
      <c r="W1768" s="90"/>
      <c r="X1768" s="90"/>
      <c r="Y1768" s="90"/>
      <c r="Z1768" s="90"/>
      <c r="AA1768" s="90"/>
      <c r="AB1768" s="90"/>
      <c r="AC1768" s="90"/>
      <c r="AD1768" s="90"/>
      <c r="AE1768" s="90"/>
      <c r="AF1768" s="90"/>
      <c r="AG1768" s="90"/>
      <c r="AH1768" s="90"/>
      <c r="AI1768" s="90"/>
      <c r="AJ1768" s="90"/>
      <c r="AK1768" s="90"/>
      <c r="AL1768" s="90"/>
      <c r="AM1768" s="90"/>
      <c r="AN1768" s="90"/>
      <c r="AO1768" s="90"/>
      <c r="AP1768" s="90"/>
      <c r="AQ1768" s="90"/>
      <c r="AR1768" s="90"/>
      <c r="AS1768" s="90"/>
      <c r="AT1768" s="90"/>
      <c r="AU1768" s="90"/>
      <c r="AV1768" s="90"/>
      <c r="AW1768" s="90"/>
      <c r="AX1768" s="90"/>
      <c r="AY1768" s="90"/>
      <c r="AZ1768" s="90"/>
      <c r="BA1768" s="90"/>
      <c r="BB1768" s="90"/>
      <c r="BC1768" s="90"/>
      <c r="BD1768" s="90"/>
      <c r="BE1768" s="90"/>
      <c r="BF1768" s="90"/>
      <c r="BG1768" s="90"/>
      <c r="BH1768" s="90"/>
      <c r="BI1768" s="90"/>
      <c r="BJ1768" s="90"/>
      <c r="BK1768" s="90"/>
      <c r="BL1768" s="90"/>
      <c r="BM1768" s="90"/>
      <c r="BN1768" s="90"/>
      <c r="BO1768" s="90"/>
      <c r="BP1768" s="90"/>
      <c r="BQ1768" s="90"/>
      <c r="BR1768" s="90"/>
      <c r="BS1768" s="90"/>
      <c r="BT1768" s="90"/>
      <c r="BU1768" s="90"/>
      <c r="BV1768" s="90"/>
      <c r="BW1768" s="90"/>
      <c r="BX1768" s="90"/>
      <c r="BY1768" s="90"/>
      <c r="BZ1768" s="90"/>
      <c r="CA1768" s="90"/>
      <c r="CB1768" s="90"/>
      <c r="CC1768" s="90"/>
      <c r="CD1768" s="90"/>
      <c r="CE1768" s="90"/>
      <c r="CF1768" s="90"/>
      <c r="CG1768" s="90"/>
      <c r="CH1768" s="90"/>
    </row>
    <row r="1769" spans="2:86" ht="25.15" customHeight="1">
      <c r="B1769" s="32">
        <f t="shared" si="650"/>
        <v>19</v>
      </c>
      <c r="C1769" s="33">
        <f t="shared" si="650"/>
        <v>2042</v>
      </c>
      <c r="D1769" s="34">
        <f t="shared" si="646"/>
        <v>0.57028602681192497</v>
      </c>
      <c r="E1769" s="90"/>
      <c r="F1769" s="32">
        <f t="shared" si="651"/>
        <v>19</v>
      </c>
      <c r="G1769" s="33">
        <f t="shared" si="651"/>
        <v>2042</v>
      </c>
      <c r="H1769" s="34">
        <f t="shared" si="647"/>
        <v>0.47464242404934376</v>
      </c>
      <c r="I1769" s="90"/>
      <c r="J1769" s="66"/>
      <c r="K1769" s="66"/>
      <c r="L1769" s="90"/>
      <c r="M1769" s="90"/>
      <c r="N1769" s="90"/>
      <c r="O1769" s="90"/>
      <c r="P1769" s="90"/>
      <c r="Q1769" s="90"/>
      <c r="R1769" s="90"/>
      <c r="S1769" s="90"/>
      <c r="T1769" s="90"/>
      <c r="U1769" s="90"/>
      <c r="V1769" s="90"/>
      <c r="W1769" s="90"/>
      <c r="X1769" s="90"/>
      <c r="Y1769" s="90"/>
      <c r="Z1769" s="90"/>
      <c r="AA1769" s="90"/>
      <c r="AB1769" s="90"/>
      <c r="AC1769" s="90"/>
      <c r="AD1769" s="90"/>
      <c r="AE1769" s="90"/>
      <c r="AF1769" s="90"/>
      <c r="AG1769" s="90"/>
      <c r="AH1769" s="90"/>
      <c r="AI1769" s="90"/>
      <c r="AJ1769" s="90"/>
      <c r="AK1769" s="90"/>
      <c r="AL1769" s="90"/>
      <c r="AM1769" s="90"/>
      <c r="AN1769" s="90"/>
      <c r="AO1769" s="90"/>
      <c r="AP1769" s="90"/>
      <c r="AQ1769" s="90"/>
      <c r="AR1769" s="90"/>
      <c r="AS1769" s="90"/>
      <c r="AT1769" s="90"/>
      <c r="AU1769" s="90"/>
      <c r="AV1769" s="90"/>
      <c r="AW1769" s="90"/>
      <c r="AX1769" s="90"/>
      <c r="AY1769" s="90"/>
      <c r="AZ1769" s="90"/>
      <c r="BA1769" s="90"/>
      <c r="BB1769" s="90"/>
      <c r="BC1769" s="90"/>
      <c r="BD1769" s="90"/>
      <c r="BE1769" s="90"/>
      <c r="BF1769" s="90"/>
      <c r="BG1769" s="90"/>
      <c r="BH1769" s="90"/>
      <c r="BI1769" s="90"/>
      <c r="BJ1769" s="90"/>
      <c r="BK1769" s="90"/>
      <c r="BL1769" s="90"/>
      <c r="BM1769" s="90"/>
      <c r="BN1769" s="90"/>
      <c r="BO1769" s="90"/>
      <c r="BP1769" s="90"/>
      <c r="BQ1769" s="90"/>
      <c r="BR1769" s="90"/>
      <c r="BS1769" s="90"/>
      <c r="BT1769" s="90"/>
      <c r="BU1769" s="90"/>
      <c r="BV1769" s="90"/>
      <c r="BW1769" s="90"/>
      <c r="BX1769" s="90"/>
      <c r="BY1769" s="90"/>
      <c r="BZ1769" s="90"/>
      <c r="CA1769" s="90"/>
      <c r="CB1769" s="90"/>
      <c r="CC1769" s="90"/>
      <c r="CD1769" s="90"/>
      <c r="CE1769" s="90"/>
      <c r="CF1769" s="90"/>
      <c r="CG1769" s="90"/>
      <c r="CH1769" s="90"/>
    </row>
    <row r="1770" spans="2:86" ht="25.15" customHeight="1">
      <c r="B1770" s="32">
        <f t="shared" si="650"/>
        <v>20</v>
      </c>
      <c r="C1770" s="33">
        <f t="shared" si="650"/>
        <v>2043</v>
      </c>
      <c r="D1770" s="34">
        <f t="shared" si="646"/>
        <v>0.55367575418633497</v>
      </c>
      <c r="E1770" s="90"/>
      <c r="F1770" s="32">
        <f t="shared" si="651"/>
        <v>20</v>
      </c>
      <c r="G1770" s="33">
        <f t="shared" si="651"/>
        <v>2043</v>
      </c>
      <c r="H1770" s="34">
        <f t="shared" si="647"/>
        <v>0.45638694620129205</v>
      </c>
      <c r="I1770" s="90"/>
      <c r="J1770" s="66"/>
      <c r="K1770" s="66"/>
      <c r="L1770" s="90"/>
      <c r="M1770" s="90"/>
      <c r="N1770" s="90"/>
      <c r="O1770" s="90"/>
      <c r="P1770" s="90"/>
      <c r="Q1770" s="90"/>
      <c r="R1770" s="90"/>
      <c r="S1770" s="90"/>
      <c r="T1770" s="90"/>
      <c r="U1770" s="90"/>
      <c r="V1770" s="90"/>
      <c r="W1770" s="90"/>
      <c r="X1770" s="90"/>
      <c r="Y1770" s="90"/>
      <c r="Z1770" s="90"/>
      <c r="AA1770" s="90"/>
      <c r="AB1770" s="90"/>
      <c r="AC1770" s="90"/>
      <c r="AD1770" s="90"/>
      <c r="AE1770" s="90"/>
      <c r="AF1770" s="90"/>
      <c r="AG1770" s="90"/>
      <c r="AH1770" s="90"/>
      <c r="AI1770" s="90"/>
      <c r="AJ1770" s="90"/>
      <c r="AK1770" s="90"/>
      <c r="AL1770" s="90"/>
      <c r="AM1770" s="90"/>
      <c r="AN1770" s="90"/>
      <c r="AO1770" s="90"/>
      <c r="AP1770" s="90"/>
      <c r="AQ1770" s="90"/>
      <c r="AR1770" s="90"/>
      <c r="AS1770" s="90"/>
      <c r="AT1770" s="90"/>
      <c r="AU1770" s="90"/>
      <c r="AV1770" s="90"/>
      <c r="AW1770" s="90"/>
      <c r="AX1770" s="90"/>
      <c r="AY1770" s="90"/>
      <c r="AZ1770" s="90"/>
      <c r="BA1770" s="90"/>
      <c r="BB1770" s="90"/>
      <c r="BC1770" s="90"/>
      <c r="BD1770" s="90"/>
      <c r="BE1770" s="90"/>
      <c r="BF1770" s="90"/>
      <c r="BG1770" s="90"/>
      <c r="BH1770" s="90"/>
      <c r="BI1770" s="90"/>
      <c r="BJ1770" s="90"/>
      <c r="BK1770" s="90"/>
      <c r="BL1770" s="90"/>
      <c r="BM1770" s="90"/>
      <c r="BN1770" s="90"/>
      <c r="BO1770" s="90"/>
      <c r="BP1770" s="90"/>
      <c r="BQ1770" s="90"/>
      <c r="BR1770" s="90"/>
      <c r="BS1770" s="90"/>
      <c r="BT1770" s="90"/>
      <c r="BU1770" s="90"/>
      <c r="BV1770" s="90"/>
      <c r="BW1770" s="90"/>
      <c r="BX1770" s="90"/>
      <c r="BY1770" s="90"/>
      <c r="BZ1770" s="90"/>
      <c r="CA1770" s="90"/>
      <c r="CB1770" s="90"/>
      <c r="CC1770" s="90"/>
      <c r="CD1770" s="90"/>
      <c r="CE1770" s="90"/>
      <c r="CF1770" s="90"/>
      <c r="CG1770" s="90"/>
      <c r="CH1770" s="90"/>
    </row>
    <row r="1771" spans="2:86" ht="25.15" customHeight="1">
      <c r="B1771" s="32">
        <f t="shared" si="650"/>
        <v>21</v>
      </c>
      <c r="C1771" s="33">
        <f t="shared" si="650"/>
        <v>2044</v>
      </c>
      <c r="D1771" s="34">
        <f t="shared" si="646"/>
        <v>0.5375492759090631</v>
      </c>
      <c r="E1771" s="90"/>
      <c r="F1771" s="32">
        <f t="shared" si="651"/>
        <v>21</v>
      </c>
      <c r="G1771" s="33">
        <f t="shared" si="651"/>
        <v>2044</v>
      </c>
      <c r="H1771" s="34">
        <f t="shared" si="647"/>
        <v>0.43883360211662686</v>
      </c>
      <c r="I1771" s="90"/>
      <c r="J1771" s="66"/>
      <c r="K1771" s="66"/>
      <c r="L1771" s="90"/>
      <c r="M1771" s="90"/>
      <c r="N1771" s="90"/>
      <c r="O1771" s="90"/>
      <c r="P1771" s="90"/>
      <c r="Q1771" s="90"/>
      <c r="R1771" s="90"/>
      <c r="S1771" s="90"/>
      <c r="T1771" s="90"/>
      <c r="U1771" s="90"/>
      <c r="V1771" s="90"/>
      <c r="W1771" s="90"/>
      <c r="X1771" s="90"/>
      <c r="Y1771" s="90"/>
      <c r="Z1771" s="90"/>
      <c r="AA1771" s="90"/>
      <c r="AB1771" s="90"/>
      <c r="AC1771" s="90"/>
      <c r="AD1771" s="90"/>
      <c r="AE1771" s="90"/>
      <c r="AF1771" s="90"/>
      <c r="AG1771" s="90"/>
      <c r="AH1771" s="90"/>
      <c r="AI1771" s="90"/>
      <c r="AJ1771" s="90"/>
      <c r="AK1771" s="90"/>
      <c r="AL1771" s="90"/>
      <c r="AM1771" s="90"/>
      <c r="AN1771" s="90"/>
      <c r="AO1771" s="90"/>
      <c r="AP1771" s="90"/>
      <c r="AQ1771" s="90"/>
      <c r="AR1771" s="90"/>
      <c r="AS1771" s="90"/>
      <c r="AT1771" s="90"/>
      <c r="AU1771" s="90"/>
      <c r="AV1771" s="90"/>
      <c r="AW1771" s="90"/>
      <c r="AX1771" s="90"/>
      <c r="AY1771" s="90"/>
      <c r="AZ1771" s="90"/>
      <c r="BA1771" s="90"/>
      <c r="BB1771" s="90"/>
      <c r="BC1771" s="90"/>
      <c r="BD1771" s="90"/>
      <c r="BE1771" s="90"/>
      <c r="BF1771" s="90"/>
      <c r="BG1771" s="90"/>
      <c r="BH1771" s="90"/>
      <c r="BI1771" s="90"/>
      <c r="BJ1771" s="90"/>
      <c r="BK1771" s="90"/>
      <c r="BL1771" s="90"/>
      <c r="BM1771" s="90"/>
      <c r="BN1771" s="90"/>
      <c r="BO1771" s="90"/>
      <c r="BP1771" s="90"/>
      <c r="BQ1771" s="90"/>
      <c r="BR1771" s="90"/>
      <c r="BS1771" s="90"/>
      <c r="BT1771" s="90"/>
      <c r="BU1771" s="90"/>
      <c r="BV1771" s="90"/>
      <c r="BW1771" s="90"/>
      <c r="BX1771" s="90"/>
      <c r="BY1771" s="90"/>
      <c r="BZ1771" s="90"/>
      <c r="CA1771" s="90"/>
      <c r="CB1771" s="90"/>
      <c r="CC1771" s="90"/>
      <c r="CD1771" s="90"/>
      <c r="CE1771" s="90"/>
      <c r="CF1771" s="90"/>
      <c r="CG1771" s="90"/>
      <c r="CH1771" s="90"/>
    </row>
    <row r="1772" spans="2:86" ht="25.15" customHeight="1">
      <c r="B1772" s="32">
        <f t="shared" si="650"/>
        <v>22</v>
      </c>
      <c r="C1772" s="33">
        <f t="shared" si="650"/>
        <v>2045</v>
      </c>
      <c r="D1772" s="34">
        <f t="shared" si="646"/>
        <v>0.52189250088258554</v>
      </c>
      <c r="E1772" s="90"/>
      <c r="F1772" s="32">
        <f t="shared" si="651"/>
        <v>22</v>
      </c>
      <c r="G1772" s="33">
        <f t="shared" si="651"/>
        <v>2045</v>
      </c>
      <c r="H1772" s="34">
        <f t="shared" si="647"/>
        <v>0.42195538665060278</v>
      </c>
      <c r="I1772" s="90"/>
      <c r="J1772" s="66"/>
      <c r="K1772" s="66"/>
      <c r="L1772" s="90"/>
      <c r="M1772" s="90"/>
      <c r="N1772" s="90"/>
      <c r="O1772" s="90"/>
      <c r="P1772" s="90"/>
      <c r="Q1772" s="90"/>
      <c r="R1772" s="90"/>
      <c r="S1772" s="90"/>
      <c r="T1772" s="90"/>
      <c r="U1772" s="90"/>
      <c r="V1772" s="90"/>
      <c r="W1772" s="90"/>
      <c r="X1772" s="90"/>
      <c r="Y1772" s="90"/>
      <c r="Z1772" s="90"/>
      <c r="AA1772" s="90"/>
      <c r="AB1772" s="90"/>
      <c r="AC1772" s="90"/>
      <c r="AD1772" s="90"/>
      <c r="AE1772" s="90"/>
      <c r="AF1772" s="90"/>
      <c r="AG1772" s="90"/>
      <c r="AH1772" s="90"/>
      <c r="AI1772" s="90"/>
      <c r="AJ1772" s="90"/>
      <c r="AK1772" s="90"/>
      <c r="AL1772" s="90"/>
      <c r="AM1772" s="90"/>
      <c r="AN1772" s="90"/>
      <c r="AO1772" s="90"/>
      <c r="AP1772" s="90"/>
      <c r="AQ1772" s="90"/>
      <c r="AR1772" s="90"/>
      <c r="AS1772" s="90"/>
      <c r="AT1772" s="90"/>
      <c r="AU1772" s="90"/>
      <c r="AV1772" s="90"/>
      <c r="AW1772" s="90"/>
      <c r="AX1772" s="90"/>
      <c r="AY1772" s="90"/>
      <c r="AZ1772" s="90"/>
      <c r="BA1772" s="90"/>
      <c r="BB1772" s="90"/>
      <c r="BC1772" s="90"/>
      <c r="BD1772" s="90"/>
      <c r="BE1772" s="90"/>
      <c r="BF1772" s="90"/>
      <c r="BG1772" s="90"/>
      <c r="BH1772" s="90"/>
      <c r="BI1772" s="90"/>
      <c r="BJ1772" s="90"/>
      <c r="BK1772" s="90"/>
      <c r="BL1772" s="90"/>
      <c r="BM1772" s="90"/>
      <c r="BN1772" s="90"/>
      <c r="BO1772" s="90"/>
      <c r="BP1772" s="90"/>
      <c r="BQ1772" s="90"/>
      <c r="BR1772" s="90"/>
      <c r="BS1772" s="90"/>
      <c r="BT1772" s="90"/>
      <c r="BU1772" s="90"/>
      <c r="BV1772" s="90"/>
      <c r="BW1772" s="90"/>
      <c r="BX1772" s="90"/>
      <c r="BY1772" s="90"/>
      <c r="BZ1772" s="90"/>
      <c r="CA1772" s="90"/>
      <c r="CB1772" s="90"/>
      <c r="CC1772" s="90"/>
      <c r="CD1772" s="90"/>
      <c r="CE1772" s="90"/>
      <c r="CF1772" s="90"/>
      <c r="CG1772" s="90"/>
      <c r="CH1772" s="90"/>
    </row>
    <row r="1773" spans="2:86" ht="25.15" customHeight="1">
      <c r="B1773" s="32">
        <f t="shared" si="650"/>
        <v>23</v>
      </c>
      <c r="C1773" s="33">
        <f t="shared" si="650"/>
        <v>2046</v>
      </c>
      <c r="D1773" s="34">
        <f t="shared" si="646"/>
        <v>0.50669174842969467</v>
      </c>
      <c r="E1773" s="90"/>
      <c r="F1773" s="32">
        <f t="shared" si="651"/>
        <v>23</v>
      </c>
      <c r="G1773" s="33">
        <f t="shared" si="651"/>
        <v>2046</v>
      </c>
      <c r="H1773" s="34">
        <f t="shared" si="647"/>
        <v>0.40572633331788732</v>
      </c>
      <c r="I1773" s="90"/>
      <c r="J1773" s="66"/>
      <c r="K1773" s="66"/>
      <c r="L1773" s="90"/>
      <c r="M1773" s="90"/>
      <c r="N1773" s="90"/>
      <c r="O1773" s="90"/>
      <c r="P1773" s="90"/>
      <c r="Q1773" s="90"/>
      <c r="R1773" s="90"/>
      <c r="S1773" s="90"/>
      <c r="T1773" s="90"/>
      <c r="U1773" s="90"/>
      <c r="V1773" s="90"/>
      <c r="W1773" s="90"/>
      <c r="X1773" s="90"/>
      <c r="Y1773" s="90"/>
      <c r="Z1773" s="90"/>
      <c r="AA1773" s="90"/>
      <c r="AB1773" s="90"/>
      <c r="AC1773" s="90"/>
      <c r="AD1773" s="90"/>
      <c r="AE1773" s="90"/>
      <c r="AF1773" s="90"/>
      <c r="AG1773" s="90"/>
      <c r="AH1773" s="90"/>
      <c r="AI1773" s="90"/>
      <c r="AJ1773" s="90"/>
      <c r="AK1773" s="90"/>
      <c r="AL1773" s="90"/>
      <c r="AM1773" s="90"/>
      <c r="AN1773" s="90"/>
      <c r="AO1773" s="90"/>
      <c r="AP1773" s="90"/>
      <c r="AQ1773" s="90"/>
      <c r="AR1773" s="90"/>
      <c r="AS1773" s="90"/>
      <c r="AT1773" s="90"/>
      <c r="AU1773" s="90"/>
      <c r="AV1773" s="90"/>
      <c r="AW1773" s="90"/>
      <c r="AX1773" s="90"/>
      <c r="AY1773" s="90"/>
      <c r="AZ1773" s="90"/>
      <c r="BA1773" s="90"/>
      <c r="BB1773" s="90"/>
      <c r="BC1773" s="90"/>
      <c r="BD1773" s="90"/>
      <c r="BE1773" s="90"/>
      <c r="BF1773" s="90"/>
      <c r="BG1773" s="90"/>
      <c r="BH1773" s="90"/>
      <c r="BI1773" s="90"/>
      <c r="BJ1773" s="90"/>
      <c r="BK1773" s="90"/>
      <c r="BL1773" s="90"/>
      <c r="BM1773" s="90"/>
      <c r="BN1773" s="90"/>
      <c r="BO1773" s="90"/>
      <c r="BP1773" s="90"/>
      <c r="BQ1773" s="90"/>
      <c r="BR1773" s="90"/>
      <c r="BS1773" s="90"/>
      <c r="BT1773" s="90"/>
      <c r="BU1773" s="90"/>
      <c r="BV1773" s="90"/>
      <c r="BW1773" s="90"/>
      <c r="BX1773" s="90"/>
      <c r="BY1773" s="90"/>
      <c r="BZ1773" s="90"/>
      <c r="CA1773" s="90"/>
      <c r="CB1773" s="90"/>
      <c r="CC1773" s="90"/>
      <c r="CD1773" s="90"/>
      <c r="CE1773" s="90"/>
      <c r="CF1773" s="90"/>
      <c r="CG1773" s="90"/>
      <c r="CH1773" s="90"/>
    </row>
    <row r="1774" spans="2:86" ht="25.15" customHeight="1">
      <c r="B1774" s="32">
        <f t="shared" si="650"/>
        <v>24</v>
      </c>
      <c r="C1774" s="33">
        <f t="shared" si="650"/>
        <v>2047</v>
      </c>
      <c r="D1774" s="34">
        <f t="shared" si="646"/>
        <v>0.49193373633950943</v>
      </c>
      <c r="E1774" s="90"/>
      <c r="F1774" s="32">
        <f t="shared" si="651"/>
        <v>24</v>
      </c>
      <c r="G1774" s="33">
        <f t="shared" si="651"/>
        <v>2047</v>
      </c>
      <c r="H1774" s="34">
        <f t="shared" si="647"/>
        <v>0.39012147434412242</v>
      </c>
      <c r="I1774" s="90"/>
      <c r="J1774" s="66"/>
      <c r="K1774" s="66"/>
      <c r="L1774" s="90"/>
      <c r="M1774" s="90"/>
      <c r="N1774" s="90"/>
      <c r="O1774" s="90"/>
      <c r="P1774" s="90"/>
      <c r="Q1774" s="90"/>
      <c r="R1774" s="90"/>
      <c r="S1774" s="90"/>
      <c r="T1774" s="90"/>
      <c r="U1774" s="90"/>
      <c r="V1774" s="90"/>
      <c r="W1774" s="90"/>
      <c r="X1774" s="90"/>
      <c r="Y1774" s="90"/>
      <c r="Z1774" s="90"/>
      <c r="AA1774" s="90"/>
      <c r="AB1774" s="90"/>
      <c r="AC1774" s="90"/>
      <c r="AD1774" s="90"/>
      <c r="AE1774" s="90"/>
      <c r="AF1774" s="90"/>
      <c r="AG1774" s="90"/>
      <c r="AH1774" s="90"/>
      <c r="AI1774" s="90"/>
      <c r="AJ1774" s="90"/>
      <c r="AK1774" s="90"/>
      <c r="AL1774" s="90"/>
      <c r="AM1774" s="90"/>
      <c r="AN1774" s="90"/>
      <c r="AO1774" s="90"/>
      <c r="AP1774" s="90"/>
      <c r="AQ1774" s="90"/>
      <c r="AR1774" s="90"/>
      <c r="AS1774" s="90"/>
      <c r="AT1774" s="90"/>
      <c r="AU1774" s="90"/>
      <c r="AV1774" s="90"/>
      <c r="AW1774" s="90"/>
      <c r="AX1774" s="90"/>
      <c r="AY1774" s="90"/>
      <c r="AZ1774" s="90"/>
      <c r="BA1774" s="90"/>
      <c r="BB1774" s="90"/>
      <c r="BC1774" s="90"/>
      <c r="BD1774" s="90"/>
      <c r="BE1774" s="90"/>
      <c r="BF1774" s="90"/>
      <c r="BG1774" s="90"/>
      <c r="BH1774" s="90"/>
      <c r="BI1774" s="90"/>
      <c r="BJ1774" s="90"/>
      <c r="BK1774" s="90"/>
      <c r="BL1774" s="90"/>
      <c r="BM1774" s="90"/>
      <c r="BN1774" s="90"/>
      <c r="BO1774" s="90"/>
      <c r="BP1774" s="90"/>
      <c r="BQ1774" s="90"/>
      <c r="BR1774" s="90"/>
      <c r="BS1774" s="90"/>
      <c r="BT1774" s="90"/>
      <c r="BU1774" s="90"/>
      <c r="BV1774" s="90"/>
      <c r="BW1774" s="90"/>
      <c r="BX1774" s="90"/>
      <c r="BY1774" s="90"/>
      <c r="BZ1774" s="90"/>
      <c r="CA1774" s="90"/>
      <c r="CB1774" s="90"/>
      <c r="CC1774" s="90"/>
      <c r="CD1774" s="90"/>
      <c r="CE1774" s="90"/>
      <c r="CF1774" s="90"/>
      <c r="CG1774" s="90"/>
      <c r="CH1774" s="90"/>
    </row>
    <row r="1775" spans="2:86" ht="25.15" customHeight="1">
      <c r="B1775" s="32">
        <f t="shared" si="650"/>
        <v>25</v>
      </c>
      <c r="C1775" s="33">
        <f t="shared" si="650"/>
        <v>2048</v>
      </c>
      <c r="D1775" s="34">
        <f t="shared" si="646"/>
        <v>0.47760556926165965</v>
      </c>
      <c r="E1775" s="90"/>
      <c r="F1775" s="32">
        <f t="shared" si="651"/>
        <v>25</v>
      </c>
      <c r="G1775" s="33">
        <f t="shared" si="651"/>
        <v>2048</v>
      </c>
      <c r="H1775" s="34">
        <f t="shared" si="647"/>
        <v>0.37511680225396377</v>
      </c>
      <c r="I1775" s="90"/>
      <c r="J1775" s="66"/>
      <c r="K1775" s="66"/>
      <c r="L1775" s="90"/>
      <c r="M1775" s="90"/>
      <c r="N1775" s="90"/>
      <c r="O1775" s="90"/>
      <c r="P1775" s="90"/>
      <c r="Q1775" s="90"/>
      <c r="R1775" s="90"/>
      <c r="S1775" s="90"/>
      <c r="T1775" s="90"/>
      <c r="U1775" s="90"/>
      <c r="V1775" s="90"/>
      <c r="W1775" s="90"/>
      <c r="X1775" s="90"/>
      <c r="Y1775" s="90"/>
      <c r="Z1775" s="90"/>
      <c r="AA1775" s="90"/>
      <c r="AB1775" s="90"/>
      <c r="AC1775" s="90"/>
      <c r="AD1775" s="90"/>
      <c r="AE1775" s="90"/>
      <c r="AF1775" s="90"/>
      <c r="AG1775" s="90"/>
      <c r="AH1775" s="90"/>
      <c r="AI1775" s="90"/>
      <c r="AJ1775" s="90"/>
      <c r="AK1775" s="90"/>
      <c r="AL1775" s="90"/>
      <c r="AM1775" s="90"/>
      <c r="AN1775" s="90"/>
      <c r="AO1775" s="90"/>
      <c r="AP1775" s="90"/>
      <c r="AQ1775" s="90"/>
      <c r="AR1775" s="90"/>
      <c r="AS1775" s="90"/>
      <c r="AT1775" s="90"/>
      <c r="AU1775" s="90"/>
      <c r="AV1775" s="90"/>
      <c r="AW1775" s="90"/>
      <c r="AX1775" s="90"/>
      <c r="AY1775" s="90"/>
      <c r="AZ1775" s="90"/>
      <c r="BA1775" s="90"/>
      <c r="BB1775" s="90"/>
      <c r="BC1775" s="90"/>
      <c r="BD1775" s="90"/>
      <c r="BE1775" s="90"/>
      <c r="BF1775" s="90"/>
      <c r="BG1775" s="90"/>
      <c r="BH1775" s="90"/>
      <c r="BI1775" s="90"/>
      <c r="BJ1775" s="90"/>
      <c r="BK1775" s="90"/>
      <c r="BL1775" s="90"/>
      <c r="BM1775" s="90"/>
      <c r="BN1775" s="90"/>
      <c r="BO1775" s="90"/>
      <c r="BP1775" s="90"/>
      <c r="BQ1775" s="90"/>
      <c r="BR1775" s="90"/>
      <c r="BS1775" s="90"/>
      <c r="BT1775" s="90"/>
      <c r="BU1775" s="90"/>
      <c r="BV1775" s="90"/>
      <c r="BW1775" s="90"/>
      <c r="BX1775" s="90"/>
      <c r="BY1775" s="90"/>
      <c r="BZ1775" s="90"/>
      <c r="CA1775" s="90"/>
      <c r="CB1775" s="90"/>
      <c r="CC1775" s="90"/>
      <c r="CD1775" s="90"/>
      <c r="CE1775" s="90"/>
      <c r="CF1775" s="90"/>
      <c r="CG1775" s="90"/>
      <c r="CH1775" s="90"/>
    </row>
    <row r="1776" spans="2:86" ht="25.15" customHeight="1">
      <c r="B1776" s="32">
        <f t="shared" si="650"/>
        <v>26</v>
      </c>
      <c r="C1776" s="33">
        <f t="shared" si="650"/>
        <v>2049</v>
      </c>
      <c r="D1776" s="34">
        <f t="shared" si="646"/>
        <v>0.46369472743850448</v>
      </c>
      <c r="E1776" s="90"/>
      <c r="F1776" s="32">
        <f t="shared" si="651"/>
        <v>26</v>
      </c>
      <c r="G1776" s="33">
        <f t="shared" si="651"/>
        <v>2049</v>
      </c>
      <c r="H1776" s="34">
        <f t="shared" si="647"/>
        <v>0.36068923293650368</v>
      </c>
      <c r="I1776" s="90"/>
      <c r="J1776" s="66"/>
      <c r="K1776" s="66"/>
      <c r="L1776" s="90"/>
      <c r="M1776" s="90"/>
      <c r="N1776" s="90"/>
      <c r="O1776" s="90"/>
      <c r="P1776" s="90"/>
      <c r="Q1776" s="90"/>
      <c r="R1776" s="90"/>
      <c r="S1776" s="90"/>
      <c r="T1776" s="90"/>
      <c r="U1776" s="90"/>
      <c r="V1776" s="90"/>
      <c r="W1776" s="90"/>
      <c r="X1776" s="90"/>
      <c r="Y1776" s="90"/>
      <c r="Z1776" s="90"/>
      <c r="AA1776" s="90"/>
      <c r="AB1776" s="90"/>
      <c r="AC1776" s="90"/>
      <c r="AD1776" s="90"/>
      <c r="AE1776" s="90"/>
      <c r="AF1776" s="90"/>
      <c r="AG1776" s="90"/>
      <c r="AH1776" s="90"/>
      <c r="AI1776" s="90"/>
      <c r="AJ1776" s="90"/>
      <c r="AK1776" s="90"/>
      <c r="AL1776" s="90"/>
      <c r="AM1776" s="90"/>
      <c r="AN1776" s="90"/>
      <c r="AO1776" s="90"/>
      <c r="AP1776" s="90"/>
      <c r="AQ1776" s="90"/>
      <c r="AR1776" s="90"/>
      <c r="AS1776" s="90"/>
      <c r="AT1776" s="90"/>
      <c r="AU1776" s="90"/>
      <c r="AV1776" s="90"/>
      <c r="AW1776" s="90"/>
      <c r="AX1776" s="90"/>
      <c r="AY1776" s="90"/>
      <c r="AZ1776" s="90"/>
      <c r="BA1776" s="90"/>
      <c r="BB1776" s="90"/>
      <c r="BC1776" s="90"/>
      <c r="BD1776" s="90"/>
      <c r="BE1776" s="90"/>
      <c r="BF1776" s="90"/>
      <c r="BG1776" s="90"/>
      <c r="BH1776" s="90"/>
      <c r="BI1776" s="90"/>
      <c r="BJ1776" s="90"/>
      <c r="BK1776" s="90"/>
      <c r="BL1776" s="90"/>
      <c r="BM1776" s="90"/>
      <c r="BN1776" s="90"/>
      <c r="BO1776" s="90"/>
      <c r="BP1776" s="90"/>
      <c r="BQ1776" s="90"/>
      <c r="BR1776" s="90"/>
      <c r="BS1776" s="90"/>
      <c r="BT1776" s="90"/>
      <c r="BU1776" s="90"/>
      <c r="BV1776" s="90"/>
      <c r="BW1776" s="90"/>
      <c r="BX1776" s="90"/>
      <c r="BY1776" s="90"/>
      <c r="BZ1776" s="90"/>
      <c r="CA1776" s="90"/>
      <c r="CB1776" s="90"/>
      <c r="CC1776" s="90"/>
      <c r="CD1776" s="90"/>
      <c r="CE1776" s="90"/>
      <c r="CF1776" s="90"/>
      <c r="CG1776" s="90"/>
      <c r="CH1776" s="90"/>
    </row>
    <row r="1777" spans="2:86" ht="25.15" customHeight="1">
      <c r="B1777" s="32">
        <f t="shared" si="650"/>
        <v>27</v>
      </c>
      <c r="C1777" s="33">
        <f t="shared" si="650"/>
        <v>2050</v>
      </c>
      <c r="D1777" s="34">
        <f t="shared" si="646"/>
        <v>0.45018905576553836</v>
      </c>
      <c r="E1777" s="90"/>
      <c r="F1777" s="32">
        <f t="shared" si="651"/>
        <v>27</v>
      </c>
      <c r="G1777" s="33">
        <f t="shared" si="651"/>
        <v>2050</v>
      </c>
      <c r="H1777" s="34">
        <f t="shared" si="647"/>
        <v>0.3468165701312535</v>
      </c>
      <c r="I1777" s="90"/>
      <c r="J1777" s="66"/>
      <c r="K1777" s="66"/>
      <c r="L1777" s="90"/>
      <c r="M1777" s="90"/>
      <c r="N1777" s="90"/>
      <c r="O1777" s="90"/>
      <c r="P1777" s="90"/>
      <c r="Q1777" s="90"/>
      <c r="R1777" s="90"/>
      <c r="S1777" s="90"/>
      <c r="T1777" s="90"/>
      <c r="U1777" s="90"/>
      <c r="V1777" s="90"/>
      <c r="W1777" s="90"/>
      <c r="X1777" s="90"/>
      <c r="Y1777" s="90"/>
      <c r="Z1777" s="90"/>
      <c r="AA1777" s="90"/>
      <c r="AB1777" s="90"/>
      <c r="AC1777" s="90"/>
      <c r="AD1777" s="90"/>
      <c r="AE1777" s="90"/>
      <c r="AF1777" s="90"/>
      <c r="AG1777" s="90"/>
      <c r="AH1777" s="90"/>
      <c r="AI1777" s="90"/>
      <c r="AJ1777" s="90"/>
      <c r="AK1777" s="90"/>
      <c r="AL1777" s="90"/>
      <c r="AM1777" s="90"/>
      <c r="AN1777" s="90"/>
      <c r="AO1777" s="90"/>
      <c r="AP1777" s="90"/>
      <c r="AQ1777" s="90"/>
      <c r="AR1777" s="90"/>
      <c r="AS1777" s="90"/>
      <c r="AT1777" s="90"/>
      <c r="AU1777" s="90"/>
      <c r="AV1777" s="90"/>
      <c r="AW1777" s="90"/>
      <c r="AX1777" s="90"/>
      <c r="AY1777" s="90"/>
      <c r="AZ1777" s="90"/>
      <c r="BA1777" s="90"/>
      <c r="BB1777" s="90"/>
      <c r="BC1777" s="90"/>
      <c r="BD1777" s="90"/>
      <c r="BE1777" s="90"/>
      <c r="BF1777" s="90"/>
      <c r="BG1777" s="90"/>
      <c r="BH1777" s="90"/>
      <c r="BI1777" s="90"/>
      <c r="BJ1777" s="90"/>
      <c r="BK1777" s="90"/>
      <c r="BL1777" s="90"/>
      <c r="BM1777" s="90"/>
      <c r="BN1777" s="90"/>
      <c r="BO1777" s="90"/>
      <c r="BP1777" s="90"/>
      <c r="BQ1777" s="90"/>
      <c r="BR1777" s="90"/>
      <c r="BS1777" s="90"/>
      <c r="BT1777" s="90"/>
      <c r="BU1777" s="90"/>
      <c r="BV1777" s="90"/>
      <c r="BW1777" s="90"/>
      <c r="BX1777" s="90"/>
      <c r="BY1777" s="90"/>
      <c r="BZ1777" s="90"/>
      <c r="CA1777" s="90"/>
      <c r="CB1777" s="90"/>
      <c r="CC1777" s="90"/>
      <c r="CD1777" s="90"/>
      <c r="CE1777" s="90"/>
      <c r="CF1777" s="90"/>
      <c r="CG1777" s="90"/>
      <c r="CH1777" s="90"/>
    </row>
    <row r="1778" spans="2:86" ht="25.15" customHeight="1">
      <c r="B1778" s="32">
        <f t="shared" si="650"/>
        <v>28</v>
      </c>
      <c r="C1778" s="33">
        <f t="shared" si="650"/>
        <v>2051</v>
      </c>
      <c r="D1778" s="34">
        <f t="shared" si="646"/>
        <v>0.4370767531704256</v>
      </c>
      <c r="E1778" s="90"/>
      <c r="F1778" s="32">
        <f t="shared" si="651"/>
        <v>28</v>
      </c>
      <c r="G1778" s="33">
        <f t="shared" si="651"/>
        <v>2051</v>
      </c>
      <c r="H1778" s="34">
        <f t="shared" si="647"/>
        <v>0.3334774712800514</v>
      </c>
      <c r="I1778" s="90"/>
      <c r="J1778" s="66"/>
      <c r="K1778" s="66"/>
      <c r="L1778" s="90"/>
      <c r="M1778" s="90"/>
      <c r="N1778" s="90"/>
      <c r="O1778" s="90"/>
      <c r="P1778" s="90"/>
      <c r="Q1778" s="90"/>
      <c r="R1778" s="90"/>
      <c r="S1778" s="90"/>
      <c r="T1778" s="90"/>
      <c r="U1778" s="90"/>
      <c r="V1778" s="90"/>
      <c r="W1778" s="90"/>
      <c r="X1778" s="90"/>
      <c r="Y1778" s="90"/>
      <c r="Z1778" s="90"/>
      <c r="AA1778" s="90"/>
      <c r="AB1778" s="90"/>
      <c r="AC1778" s="90"/>
      <c r="AD1778" s="90"/>
      <c r="AE1778" s="90"/>
      <c r="AF1778" s="90"/>
      <c r="AG1778" s="90"/>
      <c r="AH1778" s="90"/>
      <c r="AI1778" s="90"/>
      <c r="AJ1778" s="90"/>
      <c r="AK1778" s="90"/>
      <c r="AL1778" s="90"/>
      <c r="AM1778" s="90"/>
      <c r="AN1778" s="90"/>
      <c r="AO1778" s="90"/>
      <c r="AP1778" s="90"/>
      <c r="AQ1778" s="90"/>
      <c r="AR1778" s="90"/>
      <c r="AS1778" s="90"/>
      <c r="AT1778" s="90"/>
      <c r="AU1778" s="90"/>
      <c r="AV1778" s="90"/>
      <c r="AW1778" s="90"/>
      <c r="AX1778" s="90"/>
      <c r="AY1778" s="90"/>
      <c r="AZ1778" s="90"/>
      <c r="BA1778" s="90"/>
      <c r="BB1778" s="90"/>
      <c r="BC1778" s="90"/>
      <c r="BD1778" s="90"/>
      <c r="BE1778" s="90"/>
      <c r="BF1778" s="90"/>
      <c r="BG1778" s="90"/>
      <c r="BH1778" s="90"/>
      <c r="BI1778" s="90"/>
      <c r="BJ1778" s="90"/>
      <c r="BK1778" s="90"/>
      <c r="BL1778" s="90"/>
      <c r="BM1778" s="90"/>
      <c r="BN1778" s="90"/>
      <c r="BO1778" s="90"/>
      <c r="BP1778" s="90"/>
      <c r="BQ1778" s="90"/>
      <c r="BR1778" s="90"/>
      <c r="BS1778" s="90"/>
      <c r="BT1778" s="90"/>
      <c r="BU1778" s="90"/>
      <c r="BV1778" s="90"/>
      <c r="BW1778" s="90"/>
      <c r="BX1778" s="90"/>
      <c r="BY1778" s="90"/>
      <c r="BZ1778" s="90"/>
      <c r="CA1778" s="90"/>
      <c r="CB1778" s="90"/>
      <c r="CC1778" s="90"/>
      <c r="CD1778" s="90"/>
      <c r="CE1778" s="90"/>
      <c r="CF1778" s="90"/>
      <c r="CG1778" s="90"/>
      <c r="CH1778" s="90"/>
    </row>
    <row r="1779" spans="2:86" ht="25.15" customHeight="1">
      <c r="B1779" s="32">
        <f t="shared" si="650"/>
        <v>29</v>
      </c>
      <c r="C1779" s="33">
        <f t="shared" si="650"/>
        <v>2052</v>
      </c>
      <c r="D1779" s="34">
        <f t="shared" si="646"/>
        <v>0.42434636230138412</v>
      </c>
      <c r="E1779" s="90"/>
      <c r="F1779" s="32">
        <f t="shared" si="651"/>
        <v>29</v>
      </c>
      <c r="G1779" s="33">
        <f t="shared" si="651"/>
        <v>2052</v>
      </c>
      <c r="H1779" s="34">
        <f t="shared" si="647"/>
        <v>0.32065141469235708</v>
      </c>
      <c r="I1779" s="90"/>
      <c r="J1779" s="66"/>
      <c r="K1779" s="66"/>
      <c r="L1779" s="90"/>
      <c r="M1779" s="90"/>
      <c r="N1779" s="90"/>
      <c r="O1779" s="90"/>
      <c r="P1779" s="90"/>
      <c r="Q1779" s="90"/>
      <c r="R1779" s="90"/>
      <c r="S1779" s="90"/>
      <c r="T1779" s="90"/>
      <c r="U1779" s="90"/>
      <c r="V1779" s="90"/>
      <c r="W1779" s="90"/>
      <c r="X1779" s="90"/>
      <c r="Y1779" s="90"/>
      <c r="Z1779" s="90"/>
      <c r="AA1779" s="90"/>
      <c r="AB1779" s="90"/>
      <c r="AC1779" s="90"/>
      <c r="AD1779" s="90"/>
      <c r="AE1779" s="90"/>
      <c r="AF1779" s="90"/>
      <c r="AG1779" s="90"/>
      <c r="AH1779" s="90"/>
      <c r="AI1779" s="90"/>
      <c r="AJ1779" s="90"/>
      <c r="AK1779" s="90"/>
      <c r="AL1779" s="90"/>
      <c r="AM1779" s="90"/>
      <c r="AN1779" s="90"/>
      <c r="AO1779" s="90"/>
      <c r="AP1779" s="90"/>
      <c r="AQ1779" s="90"/>
      <c r="AR1779" s="90"/>
      <c r="AS1779" s="90"/>
      <c r="AT1779" s="90"/>
      <c r="AU1779" s="90"/>
      <c r="AV1779" s="90"/>
      <c r="AW1779" s="90"/>
      <c r="AX1779" s="90"/>
      <c r="AY1779" s="90"/>
      <c r="AZ1779" s="90"/>
      <c r="BA1779" s="90"/>
      <c r="BB1779" s="90"/>
      <c r="BC1779" s="90"/>
      <c r="BD1779" s="90"/>
      <c r="BE1779" s="90"/>
      <c r="BF1779" s="90"/>
      <c r="BG1779" s="90"/>
      <c r="BH1779" s="90"/>
      <c r="BI1779" s="90"/>
      <c r="BJ1779" s="90"/>
      <c r="BK1779" s="90"/>
      <c r="BL1779" s="90"/>
      <c r="BM1779" s="90"/>
      <c r="BN1779" s="90"/>
      <c r="BO1779" s="90"/>
      <c r="BP1779" s="90"/>
      <c r="BQ1779" s="90"/>
      <c r="BR1779" s="90"/>
      <c r="BS1779" s="90"/>
      <c r="BT1779" s="90"/>
      <c r="BU1779" s="90"/>
      <c r="BV1779" s="90"/>
      <c r="BW1779" s="90"/>
      <c r="BX1779" s="90"/>
      <c r="BY1779" s="90"/>
      <c r="BZ1779" s="90"/>
      <c r="CA1779" s="90"/>
      <c r="CB1779" s="90"/>
      <c r="CC1779" s="90"/>
      <c r="CD1779" s="90"/>
      <c r="CE1779" s="90"/>
      <c r="CF1779" s="90"/>
      <c r="CG1779" s="90"/>
      <c r="CH1779" s="90"/>
    </row>
    <row r="1780" spans="2:86" ht="25.15" customHeight="1">
      <c r="B1780" s="32">
        <f t="shared" si="650"/>
        <v>30</v>
      </c>
      <c r="C1780" s="33">
        <f t="shared" si="650"/>
        <v>2053</v>
      </c>
      <c r="D1780" s="34">
        <f t="shared" si="646"/>
        <v>0.41198675951590691</v>
      </c>
      <c r="E1780" s="90"/>
      <c r="F1780" s="32">
        <f t="shared" si="651"/>
        <v>30</v>
      </c>
      <c r="G1780" s="33">
        <f t="shared" si="651"/>
        <v>2053</v>
      </c>
      <c r="H1780" s="34">
        <f t="shared" si="647"/>
        <v>0.30831866797342034</v>
      </c>
      <c r="I1780" s="90"/>
      <c r="J1780" s="66"/>
      <c r="K1780" s="66"/>
      <c r="L1780" s="90"/>
      <c r="M1780" s="90"/>
      <c r="N1780" s="90"/>
      <c r="O1780" s="90"/>
      <c r="P1780" s="90"/>
      <c r="Q1780" s="90"/>
      <c r="R1780" s="90"/>
      <c r="S1780" s="90"/>
      <c r="T1780" s="90"/>
      <c r="U1780" s="90"/>
      <c r="V1780" s="90"/>
      <c r="W1780" s="90"/>
      <c r="X1780" s="90"/>
      <c r="Y1780" s="90"/>
      <c r="Z1780" s="90"/>
      <c r="AA1780" s="90"/>
      <c r="AB1780" s="90"/>
      <c r="AC1780" s="90"/>
      <c r="AD1780" s="90"/>
      <c r="AE1780" s="90"/>
      <c r="AF1780" s="90"/>
      <c r="AG1780" s="90"/>
      <c r="AH1780" s="90"/>
      <c r="AI1780" s="90"/>
      <c r="AJ1780" s="90"/>
      <c r="AK1780" s="90"/>
      <c r="AL1780" s="90"/>
      <c r="AM1780" s="90"/>
      <c r="AN1780" s="90"/>
      <c r="AO1780" s="90"/>
      <c r="AP1780" s="90"/>
      <c r="AQ1780" s="90"/>
      <c r="AR1780" s="90"/>
      <c r="AS1780" s="90"/>
      <c r="AT1780" s="90"/>
      <c r="AU1780" s="90"/>
      <c r="AV1780" s="90"/>
      <c r="AW1780" s="90"/>
      <c r="AX1780" s="90"/>
      <c r="AY1780" s="90"/>
      <c r="AZ1780" s="90"/>
      <c r="BA1780" s="90"/>
      <c r="BB1780" s="90"/>
      <c r="BC1780" s="90"/>
      <c r="BD1780" s="90"/>
      <c r="BE1780" s="90"/>
      <c r="BF1780" s="90"/>
      <c r="BG1780" s="90"/>
      <c r="BH1780" s="90"/>
      <c r="BI1780" s="90"/>
      <c r="BJ1780" s="90"/>
      <c r="BK1780" s="90"/>
      <c r="BL1780" s="90"/>
      <c r="BM1780" s="90"/>
      <c r="BN1780" s="90"/>
      <c r="BO1780" s="90"/>
      <c r="BP1780" s="90"/>
      <c r="BQ1780" s="90"/>
      <c r="BR1780" s="90"/>
      <c r="BS1780" s="90"/>
      <c r="BT1780" s="90"/>
      <c r="BU1780" s="90"/>
      <c r="BV1780" s="90"/>
      <c r="BW1780" s="90"/>
      <c r="BX1780" s="90"/>
      <c r="BY1780" s="90"/>
      <c r="BZ1780" s="90"/>
      <c r="CA1780" s="90"/>
      <c r="CB1780" s="90"/>
      <c r="CC1780" s="90"/>
      <c r="CD1780" s="90"/>
      <c r="CE1780" s="90"/>
      <c r="CF1780" s="90"/>
      <c r="CG1780" s="90"/>
      <c r="CH1780" s="90"/>
    </row>
    <row r="1781" spans="2:86" ht="25.15" customHeight="1">
      <c r="B1781" s="32">
        <f t="shared" si="650"/>
        <v>31</v>
      </c>
      <c r="C1781" s="33">
        <f t="shared" si="650"/>
        <v>2054</v>
      </c>
      <c r="D1781" s="34">
        <f t="shared" si="646"/>
        <v>0.39998714516107459</v>
      </c>
      <c r="E1781" s="90"/>
      <c r="F1781" s="32">
        <f t="shared" si="651"/>
        <v>31</v>
      </c>
      <c r="G1781" s="33">
        <f t="shared" si="651"/>
        <v>2054</v>
      </c>
      <c r="H1781" s="34">
        <f t="shared" si="647"/>
        <v>0.29646025766675027</v>
      </c>
      <c r="I1781" s="90"/>
      <c r="J1781" s="66"/>
      <c r="K1781" s="66"/>
      <c r="L1781" s="90"/>
      <c r="M1781" s="90"/>
      <c r="N1781" s="90"/>
      <c r="O1781" s="90"/>
      <c r="P1781" s="90"/>
      <c r="Q1781" s="90"/>
      <c r="R1781" s="90"/>
      <c r="S1781" s="90"/>
      <c r="T1781" s="90"/>
      <c r="U1781" s="90"/>
      <c r="V1781" s="90"/>
      <c r="W1781" s="90"/>
      <c r="X1781" s="90"/>
      <c r="Y1781" s="90"/>
      <c r="Z1781" s="90"/>
      <c r="AA1781" s="90"/>
      <c r="AB1781" s="90"/>
      <c r="AC1781" s="90"/>
      <c r="AD1781" s="90"/>
      <c r="AE1781" s="90"/>
      <c r="AF1781" s="90"/>
      <c r="AG1781" s="90"/>
      <c r="AH1781" s="90"/>
      <c r="AI1781" s="90"/>
      <c r="AJ1781" s="90"/>
      <c r="AK1781" s="90"/>
      <c r="AL1781" s="90"/>
      <c r="AM1781" s="90"/>
      <c r="AN1781" s="90"/>
      <c r="AO1781" s="90"/>
      <c r="AP1781" s="90"/>
      <c r="AQ1781" s="90"/>
      <c r="AR1781" s="90"/>
      <c r="AS1781" s="90"/>
      <c r="AT1781" s="90"/>
      <c r="AU1781" s="90"/>
      <c r="AV1781" s="90"/>
      <c r="AW1781" s="90"/>
      <c r="AX1781" s="90"/>
      <c r="AY1781" s="90"/>
      <c r="AZ1781" s="90"/>
      <c r="BA1781" s="90"/>
      <c r="BB1781" s="90"/>
      <c r="BC1781" s="90"/>
      <c r="BD1781" s="90"/>
      <c r="BE1781" s="90"/>
      <c r="BF1781" s="90"/>
      <c r="BG1781" s="90"/>
      <c r="BH1781" s="90"/>
      <c r="BI1781" s="90"/>
      <c r="BJ1781" s="90"/>
      <c r="BK1781" s="90"/>
      <c r="BL1781" s="90"/>
      <c r="BM1781" s="90"/>
      <c r="BN1781" s="90"/>
      <c r="BO1781" s="90"/>
      <c r="BP1781" s="90"/>
      <c r="BQ1781" s="90"/>
      <c r="BR1781" s="90"/>
      <c r="BS1781" s="90"/>
      <c r="BT1781" s="90"/>
      <c r="BU1781" s="90"/>
      <c r="BV1781" s="90"/>
      <c r="BW1781" s="90"/>
      <c r="BX1781" s="90"/>
      <c r="BY1781" s="90"/>
      <c r="BZ1781" s="90"/>
      <c r="CA1781" s="90"/>
      <c r="CB1781" s="90"/>
      <c r="CC1781" s="90"/>
      <c r="CD1781" s="90"/>
      <c r="CE1781" s="90"/>
      <c r="CF1781" s="90"/>
      <c r="CG1781" s="90"/>
      <c r="CH1781" s="90"/>
    </row>
    <row r="1782" spans="2:86" ht="25.15" customHeight="1">
      <c r="B1782" s="32">
        <f t="shared" si="650"/>
        <v>32</v>
      </c>
      <c r="C1782" s="33">
        <f t="shared" si="650"/>
        <v>2055</v>
      </c>
      <c r="D1782" s="34">
        <f t="shared" si="646"/>
        <v>0.38833703413696569</v>
      </c>
      <c r="E1782" s="90"/>
      <c r="F1782" s="32">
        <f t="shared" si="651"/>
        <v>32</v>
      </c>
      <c r="G1782" s="33">
        <f t="shared" si="651"/>
        <v>2055</v>
      </c>
      <c r="H1782" s="34">
        <f t="shared" si="647"/>
        <v>0.28505794006418295</v>
      </c>
      <c r="I1782" s="90"/>
      <c r="J1782" s="66"/>
      <c r="K1782" s="66"/>
      <c r="L1782" s="90"/>
      <c r="M1782" s="90"/>
      <c r="N1782" s="90"/>
      <c r="O1782" s="90"/>
      <c r="P1782" s="90"/>
      <c r="Q1782" s="90"/>
      <c r="R1782" s="90"/>
      <c r="S1782" s="90"/>
      <c r="T1782" s="90"/>
      <c r="U1782" s="90"/>
      <c r="V1782" s="90"/>
      <c r="W1782" s="90"/>
      <c r="X1782" s="90"/>
      <c r="Y1782" s="90"/>
      <c r="Z1782" s="90"/>
      <c r="AA1782" s="90"/>
      <c r="AB1782" s="90"/>
      <c r="AC1782" s="90"/>
      <c r="AD1782" s="90"/>
      <c r="AE1782" s="90"/>
      <c r="AF1782" s="90"/>
      <c r="AG1782" s="90"/>
      <c r="AH1782" s="90"/>
      <c r="AI1782" s="90"/>
      <c r="AJ1782" s="90"/>
      <c r="AK1782" s="90"/>
      <c r="AL1782" s="90"/>
      <c r="AM1782" s="90"/>
      <c r="AN1782" s="90"/>
      <c r="AO1782" s="90"/>
      <c r="AP1782" s="90"/>
      <c r="AQ1782" s="90"/>
      <c r="AR1782" s="90"/>
      <c r="AS1782" s="90"/>
      <c r="AT1782" s="90"/>
      <c r="AU1782" s="90"/>
      <c r="AV1782" s="90"/>
      <c r="AW1782" s="90"/>
      <c r="AX1782" s="90"/>
      <c r="AY1782" s="90"/>
      <c r="AZ1782" s="90"/>
      <c r="BA1782" s="90"/>
      <c r="BB1782" s="90"/>
      <c r="BC1782" s="90"/>
      <c r="BD1782" s="90"/>
      <c r="BE1782" s="90"/>
      <c r="BF1782" s="90"/>
      <c r="BG1782" s="90"/>
      <c r="BH1782" s="90"/>
      <c r="BI1782" s="90"/>
      <c r="BJ1782" s="90"/>
      <c r="BK1782" s="90"/>
      <c r="BL1782" s="90"/>
      <c r="BM1782" s="90"/>
      <c r="BN1782" s="90"/>
      <c r="BO1782" s="90"/>
      <c r="BP1782" s="90"/>
      <c r="BQ1782" s="90"/>
      <c r="BR1782" s="90"/>
      <c r="BS1782" s="90"/>
      <c r="BT1782" s="90"/>
      <c r="BU1782" s="90"/>
      <c r="BV1782" s="90"/>
      <c r="BW1782" s="90"/>
      <c r="BX1782" s="90"/>
      <c r="BY1782" s="90"/>
      <c r="BZ1782" s="90"/>
      <c r="CA1782" s="90"/>
      <c r="CB1782" s="90"/>
      <c r="CC1782" s="90"/>
      <c r="CD1782" s="90"/>
      <c r="CE1782" s="90"/>
      <c r="CF1782" s="90"/>
      <c r="CG1782" s="90"/>
      <c r="CH1782" s="90"/>
    </row>
    <row r="1783" spans="2:86" ht="25.15" customHeight="1">
      <c r="B1783" s="32">
        <f t="shared" ref="B1783:C1798" si="652">B1782+1</f>
        <v>33</v>
      </c>
      <c r="C1783" s="33">
        <f t="shared" si="652"/>
        <v>2056</v>
      </c>
      <c r="D1783" s="34">
        <f t="shared" si="646"/>
        <v>0.37702624673491814</v>
      </c>
      <c r="E1783" s="90"/>
      <c r="F1783" s="32">
        <f t="shared" ref="F1783:G1798" si="653">F1782+1</f>
        <v>33</v>
      </c>
      <c r="G1783" s="33">
        <f t="shared" si="653"/>
        <v>2056</v>
      </c>
      <c r="H1783" s="34">
        <f t="shared" si="647"/>
        <v>0.27409417313863743</v>
      </c>
      <c r="I1783" s="90"/>
      <c r="J1783" s="66"/>
      <c r="K1783" s="66"/>
      <c r="L1783" s="90"/>
      <c r="M1783" s="90"/>
      <c r="N1783" s="90"/>
      <c r="O1783" s="90"/>
      <c r="P1783" s="90"/>
      <c r="Q1783" s="90"/>
      <c r="R1783" s="90"/>
      <c r="S1783" s="90"/>
      <c r="T1783" s="90"/>
      <c r="U1783" s="90"/>
      <c r="V1783" s="90"/>
      <c r="W1783" s="90"/>
      <c r="X1783" s="90"/>
      <c r="Y1783" s="90"/>
      <c r="Z1783" s="90"/>
      <c r="AA1783" s="90"/>
      <c r="AB1783" s="90"/>
      <c r="AC1783" s="90"/>
      <c r="AD1783" s="90"/>
      <c r="AE1783" s="90"/>
      <c r="AF1783" s="90"/>
      <c r="AG1783" s="90"/>
      <c r="AH1783" s="90"/>
      <c r="AI1783" s="90"/>
      <c r="AJ1783" s="90"/>
      <c r="AK1783" s="90"/>
      <c r="AL1783" s="90"/>
      <c r="AM1783" s="90"/>
      <c r="AN1783" s="90"/>
      <c r="AO1783" s="90"/>
      <c r="AP1783" s="90"/>
      <c r="AQ1783" s="90"/>
      <c r="AR1783" s="90"/>
      <c r="AS1783" s="90"/>
      <c r="AT1783" s="90"/>
      <c r="AU1783" s="90"/>
      <c r="AV1783" s="90"/>
      <c r="AW1783" s="90"/>
      <c r="AX1783" s="90"/>
      <c r="AY1783" s="90"/>
      <c r="AZ1783" s="90"/>
      <c r="BA1783" s="90"/>
      <c r="BB1783" s="90"/>
      <c r="BC1783" s="90"/>
      <c r="BD1783" s="90"/>
      <c r="BE1783" s="90"/>
      <c r="BF1783" s="90"/>
      <c r="BG1783" s="90"/>
      <c r="BH1783" s="90"/>
      <c r="BI1783" s="90"/>
      <c r="BJ1783" s="90"/>
      <c r="BK1783" s="90"/>
      <c r="BL1783" s="90"/>
      <c r="BM1783" s="90"/>
      <c r="BN1783" s="90"/>
      <c r="BO1783" s="90"/>
      <c r="BP1783" s="90"/>
      <c r="BQ1783" s="90"/>
      <c r="BR1783" s="90"/>
      <c r="BS1783" s="90"/>
      <c r="BT1783" s="90"/>
      <c r="BU1783" s="90"/>
      <c r="BV1783" s="90"/>
      <c r="BW1783" s="90"/>
      <c r="BX1783" s="90"/>
      <c r="BY1783" s="90"/>
      <c r="BZ1783" s="90"/>
      <c r="CA1783" s="90"/>
      <c r="CB1783" s="90"/>
      <c r="CC1783" s="90"/>
      <c r="CD1783" s="90"/>
      <c r="CE1783" s="90"/>
      <c r="CF1783" s="90"/>
      <c r="CG1783" s="90"/>
      <c r="CH1783" s="90"/>
    </row>
    <row r="1784" spans="2:86" ht="25.15" customHeight="1">
      <c r="B1784" s="32">
        <f t="shared" si="652"/>
        <v>34</v>
      </c>
      <c r="C1784" s="33">
        <f t="shared" si="652"/>
        <v>2057</v>
      </c>
      <c r="D1784" s="34">
        <f t="shared" si="646"/>
        <v>0.36604489974263904</v>
      </c>
      <c r="E1784" s="90"/>
      <c r="F1784" s="32">
        <f t="shared" si="653"/>
        <v>34</v>
      </c>
      <c r="G1784" s="33">
        <f t="shared" si="653"/>
        <v>2057</v>
      </c>
      <c r="H1784" s="34">
        <f t="shared" si="647"/>
        <v>0.26355208955638215</v>
      </c>
      <c r="I1784" s="90"/>
      <c r="J1784" s="66"/>
      <c r="K1784" s="66"/>
      <c r="L1784" s="90"/>
      <c r="M1784" s="90"/>
      <c r="N1784" s="90"/>
      <c r="O1784" s="90"/>
      <c r="P1784" s="90"/>
      <c r="Q1784" s="90"/>
      <c r="R1784" s="90"/>
      <c r="S1784" s="90"/>
      <c r="T1784" s="90"/>
      <c r="U1784" s="90"/>
      <c r="V1784" s="90"/>
      <c r="W1784" s="90"/>
      <c r="X1784" s="90"/>
      <c r="Y1784" s="90"/>
      <c r="Z1784" s="90"/>
      <c r="AA1784" s="90"/>
      <c r="AB1784" s="90"/>
      <c r="AC1784" s="90"/>
      <c r="AD1784" s="90"/>
      <c r="AE1784" s="90"/>
      <c r="AF1784" s="90"/>
      <c r="AG1784" s="90"/>
      <c r="AH1784" s="90"/>
      <c r="AI1784" s="90"/>
      <c r="AJ1784" s="90"/>
      <c r="AK1784" s="90"/>
      <c r="AL1784" s="90"/>
      <c r="AM1784" s="90"/>
      <c r="AN1784" s="90"/>
      <c r="AO1784" s="90"/>
      <c r="AP1784" s="90"/>
      <c r="AQ1784" s="90"/>
      <c r="AR1784" s="90"/>
      <c r="AS1784" s="90"/>
      <c r="AT1784" s="90"/>
      <c r="AU1784" s="90"/>
      <c r="AV1784" s="90"/>
      <c r="AW1784" s="90"/>
      <c r="AX1784" s="90"/>
      <c r="AY1784" s="90"/>
      <c r="AZ1784" s="90"/>
      <c r="BA1784" s="90"/>
      <c r="BB1784" s="90"/>
      <c r="BC1784" s="90"/>
      <c r="BD1784" s="90"/>
      <c r="BE1784" s="90"/>
      <c r="BF1784" s="90"/>
      <c r="BG1784" s="90"/>
      <c r="BH1784" s="90"/>
      <c r="BI1784" s="90"/>
      <c r="BJ1784" s="90"/>
      <c r="BK1784" s="90"/>
      <c r="BL1784" s="90"/>
      <c r="BM1784" s="90"/>
      <c r="BN1784" s="90"/>
      <c r="BO1784" s="90"/>
      <c r="BP1784" s="90"/>
      <c r="BQ1784" s="90"/>
      <c r="BR1784" s="90"/>
      <c r="BS1784" s="90"/>
      <c r="BT1784" s="90"/>
      <c r="BU1784" s="90"/>
      <c r="BV1784" s="90"/>
      <c r="BW1784" s="90"/>
      <c r="BX1784" s="90"/>
      <c r="BY1784" s="90"/>
      <c r="BZ1784" s="90"/>
      <c r="CA1784" s="90"/>
      <c r="CB1784" s="90"/>
      <c r="CC1784" s="90"/>
      <c r="CD1784" s="90"/>
      <c r="CE1784" s="90"/>
      <c r="CF1784" s="90"/>
      <c r="CG1784" s="90"/>
      <c r="CH1784" s="90"/>
    </row>
    <row r="1785" spans="2:86" ht="25.15" customHeight="1">
      <c r="B1785" s="32">
        <f t="shared" si="652"/>
        <v>35</v>
      </c>
      <c r="C1785" s="33">
        <f t="shared" si="652"/>
        <v>2058</v>
      </c>
      <c r="D1785" s="34">
        <f t="shared" si="646"/>
        <v>0.35538339780838735</v>
      </c>
      <c r="E1785" s="90"/>
      <c r="F1785" s="32">
        <f t="shared" si="653"/>
        <v>35</v>
      </c>
      <c r="G1785" s="33">
        <f t="shared" si="653"/>
        <v>2058</v>
      </c>
      <c r="H1785" s="34">
        <f t="shared" si="647"/>
        <v>0.25341547072729048</v>
      </c>
      <c r="I1785" s="90"/>
      <c r="J1785" s="66"/>
      <c r="K1785" s="66"/>
      <c r="L1785" s="90"/>
      <c r="M1785" s="90"/>
      <c r="N1785" s="90"/>
      <c r="O1785" s="90"/>
      <c r="P1785" s="90"/>
      <c r="Q1785" s="90"/>
      <c r="R1785" s="90"/>
      <c r="S1785" s="90"/>
      <c r="T1785" s="90"/>
      <c r="U1785" s="90"/>
      <c r="V1785" s="90"/>
      <c r="W1785" s="90"/>
      <c r="X1785" s="90"/>
      <c r="Y1785" s="90"/>
      <c r="Z1785" s="90"/>
      <c r="AA1785" s="90"/>
      <c r="AB1785" s="90"/>
      <c r="AC1785" s="90"/>
      <c r="AD1785" s="90"/>
      <c r="AE1785" s="90"/>
      <c r="AF1785" s="90"/>
      <c r="AG1785" s="90"/>
      <c r="AH1785" s="90"/>
      <c r="AI1785" s="90"/>
      <c r="AJ1785" s="90"/>
      <c r="AK1785" s="90"/>
      <c r="AL1785" s="90"/>
      <c r="AM1785" s="90"/>
      <c r="AN1785" s="90"/>
      <c r="AO1785" s="90"/>
      <c r="AP1785" s="90"/>
      <c r="AQ1785" s="90"/>
      <c r="AR1785" s="90"/>
      <c r="AS1785" s="90"/>
      <c r="AT1785" s="90"/>
      <c r="AU1785" s="90"/>
      <c r="AV1785" s="90"/>
      <c r="AW1785" s="90"/>
      <c r="AX1785" s="90"/>
      <c r="AY1785" s="90"/>
      <c r="AZ1785" s="90"/>
      <c r="BA1785" s="90"/>
      <c r="BB1785" s="90"/>
      <c r="BC1785" s="90"/>
      <c r="BD1785" s="90"/>
      <c r="BE1785" s="90"/>
      <c r="BF1785" s="90"/>
      <c r="BG1785" s="90"/>
      <c r="BH1785" s="90"/>
      <c r="BI1785" s="90"/>
      <c r="BJ1785" s="90"/>
      <c r="BK1785" s="90"/>
      <c r="BL1785" s="90"/>
      <c r="BM1785" s="90"/>
      <c r="BN1785" s="90"/>
      <c r="BO1785" s="90"/>
      <c r="BP1785" s="90"/>
      <c r="BQ1785" s="90"/>
      <c r="BR1785" s="90"/>
      <c r="BS1785" s="90"/>
      <c r="BT1785" s="90"/>
      <c r="BU1785" s="90"/>
      <c r="BV1785" s="90"/>
      <c r="BW1785" s="90"/>
      <c r="BX1785" s="90"/>
      <c r="BY1785" s="90"/>
      <c r="BZ1785" s="90"/>
      <c r="CA1785" s="90"/>
      <c r="CB1785" s="90"/>
      <c r="CC1785" s="90"/>
      <c r="CD1785" s="90"/>
      <c r="CE1785" s="90"/>
      <c r="CF1785" s="90"/>
      <c r="CG1785" s="90"/>
      <c r="CH1785" s="90"/>
    </row>
    <row r="1786" spans="2:86" ht="25.15" customHeight="1">
      <c r="B1786" s="32">
        <f t="shared" si="652"/>
        <v>36</v>
      </c>
      <c r="C1786" s="33">
        <f t="shared" si="652"/>
        <v>2059</v>
      </c>
      <c r="D1786" s="34">
        <f t="shared" si="646"/>
        <v>0.34503242505668674</v>
      </c>
      <c r="E1786" s="90"/>
      <c r="F1786" s="32">
        <f t="shared" si="653"/>
        <v>36</v>
      </c>
      <c r="G1786" s="33">
        <f t="shared" si="653"/>
        <v>2059</v>
      </c>
      <c r="H1786" s="34">
        <f t="shared" si="647"/>
        <v>0.24366872185316396</v>
      </c>
      <c r="I1786" s="90"/>
      <c r="J1786" s="66"/>
      <c r="K1786" s="66"/>
      <c r="L1786" s="90"/>
      <c r="M1786" s="90"/>
      <c r="N1786" s="90"/>
      <c r="O1786" s="90"/>
      <c r="P1786" s="90"/>
      <c r="Q1786" s="90"/>
      <c r="R1786" s="90"/>
      <c r="S1786" s="90"/>
      <c r="T1786" s="90"/>
      <c r="U1786" s="90"/>
      <c r="V1786" s="90"/>
      <c r="W1786" s="90"/>
      <c r="X1786" s="90"/>
      <c r="Y1786" s="90"/>
      <c r="Z1786" s="90"/>
      <c r="AA1786" s="90"/>
      <c r="AB1786" s="90"/>
      <c r="AC1786" s="90"/>
      <c r="AD1786" s="90"/>
      <c r="AE1786" s="90"/>
      <c r="AF1786" s="90"/>
      <c r="AG1786" s="90"/>
      <c r="AH1786" s="90"/>
      <c r="AI1786" s="90"/>
      <c r="AJ1786" s="90"/>
      <c r="AK1786" s="90"/>
      <c r="AL1786" s="90"/>
      <c r="AM1786" s="90"/>
      <c r="AN1786" s="90"/>
      <c r="AO1786" s="90"/>
      <c r="AP1786" s="90"/>
      <c r="AQ1786" s="90"/>
      <c r="AR1786" s="90"/>
      <c r="AS1786" s="90"/>
      <c r="AT1786" s="90"/>
      <c r="AU1786" s="90"/>
      <c r="AV1786" s="90"/>
      <c r="AW1786" s="90"/>
      <c r="AX1786" s="90"/>
      <c r="AY1786" s="90"/>
      <c r="AZ1786" s="90"/>
      <c r="BA1786" s="90"/>
      <c r="BB1786" s="90"/>
      <c r="BC1786" s="90"/>
      <c r="BD1786" s="90"/>
      <c r="BE1786" s="90"/>
      <c r="BF1786" s="90"/>
      <c r="BG1786" s="90"/>
      <c r="BH1786" s="90"/>
      <c r="BI1786" s="90"/>
      <c r="BJ1786" s="90"/>
      <c r="BK1786" s="90"/>
      <c r="BL1786" s="90"/>
      <c r="BM1786" s="90"/>
      <c r="BN1786" s="90"/>
      <c r="BO1786" s="90"/>
      <c r="BP1786" s="90"/>
      <c r="BQ1786" s="90"/>
      <c r="BR1786" s="90"/>
      <c r="BS1786" s="90"/>
      <c r="BT1786" s="90"/>
      <c r="BU1786" s="90"/>
      <c r="BV1786" s="90"/>
      <c r="BW1786" s="90"/>
      <c r="BX1786" s="90"/>
      <c r="BY1786" s="90"/>
      <c r="BZ1786" s="90"/>
      <c r="CA1786" s="90"/>
      <c r="CB1786" s="90"/>
      <c r="CC1786" s="90"/>
      <c r="CD1786" s="90"/>
      <c r="CE1786" s="90"/>
      <c r="CF1786" s="90"/>
      <c r="CG1786" s="90"/>
      <c r="CH1786" s="90"/>
    </row>
    <row r="1787" spans="2:86" ht="25.15" customHeight="1">
      <c r="B1787" s="32">
        <f t="shared" si="652"/>
        <v>37</v>
      </c>
      <c r="C1787" s="33">
        <f t="shared" si="652"/>
        <v>2060</v>
      </c>
      <c r="D1787" s="34">
        <f t="shared" si="646"/>
        <v>0.33498293694823961</v>
      </c>
      <c r="E1787" s="90"/>
      <c r="F1787" s="32">
        <f t="shared" si="653"/>
        <v>37</v>
      </c>
      <c r="G1787" s="33">
        <f t="shared" si="653"/>
        <v>2060</v>
      </c>
      <c r="H1787" s="34">
        <f t="shared" si="647"/>
        <v>0.23429684793573452</v>
      </c>
      <c r="I1787" s="90"/>
      <c r="J1787" s="66"/>
      <c r="K1787" s="66"/>
      <c r="L1787" s="90"/>
      <c r="M1787" s="90"/>
      <c r="N1787" s="90"/>
      <c r="O1787" s="90"/>
      <c r="P1787" s="90"/>
      <c r="Q1787" s="90"/>
      <c r="R1787" s="90"/>
      <c r="S1787" s="90"/>
      <c r="T1787" s="90"/>
      <c r="U1787" s="90"/>
      <c r="V1787" s="90"/>
      <c r="W1787" s="90"/>
      <c r="X1787" s="90"/>
      <c r="Y1787" s="90"/>
      <c r="Z1787" s="90"/>
      <c r="AA1787" s="90"/>
      <c r="AB1787" s="90"/>
      <c r="AC1787" s="90"/>
      <c r="AD1787" s="90"/>
      <c r="AE1787" s="90"/>
      <c r="AF1787" s="90"/>
      <c r="AG1787" s="90"/>
      <c r="AH1787" s="90"/>
      <c r="AI1787" s="90"/>
      <c r="AJ1787" s="90"/>
      <c r="AK1787" s="90"/>
      <c r="AL1787" s="90"/>
      <c r="AM1787" s="90"/>
      <c r="AN1787" s="90"/>
      <c r="AO1787" s="90"/>
      <c r="AP1787" s="90"/>
      <c r="AQ1787" s="90"/>
      <c r="AR1787" s="90"/>
      <c r="AS1787" s="90"/>
      <c r="AT1787" s="90"/>
      <c r="AU1787" s="90"/>
      <c r="AV1787" s="90"/>
      <c r="AW1787" s="90"/>
      <c r="AX1787" s="90"/>
      <c r="AY1787" s="90"/>
      <c r="AZ1787" s="90"/>
      <c r="BA1787" s="90"/>
      <c r="BB1787" s="90"/>
      <c r="BC1787" s="90"/>
      <c r="BD1787" s="90"/>
      <c r="BE1787" s="90"/>
      <c r="BF1787" s="90"/>
      <c r="BG1787" s="90"/>
      <c r="BH1787" s="90"/>
      <c r="BI1787" s="90"/>
      <c r="BJ1787" s="90"/>
      <c r="BK1787" s="90"/>
      <c r="BL1787" s="90"/>
      <c r="BM1787" s="90"/>
      <c r="BN1787" s="90"/>
      <c r="BO1787" s="90"/>
      <c r="BP1787" s="90"/>
      <c r="BQ1787" s="90"/>
      <c r="BR1787" s="90"/>
      <c r="BS1787" s="90"/>
      <c r="BT1787" s="90"/>
      <c r="BU1787" s="90"/>
      <c r="BV1787" s="90"/>
      <c r="BW1787" s="90"/>
      <c r="BX1787" s="90"/>
      <c r="BY1787" s="90"/>
      <c r="BZ1787" s="90"/>
      <c r="CA1787" s="90"/>
      <c r="CB1787" s="90"/>
      <c r="CC1787" s="90"/>
      <c r="CD1787" s="90"/>
      <c r="CE1787" s="90"/>
      <c r="CF1787" s="90"/>
      <c r="CG1787" s="90"/>
      <c r="CH1787" s="90"/>
    </row>
    <row r="1788" spans="2:86" ht="25.15" customHeight="1">
      <c r="B1788" s="32">
        <f t="shared" si="652"/>
        <v>38</v>
      </c>
      <c r="C1788" s="33">
        <f t="shared" si="652"/>
        <v>2061</v>
      </c>
      <c r="D1788" s="34">
        <f t="shared" si="646"/>
        <v>0.3252261523769317</v>
      </c>
      <c r="E1788" s="90"/>
      <c r="F1788" s="32">
        <f t="shared" si="653"/>
        <v>38</v>
      </c>
      <c r="G1788" s="33">
        <f t="shared" si="653"/>
        <v>2061</v>
      </c>
      <c r="H1788" s="34">
        <f t="shared" si="647"/>
        <v>0.22528543070743706</v>
      </c>
      <c r="I1788" s="90"/>
      <c r="J1788" s="66"/>
      <c r="K1788" s="66"/>
      <c r="L1788" s="90"/>
      <c r="M1788" s="90"/>
      <c r="N1788" s="90"/>
      <c r="O1788" s="90"/>
      <c r="P1788" s="90"/>
      <c r="Q1788" s="90"/>
      <c r="R1788" s="90"/>
      <c r="S1788" s="90"/>
      <c r="T1788" s="90"/>
      <c r="U1788" s="90"/>
      <c r="V1788" s="90"/>
      <c r="W1788" s="90"/>
      <c r="X1788" s="90"/>
      <c r="Y1788" s="90"/>
      <c r="Z1788" s="90"/>
      <c r="AA1788" s="90"/>
      <c r="AB1788" s="90"/>
      <c r="AC1788" s="90"/>
      <c r="AD1788" s="90"/>
      <c r="AE1788" s="90"/>
      <c r="AF1788" s="90"/>
      <c r="AG1788" s="90"/>
      <c r="AH1788" s="90"/>
      <c r="AI1788" s="90"/>
      <c r="AJ1788" s="90"/>
      <c r="AK1788" s="90"/>
      <c r="AL1788" s="90"/>
      <c r="AM1788" s="90"/>
      <c r="AN1788" s="90"/>
      <c r="AO1788" s="90"/>
      <c r="AP1788" s="90"/>
      <c r="AQ1788" s="90"/>
      <c r="AR1788" s="90"/>
      <c r="AS1788" s="90"/>
      <c r="AT1788" s="90"/>
      <c r="AU1788" s="90"/>
      <c r="AV1788" s="90"/>
      <c r="AW1788" s="90"/>
      <c r="AX1788" s="90"/>
      <c r="AY1788" s="90"/>
      <c r="AZ1788" s="90"/>
      <c r="BA1788" s="90"/>
      <c r="BB1788" s="90"/>
      <c r="BC1788" s="90"/>
      <c r="BD1788" s="90"/>
      <c r="BE1788" s="90"/>
      <c r="BF1788" s="90"/>
      <c r="BG1788" s="90"/>
      <c r="BH1788" s="90"/>
      <c r="BI1788" s="90"/>
      <c r="BJ1788" s="90"/>
      <c r="BK1788" s="90"/>
      <c r="BL1788" s="90"/>
      <c r="BM1788" s="90"/>
      <c r="BN1788" s="90"/>
      <c r="BO1788" s="90"/>
      <c r="BP1788" s="90"/>
      <c r="BQ1788" s="90"/>
      <c r="BR1788" s="90"/>
      <c r="BS1788" s="90"/>
      <c r="BT1788" s="90"/>
      <c r="BU1788" s="90"/>
      <c r="BV1788" s="90"/>
      <c r="BW1788" s="90"/>
      <c r="BX1788" s="90"/>
      <c r="BY1788" s="90"/>
      <c r="BZ1788" s="90"/>
      <c r="CA1788" s="90"/>
      <c r="CB1788" s="90"/>
      <c r="CC1788" s="90"/>
      <c r="CD1788" s="90"/>
      <c r="CE1788" s="90"/>
      <c r="CF1788" s="90"/>
      <c r="CG1788" s="90"/>
      <c r="CH1788" s="90"/>
    </row>
    <row r="1789" spans="2:86" ht="25.15" customHeight="1">
      <c r="B1789" s="32">
        <f t="shared" si="652"/>
        <v>39</v>
      </c>
      <c r="C1789" s="33">
        <f t="shared" si="652"/>
        <v>2062</v>
      </c>
      <c r="D1789" s="34">
        <f t="shared" si="646"/>
        <v>0.31575354599702099</v>
      </c>
      <c r="E1789" s="90"/>
      <c r="F1789" s="32">
        <f t="shared" si="653"/>
        <v>39</v>
      </c>
      <c r="G1789" s="33">
        <f t="shared" si="653"/>
        <v>2062</v>
      </c>
      <c r="H1789" s="34">
        <f t="shared" si="647"/>
        <v>0.21662060644945874</v>
      </c>
      <c r="I1789" s="90"/>
      <c r="J1789" s="66"/>
      <c r="K1789" s="66"/>
      <c r="L1789" s="90"/>
      <c r="M1789" s="90"/>
      <c r="N1789" s="90"/>
      <c r="O1789" s="90"/>
      <c r="P1789" s="90"/>
      <c r="Q1789" s="90"/>
      <c r="R1789" s="90"/>
      <c r="S1789" s="90"/>
      <c r="T1789" s="90"/>
      <c r="U1789" s="90"/>
      <c r="V1789" s="90"/>
      <c r="W1789" s="90"/>
      <c r="X1789" s="90"/>
      <c r="Y1789" s="90"/>
      <c r="Z1789" s="90"/>
      <c r="AA1789" s="90"/>
      <c r="AB1789" s="90"/>
      <c r="AC1789" s="90"/>
      <c r="AD1789" s="90"/>
      <c r="AE1789" s="90"/>
      <c r="AF1789" s="90"/>
      <c r="AG1789" s="90"/>
      <c r="AH1789" s="90"/>
      <c r="AI1789" s="90"/>
      <c r="AJ1789" s="90"/>
      <c r="AK1789" s="90"/>
      <c r="AL1789" s="90"/>
      <c r="AM1789" s="90"/>
      <c r="AN1789" s="90"/>
      <c r="AO1789" s="90"/>
      <c r="AP1789" s="90"/>
      <c r="AQ1789" s="90"/>
      <c r="AR1789" s="90"/>
      <c r="AS1789" s="90"/>
      <c r="AT1789" s="90"/>
      <c r="AU1789" s="90"/>
      <c r="AV1789" s="90"/>
      <c r="AW1789" s="90"/>
      <c r="AX1789" s="90"/>
      <c r="AY1789" s="90"/>
      <c r="AZ1789" s="90"/>
      <c r="BA1789" s="90"/>
      <c r="BB1789" s="90"/>
      <c r="BC1789" s="90"/>
      <c r="BD1789" s="90"/>
      <c r="BE1789" s="90"/>
      <c r="BF1789" s="90"/>
      <c r="BG1789" s="90"/>
      <c r="BH1789" s="90"/>
      <c r="BI1789" s="90"/>
      <c r="BJ1789" s="90"/>
      <c r="BK1789" s="90"/>
      <c r="BL1789" s="90"/>
      <c r="BM1789" s="90"/>
      <c r="BN1789" s="90"/>
      <c r="BO1789" s="90"/>
      <c r="BP1789" s="90"/>
      <c r="BQ1789" s="90"/>
      <c r="BR1789" s="90"/>
      <c r="BS1789" s="90"/>
      <c r="BT1789" s="90"/>
      <c r="BU1789" s="90"/>
      <c r="BV1789" s="90"/>
      <c r="BW1789" s="90"/>
      <c r="BX1789" s="90"/>
      <c r="BY1789" s="90"/>
      <c r="BZ1789" s="90"/>
      <c r="CA1789" s="90"/>
      <c r="CB1789" s="90"/>
      <c r="CC1789" s="90"/>
      <c r="CD1789" s="90"/>
      <c r="CE1789" s="90"/>
      <c r="CF1789" s="90"/>
      <c r="CG1789" s="90"/>
      <c r="CH1789" s="90"/>
    </row>
    <row r="1790" spans="2:86" ht="25.15" customHeight="1">
      <c r="B1790" s="32">
        <f t="shared" si="652"/>
        <v>40</v>
      </c>
      <c r="C1790" s="33">
        <f t="shared" si="652"/>
        <v>2063</v>
      </c>
      <c r="D1790" s="34">
        <f t="shared" si="646"/>
        <v>0.30655684077380685</v>
      </c>
      <c r="E1790" s="90"/>
      <c r="F1790" s="32">
        <f t="shared" si="653"/>
        <v>40</v>
      </c>
      <c r="G1790" s="33">
        <f t="shared" si="653"/>
        <v>2063</v>
      </c>
      <c r="H1790" s="34">
        <f t="shared" si="647"/>
        <v>0.20828904466294101</v>
      </c>
      <c r="I1790" s="90"/>
      <c r="J1790" s="66"/>
      <c r="K1790" s="66"/>
      <c r="L1790" s="90"/>
      <c r="M1790" s="90"/>
      <c r="N1790" s="90"/>
      <c r="O1790" s="90"/>
      <c r="P1790" s="90"/>
      <c r="Q1790" s="90"/>
      <c r="R1790" s="90"/>
      <c r="S1790" s="90"/>
      <c r="T1790" s="90"/>
      <c r="U1790" s="90"/>
      <c r="V1790" s="90"/>
      <c r="W1790" s="90"/>
      <c r="X1790" s="90"/>
      <c r="Y1790" s="90"/>
      <c r="Z1790" s="90"/>
      <c r="AA1790" s="90"/>
      <c r="AB1790" s="90"/>
      <c r="AC1790" s="90"/>
      <c r="AD1790" s="90"/>
      <c r="AE1790" s="90"/>
      <c r="AF1790" s="90"/>
      <c r="AG1790" s="90"/>
      <c r="AH1790" s="90"/>
      <c r="AI1790" s="90"/>
      <c r="AJ1790" s="90"/>
      <c r="AK1790" s="90"/>
      <c r="AL1790" s="90"/>
      <c r="AM1790" s="90"/>
      <c r="AN1790" s="90"/>
      <c r="AO1790" s="90"/>
      <c r="AP1790" s="90"/>
      <c r="AQ1790" s="90"/>
      <c r="AR1790" s="90"/>
      <c r="AS1790" s="90"/>
      <c r="AT1790" s="90"/>
      <c r="AU1790" s="90"/>
      <c r="AV1790" s="90"/>
      <c r="AW1790" s="90"/>
      <c r="AX1790" s="90"/>
      <c r="AY1790" s="90"/>
      <c r="AZ1790" s="90"/>
      <c r="BA1790" s="90"/>
      <c r="BB1790" s="90"/>
      <c r="BC1790" s="90"/>
      <c r="BD1790" s="90"/>
      <c r="BE1790" s="90"/>
      <c r="BF1790" s="90"/>
      <c r="BG1790" s="90"/>
      <c r="BH1790" s="90"/>
      <c r="BI1790" s="90"/>
      <c r="BJ1790" s="90"/>
      <c r="BK1790" s="90"/>
      <c r="BL1790" s="90"/>
      <c r="BM1790" s="90"/>
      <c r="BN1790" s="90"/>
      <c r="BO1790" s="90"/>
      <c r="BP1790" s="90"/>
      <c r="BQ1790" s="90"/>
      <c r="BR1790" s="90"/>
      <c r="BS1790" s="90"/>
      <c r="BT1790" s="90"/>
      <c r="BU1790" s="90"/>
      <c r="BV1790" s="90"/>
      <c r="BW1790" s="90"/>
      <c r="BX1790" s="90"/>
      <c r="BY1790" s="90"/>
      <c r="BZ1790" s="90"/>
      <c r="CA1790" s="90"/>
      <c r="CB1790" s="90"/>
      <c r="CC1790" s="90"/>
      <c r="CD1790" s="90"/>
      <c r="CE1790" s="90"/>
      <c r="CF1790" s="90"/>
      <c r="CG1790" s="90"/>
      <c r="CH1790" s="90"/>
    </row>
    <row r="1791" spans="2:86" ht="25.15" customHeight="1">
      <c r="B1791" s="32">
        <f t="shared" si="652"/>
        <v>41</v>
      </c>
      <c r="C1791" s="33">
        <f t="shared" si="652"/>
        <v>2064</v>
      </c>
      <c r="D1791" s="34">
        <f t="shared" si="646"/>
        <v>0.29762800075126877</v>
      </c>
      <c r="E1791" s="90"/>
      <c r="F1791" s="32">
        <f t="shared" si="653"/>
        <v>41</v>
      </c>
      <c r="G1791" s="33">
        <f t="shared" si="653"/>
        <v>2064</v>
      </c>
      <c r="H1791" s="34">
        <f t="shared" si="647"/>
        <v>0.20027792756052021</v>
      </c>
      <c r="I1791" s="90"/>
      <c r="J1791" s="66"/>
      <c r="K1791" s="66"/>
      <c r="L1791" s="90"/>
      <c r="M1791" s="90"/>
      <c r="N1791" s="90"/>
      <c r="O1791" s="90"/>
      <c r="P1791" s="90"/>
      <c r="Q1791" s="90"/>
      <c r="R1791" s="90"/>
      <c r="S1791" s="90"/>
      <c r="T1791" s="90"/>
      <c r="U1791" s="90"/>
      <c r="V1791" s="90"/>
      <c r="W1791" s="90"/>
      <c r="X1791" s="90"/>
      <c r="Y1791" s="90"/>
      <c r="Z1791" s="90"/>
      <c r="AA1791" s="90"/>
      <c r="AB1791" s="90"/>
      <c r="AC1791" s="90"/>
      <c r="AD1791" s="90"/>
      <c r="AE1791" s="90"/>
      <c r="AF1791" s="90"/>
      <c r="AG1791" s="90"/>
      <c r="AH1791" s="90"/>
      <c r="AI1791" s="90"/>
      <c r="AJ1791" s="90"/>
      <c r="AK1791" s="90"/>
      <c r="AL1791" s="90"/>
      <c r="AM1791" s="90"/>
      <c r="AN1791" s="90"/>
      <c r="AO1791" s="90"/>
      <c r="AP1791" s="90"/>
      <c r="AQ1791" s="90"/>
      <c r="AR1791" s="90"/>
      <c r="AS1791" s="90"/>
      <c r="AT1791" s="90"/>
      <c r="AU1791" s="90"/>
      <c r="AV1791" s="90"/>
      <c r="AW1791" s="90"/>
      <c r="AX1791" s="90"/>
      <c r="AY1791" s="90"/>
      <c r="AZ1791" s="90"/>
      <c r="BA1791" s="90"/>
      <c r="BB1791" s="90"/>
      <c r="BC1791" s="90"/>
      <c r="BD1791" s="90"/>
      <c r="BE1791" s="90"/>
      <c r="BF1791" s="90"/>
      <c r="BG1791" s="90"/>
      <c r="BH1791" s="90"/>
      <c r="BI1791" s="90"/>
      <c r="BJ1791" s="90"/>
      <c r="BK1791" s="90"/>
      <c r="BL1791" s="90"/>
      <c r="BM1791" s="90"/>
      <c r="BN1791" s="90"/>
      <c r="BO1791" s="90"/>
      <c r="BP1791" s="90"/>
      <c r="BQ1791" s="90"/>
      <c r="BR1791" s="90"/>
      <c r="BS1791" s="90"/>
      <c r="BT1791" s="90"/>
      <c r="BU1791" s="90"/>
      <c r="BV1791" s="90"/>
      <c r="BW1791" s="90"/>
      <c r="BX1791" s="90"/>
      <c r="BY1791" s="90"/>
      <c r="BZ1791" s="90"/>
      <c r="CA1791" s="90"/>
      <c r="CB1791" s="90"/>
      <c r="CC1791" s="90"/>
      <c r="CD1791" s="90"/>
      <c r="CE1791" s="90"/>
      <c r="CF1791" s="90"/>
      <c r="CG1791" s="90"/>
      <c r="CH1791" s="90"/>
    </row>
    <row r="1792" spans="2:86" ht="25.15" customHeight="1">
      <c r="B1792" s="32">
        <f t="shared" si="652"/>
        <v>42</v>
      </c>
      <c r="C1792" s="33">
        <f t="shared" si="652"/>
        <v>2065</v>
      </c>
      <c r="D1792" s="34">
        <f t="shared" si="646"/>
        <v>0.28895922403035801</v>
      </c>
      <c r="E1792" s="90"/>
      <c r="F1792" s="32">
        <f t="shared" si="653"/>
        <v>42</v>
      </c>
      <c r="G1792" s="33">
        <f t="shared" si="653"/>
        <v>2065</v>
      </c>
      <c r="H1792" s="34">
        <f t="shared" si="647"/>
        <v>0.19257493034665407</v>
      </c>
      <c r="I1792" s="90"/>
      <c r="J1792" s="66"/>
      <c r="K1792" s="66"/>
      <c r="L1792" s="90"/>
      <c r="M1792" s="90"/>
      <c r="N1792" s="90"/>
      <c r="O1792" s="90"/>
      <c r="P1792" s="90"/>
      <c r="Q1792" s="90"/>
      <c r="R1792" s="90"/>
      <c r="S1792" s="90"/>
      <c r="T1792" s="90"/>
      <c r="U1792" s="90"/>
      <c r="V1792" s="90"/>
      <c r="W1792" s="90"/>
      <c r="X1792" s="90"/>
      <c r="Y1792" s="90"/>
      <c r="Z1792" s="90"/>
      <c r="AA1792" s="90"/>
      <c r="AB1792" s="90"/>
      <c r="AC1792" s="90"/>
      <c r="AD1792" s="90"/>
      <c r="AE1792" s="90"/>
      <c r="AF1792" s="90"/>
      <c r="AG1792" s="90"/>
      <c r="AH1792" s="90"/>
      <c r="AI1792" s="90"/>
      <c r="AJ1792" s="90"/>
      <c r="AK1792" s="90"/>
      <c r="AL1792" s="90"/>
      <c r="AM1792" s="90"/>
      <c r="AN1792" s="90"/>
      <c r="AO1792" s="90"/>
      <c r="AP1792" s="90"/>
      <c r="AQ1792" s="90"/>
      <c r="AR1792" s="90"/>
      <c r="AS1792" s="90"/>
      <c r="AT1792" s="90"/>
      <c r="AU1792" s="90"/>
      <c r="AV1792" s="90"/>
      <c r="AW1792" s="90"/>
      <c r="AX1792" s="90"/>
      <c r="AY1792" s="90"/>
      <c r="AZ1792" s="90"/>
      <c r="BA1792" s="90"/>
      <c r="BB1792" s="90"/>
      <c r="BC1792" s="90"/>
      <c r="BD1792" s="90"/>
      <c r="BE1792" s="90"/>
      <c r="BF1792" s="90"/>
      <c r="BG1792" s="90"/>
      <c r="BH1792" s="90"/>
      <c r="BI1792" s="90"/>
      <c r="BJ1792" s="90"/>
      <c r="BK1792" s="90"/>
      <c r="BL1792" s="90"/>
      <c r="BM1792" s="90"/>
      <c r="BN1792" s="90"/>
      <c r="BO1792" s="90"/>
      <c r="BP1792" s="90"/>
      <c r="BQ1792" s="90"/>
      <c r="BR1792" s="90"/>
      <c r="BS1792" s="90"/>
      <c r="BT1792" s="90"/>
      <c r="BU1792" s="90"/>
      <c r="BV1792" s="90"/>
      <c r="BW1792" s="90"/>
      <c r="BX1792" s="90"/>
      <c r="BY1792" s="90"/>
      <c r="BZ1792" s="90"/>
      <c r="CA1792" s="90"/>
      <c r="CB1792" s="90"/>
      <c r="CC1792" s="90"/>
      <c r="CD1792" s="90"/>
      <c r="CE1792" s="90"/>
      <c r="CF1792" s="90"/>
      <c r="CG1792" s="90"/>
      <c r="CH1792" s="90"/>
    </row>
    <row r="1793" spans="2:86" ht="25.15" customHeight="1">
      <c r="B1793" s="32">
        <f t="shared" si="652"/>
        <v>43</v>
      </c>
      <c r="C1793" s="33">
        <f t="shared" si="652"/>
        <v>2066</v>
      </c>
      <c r="D1793" s="34">
        <f t="shared" si="646"/>
        <v>0.28054293595180391</v>
      </c>
      <c r="E1793" s="90"/>
      <c r="F1793" s="32">
        <f t="shared" si="653"/>
        <v>43</v>
      </c>
      <c r="G1793" s="33">
        <f t="shared" si="653"/>
        <v>2066</v>
      </c>
      <c r="H1793" s="34">
        <f t="shared" si="647"/>
        <v>0.18516820225639813</v>
      </c>
      <c r="I1793" s="90"/>
      <c r="J1793" s="66"/>
      <c r="K1793" s="66"/>
      <c r="L1793" s="90"/>
      <c r="M1793" s="90"/>
      <c r="N1793" s="90"/>
      <c r="O1793" s="90"/>
      <c r="P1793" s="90"/>
      <c r="Q1793" s="90"/>
      <c r="R1793" s="90"/>
      <c r="S1793" s="90"/>
      <c r="T1793" s="90"/>
      <c r="U1793" s="90"/>
      <c r="V1793" s="90"/>
      <c r="W1793" s="90"/>
      <c r="X1793" s="90"/>
      <c r="Y1793" s="90"/>
      <c r="Z1793" s="90"/>
      <c r="AA1793" s="90"/>
      <c r="AB1793" s="90"/>
      <c r="AC1793" s="90"/>
      <c r="AD1793" s="90"/>
      <c r="AE1793" s="90"/>
      <c r="AF1793" s="90"/>
      <c r="AG1793" s="90"/>
      <c r="AH1793" s="90"/>
      <c r="AI1793" s="90"/>
      <c r="AJ1793" s="90"/>
      <c r="AK1793" s="90"/>
      <c r="AL1793" s="90"/>
      <c r="AM1793" s="90"/>
      <c r="AN1793" s="90"/>
      <c r="AO1793" s="90"/>
      <c r="AP1793" s="90"/>
      <c r="AQ1793" s="90"/>
      <c r="AR1793" s="90"/>
      <c r="AS1793" s="90"/>
      <c r="AT1793" s="90"/>
      <c r="AU1793" s="90"/>
      <c r="AV1793" s="90"/>
      <c r="AW1793" s="90"/>
      <c r="AX1793" s="90"/>
      <c r="AY1793" s="90"/>
      <c r="AZ1793" s="90"/>
      <c r="BA1793" s="90"/>
      <c r="BB1793" s="90"/>
      <c r="BC1793" s="90"/>
      <c r="BD1793" s="90"/>
      <c r="BE1793" s="90"/>
      <c r="BF1793" s="90"/>
      <c r="BG1793" s="90"/>
      <c r="BH1793" s="90"/>
      <c r="BI1793" s="90"/>
      <c r="BJ1793" s="90"/>
      <c r="BK1793" s="90"/>
      <c r="BL1793" s="90"/>
      <c r="BM1793" s="90"/>
      <c r="BN1793" s="90"/>
      <c r="BO1793" s="90"/>
      <c r="BP1793" s="90"/>
      <c r="BQ1793" s="90"/>
      <c r="BR1793" s="90"/>
      <c r="BS1793" s="90"/>
      <c r="BT1793" s="90"/>
      <c r="BU1793" s="90"/>
      <c r="BV1793" s="90"/>
      <c r="BW1793" s="90"/>
      <c r="BX1793" s="90"/>
      <c r="BY1793" s="90"/>
      <c r="BZ1793" s="90"/>
      <c r="CA1793" s="90"/>
      <c r="CB1793" s="90"/>
      <c r="CC1793" s="90"/>
      <c r="CD1793" s="90"/>
      <c r="CE1793" s="90"/>
      <c r="CF1793" s="90"/>
      <c r="CG1793" s="90"/>
      <c r="CH1793" s="90"/>
    </row>
    <row r="1794" spans="2:86" ht="25.15" customHeight="1">
      <c r="B1794" s="32">
        <f t="shared" si="652"/>
        <v>44</v>
      </c>
      <c r="C1794" s="33">
        <f t="shared" si="652"/>
        <v>2067</v>
      </c>
      <c r="D1794" s="34">
        <f t="shared" si="646"/>
        <v>0.27237178247747956</v>
      </c>
      <c r="E1794" s="90"/>
      <c r="F1794" s="32">
        <f t="shared" si="653"/>
        <v>44</v>
      </c>
      <c r="G1794" s="33">
        <f t="shared" si="653"/>
        <v>2067</v>
      </c>
      <c r="H1794" s="34">
        <f t="shared" si="647"/>
        <v>0.17804634832345972</v>
      </c>
      <c r="I1794" s="90"/>
      <c r="J1794" s="66"/>
      <c r="K1794" s="66"/>
      <c r="L1794" s="90"/>
      <c r="M1794" s="90"/>
      <c r="N1794" s="90"/>
      <c r="O1794" s="90"/>
      <c r="P1794" s="90"/>
      <c r="Q1794" s="90"/>
      <c r="R1794" s="90"/>
      <c r="S1794" s="90"/>
      <c r="T1794" s="90"/>
      <c r="U1794" s="90"/>
      <c r="V1794" s="90"/>
      <c r="W1794" s="90"/>
      <c r="X1794" s="90"/>
      <c r="Y1794" s="90"/>
      <c r="Z1794" s="90"/>
      <c r="AA1794" s="90"/>
      <c r="AB1794" s="90"/>
      <c r="AC1794" s="90"/>
      <c r="AD1794" s="90"/>
      <c r="AE1794" s="90"/>
      <c r="AF1794" s="90"/>
      <c r="AG1794" s="90"/>
      <c r="AH1794" s="90"/>
      <c r="AI1794" s="90"/>
      <c r="AJ1794" s="90"/>
      <c r="AK1794" s="90"/>
      <c r="AL1794" s="90"/>
      <c r="AM1794" s="90"/>
      <c r="AN1794" s="90"/>
      <c r="AO1794" s="90"/>
      <c r="AP1794" s="90"/>
      <c r="AQ1794" s="90"/>
      <c r="AR1794" s="90"/>
      <c r="AS1794" s="90"/>
      <c r="AT1794" s="90"/>
      <c r="AU1794" s="90"/>
      <c r="AV1794" s="90"/>
      <c r="AW1794" s="90"/>
      <c r="AX1794" s="90"/>
      <c r="AY1794" s="90"/>
      <c r="AZ1794" s="90"/>
      <c r="BA1794" s="90"/>
      <c r="BB1794" s="90"/>
      <c r="BC1794" s="90"/>
      <c r="BD1794" s="90"/>
      <c r="BE1794" s="90"/>
      <c r="BF1794" s="90"/>
      <c r="BG1794" s="90"/>
      <c r="BH1794" s="90"/>
      <c r="BI1794" s="90"/>
      <c r="BJ1794" s="90"/>
      <c r="BK1794" s="90"/>
      <c r="BL1794" s="90"/>
      <c r="BM1794" s="90"/>
      <c r="BN1794" s="90"/>
      <c r="BO1794" s="90"/>
      <c r="BP1794" s="90"/>
      <c r="BQ1794" s="90"/>
      <c r="BR1794" s="90"/>
      <c r="BS1794" s="90"/>
      <c r="BT1794" s="90"/>
      <c r="BU1794" s="90"/>
      <c r="BV1794" s="90"/>
      <c r="BW1794" s="90"/>
      <c r="BX1794" s="90"/>
      <c r="BY1794" s="90"/>
      <c r="BZ1794" s="90"/>
      <c r="CA1794" s="90"/>
      <c r="CB1794" s="90"/>
      <c r="CC1794" s="90"/>
      <c r="CD1794" s="90"/>
      <c r="CE1794" s="90"/>
      <c r="CF1794" s="90"/>
      <c r="CG1794" s="90"/>
      <c r="CH1794" s="90"/>
    </row>
    <row r="1795" spans="2:86" ht="25.15" customHeight="1">
      <c r="B1795" s="32">
        <f t="shared" si="652"/>
        <v>45</v>
      </c>
      <c r="C1795" s="33">
        <f t="shared" si="652"/>
        <v>2068</v>
      </c>
      <c r="D1795" s="34">
        <f t="shared" si="646"/>
        <v>0.26443862376454325</v>
      </c>
      <c r="E1795" s="90"/>
      <c r="F1795" s="32">
        <f t="shared" si="653"/>
        <v>45</v>
      </c>
      <c r="G1795" s="33">
        <f t="shared" si="653"/>
        <v>2068</v>
      </c>
      <c r="H1795" s="34">
        <f t="shared" si="647"/>
        <v>0.17119841184948048</v>
      </c>
      <c r="I1795" s="90"/>
      <c r="J1795" s="66"/>
      <c r="K1795" s="66"/>
      <c r="L1795" s="90"/>
      <c r="M1795" s="90"/>
      <c r="N1795" s="90"/>
      <c r="O1795" s="90"/>
      <c r="P1795" s="90"/>
      <c r="Q1795" s="90"/>
      <c r="R1795" s="90"/>
      <c r="S1795" s="90"/>
      <c r="T1795" s="90"/>
      <c r="U1795" s="90"/>
      <c r="V1795" s="90"/>
      <c r="W1795" s="90"/>
      <c r="X1795" s="90"/>
      <c r="Y1795" s="90"/>
      <c r="Z1795" s="90"/>
      <c r="AA1795" s="90"/>
      <c r="AB1795" s="90"/>
      <c r="AC1795" s="90"/>
      <c r="AD1795" s="90"/>
      <c r="AE1795" s="90"/>
      <c r="AF1795" s="90"/>
      <c r="AG1795" s="90"/>
      <c r="AH1795" s="90"/>
      <c r="AI1795" s="90"/>
      <c r="AJ1795" s="90"/>
      <c r="AK1795" s="90"/>
      <c r="AL1795" s="90"/>
      <c r="AM1795" s="90"/>
      <c r="AN1795" s="90"/>
      <c r="AO1795" s="90"/>
      <c r="AP1795" s="90"/>
      <c r="AQ1795" s="90"/>
      <c r="AR1795" s="90"/>
      <c r="AS1795" s="90"/>
      <c r="AT1795" s="90"/>
      <c r="AU1795" s="90"/>
      <c r="AV1795" s="90"/>
      <c r="AW1795" s="90"/>
      <c r="AX1795" s="90"/>
      <c r="AY1795" s="90"/>
      <c r="AZ1795" s="90"/>
      <c r="BA1795" s="90"/>
      <c r="BB1795" s="90"/>
      <c r="BC1795" s="90"/>
      <c r="BD1795" s="90"/>
      <c r="BE1795" s="90"/>
      <c r="BF1795" s="90"/>
      <c r="BG1795" s="90"/>
      <c r="BH1795" s="90"/>
      <c r="BI1795" s="90"/>
      <c r="BJ1795" s="90"/>
      <c r="BK1795" s="90"/>
      <c r="BL1795" s="90"/>
      <c r="BM1795" s="90"/>
      <c r="BN1795" s="90"/>
      <c r="BO1795" s="90"/>
      <c r="BP1795" s="90"/>
      <c r="BQ1795" s="90"/>
      <c r="BR1795" s="90"/>
      <c r="BS1795" s="90"/>
      <c r="BT1795" s="90"/>
      <c r="BU1795" s="90"/>
      <c r="BV1795" s="90"/>
      <c r="BW1795" s="90"/>
      <c r="BX1795" s="90"/>
      <c r="BY1795" s="90"/>
      <c r="BZ1795" s="90"/>
      <c r="CA1795" s="90"/>
      <c r="CB1795" s="90"/>
      <c r="CC1795" s="90"/>
      <c r="CD1795" s="90"/>
      <c r="CE1795" s="90"/>
      <c r="CF1795" s="90"/>
      <c r="CG1795" s="90"/>
      <c r="CH1795" s="90"/>
    </row>
    <row r="1796" spans="2:86" ht="25.15" customHeight="1">
      <c r="B1796" s="32">
        <f t="shared" si="652"/>
        <v>46</v>
      </c>
      <c r="C1796" s="33">
        <f t="shared" si="652"/>
        <v>2069</v>
      </c>
      <c r="D1796" s="34">
        <f t="shared" si="646"/>
        <v>0.25673652792674101</v>
      </c>
      <c r="E1796" s="90"/>
      <c r="F1796" s="32">
        <f t="shared" si="653"/>
        <v>46</v>
      </c>
      <c r="G1796" s="33">
        <f t="shared" si="653"/>
        <v>2069</v>
      </c>
      <c r="H1796" s="34">
        <f t="shared" si="647"/>
        <v>0.1646138575475774</v>
      </c>
      <c r="I1796" s="90"/>
      <c r="J1796" s="66"/>
      <c r="K1796" s="66"/>
      <c r="L1796" s="90"/>
      <c r="M1796" s="90"/>
      <c r="N1796" s="90"/>
      <c r="O1796" s="90"/>
      <c r="P1796" s="90"/>
      <c r="Q1796" s="90"/>
      <c r="R1796" s="90"/>
      <c r="S1796" s="90"/>
      <c r="T1796" s="90"/>
      <c r="U1796" s="90"/>
      <c r="V1796" s="90"/>
      <c r="W1796" s="90"/>
      <c r="X1796" s="90"/>
      <c r="Y1796" s="90"/>
      <c r="Z1796" s="90"/>
      <c r="AA1796" s="90"/>
      <c r="AB1796" s="90"/>
      <c r="AC1796" s="90"/>
      <c r="AD1796" s="90"/>
      <c r="AE1796" s="90"/>
      <c r="AF1796" s="90"/>
      <c r="AG1796" s="90"/>
      <c r="AH1796" s="90"/>
      <c r="AI1796" s="90"/>
      <c r="AJ1796" s="90"/>
      <c r="AK1796" s="90"/>
      <c r="AL1796" s="90"/>
      <c r="AM1796" s="90"/>
      <c r="AN1796" s="90"/>
      <c r="AO1796" s="90"/>
      <c r="AP1796" s="90"/>
      <c r="AQ1796" s="90"/>
      <c r="AR1796" s="90"/>
      <c r="AS1796" s="90"/>
      <c r="AT1796" s="90"/>
      <c r="AU1796" s="90"/>
      <c r="AV1796" s="90"/>
      <c r="AW1796" s="90"/>
      <c r="AX1796" s="90"/>
      <c r="AY1796" s="90"/>
      <c r="AZ1796" s="90"/>
      <c r="BA1796" s="90"/>
      <c r="BB1796" s="90"/>
      <c r="BC1796" s="90"/>
      <c r="BD1796" s="90"/>
      <c r="BE1796" s="90"/>
      <c r="BF1796" s="90"/>
      <c r="BG1796" s="90"/>
      <c r="BH1796" s="90"/>
      <c r="BI1796" s="90"/>
      <c r="BJ1796" s="90"/>
      <c r="BK1796" s="90"/>
      <c r="BL1796" s="90"/>
      <c r="BM1796" s="90"/>
      <c r="BN1796" s="90"/>
      <c r="BO1796" s="90"/>
      <c r="BP1796" s="90"/>
      <c r="BQ1796" s="90"/>
      <c r="BR1796" s="90"/>
      <c r="BS1796" s="90"/>
      <c r="BT1796" s="90"/>
      <c r="BU1796" s="90"/>
      <c r="BV1796" s="90"/>
      <c r="BW1796" s="90"/>
      <c r="BX1796" s="90"/>
      <c r="BY1796" s="90"/>
      <c r="BZ1796" s="90"/>
      <c r="CA1796" s="90"/>
      <c r="CB1796" s="90"/>
      <c r="CC1796" s="90"/>
      <c r="CD1796" s="90"/>
      <c r="CE1796" s="90"/>
      <c r="CF1796" s="90"/>
      <c r="CG1796" s="90"/>
      <c r="CH1796" s="90"/>
    </row>
    <row r="1797" spans="2:86" ht="25.15" customHeight="1">
      <c r="B1797" s="32">
        <f t="shared" si="652"/>
        <v>47</v>
      </c>
      <c r="C1797" s="33">
        <f t="shared" si="652"/>
        <v>2070</v>
      </c>
      <c r="D1797" s="34">
        <f t="shared" si="646"/>
        <v>0.24925876497741845</v>
      </c>
      <c r="E1797" s="90"/>
      <c r="F1797" s="32">
        <f t="shared" si="653"/>
        <v>47</v>
      </c>
      <c r="G1797" s="33">
        <f t="shared" si="653"/>
        <v>2070</v>
      </c>
      <c r="H1797" s="34">
        <f t="shared" si="647"/>
        <v>0.15828255533420904</v>
      </c>
      <c r="I1797" s="90"/>
      <c r="J1797" s="66"/>
      <c r="K1797" s="66"/>
      <c r="L1797" s="90"/>
      <c r="M1797" s="90"/>
      <c r="N1797" s="90"/>
      <c r="O1797" s="90"/>
      <c r="P1797" s="90"/>
      <c r="Q1797" s="90"/>
      <c r="R1797" s="90"/>
      <c r="S1797" s="90"/>
      <c r="T1797" s="90"/>
      <c r="U1797" s="90"/>
      <c r="V1797" s="90"/>
      <c r="W1797" s="90"/>
      <c r="X1797" s="90"/>
      <c r="Y1797" s="90"/>
      <c r="Z1797" s="90"/>
      <c r="AA1797" s="90"/>
      <c r="AB1797" s="90"/>
      <c r="AC1797" s="90"/>
      <c r="AD1797" s="90"/>
      <c r="AE1797" s="90"/>
      <c r="AF1797" s="90"/>
      <c r="AG1797" s="90"/>
      <c r="AH1797" s="90"/>
      <c r="AI1797" s="90"/>
      <c r="AJ1797" s="90"/>
      <c r="AK1797" s="90"/>
      <c r="AL1797" s="90"/>
      <c r="AM1797" s="90"/>
      <c r="AN1797" s="90"/>
      <c r="AO1797" s="90"/>
      <c r="AP1797" s="90"/>
      <c r="AQ1797" s="90"/>
      <c r="AR1797" s="90"/>
      <c r="AS1797" s="90"/>
      <c r="AT1797" s="90"/>
      <c r="AU1797" s="90"/>
      <c r="AV1797" s="90"/>
      <c r="AW1797" s="90"/>
      <c r="AX1797" s="90"/>
      <c r="AY1797" s="90"/>
      <c r="AZ1797" s="90"/>
      <c r="BA1797" s="90"/>
      <c r="BB1797" s="90"/>
      <c r="BC1797" s="90"/>
      <c r="BD1797" s="90"/>
      <c r="BE1797" s="90"/>
      <c r="BF1797" s="90"/>
      <c r="BG1797" s="90"/>
      <c r="BH1797" s="90"/>
      <c r="BI1797" s="90"/>
      <c r="BJ1797" s="90"/>
      <c r="BK1797" s="90"/>
      <c r="BL1797" s="90"/>
      <c r="BM1797" s="90"/>
      <c r="BN1797" s="90"/>
      <c r="BO1797" s="90"/>
      <c r="BP1797" s="90"/>
      <c r="BQ1797" s="90"/>
      <c r="BR1797" s="90"/>
      <c r="BS1797" s="90"/>
      <c r="BT1797" s="90"/>
      <c r="BU1797" s="90"/>
      <c r="BV1797" s="90"/>
      <c r="BW1797" s="90"/>
      <c r="BX1797" s="90"/>
      <c r="BY1797" s="90"/>
      <c r="BZ1797" s="90"/>
      <c r="CA1797" s="90"/>
      <c r="CB1797" s="90"/>
      <c r="CC1797" s="90"/>
      <c r="CD1797" s="90"/>
      <c r="CE1797" s="90"/>
      <c r="CF1797" s="90"/>
      <c r="CG1797" s="90"/>
      <c r="CH1797" s="90"/>
    </row>
    <row r="1798" spans="2:86" ht="25.15" customHeight="1">
      <c r="B1798" s="32">
        <f t="shared" si="652"/>
        <v>48</v>
      </c>
      <c r="C1798" s="33">
        <f t="shared" si="652"/>
        <v>2071</v>
      </c>
      <c r="D1798" s="34">
        <f t="shared" si="646"/>
        <v>0.24199880094894996</v>
      </c>
      <c r="E1798" s="90"/>
      <c r="F1798" s="32">
        <f t="shared" si="653"/>
        <v>48</v>
      </c>
      <c r="G1798" s="33">
        <f t="shared" si="653"/>
        <v>2071</v>
      </c>
      <c r="H1798" s="34">
        <f t="shared" si="647"/>
        <v>0.15219476474443175</v>
      </c>
      <c r="I1798" s="90"/>
      <c r="J1798" s="66"/>
      <c r="K1798" s="66"/>
      <c r="L1798" s="90"/>
      <c r="M1798" s="90"/>
      <c r="N1798" s="90"/>
      <c r="O1798" s="90"/>
      <c r="P1798" s="90"/>
      <c r="Q1798" s="90"/>
      <c r="R1798" s="90"/>
      <c r="S1798" s="90"/>
      <c r="T1798" s="90"/>
      <c r="U1798" s="90"/>
      <c r="V1798" s="90"/>
      <c r="W1798" s="90"/>
      <c r="X1798" s="90"/>
      <c r="Y1798" s="90"/>
      <c r="Z1798" s="90"/>
      <c r="AA1798" s="90"/>
      <c r="AB1798" s="90"/>
      <c r="AC1798" s="90"/>
      <c r="AD1798" s="90"/>
      <c r="AE1798" s="90"/>
      <c r="AF1798" s="90"/>
      <c r="AG1798" s="90"/>
      <c r="AH1798" s="90"/>
      <c r="AI1798" s="90"/>
      <c r="AJ1798" s="90"/>
      <c r="AK1798" s="90"/>
      <c r="AL1798" s="90"/>
      <c r="AM1798" s="90"/>
      <c r="AN1798" s="90"/>
      <c r="AO1798" s="90"/>
      <c r="AP1798" s="90"/>
      <c r="AQ1798" s="90"/>
      <c r="AR1798" s="90"/>
      <c r="AS1798" s="90"/>
      <c r="AT1798" s="90"/>
      <c r="AU1798" s="90"/>
      <c r="AV1798" s="90"/>
      <c r="AW1798" s="90"/>
      <c r="AX1798" s="90"/>
      <c r="AY1798" s="90"/>
      <c r="AZ1798" s="90"/>
      <c r="BA1798" s="90"/>
      <c r="BB1798" s="90"/>
      <c r="BC1798" s="90"/>
      <c r="BD1798" s="90"/>
      <c r="BE1798" s="90"/>
      <c r="BF1798" s="90"/>
      <c r="BG1798" s="90"/>
      <c r="BH1798" s="90"/>
      <c r="BI1798" s="90"/>
      <c r="BJ1798" s="90"/>
      <c r="BK1798" s="90"/>
      <c r="BL1798" s="90"/>
      <c r="BM1798" s="90"/>
      <c r="BN1798" s="90"/>
      <c r="BO1798" s="90"/>
      <c r="BP1798" s="90"/>
      <c r="BQ1798" s="90"/>
      <c r="BR1798" s="90"/>
      <c r="BS1798" s="90"/>
      <c r="BT1798" s="90"/>
      <c r="BU1798" s="90"/>
      <c r="BV1798" s="90"/>
      <c r="BW1798" s="90"/>
      <c r="BX1798" s="90"/>
      <c r="BY1798" s="90"/>
      <c r="BZ1798" s="90"/>
      <c r="CA1798" s="90"/>
      <c r="CB1798" s="90"/>
      <c r="CC1798" s="90"/>
      <c r="CD1798" s="90"/>
      <c r="CE1798" s="90"/>
      <c r="CF1798" s="90"/>
      <c r="CG1798" s="90"/>
      <c r="CH1798" s="90"/>
    </row>
    <row r="1799" spans="2:86" ht="25.15" customHeight="1">
      <c r="B1799" s="466" t="s">
        <v>394</v>
      </c>
      <c r="C1799" s="466"/>
      <c r="D1799" s="358">
        <v>0.03</v>
      </c>
      <c r="E1799" s="90"/>
      <c r="F1799" s="466" t="s">
        <v>395</v>
      </c>
      <c r="G1799" s="466"/>
      <c r="H1799" s="358">
        <v>0.04</v>
      </c>
      <c r="I1799" s="90"/>
      <c r="J1799" s="90"/>
      <c r="K1799" s="90"/>
      <c r="L1799" s="90"/>
      <c r="M1799" s="90"/>
      <c r="N1799" s="90"/>
      <c r="O1799" s="90"/>
      <c r="P1799" s="90"/>
      <c r="Q1799" s="90"/>
      <c r="R1799" s="90"/>
      <c r="S1799" s="90"/>
      <c r="T1799" s="90"/>
      <c r="U1799" s="90"/>
      <c r="V1799" s="90"/>
      <c r="W1799" s="90"/>
      <c r="X1799" s="90"/>
      <c r="Y1799" s="90"/>
      <c r="Z1799" s="90"/>
      <c r="AA1799" s="90"/>
      <c r="AB1799" s="90"/>
      <c r="AC1799" s="90"/>
      <c r="AD1799" s="90"/>
      <c r="AE1799" s="90"/>
      <c r="AF1799" s="90"/>
      <c r="AG1799" s="90"/>
      <c r="AH1799" s="90"/>
      <c r="AI1799" s="90"/>
      <c r="AJ1799" s="90"/>
      <c r="AK1799" s="90"/>
      <c r="AL1799" s="90"/>
      <c r="AM1799" s="90"/>
      <c r="AN1799" s="90"/>
      <c r="AO1799" s="90"/>
      <c r="AP1799" s="90"/>
      <c r="AQ1799" s="90"/>
      <c r="AR1799" s="90"/>
      <c r="AS1799" s="90"/>
      <c r="AT1799" s="90"/>
      <c r="AU1799" s="90"/>
      <c r="AV1799" s="90"/>
      <c r="AW1799" s="90"/>
      <c r="AX1799" s="90"/>
      <c r="AY1799" s="90"/>
      <c r="AZ1799" s="90"/>
      <c r="BA1799" s="90"/>
      <c r="BB1799" s="90"/>
      <c r="BC1799" s="90"/>
      <c r="BD1799" s="90"/>
      <c r="BE1799" s="90"/>
      <c r="BF1799" s="90"/>
      <c r="BG1799" s="90"/>
      <c r="BH1799" s="90"/>
      <c r="BI1799" s="90"/>
      <c r="BJ1799" s="90"/>
      <c r="BK1799" s="90"/>
      <c r="BL1799" s="90"/>
      <c r="BM1799" s="90"/>
      <c r="BN1799" s="90"/>
      <c r="BO1799" s="90"/>
      <c r="BP1799" s="90"/>
      <c r="BQ1799" s="90"/>
      <c r="BR1799" s="90"/>
      <c r="BS1799" s="90"/>
      <c r="BT1799" s="90"/>
      <c r="BU1799" s="90"/>
      <c r="BV1799" s="90"/>
      <c r="BW1799" s="90"/>
      <c r="BX1799" s="90"/>
      <c r="BY1799" s="90"/>
      <c r="BZ1799" s="90"/>
      <c r="CA1799" s="90"/>
      <c r="CB1799" s="90"/>
      <c r="CC1799" s="90"/>
      <c r="CD1799" s="90"/>
      <c r="CE1799" s="90"/>
      <c r="CF1799" s="90"/>
      <c r="CG1799" s="90"/>
      <c r="CH1799" s="90"/>
    </row>
    <row r="1800" spans="2:86" ht="25.15" customHeight="1">
      <c r="B1800" s="91" t="s">
        <v>396</v>
      </c>
      <c r="C1800" s="54"/>
      <c r="D1800" s="54"/>
      <c r="E1800" s="54"/>
      <c r="F1800" s="91" t="s">
        <v>396</v>
      </c>
      <c r="G1800" s="90"/>
      <c r="H1800" s="90"/>
      <c r="I1800" s="90"/>
      <c r="J1800" s="66"/>
      <c r="K1800" s="66"/>
      <c r="L1800" s="90"/>
      <c r="M1800" s="90"/>
      <c r="N1800" s="90"/>
      <c r="O1800" s="90"/>
      <c r="P1800" s="90"/>
      <c r="Q1800" s="90"/>
      <c r="R1800" s="90"/>
      <c r="S1800" s="90"/>
      <c r="T1800" s="90"/>
      <c r="U1800" s="90"/>
      <c r="V1800" s="90"/>
      <c r="W1800" s="90"/>
      <c r="X1800" s="90"/>
      <c r="Y1800" s="90"/>
      <c r="Z1800" s="90"/>
      <c r="AA1800" s="90"/>
      <c r="AB1800" s="90"/>
      <c r="AC1800" s="90"/>
      <c r="AD1800" s="90"/>
      <c r="AE1800" s="90"/>
      <c r="AF1800" s="90"/>
      <c r="AG1800" s="90"/>
      <c r="AH1800" s="90"/>
      <c r="AI1800" s="90"/>
      <c r="AJ1800" s="90"/>
      <c r="AK1800" s="90"/>
      <c r="AL1800" s="90"/>
      <c r="AM1800" s="90"/>
      <c r="AN1800" s="90"/>
      <c r="AO1800" s="90"/>
      <c r="AP1800" s="90"/>
      <c r="AQ1800" s="90"/>
      <c r="AR1800" s="90"/>
      <c r="AS1800" s="90"/>
      <c r="AT1800" s="90"/>
      <c r="AU1800" s="90"/>
      <c r="AV1800" s="90"/>
      <c r="AW1800" s="90"/>
      <c r="AX1800" s="90"/>
      <c r="AY1800" s="90"/>
      <c r="AZ1800" s="90"/>
      <c r="BA1800" s="90"/>
      <c r="BB1800" s="90"/>
      <c r="BC1800" s="90"/>
      <c r="BD1800" s="90"/>
      <c r="BE1800" s="90"/>
      <c r="BF1800" s="90"/>
      <c r="BG1800" s="90"/>
      <c r="BH1800" s="90"/>
      <c r="BI1800" s="90"/>
      <c r="BJ1800" s="90"/>
      <c r="BK1800" s="90"/>
      <c r="BL1800" s="90"/>
      <c r="BM1800" s="90"/>
      <c r="BN1800" s="90"/>
      <c r="BO1800" s="90"/>
      <c r="BP1800" s="90"/>
      <c r="BQ1800" s="90"/>
      <c r="BR1800" s="90"/>
      <c r="BS1800" s="90"/>
      <c r="BT1800" s="90"/>
      <c r="BU1800" s="90"/>
      <c r="BV1800" s="90"/>
      <c r="BW1800" s="90"/>
      <c r="BX1800" s="90"/>
      <c r="BY1800" s="90"/>
      <c r="BZ1800" s="90"/>
      <c r="CA1800" s="90"/>
      <c r="CB1800" s="90"/>
      <c r="CC1800" s="90"/>
      <c r="CD1800" s="90"/>
      <c r="CE1800" s="90"/>
      <c r="CF1800" s="90"/>
      <c r="CG1800" s="90"/>
      <c r="CH1800" s="90"/>
    </row>
    <row r="1801" spans="2:86" ht="25.15" customHeight="1">
      <c r="B1801" s="90"/>
      <c r="C1801" s="90"/>
      <c r="D1801" s="90"/>
      <c r="E1801" s="90"/>
      <c r="F1801" s="90"/>
      <c r="G1801" s="90"/>
      <c r="H1801" s="90"/>
      <c r="I1801" s="90"/>
      <c r="J1801" s="66"/>
      <c r="K1801" s="66"/>
      <c r="L1801" s="90"/>
      <c r="M1801" s="90"/>
      <c r="N1801" s="90"/>
      <c r="O1801" s="90"/>
      <c r="P1801" s="90"/>
      <c r="Q1801" s="90"/>
      <c r="R1801" s="90"/>
      <c r="S1801" s="90"/>
      <c r="T1801" s="90"/>
      <c r="U1801" s="90"/>
      <c r="V1801" s="90"/>
      <c r="W1801" s="90"/>
      <c r="X1801" s="90"/>
      <c r="Y1801" s="90"/>
      <c r="Z1801" s="90"/>
      <c r="AA1801" s="90"/>
      <c r="AB1801" s="90"/>
      <c r="AC1801" s="90"/>
      <c r="AD1801" s="90"/>
      <c r="AE1801" s="90"/>
      <c r="AF1801" s="90"/>
      <c r="AG1801" s="90"/>
      <c r="AH1801" s="90"/>
      <c r="AI1801" s="90"/>
      <c r="AJ1801" s="90"/>
      <c r="AK1801" s="90"/>
      <c r="AL1801" s="90"/>
      <c r="AM1801" s="90"/>
      <c r="AN1801" s="90"/>
      <c r="AO1801" s="90"/>
      <c r="AP1801" s="90"/>
      <c r="AQ1801" s="90"/>
      <c r="AR1801" s="90"/>
      <c r="AS1801" s="90"/>
      <c r="AT1801" s="90"/>
      <c r="AU1801" s="90"/>
      <c r="AV1801" s="90"/>
      <c r="AW1801" s="90"/>
      <c r="AX1801" s="90"/>
      <c r="AY1801" s="90"/>
      <c r="AZ1801" s="90"/>
      <c r="BA1801" s="90"/>
      <c r="BB1801" s="90"/>
      <c r="BC1801" s="90"/>
      <c r="BD1801" s="90"/>
      <c r="BE1801" s="90"/>
      <c r="BF1801" s="90"/>
      <c r="BG1801" s="90"/>
      <c r="BH1801" s="90"/>
      <c r="BI1801" s="90"/>
      <c r="BJ1801" s="90"/>
      <c r="BK1801" s="90"/>
      <c r="BL1801" s="90"/>
      <c r="BM1801" s="90"/>
      <c r="BN1801" s="90"/>
      <c r="BO1801" s="90"/>
      <c r="BP1801" s="90"/>
      <c r="BQ1801" s="90"/>
      <c r="BR1801" s="90"/>
      <c r="BS1801" s="90"/>
      <c r="BT1801" s="90"/>
      <c r="BU1801" s="90"/>
      <c r="BV1801" s="90"/>
      <c r="BW1801" s="90"/>
      <c r="BX1801" s="90"/>
      <c r="BY1801" s="90"/>
      <c r="BZ1801" s="90"/>
      <c r="CA1801" s="90"/>
      <c r="CB1801" s="90"/>
      <c r="CC1801" s="90"/>
      <c r="CD1801" s="90"/>
      <c r="CE1801" s="90"/>
      <c r="CF1801" s="90"/>
      <c r="CG1801" s="90"/>
      <c r="CH1801" s="90"/>
    </row>
  </sheetData>
  <mergeCells count="293">
    <mergeCell ref="C4:I4"/>
    <mergeCell ref="K1492:K1494"/>
    <mergeCell ref="N1492:AA1492"/>
    <mergeCell ref="B1493:B1494"/>
    <mergeCell ref="C1493:C1494"/>
    <mergeCell ref="D1493:I1493"/>
    <mergeCell ref="M1493:M1494"/>
    <mergeCell ref="N1493:AA1493"/>
    <mergeCell ref="M1258:M1259"/>
    <mergeCell ref="N1258:AA1258"/>
    <mergeCell ref="L368:Y368"/>
    <mergeCell ref="B369:B370"/>
    <mergeCell ref="C369:C370"/>
    <mergeCell ref="D369:I369"/>
    <mergeCell ref="K369:K370"/>
    <mergeCell ref="L369:Y369"/>
    <mergeCell ref="B415:I415"/>
    <mergeCell ref="L415:Y415"/>
    <mergeCell ref="B322:B323"/>
    <mergeCell ref="D322:I322"/>
    <mergeCell ref="K322:K323"/>
    <mergeCell ref="B233:G233"/>
    <mergeCell ref="F240:I241"/>
    <mergeCell ref="BE1444:BF1444"/>
    <mergeCell ref="B1445:I1445"/>
    <mergeCell ref="N1445:AA1445"/>
    <mergeCell ref="B1446:B1447"/>
    <mergeCell ref="C1446:C1447"/>
    <mergeCell ref="D1446:I1446"/>
    <mergeCell ref="M1446:M1447"/>
    <mergeCell ref="N1446:AA1446"/>
    <mergeCell ref="C5:I5"/>
    <mergeCell ref="AY1491:AZ1491"/>
    <mergeCell ref="BB1491:BC1491"/>
    <mergeCell ref="BE1491:BF1491"/>
    <mergeCell ref="BB1444:BC1444"/>
    <mergeCell ref="M1399:M1400"/>
    <mergeCell ref="N1399:AA1399"/>
    <mergeCell ref="K1304:K1306"/>
    <mergeCell ref="K1398:K1400"/>
    <mergeCell ref="B1352:B1353"/>
    <mergeCell ref="C1352:C1353"/>
    <mergeCell ref="D1352:I1352"/>
    <mergeCell ref="M1352:M1353"/>
    <mergeCell ref="N1352:AA1352"/>
    <mergeCell ref="N1398:AA1398"/>
    <mergeCell ref="B1305:B1306"/>
    <mergeCell ref="C1305:C1306"/>
    <mergeCell ref="D1305:I1305"/>
    <mergeCell ref="M1305:M1306"/>
    <mergeCell ref="N1305:AA1305"/>
    <mergeCell ref="BB1350:BC1350"/>
    <mergeCell ref="BE1350:BF1350"/>
    <mergeCell ref="B1351:I1351"/>
    <mergeCell ref="N1351:AA1351"/>
    <mergeCell ref="AY1444:AZ1444"/>
    <mergeCell ref="AY1303:AZ1303"/>
    <mergeCell ref="BB1303:BC1303"/>
    <mergeCell ref="BE1303:BF1303"/>
    <mergeCell ref="B1304:I1304"/>
    <mergeCell ref="N1304:AA1304"/>
    <mergeCell ref="BB1397:BC1397"/>
    <mergeCell ref="BE1397:BF1397"/>
    <mergeCell ref="B557:B558"/>
    <mergeCell ref="C557:C558"/>
    <mergeCell ref="D557:I557"/>
    <mergeCell ref="K557:K558"/>
    <mergeCell ref="L557:Y557"/>
    <mergeCell ref="AY1350:AZ1350"/>
    <mergeCell ref="B703:K703"/>
    <mergeCell ref="B707:K707"/>
    <mergeCell ref="B712:H712"/>
    <mergeCell ref="B714:H714"/>
    <mergeCell ref="B723:H723"/>
    <mergeCell ref="J723:N723"/>
    <mergeCell ref="B727:H727"/>
    <mergeCell ref="B731:H731"/>
    <mergeCell ref="U873:W873"/>
    <mergeCell ref="X873:Y873"/>
    <mergeCell ref="D874:G874"/>
    <mergeCell ref="A321:A600"/>
    <mergeCell ref="B791:G791"/>
    <mergeCell ref="B509:I509"/>
    <mergeCell ref="L509:Y509"/>
    <mergeCell ref="B510:B511"/>
    <mergeCell ref="C510:C511"/>
    <mergeCell ref="D510:I510"/>
    <mergeCell ref="K510:K511"/>
    <mergeCell ref="L510:Y510"/>
    <mergeCell ref="B556:I556"/>
    <mergeCell ref="L556:Y556"/>
    <mergeCell ref="B416:B417"/>
    <mergeCell ref="C416:C417"/>
    <mergeCell ref="D416:I416"/>
    <mergeCell ref="K416:K417"/>
    <mergeCell ref="L416:Y416"/>
    <mergeCell ref="B462:I462"/>
    <mergeCell ref="L462:Y462"/>
    <mergeCell ref="B463:B464"/>
    <mergeCell ref="D463:I463"/>
    <mergeCell ref="K463:K464"/>
    <mergeCell ref="L463:Y463"/>
    <mergeCell ref="L321:Y321"/>
    <mergeCell ref="B368:I368"/>
    <mergeCell ref="B245:D245"/>
    <mergeCell ref="F245:H245"/>
    <mergeCell ref="B168:H168"/>
    <mergeCell ref="B22:K22"/>
    <mergeCell ref="E23:K23"/>
    <mergeCell ref="D23:D24"/>
    <mergeCell ref="B23:B25"/>
    <mergeCell ref="C23:C24"/>
    <mergeCell ref="B69:K69"/>
    <mergeCell ref="B70:B72"/>
    <mergeCell ref="C70:C71"/>
    <mergeCell ref="D70:D71"/>
    <mergeCell ref="J245:L245"/>
    <mergeCell ref="B232:E232"/>
    <mergeCell ref="E70:K70"/>
    <mergeCell ref="B197:D197"/>
    <mergeCell ref="E197:F197"/>
    <mergeCell ref="D207:G209"/>
    <mergeCell ref="B198:D198"/>
    <mergeCell ref="B169:D169"/>
    <mergeCell ref="F169:H169"/>
    <mergeCell ref="J169:Q170"/>
    <mergeCell ref="A22:A76"/>
    <mergeCell ref="J171:L171"/>
    <mergeCell ref="B193:D193"/>
    <mergeCell ref="E193:G196"/>
    <mergeCell ref="B171:D171"/>
    <mergeCell ref="F171:H171"/>
    <mergeCell ref="B8:D8"/>
    <mergeCell ref="B9:D9"/>
    <mergeCell ref="B1:H1"/>
    <mergeCell ref="B10:D10"/>
    <mergeCell ref="B11:D11"/>
    <mergeCell ref="B12:D12"/>
    <mergeCell ref="B13:D13"/>
    <mergeCell ref="B14:D14"/>
    <mergeCell ref="B15:D15"/>
    <mergeCell ref="B19:H19"/>
    <mergeCell ref="B21:D21"/>
    <mergeCell ref="B170:D170"/>
    <mergeCell ref="F170:H170"/>
    <mergeCell ref="B16:D16"/>
    <mergeCell ref="B117:K117"/>
    <mergeCell ref="B118:K118"/>
    <mergeCell ref="B116:K116"/>
    <mergeCell ref="B163:G163"/>
    <mergeCell ref="A606:A631"/>
    <mergeCell ref="B607:B608"/>
    <mergeCell ref="C607:D607"/>
    <mergeCell ref="B614:C614"/>
    <mergeCell ref="B615:C615"/>
    <mergeCell ref="B620:E620"/>
    <mergeCell ref="G620:J620"/>
    <mergeCell ref="B621:B622"/>
    <mergeCell ref="C621:E621"/>
    <mergeCell ref="G621:G622"/>
    <mergeCell ref="H621:J621"/>
    <mergeCell ref="B627:E627"/>
    <mergeCell ref="B628:B629"/>
    <mergeCell ref="C628:E628"/>
    <mergeCell ref="H874:K874"/>
    <mergeCell ref="L874:O874"/>
    <mergeCell ref="P874:S874"/>
    <mergeCell ref="B1015:K1015"/>
    <mergeCell ref="A738:A780"/>
    <mergeCell ref="B783:H783"/>
    <mergeCell ref="B785:G785"/>
    <mergeCell ref="A810:A853"/>
    <mergeCell ref="B793:G793"/>
    <mergeCell ref="B798:D798"/>
    <mergeCell ref="B799:C799"/>
    <mergeCell ref="B800:C800"/>
    <mergeCell ref="B801:C801"/>
    <mergeCell ref="B802:C802"/>
    <mergeCell ref="B803:C803"/>
    <mergeCell ref="B804:C804"/>
    <mergeCell ref="B872:S872"/>
    <mergeCell ref="B858:D858"/>
    <mergeCell ref="B865:D865"/>
    <mergeCell ref="F865:H865"/>
    <mergeCell ref="B870:H870"/>
    <mergeCell ref="A1017:A1153"/>
    <mergeCell ref="D1018:G1018"/>
    <mergeCell ref="H1018:K1018"/>
    <mergeCell ref="D1064:G1064"/>
    <mergeCell ref="H1064:K1064"/>
    <mergeCell ref="D1110:G1110"/>
    <mergeCell ref="H1110:K1110"/>
    <mergeCell ref="B1155:H1155"/>
    <mergeCell ref="A1596:A1639"/>
    <mergeCell ref="B1596:D1596"/>
    <mergeCell ref="B1227:D1227"/>
    <mergeCell ref="F1227:H1227"/>
    <mergeCell ref="B1398:I1398"/>
    <mergeCell ref="B1399:B1400"/>
    <mergeCell ref="C1399:C1400"/>
    <mergeCell ref="D1399:I1399"/>
    <mergeCell ref="B1492:I1492"/>
    <mergeCell ref="C1197:E1197"/>
    <mergeCell ref="G1197:I1197"/>
    <mergeCell ref="G1201:I1201"/>
    <mergeCell ref="B1218:B1219"/>
    <mergeCell ref="B1225:D1225"/>
    <mergeCell ref="F1225:H1225"/>
    <mergeCell ref="B1226:D1226"/>
    <mergeCell ref="B1246:B1247"/>
    <mergeCell ref="C1246:C1247"/>
    <mergeCell ref="D1246:AS1246"/>
    <mergeCell ref="B1250:B1251"/>
    <mergeCell ref="B1254:AR1254"/>
    <mergeCell ref="AW1254:BK1254"/>
    <mergeCell ref="A1256:A1570"/>
    <mergeCell ref="AW1256:AX1256"/>
    <mergeCell ref="AZ1256:BA1256"/>
    <mergeCell ref="BC1256:BD1256"/>
    <mergeCell ref="C1538:D1538"/>
    <mergeCell ref="F1538:G1538"/>
    <mergeCell ref="I1538:J1538"/>
    <mergeCell ref="M1538:O1538"/>
    <mergeCell ref="P1538:Q1538"/>
    <mergeCell ref="D1540:D1570"/>
    <mergeCell ref="G1540:G1570"/>
    <mergeCell ref="J1540:J1570"/>
    <mergeCell ref="B1257:I1257"/>
    <mergeCell ref="N1257:AA1257"/>
    <mergeCell ref="B1258:B1259"/>
    <mergeCell ref="C1258:C1259"/>
    <mergeCell ref="D1258:I1258"/>
    <mergeCell ref="AY1397:AZ1397"/>
    <mergeCell ref="B1746:H1746"/>
    <mergeCell ref="B1748:D1748"/>
    <mergeCell ref="F1748:H1748"/>
    <mergeCell ref="B1799:C1799"/>
    <mergeCell ref="F1799:G1799"/>
    <mergeCell ref="B1572:H1572"/>
    <mergeCell ref="B1574:H1574"/>
    <mergeCell ref="B1575:B1576"/>
    <mergeCell ref="B1580:B1581"/>
    <mergeCell ref="B1588:D1588"/>
    <mergeCell ref="B1594:I1594"/>
    <mergeCell ref="C1682:D1682"/>
    <mergeCell ref="C1685:C1743"/>
    <mergeCell ref="F1685:F1743"/>
    <mergeCell ref="B1643:F1643"/>
    <mergeCell ref="F1226:H1226"/>
    <mergeCell ref="B919:S919"/>
    <mergeCell ref="D921:G921"/>
    <mergeCell ref="H921:J921"/>
    <mergeCell ref="L921:O921"/>
    <mergeCell ref="P921:S921"/>
    <mergeCell ref="B967:S967"/>
    <mergeCell ref="D969:G969"/>
    <mergeCell ref="H969:J969"/>
    <mergeCell ref="L969:O969"/>
    <mergeCell ref="P969:S969"/>
    <mergeCell ref="J1171:L1171"/>
    <mergeCell ref="B1172:D1172"/>
    <mergeCell ref="F1172:H1172"/>
    <mergeCell ref="B1173:D1173"/>
    <mergeCell ref="F1173:H1173"/>
    <mergeCell ref="J1173:L1173"/>
    <mergeCell ref="B1157:I1157"/>
    <mergeCell ref="B1169:H1169"/>
    <mergeCell ref="B1171:D1171"/>
    <mergeCell ref="F1171:H1171"/>
    <mergeCell ref="B263:D263"/>
    <mergeCell ref="F263:H263"/>
    <mergeCell ref="J263:L263"/>
    <mergeCell ref="B217:F217"/>
    <mergeCell ref="F229:G230"/>
    <mergeCell ref="A121:A162"/>
    <mergeCell ref="B736:D736"/>
    <mergeCell ref="B856:H856"/>
    <mergeCell ref="B272:L273"/>
    <mergeCell ref="B306:B307"/>
    <mergeCell ref="B311:D311"/>
    <mergeCell ref="L322:Y322"/>
    <mergeCell ref="B321:I321"/>
    <mergeCell ref="C322:C323"/>
    <mergeCell ref="I311:I314"/>
    <mergeCell ref="B640:G640"/>
    <mergeCell ref="C463:C464"/>
    <mergeCell ref="F311:H311"/>
    <mergeCell ref="A642:A684"/>
    <mergeCell ref="B686:H686"/>
    <mergeCell ref="A688:A733"/>
    <mergeCell ref="B688:H688"/>
    <mergeCell ref="B690:K690"/>
    <mergeCell ref="B699:K699"/>
  </mergeCells>
  <phoneticPr fontId="9" type="noConversion"/>
  <conditionalFormatting sqref="C173:C186">
    <cfRule type="colorScale" priority="1482">
      <colorScale>
        <cfvo type="min"/>
        <cfvo type="percentile" val="50"/>
        <cfvo type="max"/>
        <color rgb="FF63BE7B"/>
        <color rgb="FFFFEB84"/>
        <color rgb="FFF8696B"/>
      </colorScale>
    </cfRule>
  </conditionalFormatting>
  <conditionalFormatting sqref="C247:C260">
    <cfRule type="colorScale" priority="1477">
      <colorScale>
        <cfvo type="min"/>
        <cfvo type="percentile" val="50"/>
        <cfvo type="max"/>
        <color rgb="FF63BE7B"/>
        <color rgb="FFFFEB84"/>
        <color rgb="FFF8696B"/>
      </colorScale>
    </cfRule>
  </conditionalFormatting>
  <conditionalFormatting sqref="C1173:C1186">
    <cfRule type="colorScale" priority="1297">
      <colorScale>
        <cfvo type="min"/>
        <cfvo type="percentile" val="50"/>
        <cfvo type="max"/>
        <color rgb="FF63BE7B"/>
        <color rgb="FFFFEB84"/>
        <color rgb="FFF8696B"/>
      </colorScale>
    </cfRule>
  </conditionalFormatting>
  <conditionalFormatting sqref="C1175:C1188">
    <cfRule type="colorScale" priority="775">
      <colorScale>
        <cfvo type="min"/>
        <cfvo type="percentile" val="50"/>
        <cfvo type="max"/>
        <color rgb="FF63BE7B"/>
        <color rgb="FFFFEB84"/>
        <color rgb="FFF8696B"/>
      </colorScale>
    </cfRule>
  </conditionalFormatting>
  <conditionalFormatting sqref="C1227:C1240">
    <cfRule type="colorScale" priority="1289">
      <colorScale>
        <cfvo type="min"/>
        <cfvo type="percentile" val="50"/>
        <cfvo type="max"/>
        <color rgb="FF63BE7B"/>
        <color rgb="FFFFEB84"/>
        <color rgb="FFF8696B"/>
      </colorScale>
    </cfRule>
  </conditionalFormatting>
  <conditionalFormatting sqref="C1229:C1242">
    <cfRule type="colorScale" priority="771">
      <colorScale>
        <cfvo type="min"/>
        <cfvo type="percentile" val="50"/>
        <cfvo type="max"/>
        <color rgb="FF63BE7B"/>
        <color rgb="FFFFEB84"/>
        <color rgb="FFF8696B"/>
      </colorScale>
    </cfRule>
  </conditionalFormatting>
  <conditionalFormatting sqref="C1173:D1186">
    <cfRule type="colorScale" priority="1298">
      <colorScale>
        <cfvo type="min"/>
        <cfvo type="percentile" val="50"/>
        <cfvo type="max"/>
        <color rgb="FF63BE7B"/>
        <color rgb="FFFFEB84"/>
        <color rgb="FFF8696B"/>
      </colorScale>
    </cfRule>
  </conditionalFormatting>
  <conditionalFormatting sqref="C1227:D1240">
    <cfRule type="colorScale" priority="1291">
      <colorScale>
        <cfvo type="min"/>
        <cfvo type="percentile" val="50"/>
        <cfvo type="max"/>
        <color rgb="FF63BE7B"/>
        <color rgb="FFFFEB84"/>
        <color rgb="FFF8696B"/>
      </colorScale>
    </cfRule>
    <cfRule type="colorScale" priority="1292">
      <colorScale>
        <cfvo type="min"/>
        <cfvo type="percentile" val="50"/>
        <cfvo type="max"/>
        <color rgb="FF63BE7B"/>
        <color rgb="FFFFEB84"/>
        <color rgb="FFF8696B"/>
      </colorScale>
    </cfRule>
  </conditionalFormatting>
  <conditionalFormatting sqref="D173:D186">
    <cfRule type="colorScale" priority="1481">
      <colorScale>
        <cfvo type="min"/>
        <cfvo type="percentile" val="50"/>
        <cfvo type="max"/>
        <color rgb="FF63BE7B"/>
        <color rgb="FFFFEB84"/>
        <color rgb="FFF8696B"/>
      </colorScale>
    </cfRule>
  </conditionalFormatting>
  <conditionalFormatting sqref="D247:D260">
    <cfRule type="colorScale" priority="1476">
      <colorScale>
        <cfvo type="min"/>
        <cfvo type="percentile" val="50"/>
        <cfvo type="max"/>
        <color rgb="FF63BE7B"/>
        <color rgb="FFFFEB84"/>
        <color rgb="FFF8696B"/>
      </colorScale>
    </cfRule>
  </conditionalFormatting>
  <conditionalFormatting sqref="D1173:D1186">
    <cfRule type="colorScale" priority="1296">
      <colorScale>
        <cfvo type="min"/>
        <cfvo type="percentile" val="50"/>
        <cfvo type="max"/>
        <color rgb="FF63BE7B"/>
        <color rgb="FFFFEB84"/>
        <color rgb="FFF8696B"/>
      </colorScale>
    </cfRule>
  </conditionalFormatting>
  <conditionalFormatting sqref="D1175:D1188">
    <cfRule type="colorScale" priority="774">
      <colorScale>
        <cfvo type="min"/>
        <cfvo type="percentile" val="50"/>
        <cfvo type="max"/>
        <color rgb="FF63BE7B"/>
        <color rgb="FFFFEB84"/>
        <color rgb="FFF8696B"/>
      </colorScale>
    </cfRule>
  </conditionalFormatting>
  <conditionalFormatting sqref="D1227:D1240">
    <cfRule type="colorScale" priority="1288">
      <colorScale>
        <cfvo type="min"/>
        <cfvo type="percentile" val="50"/>
        <cfvo type="max"/>
        <color rgb="FF63BE7B"/>
        <color rgb="FFFFEB84"/>
        <color rgb="FFF8696B"/>
      </colorScale>
    </cfRule>
  </conditionalFormatting>
  <conditionalFormatting sqref="D1229:D1242">
    <cfRule type="colorScale" priority="770">
      <colorScale>
        <cfvo type="min"/>
        <cfvo type="percentile" val="50"/>
        <cfvo type="max"/>
        <color rgb="FF63BE7B"/>
        <color rgb="FFFFEB84"/>
        <color rgb="FFF8696B"/>
      </colorScale>
    </cfRule>
  </conditionalFormatting>
  <conditionalFormatting sqref="G173:G186">
    <cfRule type="colorScale" priority="1480">
      <colorScale>
        <cfvo type="min"/>
        <cfvo type="percentile" val="50"/>
        <cfvo type="max"/>
        <color rgb="FF63BE7B"/>
        <color rgb="FFFFEB84"/>
        <color rgb="FFF8696B"/>
      </colorScale>
    </cfRule>
  </conditionalFormatting>
  <conditionalFormatting sqref="G247:G260">
    <cfRule type="colorScale" priority="1475">
      <colorScale>
        <cfvo type="min"/>
        <cfvo type="percentile" val="50"/>
        <cfvo type="max"/>
        <color rgb="FF63BE7B"/>
        <color rgb="FFFFEB84"/>
        <color rgb="FFF8696B"/>
      </colorScale>
    </cfRule>
  </conditionalFormatting>
  <conditionalFormatting sqref="G1173:G1186">
    <cfRule type="colorScale" priority="1295">
      <colorScale>
        <cfvo type="min"/>
        <cfvo type="percentile" val="50"/>
        <cfvo type="max"/>
        <color rgb="FF63BE7B"/>
        <color rgb="FFFFEB84"/>
        <color rgb="FFF8696B"/>
      </colorScale>
    </cfRule>
  </conditionalFormatting>
  <conditionalFormatting sqref="G1175:G1188">
    <cfRule type="colorScale" priority="773">
      <colorScale>
        <cfvo type="min"/>
        <cfvo type="percentile" val="50"/>
        <cfvo type="max"/>
        <color rgb="FF63BE7B"/>
        <color rgb="FFFFEB84"/>
        <color rgb="FFF8696B"/>
      </colorScale>
    </cfRule>
  </conditionalFormatting>
  <conditionalFormatting sqref="G1227:G1240">
    <cfRule type="colorScale" priority="1287">
      <colorScale>
        <cfvo type="min"/>
        <cfvo type="percentile" val="50"/>
        <cfvo type="max"/>
        <color rgb="FF63BE7B"/>
        <color rgb="FFFFEB84"/>
        <color rgb="FFF8696B"/>
      </colorScale>
    </cfRule>
  </conditionalFormatting>
  <conditionalFormatting sqref="G1229:G1242">
    <cfRule type="colorScale" priority="769">
      <colorScale>
        <cfvo type="min"/>
        <cfvo type="percentile" val="50"/>
        <cfvo type="max"/>
        <color rgb="FF63BE7B"/>
        <color rgb="FFFFEB84"/>
        <color rgb="FFF8696B"/>
      </colorScale>
    </cfRule>
  </conditionalFormatting>
  <conditionalFormatting sqref="G1173:H1186">
    <cfRule type="colorScale" priority="1478">
      <colorScale>
        <cfvo type="min"/>
        <cfvo type="percentile" val="50"/>
        <cfvo type="max"/>
        <color rgb="FF63BE7B"/>
        <color rgb="FFFFEB84"/>
        <color rgb="FFF8696B"/>
      </colorScale>
    </cfRule>
  </conditionalFormatting>
  <conditionalFormatting sqref="G1227:H1240">
    <cfRule type="colorScale" priority="1290">
      <colorScale>
        <cfvo type="min"/>
        <cfvo type="percentile" val="50"/>
        <cfvo type="max"/>
        <color rgb="FF63BE7B"/>
        <color rgb="FFFFEB84"/>
        <color rgb="FFF8696B"/>
      </colorScale>
    </cfRule>
    <cfRule type="colorScale" priority="1293">
      <colorScale>
        <cfvo type="min"/>
        <cfvo type="percentile" val="50"/>
        <cfvo type="max"/>
        <color rgb="FF63BE7B"/>
        <color rgb="FFFFEB84"/>
        <color rgb="FFF8696B"/>
      </colorScale>
    </cfRule>
  </conditionalFormatting>
  <conditionalFormatting sqref="H173:H186">
    <cfRule type="colorScale" priority="1479">
      <colorScale>
        <cfvo type="min"/>
        <cfvo type="percentile" val="50"/>
        <cfvo type="max"/>
        <color rgb="FF63BE7B"/>
        <color rgb="FFFFEB84"/>
        <color rgb="FFF8696B"/>
      </colorScale>
    </cfRule>
  </conditionalFormatting>
  <conditionalFormatting sqref="H247:H260">
    <cfRule type="colorScale" priority="1474">
      <colorScale>
        <cfvo type="min"/>
        <cfvo type="percentile" val="50"/>
        <cfvo type="max"/>
        <color rgb="FF63BE7B"/>
        <color rgb="FFFFEB84"/>
        <color rgb="FFF8696B"/>
      </colorScale>
    </cfRule>
  </conditionalFormatting>
  <conditionalFormatting sqref="H1173:H1186">
    <cfRule type="colorScale" priority="1294">
      <colorScale>
        <cfvo type="min"/>
        <cfvo type="percentile" val="50"/>
        <cfvo type="max"/>
        <color rgb="FF63BE7B"/>
        <color rgb="FFFFEB84"/>
        <color rgb="FFF8696B"/>
      </colorScale>
    </cfRule>
  </conditionalFormatting>
  <conditionalFormatting sqref="H1175:H1188">
    <cfRule type="colorScale" priority="772">
      <colorScale>
        <cfvo type="min"/>
        <cfvo type="percentile" val="50"/>
        <cfvo type="max"/>
        <color rgb="FF63BE7B"/>
        <color rgb="FFFFEB84"/>
        <color rgb="FFF8696B"/>
      </colorScale>
    </cfRule>
  </conditionalFormatting>
  <conditionalFormatting sqref="H1227:H1240">
    <cfRule type="colorScale" priority="1286">
      <colorScale>
        <cfvo type="min"/>
        <cfvo type="percentile" val="50"/>
        <cfvo type="max"/>
        <color rgb="FF63BE7B"/>
        <color rgb="FFFFEB84"/>
        <color rgb="FFF8696B"/>
      </colorScale>
    </cfRule>
  </conditionalFormatting>
  <conditionalFormatting sqref="H1229:H1242">
    <cfRule type="colorScale" priority="768">
      <colorScale>
        <cfvo type="min"/>
        <cfvo type="percentile" val="50"/>
        <cfvo type="max"/>
        <color rgb="FF63BE7B"/>
        <color rgb="FFFFEB84"/>
        <color rgb="FFF8696B"/>
      </colorScale>
    </cfRule>
  </conditionalFormatting>
  <hyperlinks>
    <hyperlink ref="B9" location="'I.Założenia, koszty jednostkowe'!B144" display="2. KOSZTY JEDNOSTKOWE EKSPLOATACJI POJAZDÓW" xr:uid="{841FC6E0-C899-4328-ABD3-FD41FAF2F7DD}"/>
    <hyperlink ref="B11" location="'I.Założenia, koszty jednostkowe'!B665" display="4. KOSZTY JEDNOSTKOWE WYPADKÓW I ZDARZEŃ DROGOWYCH" xr:uid="{3813F45F-DB8C-4F54-BDB8-38ED85C96F9E}"/>
    <hyperlink ref="B15" location="'I.Założenia, koszty jednostkowe'!B1625" display="8. Wskaźniki makroekonomiczne" xr:uid="{BB74028C-3164-432B-8A4E-F672126E7225}"/>
    <hyperlink ref="B8:D8" location="'Koszty jednostkowe'!B19" display="1. JEDNOSTKOWE KOSZTY UTRZYMANIA INFRASTRUKTURY DROGOWEJ ORAZ ESPO" xr:uid="{E2C155FD-8F87-4483-8F57-21629213FF52}"/>
    <hyperlink ref="B9:D9" location="'Koszty jednostkowe'!B165" display="2. KOSZTY JEDNOSTKOWE EKSPLOATACJI POJAZDÓW" xr:uid="{89264574-8A96-4A33-83CE-DFE40E1B201E}"/>
    <hyperlink ref="B10:D10" location="'Koszty jednostkowe'!B640" display="3. KOSZTY JEDNOSTKOWE CZASU" xr:uid="{E099B498-C68A-4F49-B33B-5E8A3BC83064}"/>
    <hyperlink ref="B11:D11" location="'Koszty jednostkowe'!B686" display="4. KOSZTY JEDNOSTKOWE WYPADKÓW I ZDARZEŃ DROGOWYCH" xr:uid="{61169905-0890-4DCF-B367-DCA10D9080AF}"/>
    <hyperlink ref="B12:D12" location="'Koszty jednostkowe'!B856" display="5. KOSZTY JEDNOSTKOWE ZANIECZYSZCZENIA POWIETRZA" xr:uid="{44347074-4D14-4CC4-BC96-2CA77510B855}"/>
    <hyperlink ref="B13:D13" location="'Koszty jednostkowe'!B1155" display="6. KOSZTY JEDNOSTKOWE KLIMATU" xr:uid="{9D5B5AC9-03F0-4575-8D62-171795713974}"/>
    <hyperlink ref="B14:D14" location="'Koszty jednostkowe'!B1572" display="7. KOSZTY JEDNOSTKOWE HAŁASU" xr:uid="{684727BF-43F1-40A5-86D1-709344EF6A88}"/>
    <hyperlink ref="B15:D15" location="'Koszty jednostkowe'!B1643" display="8. WSKAŹNIKI MAKROEKONOMICZNE" xr:uid="{777614A3-B9B4-41F6-9DCD-DA46678FE98B}"/>
    <hyperlink ref="B16:D16" location="'Koszty jednostkowe'!B1746" display="9. WSPÓLCZYNNIKI DYSKONTA DLA ANALIZY EKONOMICZNEJ I FINANSOWEJ" xr:uid="{7895034C-1EF2-412A-AF89-36E7D822A3C9}"/>
    <hyperlink ref="A19" location="'Koszty jednostkowe'!B7" display="Powrót do spisu treści" xr:uid="{E4739E12-0DD6-42FE-9C9E-778E9F314DF9}"/>
    <hyperlink ref="A165" location="'Koszty jednostkowe'!B7" display="Powrót do spisu treści" xr:uid="{5AFE170C-98B9-4929-8AA0-AB3DBD5E1F66}"/>
    <hyperlink ref="A604" location="'Koszty jednostkowe'!B7" display="Powrót do spisu treści" xr:uid="{F78BF1A2-4238-4615-BAD3-51371F3E0270}"/>
    <hyperlink ref="A686" location="'Koszty jednostkowe'!B7" display="Powrót do spisu treści" xr:uid="{665D1CF5-137B-4879-B28F-8B3B8944504A}"/>
    <hyperlink ref="A856" location="'Koszty jednostkowe'!B7" display="Powrót do spisu treści" xr:uid="{FCF24CE4-0D9A-4C3B-8E4E-482BF646A255}"/>
    <hyperlink ref="A1155" location="'Koszty jednostkowe'!B7" display="Powrót do spisu treści" xr:uid="{559B78A0-C5D4-4011-99EA-B6AB4D8BF486}"/>
    <hyperlink ref="A1572" location="'Koszty jednostkowe'!B7" display="Powrót do spisu treści" xr:uid="{859EAE3E-DF47-4A45-A644-2B3BFC48DD71}"/>
    <hyperlink ref="A1643" location="'Koszty jednostkowe'!B7" display="Powrót do spisu treści" xr:uid="{BEB07ACC-AA2F-4C88-9B80-29C349995044}"/>
    <hyperlink ref="A1746" location="'Koszty jednostkowe'!B7" display="Powrót do spisu treści" xr:uid="{41B88549-870A-4D8C-96A9-A7AB2339B811}"/>
    <hyperlink ref="A783" location="'Koszty jednostkowe'!B7" display="Powrót do spisu treści" xr:uid="{695B2673-4684-450C-96E6-8F012936ECD4}"/>
    <hyperlink ref="A640" location="'Koszty jednostkowe'!B7" display="Powrót do spisu treści" xr:uid="{68FAE73C-6ACB-47F5-B09E-EEB5A4B1DB95}"/>
    <hyperlink ref="A318" location="'Koszty jednostkowe'!B7" display="Powrót do spisu treści" xr:uid="{ACDDB333-EE74-466D-8A3C-975EAC6342E2}"/>
    <hyperlink ref="A1254" location="'Koszty jednostkowe'!B7" display="Powrót do spisu treści" xr:uid="{251486AD-4E5C-4341-B0BC-94670FAEF0F1}"/>
    <hyperlink ref="A1594" location="'Koszty jednostkowe'!B7" display="Powrót do spisu treści" xr:uid="{A6473A0F-C4A1-4EA2-B6E0-C8A1840715C4}"/>
    <hyperlink ref="C5" r:id="rId1" xr:uid="{DB1C39DE-C7FF-4577-BBBA-DC2164B1EC2E}"/>
  </hyperlinks>
  <printOptions horizontalCentered="1" verticalCentered="1"/>
  <pageMargins left="0.35433070866141736" right="0.35433070866141736" top="0.39370078740157483" bottom="0.39370078740157483" header="0.51181102362204722" footer="0.51181102362204722"/>
  <pageSetup paperSize="9" scale="10" orientation="landscape" r:id="rId2"/>
  <headerFooter alignWithMargins="0"/>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lement zawartości obrazu" ma:contentTypeID="0x0101009148F5A04DDD49CBA7127AADA5FB792B00AADE34325A8B49CDA8BB4DB53328F2140001DD44BF3DD5E244B92E0E7EF843431A" ma:contentTypeVersion="1" ma:contentTypeDescription="Przekazywanie obrazu." ma:contentTypeScope="" ma:versionID="867d5e7caeeac80f851f54eeec96f8df">
  <xsd:schema xmlns:xsd="http://www.w3.org/2001/XMLSchema" xmlns:xs="http://www.w3.org/2001/XMLSchema" xmlns:p="http://schemas.microsoft.com/office/2006/metadata/properties" xmlns:ns1="http://schemas.microsoft.com/sharepoint/v3" xmlns:ns2="36C6BB41-E551-4D3E-B40C-7D69383E5B43" xmlns:ns3="http://schemas.microsoft.com/sharepoint/v3/fields" targetNamespace="http://schemas.microsoft.com/office/2006/metadata/properties" ma:root="true" ma:fieldsID="de3e3635a7db8e21328f138f8241d09e" ns1:_="" ns2:_="" ns3:_="">
    <xsd:import namespace="http://schemas.microsoft.com/sharepoint/v3"/>
    <xsd:import namespace="36C6BB41-E551-4D3E-B40C-7D69383E5B43"/>
    <xsd:import namespace="http://schemas.microsoft.com/sharepoint/v3/fields"/>
    <xsd:element name="properties">
      <xsd:complexType>
        <xsd:sequence>
          <xsd:element name="documentManagement">
            <xsd:complexType>
              <xsd:all>
                <xsd:element ref="ns1:FileRef" minOccurs="0"/>
                <xsd:element ref="ns1:File_x0020_Type" minOccurs="0"/>
                <xsd:element ref="ns1:HTML_x0020_File_x0020_Type" minOccurs="0"/>
                <xsd:element ref="ns1:FSObjType" minOccurs="0"/>
                <xsd:element ref="ns2:ThumbnailExists" minOccurs="0"/>
                <xsd:element ref="ns2:PreviewExists" minOccurs="0"/>
                <xsd:element ref="ns2:ImageWidth" minOccurs="0"/>
                <xsd:element ref="ns2:ImageHeight" minOccurs="0"/>
                <xsd:element ref="ns2:ImageCreateDate" minOccurs="0"/>
                <xsd:element ref="ns3:wic_System_Copyright"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ileRef" ma:index="8" nillable="true" ma:displayName="Ścieżka adresu URL" ma:hidden="true" ma:list="Docs" ma:internalName="FileRef" ma:readOnly="true" ma:showField="FullUrl">
      <xsd:simpleType>
        <xsd:restriction base="dms:Lookup"/>
      </xsd:simpleType>
    </xsd:element>
    <xsd:element name="File_x0020_Type" ma:index="9" nillable="true" ma:displayName="Typ plików" ma:hidden="true" ma:internalName="File_x0020_Type" ma:readOnly="true">
      <xsd:simpleType>
        <xsd:restriction base="dms:Text"/>
      </xsd:simpleType>
    </xsd:element>
    <xsd:element name="HTML_x0020_File_x0020_Type" ma:index="10" nillable="true" ma:displayName="Typ pliku HTML" ma:hidden="true" ma:internalName="HTML_x0020_File_x0020_Type" ma:readOnly="true">
      <xsd:simpleType>
        <xsd:restriction base="dms:Text"/>
      </xsd:simpleType>
    </xsd:element>
    <xsd:element name="FSObjType" ma:index="11" nillable="true" ma:displayName="Typ elementu" ma:hidden="true" ma:list="Docs" ma:internalName="FSObjType" ma:readOnly="true" ma:showField="FSType">
      <xsd:simpleType>
        <xsd:restriction base="dms:Lookup"/>
      </xsd:simpleType>
    </xsd:element>
    <xsd:element name="PublishingStartDate" ma:index="27" nillable="true" ma:displayName="Planowana data rozpoczęcia" ma:description="" ma:hidden="true" ma:internalName="PublishingStartDate">
      <xsd:simpleType>
        <xsd:restriction base="dms:Unknown"/>
      </xsd:simpleType>
    </xsd:element>
    <xsd:element name="PublishingExpirationDate" ma:index="28" nillable="true" ma:displayName="Planowana data zakończenia"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C6BB41-E551-4D3E-B40C-7D69383E5B43" elementFormDefault="qualified">
    <xsd:import namespace="http://schemas.microsoft.com/office/2006/documentManagement/types"/>
    <xsd:import namespace="http://schemas.microsoft.com/office/infopath/2007/PartnerControls"/>
    <xsd:element name="ThumbnailExists" ma:index="18" nillable="true" ma:displayName="Istnieje miniatura" ma:default="FALSE" ma:hidden="true" ma:internalName="ThumbnailExists" ma:readOnly="true">
      <xsd:simpleType>
        <xsd:restriction base="dms:Boolean"/>
      </xsd:simpleType>
    </xsd:element>
    <xsd:element name="PreviewExists" ma:index="19" nillable="true" ma:displayName="Istnieje podgląd" ma:default="FALSE" ma:hidden="true" ma:internalName="PreviewExists" ma:readOnly="true">
      <xsd:simpleType>
        <xsd:restriction base="dms:Boolean"/>
      </xsd:simpleType>
    </xsd:element>
    <xsd:element name="ImageWidth" ma:index="20" nillable="true" ma:displayName="Szerokość" ma:internalName="ImageWidth" ma:readOnly="true">
      <xsd:simpleType>
        <xsd:restriction base="dms:Unknown"/>
      </xsd:simpleType>
    </xsd:element>
    <xsd:element name="ImageHeight" ma:index="22" nillable="true" ma:displayName="Wysokość" ma:internalName="ImageHeight" ma:readOnly="true">
      <xsd:simpleType>
        <xsd:restriction base="dms:Unknown"/>
      </xsd:simpleType>
    </xsd:element>
    <xsd:element name="ImageCreateDate" ma:index="25" nillable="true" ma:displayName="Data zrobienia zdjęcia" ma:format="DateTime" ma:hidden="true" ma:internalName="ImageCreat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26" nillable="true" ma:displayName="Prawa autorskie"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4" ma:displayName="Autor"/>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ma:index="23" ma:displayName="Komentarze"/>
        <xsd:element name="keywords" minOccurs="0" maxOccurs="1" type="xsd:string" ma:index="14" ma:displayName="Słowa kluczowe"/>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wic_System_Copyright xmlns="http://schemas.microsoft.com/sharepoint/v3/fields" xsi:nil="true"/>
    <ImageCreateDate xmlns="36C6BB41-E551-4D3E-B40C-7D69383E5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D9508C-6E98-411E-9E2C-C6B04CE0FA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6C6BB41-E551-4D3E-B40C-7D69383E5B43"/>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D522C3-BE84-496B-9E1B-17414D703748}">
  <ds:schemaRefs>
    <ds:schemaRef ds:uri="http://schemas.microsoft.com/office/2006/metadata/properties"/>
    <ds:schemaRef ds:uri="http://schemas.microsoft.com/office/infopath/2007/PartnerControls"/>
    <ds:schemaRef ds:uri="http://schemas.microsoft.com/sharepoint/v3"/>
    <ds:schemaRef ds:uri="http://schemas.microsoft.com/sharepoint/v3/fields"/>
    <ds:schemaRef ds:uri="36C6BB41-E551-4D3E-B40C-7D69383E5B43"/>
  </ds:schemaRefs>
</ds:datastoreItem>
</file>

<file path=customXml/itemProps3.xml><?xml version="1.0" encoding="utf-8"?>
<ds:datastoreItem xmlns:ds="http://schemas.openxmlformats.org/officeDocument/2006/customXml" ds:itemID="{629CB1AB-772E-4AFD-999E-1EDF3F0982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Koszty jednostkowe</vt:lpstr>
    </vt:vector>
  </TitlesOfParts>
  <Company>GDDKiA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DPalonek@gddkia.gov.pl</dc:creator>
  <cp:keywords/>
  <dc:description/>
  <cp:lastModifiedBy>Witkowska Gabriela</cp:lastModifiedBy>
  <cp:lastPrinted>2022-05-12T08:38:29Z</cp:lastPrinted>
  <dcterms:created xsi:type="dcterms:W3CDTF">2009-09-15T11:50:17Z</dcterms:created>
  <dcterms:modified xsi:type="dcterms:W3CDTF">2023-12-04T07:21:12Z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0x0101009148F5A04DDD49CBA7127AADA5FB792B00AADE34325A8B49CDA8BB4DB53328F2140001DD44BF3DD5E244B92E0E7EF843431A</vt:lpwstr>
  </property>
</Properties>
</file>