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en_skoroszyt"/>
  <xr:revisionPtr revIDLastSave="0" documentId="8_{793B004A-A35B-4E76-9FE5-11E4ED890751}" xr6:coauthVersionLast="36" xr6:coauthVersionMax="36" xr10:uidLastSave="{00000000-0000-0000-0000-000000000000}"/>
  <bookViews>
    <workbookView xWindow="0" yWindow="0" windowWidth="28800" windowHeight="12225" tabRatio="910"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06" r:id="rId6"/>
    <sheet name="Tab 4 i 5" sheetId="107" r:id="rId7"/>
    <sheet name="Tab 6 i 7 " sheetId="108" r:id="rId8"/>
    <sheet name="Tab 8 i 9" sheetId="109" r:id="rId9"/>
    <sheet name="Tab 10" sheetId="110" r:id="rId10"/>
    <sheet name="Tab 1 (11)" sheetId="94" r:id="rId11"/>
    <sheet name="Tab 2 (12) i wykres 1" sheetId="135" r:id="rId12"/>
    <sheet name="Tab 3 (13) i wykres 2" sheetId="125" r:id="rId13"/>
    <sheet name="Tab 4 (14)" sheetId="95" r:id="rId14"/>
    <sheet name="Tab 5 (15)" sheetId="96" r:id="rId15"/>
    <sheet name="Wykres 3" sheetId="129" r:id="rId16"/>
    <sheet name="Tab 6 (16)" sheetId="97" r:id="rId17"/>
    <sheet name="Tab 7 (17)" sheetId="98" r:id="rId18"/>
    <sheet name="Tab 8 (18)" sheetId="99" r:id="rId19"/>
    <sheet name="Tab 9 (19) i 10 (20)" sheetId="101" r:id="rId20"/>
    <sheet name="Tab 11 (21) i 12 (22)" sheetId="102" r:id="rId21"/>
    <sheet name="Tab 1 (23)" sheetId="104" r:id="rId22"/>
    <sheet name="Tab 1 (24) i 2 (25)" sheetId="113" r:id="rId23"/>
    <sheet name="Wykres 4" sheetId="130" r:id="rId24"/>
    <sheet name="Tab 3 (26) i 4 (27)" sheetId="114" r:id="rId25"/>
    <sheet name="Wykres 5" sheetId="126" r:id="rId26"/>
    <sheet name="Tab 1 (28)" sheetId="115" r:id="rId27"/>
    <sheet name="Tab 2 (29) i 3 (30)" sheetId="117" r:id="rId28"/>
    <sheet name="Tab 4 (31)" sheetId="116" r:id="rId29"/>
    <sheet name="Tab 5 (32) i 6 (33)" sheetId="118" r:id="rId30"/>
    <sheet name="Tab 7 (34) i 8 (35)" sheetId="119" r:id="rId31"/>
    <sheet name="Tab 1 (36) i 2 (37)" sheetId="121" r:id="rId32"/>
  </sheets>
  <definedNames>
    <definedName name="_xlnm.Print_Area" localSheetId="3">'Objaśnienia i skróty'!$A$1:$B$25</definedName>
    <definedName name="_xlnm.Print_Area" localSheetId="1">'Spis treści'!$A$1:$C$59</definedName>
    <definedName name="_xlnm.Print_Area" localSheetId="0">'Strona tytułowa'!$A$1:$B$34</definedName>
    <definedName name="_xlnm.Print_Area" localSheetId="10">'Tab 1 (11)'!$A$1:$F$30</definedName>
    <definedName name="_xlnm.Print_Area" localSheetId="21">'Tab 1 (23)'!$A$1:$F$62</definedName>
    <definedName name="_xlnm.Print_Area" localSheetId="22">'Tab 1 (24) i 2 (25)'!$A$1:$G$39</definedName>
    <definedName name="_xlnm.Print_Area" localSheetId="26">'Tab 1 (28)'!$A$1:$L$24</definedName>
    <definedName name="_xlnm.Print_Area" localSheetId="11">'Tab 2 (12) i wykres 1'!$A$1:$E$48</definedName>
    <definedName name="_xlnm.Print_Area" localSheetId="27">'Tab 2 (29) i 3 (30)'!$A$1:$H$29</definedName>
    <definedName name="_xlnm.Print_Area" localSheetId="12">'Tab 3 (13) i wykres 2'!$A$1:$E$51</definedName>
    <definedName name="_xlnm.Print_Area" localSheetId="13">'Tab 4 (14)'!$A$1:$H$30</definedName>
    <definedName name="_xlnm.Print_Area" localSheetId="14">'Tab 5 (15)'!$A$1:$F$33</definedName>
    <definedName name="_xlnm.Print_Area" localSheetId="17">'Tab 7 (17)'!$A$1:$F$33</definedName>
    <definedName name="_xlnm.Print_Area" localSheetId="18">'Tab 8 (18)'!$A$1:$H$32</definedName>
    <definedName name="_xlnm.Print_Area" localSheetId="2">'Uwagi wstępne'!$A$1:$B$128</definedName>
    <definedName name="_xlnm.Print_Area" localSheetId="15">'Wykres 3'!$A$1:$F$6</definedName>
    <definedName name="_xlnm.Print_Area" localSheetId="23">'Wykres 4'!$A$1:$G$34</definedName>
    <definedName name="_xlnm.Print_Area" localSheetId="25">'Wykres 5'!$B$1:$M$21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19" l="1"/>
  <c r="B29" i="119" l="1"/>
  <c r="B21" i="114"/>
  <c r="B22" i="113"/>
  <c r="B28" i="102"/>
  <c r="B13" i="101"/>
  <c r="B9" i="99"/>
  <c r="B9" i="97"/>
  <c r="B4" i="125"/>
  <c r="B6" i="110"/>
  <c r="B19" i="109"/>
  <c r="B5" i="109"/>
  <c r="B19" i="108"/>
  <c r="B5" i="108"/>
  <c r="B18" i="107"/>
  <c r="B5" i="107"/>
  <c r="F16" i="113" l="1"/>
  <c r="F15" i="113"/>
  <c r="F14" i="113"/>
  <c r="F12" i="113"/>
  <c r="F11" i="113"/>
  <c r="F10" i="113"/>
  <c r="F9" i="113"/>
  <c r="F8" i="113"/>
  <c r="F61" i="104" l="1"/>
  <c r="F20" i="102" l="1"/>
  <c r="E20" i="102"/>
  <c r="F19" i="102"/>
  <c r="E19" i="102"/>
  <c r="F16" i="102"/>
  <c r="E16" i="102"/>
  <c r="F15" i="102"/>
  <c r="E15" i="102"/>
  <c r="F12" i="102"/>
  <c r="E12" i="102"/>
  <c r="F11" i="102"/>
  <c r="E11" i="102"/>
  <c r="F8" i="102"/>
  <c r="E8" i="102"/>
  <c r="F7" i="102"/>
  <c r="E7" i="102"/>
  <c r="F32" i="98" l="1"/>
  <c r="F31" i="98"/>
  <c r="F30" i="98"/>
  <c r="F29" i="98"/>
  <c r="F28" i="98"/>
  <c r="F27" i="98"/>
  <c r="F26" i="98"/>
  <c r="F25" i="98"/>
  <c r="F24" i="98"/>
  <c r="F23" i="98"/>
  <c r="F22" i="98"/>
  <c r="F21" i="98"/>
  <c r="F20" i="98"/>
  <c r="F18" i="98"/>
  <c r="F17" i="98"/>
  <c r="F16" i="98"/>
  <c r="F15" i="98"/>
  <c r="F14" i="98"/>
  <c r="F13" i="98"/>
  <c r="F9" i="98"/>
  <c r="C9" i="94" l="1"/>
  <c r="B9" i="94"/>
  <c r="C8" i="94"/>
  <c r="B8" i="94"/>
  <c r="D9" i="94"/>
  <c r="D8" i="94"/>
  <c r="F29" i="117" l="1"/>
  <c r="E29" i="117"/>
  <c r="F28" i="117"/>
  <c r="E28" i="117"/>
  <c r="F27" i="117"/>
  <c r="E27" i="117"/>
  <c r="F25" i="117"/>
  <c r="E25" i="117"/>
  <c r="F24" i="117"/>
  <c r="E24" i="117"/>
  <c r="F23" i="117"/>
  <c r="E23" i="117"/>
  <c r="G16" i="114"/>
  <c r="F16" i="114"/>
  <c r="G14" i="114"/>
  <c r="F14" i="114"/>
  <c r="G13" i="114"/>
  <c r="F13" i="114"/>
  <c r="G11" i="114"/>
  <c r="F11" i="114"/>
  <c r="G10" i="114"/>
  <c r="F10" i="114"/>
  <c r="G9" i="114"/>
  <c r="F9" i="114"/>
  <c r="G8" i="114"/>
  <c r="F8" i="114"/>
  <c r="G7" i="114"/>
  <c r="F7" i="114"/>
  <c r="C33" i="130"/>
  <c r="B33" i="130"/>
  <c r="E16" i="113"/>
  <c r="E15" i="113"/>
  <c r="E14" i="113"/>
  <c r="E12" i="113"/>
  <c r="E11" i="113"/>
  <c r="E10" i="113"/>
  <c r="E9" i="113"/>
  <c r="E8" i="113"/>
  <c r="D33" i="130" l="1"/>
  <c r="B34" i="130" s="1"/>
  <c r="C34" i="130" l="1"/>
  <c r="D34" i="130"/>
  <c r="F60" i="104"/>
  <c r="F59" i="104"/>
  <c r="F57" i="104"/>
  <c r="E57" i="104"/>
  <c r="F56" i="104"/>
  <c r="E56" i="104"/>
  <c r="F55" i="104"/>
  <c r="E55" i="104"/>
  <c r="F53" i="104"/>
  <c r="E53" i="104"/>
  <c r="F52" i="104"/>
  <c r="E52" i="104"/>
  <c r="F51" i="104"/>
  <c r="E51" i="104"/>
  <c r="F49" i="104"/>
  <c r="E49" i="104"/>
  <c r="F48" i="104"/>
  <c r="E48" i="104"/>
  <c r="F47" i="104"/>
  <c r="E47" i="104"/>
  <c r="F45" i="104"/>
  <c r="E45" i="104"/>
  <c r="F44" i="104"/>
  <c r="E44" i="104"/>
  <c r="F43" i="104"/>
  <c r="E43" i="104"/>
  <c r="F41" i="104"/>
  <c r="E41" i="104"/>
  <c r="F40" i="104"/>
  <c r="E40" i="104"/>
  <c r="F39" i="104"/>
  <c r="E39" i="104"/>
  <c r="F37" i="104"/>
  <c r="E37" i="104"/>
  <c r="F36" i="104"/>
  <c r="E36" i="104"/>
  <c r="F35" i="104"/>
  <c r="E35" i="104"/>
  <c r="F33" i="104"/>
  <c r="E33" i="104"/>
  <c r="F32" i="104"/>
  <c r="E32" i="104"/>
  <c r="F31" i="104"/>
  <c r="E31" i="104"/>
  <c r="F29" i="104"/>
  <c r="E29" i="104"/>
  <c r="F28" i="104"/>
  <c r="E28" i="104"/>
  <c r="F27" i="104"/>
  <c r="E27" i="104"/>
  <c r="F25" i="104"/>
  <c r="E25" i="104"/>
  <c r="F24" i="104"/>
  <c r="E24" i="104"/>
  <c r="F23" i="104"/>
  <c r="E23" i="104"/>
  <c r="F21" i="104"/>
  <c r="E21" i="104"/>
  <c r="F20" i="104"/>
  <c r="E20" i="104"/>
  <c r="F19" i="104"/>
  <c r="E19" i="104"/>
  <c r="F17" i="104"/>
  <c r="E17" i="104"/>
  <c r="F16" i="104"/>
  <c r="E16" i="104"/>
  <c r="F15" i="104"/>
  <c r="E15" i="104"/>
  <c r="F13" i="104"/>
  <c r="E13" i="104"/>
  <c r="F12" i="104"/>
  <c r="E12" i="104"/>
  <c r="F11" i="104"/>
  <c r="E11" i="104"/>
  <c r="F9" i="104"/>
  <c r="E9" i="104"/>
  <c r="F8" i="104"/>
  <c r="E8" i="104"/>
  <c r="F7" i="104"/>
  <c r="E7" i="104"/>
  <c r="F8" i="101" l="1"/>
  <c r="E8" i="101"/>
  <c r="F7" i="101"/>
  <c r="E7" i="101"/>
  <c r="D30" i="101"/>
  <c r="D29" i="101"/>
  <c r="D28" i="101"/>
  <c r="D27" i="101"/>
  <c r="D26" i="101"/>
  <c r="D25" i="101"/>
  <c r="D24" i="101"/>
  <c r="D23" i="101"/>
  <c r="D22" i="101"/>
  <c r="D21" i="101"/>
  <c r="D20" i="101"/>
  <c r="D19" i="101"/>
  <c r="D18" i="101"/>
  <c r="D17" i="101"/>
  <c r="D16" i="101"/>
  <c r="D15" i="101"/>
  <c r="C14" i="101"/>
  <c r="E32" i="98"/>
  <c r="E31" i="98"/>
  <c r="E30" i="98"/>
  <c r="E29" i="98"/>
  <c r="E28" i="98"/>
  <c r="E27" i="98"/>
  <c r="E26" i="98"/>
  <c r="E25" i="98"/>
  <c r="E24" i="98"/>
  <c r="E23" i="98"/>
  <c r="E22" i="98"/>
  <c r="E21" i="98"/>
  <c r="E20" i="98"/>
  <c r="E18" i="98"/>
  <c r="E17" i="98"/>
  <c r="E16" i="98"/>
  <c r="E15" i="98"/>
  <c r="E14" i="98"/>
  <c r="E13" i="98"/>
  <c r="E11" i="98"/>
  <c r="E10" i="98"/>
  <c r="E9" i="98"/>
  <c r="C11" i="98"/>
  <c r="F11" i="98" s="1"/>
  <c r="C10" i="98"/>
  <c r="F10" i="98" s="1"/>
  <c r="F32" i="96" l="1"/>
  <c r="E32" i="96"/>
  <c r="F31" i="96"/>
  <c r="E31" i="96"/>
  <c r="F30" i="96"/>
  <c r="E30" i="96"/>
  <c r="F29" i="96"/>
  <c r="E29" i="96"/>
  <c r="F28" i="96"/>
  <c r="E28" i="96"/>
  <c r="F26" i="96"/>
  <c r="E26" i="96"/>
  <c r="F25" i="96"/>
  <c r="E25" i="96"/>
  <c r="F24" i="96"/>
  <c r="E24" i="96"/>
  <c r="F23" i="96"/>
  <c r="E23" i="96"/>
  <c r="F22" i="96"/>
  <c r="E22" i="96"/>
  <c r="F18" i="96"/>
  <c r="E18" i="96"/>
  <c r="F17" i="96"/>
  <c r="E17" i="96"/>
  <c r="F16" i="96"/>
  <c r="E16" i="96"/>
  <c r="F15" i="96"/>
  <c r="E15" i="96"/>
  <c r="F14" i="96"/>
  <c r="E14" i="96"/>
  <c r="A1" i="135"/>
  <c r="A1" i="125" s="1"/>
  <c r="A1" i="95" s="1"/>
  <c r="A1" i="96" s="1"/>
  <c r="B23" i="135"/>
  <c r="F30" i="94" l="1"/>
  <c r="E30" i="94"/>
  <c r="F29" i="94"/>
  <c r="E29" i="94"/>
  <c r="F28" i="94"/>
  <c r="E28" i="94"/>
  <c r="F27" i="94"/>
  <c r="E27" i="94"/>
  <c r="F26" i="94"/>
  <c r="E26" i="94"/>
  <c r="F25" i="94"/>
  <c r="E25" i="94"/>
  <c r="F24" i="94"/>
  <c r="E24" i="94"/>
  <c r="F23" i="94"/>
  <c r="E23" i="94"/>
  <c r="F22" i="94"/>
  <c r="E22" i="94"/>
  <c r="F21" i="94"/>
  <c r="E21" i="94"/>
  <c r="F20" i="94"/>
  <c r="E20" i="94"/>
  <c r="F19" i="94"/>
  <c r="E19" i="94"/>
  <c r="F18" i="94"/>
  <c r="E18" i="94"/>
  <c r="F16" i="94"/>
  <c r="E16" i="94"/>
  <c r="F15" i="94"/>
  <c r="E15" i="94"/>
  <c r="F14" i="94"/>
  <c r="E14" i="94"/>
  <c r="F13" i="94"/>
  <c r="E13" i="94"/>
  <c r="F12" i="94"/>
  <c r="E12" i="94"/>
  <c r="F11" i="94"/>
  <c r="E11" i="94"/>
  <c r="F9" i="94"/>
  <c r="E9" i="94"/>
  <c r="F8" i="94"/>
  <c r="E8" i="94"/>
  <c r="F7" i="94"/>
  <c r="E7" i="94"/>
  <c r="F18" i="106" l="1"/>
  <c r="E18" i="106"/>
  <c r="F17" i="106"/>
  <c r="E17" i="106"/>
  <c r="F15" i="106"/>
  <c r="E15" i="106"/>
  <c r="F14" i="106"/>
  <c r="E14" i="106"/>
  <c r="F12" i="106"/>
  <c r="E12" i="106"/>
  <c r="F11" i="106"/>
  <c r="E11" i="106"/>
  <c r="F9" i="106"/>
  <c r="E9" i="106"/>
  <c r="E8" i="106"/>
  <c r="F8" i="106"/>
  <c r="D24" i="106"/>
  <c r="F27" i="105"/>
  <c r="E27" i="105"/>
  <c r="F25" i="105"/>
  <c r="E25" i="105"/>
  <c r="F24" i="105"/>
  <c r="E24" i="105"/>
  <c r="F23" i="105"/>
  <c r="E23" i="105"/>
  <c r="F21" i="105"/>
  <c r="E21" i="105"/>
  <c r="F20" i="105"/>
  <c r="E20" i="105"/>
  <c r="F19" i="105"/>
  <c r="E19" i="105"/>
  <c r="F18" i="105"/>
  <c r="E18" i="105"/>
  <c r="F17" i="105"/>
  <c r="E17" i="105"/>
  <c r="F15" i="105"/>
  <c r="E15" i="105"/>
  <c r="F14" i="105"/>
  <c r="E14" i="105"/>
  <c r="F13" i="105"/>
  <c r="E13" i="105"/>
  <c r="F11" i="105"/>
  <c r="E11" i="105"/>
  <c r="F10" i="105"/>
  <c r="E10" i="105"/>
  <c r="F9" i="105"/>
  <c r="E9" i="105"/>
  <c r="F8" i="105"/>
  <c r="E8" i="105"/>
  <c r="E7" i="105"/>
  <c r="F7" i="105"/>
  <c r="C29" i="121" l="1"/>
  <c r="M6" i="121"/>
  <c r="L6" i="121"/>
  <c r="K6" i="121"/>
  <c r="J6" i="121"/>
  <c r="I6" i="121"/>
  <c r="H6" i="121"/>
  <c r="G6" i="121"/>
  <c r="F6" i="121"/>
  <c r="E6" i="121"/>
  <c r="D6" i="121"/>
  <c r="C6" i="121"/>
  <c r="B6" i="121"/>
  <c r="C30" i="119"/>
  <c r="B30" i="119"/>
  <c r="E23" i="119"/>
  <c r="H23" i="119" s="1"/>
  <c r="B23" i="119"/>
  <c r="E22" i="119"/>
  <c r="B22" i="119"/>
  <c r="E21" i="119"/>
  <c r="H21" i="119" s="1"/>
  <c r="B21" i="119"/>
  <c r="E20" i="119"/>
  <c r="B20" i="119"/>
  <c r="E19" i="119"/>
  <c r="B19" i="119"/>
  <c r="E18" i="119"/>
  <c r="B18" i="119"/>
  <c r="E17" i="119"/>
  <c r="B17" i="119"/>
  <c r="E16" i="119"/>
  <c r="B16" i="119"/>
  <c r="E15" i="119"/>
  <c r="H15" i="119" s="1"/>
  <c r="B15" i="119"/>
  <c r="E14" i="119"/>
  <c r="B14" i="119"/>
  <c r="E13" i="119"/>
  <c r="H13" i="119" s="1"/>
  <c r="B13" i="119"/>
  <c r="E12" i="119"/>
  <c r="B12" i="119"/>
  <c r="H12" i="119" s="1"/>
  <c r="E11" i="119"/>
  <c r="B11" i="119"/>
  <c r="E10" i="119"/>
  <c r="B10" i="119"/>
  <c r="H10" i="119" s="1"/>
  <c r="E9" i="119"/>
  <c r="B9" i="119"/>
  <c r="E8" i="119"/>
  <c r="B8" i="119"/>
  <c r="I7" i="119"/>
  <c r="G7" i="119"/>
  <c r="F7" i="119"/>
  <c r="D7" i="119"/>
  <c r="C7" i="119"/>
  <c r="D30" i="118"/>
  <c r="C30" i="118"/>
  <c r="B30" i="118"/>
  <c r="D7" i="118"/>
  <c r="C7" i="118"/>
  <c r="B7" i="118"/>
  <c r="H8" i="116"/>
  <c r="G8" i="116"/>
  <c r="F8" i="116"/>
  <c r="E8" i="116"/>
  <c r="D8" i="116"/>
  <c r="C8" i="116"/>
  <c r="B8" i="116"/>
  <c r="A1" i="116"/>
  <c r="A1" i="117" s="1"/>
  <c r="A1" i="118" s="1"/>
  <c r="A1" i="119" s="1"/>
  <c r="J22" i="114"/>
  <c r="I22" i="114"/>
  <c r="G20" i="126" s="1"/>
  <c r="H22" i="114"/>
  <c r="F20" i="126" s="1"/>
  <c r="G22" i="114"/>
  <c r="E20" i="126" s="1"/>
  <c r="F22" i="114"/>
  <c r="D20" i="126" s="1"/>
  <c r="E22" i="114"/>
  <c r="C20" i="126" s="1"/>
  <c r="C22" i="114"/>
  <c r="B22" i="114"/>
  <c r="A1" i="114"/>
  <c r="G23" i="113"/>
  <c r="F23" i="113"/>
  <c r="E23" i="113"/>
  <c r="D23" i="113"/>
  <c r="C23" i="113"/>
  <c r="B23" i="113"/>
  <c r="C26" i="109"/>
  <c r="B26" i="109" s="1"/>
  <c r="C25" i="109"/>
  <c r="B25" i="109" s="1"/>
  <c r="C24" i="109"/>
  <c r="B24" i="109" s="1"/>
  <c r="C23" i="109"/>
  <c r="B23" i="109" s="1"/>
  <c r="C22" i="109"/>
  <c r="B22" i="109" s="1"/>
  <c r="C21" i="109"/>
  <c r="B21" i="109" s="1"/>
  <c r="F20" i="109"/>
  <c r="E20" i="109"/>
  <c r="D20" i="109"/>
  <c r="C20" i="109" s="1"/>
  <c r="C26" i="108"/>
  <c r="B26" i="108" s="1"/>
  <c r="C25" i="108"/>
  <c r="B25" i="108" s="1"/>
  <c r="C24" i="108"/>
  <c r="B24" i="108" s="1"/>
  <c r="C23" i="108"/>
  <c r="B23" i="108"/>
  <c r="C22" i="108"/>
  <c r="B22" i="108" s="1"/>
  <c r="C21" i="108"/>
  <c r="B21" i="108" s="1"/>
  <c r="G20" i="108"/>
  <c r="F20" i="108"/>
  <c r="E20" i="108"/>
  <c r="D20" i="108"/>
  <c r="C35" i="107"/>
  <c r="F35" i="107" s="1"/>
  <c r="C34" i="107"/>
  <c r="F34" i="107" s="1"/>
  <c r="C33" i="107"/>
  <c r="B33" i="107" s="1"/>
  <c r="C32" i="107"/>
  <c r="F32" i="107" s="1"/>
  <c r="C31" i="107"/>
  <c r="F31" i="107" s="1"/>
  <c r="C30" i="107"/>
  <c r="F30" i="107" s="1"/>
  <c r="C29" i="107"/>
  <c r="B29" i="107" s="1"/>
  <c r="C28" i="107"/>
  <c r="F28" i="107" s="1"/>
  <c r="C27" i="107"/>
  <c r="F27" i="107" s="1"/>
  <c r="C26" i="107"/>
  <c r="F26" i="107" s="1"/>
  <c r="C25" i="107"/>
  <c r="B25" i="107" s="1"/>
  <c r="C24" i="107"/>
  <c r="F24" i="107" s="1"/>
  <c r="C23" i="107"/>
  <c r="F23" i="107" s="1"/>
  <c r="C22" i="107"/>
  <c r="F22" i="107" s="1"/>
  <c r="C21" i="107"/>
  <c r="B21" i="107" s="1"/>
  <c r="C20" i="107"/>
  <c r="F20" i="107" s="1"/>
  <c r="G19" i="107"/>
  <c r="E19" i="107"/>
  <c r="D19" i="107"/>
  <c r="C13" i="107"/>
  <c r="B13" i="107" s="1"/>
  <c r="C12" i="107"/>
  <c r="F12" i="107" s="1"/>
  <c r="C11" i="107"/>
  <c r="F11" i="107" s="1"/>
  <c r="B11" i="107"/>
  <c r="C10" i="107"/>
  <c r="B10" i="107" s="1"/>
  <c r="C9" i="107"/>
  <c r="F9" i="107" s="1"/>
  <c r="B9" i="107"/>
  <c r="C8" i="107"/>
  <c r="F8" i="107" s="1"/>
  <c r="C7" i="107"/>
  <c r="F7" i="107" s="1"/>
  <c r="B7" i="107"/>
  <c r="G6" i="107"/>
  <c r="E6" i="107"/>
  <c r="D6" i="107"/>
  <c r="F24" i="106"/>
  <c r="E24" i="106"/>
  <c r="C24" i="106"/>
  <c r="B24" i="106"/>
  <c r="A1" i="106"/>
  <c r="A1" i="107" s="1"/>
  <c r="A1" i="108" s="1"/>
  <c r="A1" i="109" s="1"/>
  <c r="A1" i="110" s="1"/>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D21" i="102"/>
  <c r="C21" i="102"/>
  <c r="B21" i="102"/>
  <c r="D17" i="102"/>
  <c r="C17" i="102"/>
  <c r="B17" i="102"/>
  <c r="D13" i="102"/>
  <c r="C13" i="102"/>
  <c r="B13" i="102"/>
  <c r="D9" i="102"/>
  <c r="C9" i="102"/>
  <c r="B9" i="102"/>
  <c r="B14" i="101"/>
  <c r="D14" i="101" s="1"/>
  <c r="D9" i="101"/>
  <c r="C9" i="101"/>
  <c r="B9" i="101"/>
  <c r="B31" i="99"/>
  <c r="B30" i="99"/>
  <c r="B29" i="99"/>
  <c r="B28" i="99"/>
  <c r="A1" i="99"/>
  <c r="A1" i="101" s="1"/>
  <c r="A1" i="102" s="1"/>
  <c r="A1" i="98"/>
  <c r="B31" i="97"/>
  <c r="B30" i="97"/>
  <c r="B28" i="97" s="1"/>
  <c r="B29" i="97"/>
  <c r="C28" i="97"/>
  <c r="C11" i="97" s="1"/>
  <c r="B27" i="97"/>
  <c r="B26" i="97"/>
  <c r="B25" i="97"/>
  <c r="B24" i="97"/>
  <c r="B23" i="97"/>
  <c r="B22" i="97"/>
  <c r="B21" i="97"/>
  <c r="B20" i="97"/>
  <c r="B19" i="97"/>
  <c r="B18" i="97"/>
  <c r="B17" i="97"/>
  <c r="B16" i="97"/>
  <c r="B15" i="97"/>
  <c r="B14" i="97"/>
  <c r="B13" i="97"/>
  <c r="B12" i="97"/>
  <c r="H11" i="97"/>
  <c r="G11" i="97"/>
  <c r="F11" i="97"/>
  <c r="E11" i="97"/>
  <c r="A1" i="97"/>
  <c r="D27" i="96"/>
  <c r="D5" i="129" s="1"/>
  <c r="C27" i="96"/>
  <c r="B27" i="96"/>
  <c r="D21" i="96"/>
  <c r="C5" i="129" s="1"/>
  <c r="C21" i="96"/>
  <c r="B21" i="96"/>
  <c r="D13" i="96"/>
  <c r="B5" i="129" s="1"/>
  <c r="C13" i="96"/>
  <c r="C10" i="96" s="1"/>
  <c r="B13" i="96"/>
  <c r="B10" i="96" s="1"/>
  <c r="B30" i="95"/>
  <c r="B29" i="95"/>
  <c r="B28" i="95"/>
  <c r="B27" i="95"/>
  <c r="E17" i="102" l="1"/>
  <c r="F17" i="102"/>
  <c r="F5" i="129"/>
  <c r="B6" i="129" s="1"/>
  <c r="E13" i="102"/>
  <c r="F13" i="102"/>
  <c r="E9" i="102"/>
  <c r="F9" i="102"/>
  <c r="E21" i="102"/>
  <c r="F21" i="102"/>
  <c r="C6" i="107"/>
  <c r="F6" i="107" s="1"/>
  <c r="C20" i="108"/>
  <c r="H20" i="126"/>
  <c r="C29" i="102"/>
  <c r="B20" i="109"/>
  <c r="H8" i="119"/>
  <c r="H14" i="119"/>
  <c r="H16" i="119"/>
  <c r="H18" i="119"/>
  <c r="H20" i="119"/>
  <c r="H9" i="119"/>
  <c r="H11" i="119"/>
  <c r="H22" i="119"/>
  <c r="H17" i="119"/>
  <c r="H19" i="119"/>
  <c r="B29" i="102"/>
  <c r="F9" i="101"/>
  <c r="E9" i="101"/>
  <c r="C20" i="96"/>
  <c r="C11" i="96" s="1"/>
  <c r="C9" i="96" s="1"/>
  <c r="F27" i="96"/>
  <c r="E27" i="96"/>
  <c r="F21" i="96"/>
  <c r="E21" i="96"/>
  <c r="D10" i="96"/>
  <c r="E13" i="96"/>
  <c r="F13" i="96"/>
  <c r="D20" i="96"/>
  <c r="B20" i="96"/>
  <c r="B11" i="96" s="1"/>
  <c r="B9" i="96" s="1"/>
  <c r="B20" i="108"/>
  <c r="B20" i="107"/>
  <c r="B22" i="107"/>
  <c r="B24" i="107"/>
  <c r="B26" i="107"/>
  <c r="B28" i="107"/>
  <c r="B30" i="107"/>
  <c r="B32" i="107"/>
  <c r="B34" i="107"/>
  <c r="E7" i="119"/>
  <c r="B7" i="119"/>
  <c r="B6" i="107"/>
  <c r="B8" i="107"/>
  <c r="F10" i="107"/>
  <c r="B12" i="107"/>
  <c r="F21" i="107"/>
  <c r="B23" i="107"/>
  <c r="F25" i="107"/>
  <c r="B27" i="107"/>
  <c r="F29" i="107"/>
  <c r="B31" i="107"/>
  <c r="F33" i="107"/>
  <c r="B35" i="107"/>
  <c r="C19" i="107"/>
  <c r="F19" i="107" s="1"/>
  <c r="B11" i="97"/>
  <c r="D11" i="97"/>
  <c r="F6" i="129" l="1"/>
  <c r="E6" i="129"/>
  <c r="D6" i="129"/>
  <c r="C6" i="129"/>
  <c r="C21" i="126"/>
  <c r="H21" i="126"/>
  <c r="F21" i="126"/>
  <c r="E21" i="126"/>
  <c r="G21" i="126"/>
  <c r="D21" i="126"/>
  <c r="H7" i="119"/>
  <c r="F10" i="96"/>
  <c r="E10" i="96"/>
  <c r="D11" i="96"/>
  <c r="E20" i="96"/>
  <c r="F20" i="96"/>
  <c r="B19" i="107"/>
  <c r="F11" i="96" l="1"/>
  <c r="E11" i="96"/>
  <c r="D9" i="96"/>
  <c r="F9" i="96" l="1"/>
  <c r="E9" i="96"/>
</calcChain>
</file>

<file path=xl/sharedStrings.xml><?xml version="1.0" encoding="utf-8"?>
<sst xmlns="http://schemas.openxmlformats.org/spreadsheetml/2006/main" count="1329" uniqueCount="659">
  <si>
    <t>KWARTALNA 
INFORMACJA STATYSTYCZNA</t>
  </si>
  <si>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</si>
  <si>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</si>
  <si>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</si>
  <si>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</si>
  <si>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</si>
  <si>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</si>
  <si>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</si>
  <si>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</si>
  <si>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</si>
  <si>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</si>
  <si>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owoców warzyw, tytoniu, ziół i roślin zielarskich na podstawie umowy o pomocy przy zbiorach.</t>
  </si>
  <si>
    <t>• liczby wydanych decyzji o podleganiu i ustaniu ubezpieczenia społecznego rolników.</t>
  </si>
  <si>
    <t>zjawisko nie wystąpiło,</t>
  </si>
  <si>
    <t>zjawisko istniało w wielkości mniejszej od 0,5,</t>
  </si>
  <si>
    <t>zjawisko istniało w wielkości mniejszej od 0,05,</t>
  </si>
  <si>
    <t>„w tym”</t>
  </si>
  <si>
    <t>oznacza, że nie podaje się wszystkich składników sumy.</t>
  </si>
  <si>
    <t>"z tego"</t>
  </si>
  <si>
    <t>oznacza, że podaje się wszystkie składniki sumy.</t>
  </si>
  <si>
    <t>Wyszczególnienie</t>
  </si>
  <si>
    <t>2020 rok</t>
  </si>
  <si>
    <t>porównanie (wzrost/spadek)</t>
  </si>
  <si>
    <t>EMERYTURY I RENTY ogółem</t>
  </si>
  <si>
    <t>Renty</t>
  </si>
  <si>
    <t xml:space="preserve">    w tym emerytury wcześniejsze</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</si>
  <si>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</si>
  <si>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</si>
  <si>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</si>
  <si>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</si>
  <si>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</si>
  <si>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</si>
  <si>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</si>
  <si>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</si>
  <si>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</si>
  <si>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</si>
  <si>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</si>
  <si>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</si>
  <si>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</si>
  <si>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</si>
  <si>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</si>
  <si>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</si>
  <si>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</si>
  <si>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</si>
  <si>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</si>
  <si>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</si>
  <si>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</si>
  <si>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</si>
  <si>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</si>
  <si>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</si>
  <si>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</si>
  <si>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</si>
  <si>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</si>
  <si>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</si>
  <si>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</si>
  <si>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</si>
  <si>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</si>
  <si>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</si>
  <si>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</si>
  <si>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</si>
  <si>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</si>
  <si>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</si>
  <si>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</si>
  <si>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</si>
  <si>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</si>
  <si>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</si>
  <si>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</si>
  <si>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</si>
  <si>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</si>
  <si>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</si>
  <si>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</si>
  <si>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</si>
  <si>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</si>
  <si>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      w tym emerytury wcześniejsze</t>
  </si>
  <si>
    <t xml:space="preserve">RENTY </t>
  </si>
  <si>
    <t>RENTY RAZEM z tego:</t>
  </si>
  <si>
    <t xml:space="preserve">     w tym renty rodzinne wypadkowe</t>
  </si>
  <si>
    <t>Renty rodzinne nie związane 
z przekazaniem gospodarstwa rolnego</t>
  </si>
  <si>
    <t>OGÓŁEM</t>
  </si>
  <si>
    <t xml:space="preserve">  w tym renty z tytułu niezdolności 
do pracy wypadkowe</t>
  </si>
  <si>
    <t>Renty rolnicze z tytułu niezdolności 
do pracy</t>
  </si>
  <si>
    <t xml:space="preserve">    </t>
  </si>
  <si>
    <t>w tym:</t>
  </si>
  <si>
    <t>z tytułu niezdolności do pracy</t>
  </si>
  <si>
    <t xml:space="preserve">OGÓŁEM </t>
  </si>
  <si>
    <t>Emerytury finansowane
z funduszu emerytalno-rentowego, wypłacane przez MON, MSWiA, MS 
z tego:</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</si>
  <si>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</si>
  <si>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</si>
  <si>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</si>
  <si>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</si>
  <si>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</si>
  <si>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</si>
  <si>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</si>
  <si>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</si>
  <si>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</si>
  <si>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</si>
  <si>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</si>
  <si>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</si>
  <si>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</si>
  <si>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</si>
  <si>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</si>
  <si>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</si>
  <si>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</si>
  <si>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</si>
  <si>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</si>
  <si>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</si>
  <si>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</si>
  <si>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</si>
  <si>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</si>
  <si>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</si>
  <si>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</si>
  <si>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</si>
  <si>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</si>
  <si>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</si>
  <si>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</si>
  <si>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</si>
  <si>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</si>
  <si>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</si>
  <si>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</si>
  <si>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</si>
  <si>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</si>
  <si>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Wnioski pozostałe 
z poprzedniego okresu</t>
  </si>
  <si>
    <t>Zarejestrowane wnioski</t>
  </si>
  <si>
    <t>Załatwione wnioski</t>
  </si>
  <si>
    <t>Razem</t>
  </si>
  <si>
    <t>w tym 
po terminie ustawowym</t>
  </si>
  <si>
    <t>Emerytury razem</t>
  </si>
  <si>
    <t xml:space="preserve">    w tym wcześniejsze</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</si>
  <si>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</si>
  <si>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</si>
  <si>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</si>
  <si>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</si>
  <si>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</si>
  <si>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</si>
  <si>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</si>
  <si>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</si>
  <si>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</si>
  <si>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</si>
  <si>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</si>
  <si>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</si>
  <si>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</si>
  <si>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</si>
  <si>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</si>
  <si>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</si>
  <si>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</si>
  <si>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</si>
  <si>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</si>
  <si>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</si>
  <si>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</si>
  <si>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</si>
  <si>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</si>
  <si>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</si>
  <si>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</si>
  <si>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</si>
  <si>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</si>
  <si>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</si>
  <si>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</si>
  <si>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</si>
  <si>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</si>
  <si>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</si>
  <si>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</si>
  <si>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</si>
  <si>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</si>
  <si>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</si>
  <si>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</si>
  <si>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</si>
  <si>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</si>
  <si>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</si>
  <si>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</si>
  <si>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</si>
  <si>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</si>
  <si>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</si>
  <si>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</si>
  <si>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</si>
  <si>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</si>
  <si>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</si>
  <si>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</si>
  <si>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</si>
  <si>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</si>
  <si>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</si>
  <si>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</si>
  <si>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</si>
  <si>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</si>
  <si>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</si>
  <si>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</si>
  <si>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</si>
  <si>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</si>
  <si>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</si>
  <si>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</si>
  <si>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</si>
  <si>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</si>
  <si>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Australia</t>
  </si>
  <si>
    <t>Kanada</t>
  </si>
  <si>
    <t>Quebec</t>
  </si>
  <si>
    <t>Korea Płd.</t>
  </si>
  <si>
    <t>Macedonia</t>
  </si>
  <si>
    <t>Mołdawia</t>
  </si>
  <si>
    <t>Mongolia</t>
  </si>
  <si>
    <t>Ukraina</t>
  </si>
  <si>
    <t xml:space="preserve">USA </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</si>
  <si>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</si>
  <si>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</si>
  <si>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</si>
  <si>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</si>
  <si>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</si>
  <si>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</si>
  <si>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</si>
  <si>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</si>
  <si>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</si>
  <si>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</si>
  <si>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</si>
  <si>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</si>
  <si>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</si>
  <si>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</si>
  <si>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</si>
  <si>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</si>
  <si>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</si>
  <si>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</si>
  <si>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</si>
  <si>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</si>
  <si>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</si>
  <si>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</si>
  <si>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</si>
  <si>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</si>
  <si>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</si>
  <si>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</si>
  <si>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</si>
  <si>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</si>
  <si>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</si>
  <si>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</si>
  <si>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</si>
  <si>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</si>
  <si>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</si>
  <si>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</si>
  <si>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</si>
  <si>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</si>
  <si>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</si>
  <si>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</si>
  <si>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</si>
  <si>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</si>
  <si>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</si>
  <si>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</si>
  <si>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</si>
  <si>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</si>
  <si>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</si>
  <si>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</si>
  <si>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</si>
  <si>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</si>
  <si>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</si>
  <si>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</si>
  <si>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</si>
  <si>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</si>
  <si>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</si>
  <si>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</si>
  <si>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</si>
  <si>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</si>
  <si>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</si>
  <si>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</si>
  <si>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</si>
  <si>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</si>
  <si>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</si>
  <si>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</si>
  <si>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</si>
  <si>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</si>
  <si>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</si>
  <si>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</si>
  <si>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</si>
  <si>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</si>
  <si>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</si>
  <si>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</si>
  <si>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</si>
  <si>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</si>
  <si>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</si>
  <si>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</si>
  <si>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</si>
  <si>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</si>
  <si>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</si>
  <si>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</si>
  <si>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</si>
  <si>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</si>
  <si>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</si>
  <si>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</si>
  <si>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</si>
  <si>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</si>
  <si>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</si>
  <si>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</si>
  <si>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</si>
  <si>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</si>
  <si>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</si>
  <si>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</si>
  <si>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</si>
  <si>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Warszawa 2021 rok</t>
  </si>
  <si>
    <t xml:space="preserve">                         </t>
  </si>
  <si>
    <t>IV kwartał</t>
  </si>
  <si>
    <t>ŚWIADCZENIA WYRÓWNAWCZE DLA DZIAŁACZY OPOZYCJI ANTYKOMUNISTYCZNEJ ORAZ OSÓB REPRESJONOWANYCH Z POWODÓW POLITYCZNYCH</t>
  </si>
  <si>
    <t>Przeciętna miesięczna liczba emerytur i rent według rodzajów świadczeń</t>
  </si>
  <si>
    <t>Świadczenia finansowane z budżetu państwa zlecone do wypłaty Kasie Rolniczego Ubezpieczenia Społecznego</t>
  </si>
  <si>
    <t>Wnioski o przyznanie emerytur i rent według rodzajów świadczeń</t>
  </si>
  <si>
    <t>I KWARTAŁ 2021 R.</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</si>
  <si>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</si>
  <si>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</si>
  <si>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</si>
  <si>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</si>
  <si>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</si>
  <si>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</si>
  <si>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Przeciętna miesięczna liczba świadczeniobiorców na tle ubezpieczonych</t>
  </si>
  <si>
    <t>Przeciętne miesięczne świadczenia emerytalno-rentowe</t>
  </si>
  <si>
    <t>Przeciętna miesięczna liczba emerytur i rent według województw oraz świadczeń emerytalnych wypłaconych przez MON, MSWiA i MS</t>
  </si>
  <si>
    <t>1 (23)</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</si>
  <si>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</si>
  <si>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</si>
  <si>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</si>
  <si>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</si>
  <si>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</si>
  <si>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</si>
  <si>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</si>
  <si>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</si>
  <si>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</si>
  <si>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</si>
  <si>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</si>
  <si>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</si>
  <si>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</si>
  <si>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</si>
  <si>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</si>
  <si>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</si>
  <si>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</si>
  <si>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</si>
  <si>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</si>
  <si>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</si>
  <si>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</si>
  <si>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</si>
  <si>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</si>
  <si>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</si>
  <si>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</si>
  <si>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</si>
  <si>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</si>
  <si>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</si>
  <si>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</si>
  <si>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</si>
  <si>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</si>
  <si>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</si>
  <si>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</si>
  <si>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</si>
  <si>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</si>
  <si>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</si>
  <si>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</si>
  <si>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</si>
  <si>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</si>
  <si>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</si>
  <si>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</si>
  <si>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</si>
  <si>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</si>
  <si>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</si>
  <si>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</si>
  <si>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</si>
  <si>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</si>
  <si>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</si>
  <si>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</si>
  <si>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</si>
  <si>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</si>
  <si>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</si>
  <si>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</si>
  <si>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</si>
  <si>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Fundusz Składkowy
i Emerytalno-Rentowy 
(łącznie objętych ubezpieczeniem wypadkowym, chorobowym i macierzyńskim oraz ubezpieczeniem emerytalno-rentowym)</t>
  </si>
  <si>
    <t>w złotych</t>
  </si>
  <si>
    <t>VI. UBEZPIECZENIA ZDROWOTNE</t>
  </si>
  <si>
    <t>Świadczenia realizowane przez KRUS ogółem</t>
  </si>
  <si>
    <t>Emerytury finansowane z Funduszu Emerytalno-Rentowego, a wypłacane przez MON, MSWiA, MS</t>
  </si>
  <si>
    <t>TABLICA 1. EMERYTURY I RENTY</t>
  </si>
  <si>
    <t>TABLICA 1 (11). PRZECIĘTNA MIESIĘCZNA LICZBA EMERYTUR I RENT WEDŁUG RODZAJÓW ŚWIADCZEŃ</t>
  </si>
  <si>
    <t>TABLICA 3 (13). PRZECIĘTNE MIESIĘCZNE ŚWIADCZENIA EMERYTALNO-RENTOWE</t>
  </si>
  <si>
    <t>TABLICA 5 (15). WYDATKI NA ŚWIADCZENIA EMERYTALNO-RENTOWE WEDŁUG RODZAJÓW ŚWIADCZEŃ</t>
  </si>
  <si>
    <t>TABLICA 10 (20). ZASIŁKI MACIERZYŃSKIE WEDŁUG WOJEWÓDZTW</t>
  </si>
  <si>
    <t>TABLICA 12 (22). ZASIŁKI POGRZEBOWE WEDŁUG WOJEWÓDZTW</t>
  </si>
  <si>
    <t xml:space="preserve">TABLICA 1 (24). ZASIŁKI CHOROBOWE I JEDNORAZOWE ODSZKODOWANIA </t>
  </si>
  <si>
    <t>TABLICA 2 (25). ZASIŁKI CHOROBOWE I JEDNORAZOWE ODSZKODOWANIA WEDŁUG WOJEWÓDZTW</t>
  </si>
  <si>
    <t>TABLICA 3 (26). WYPADKI PRZY PRACY ROLNICZEJ I CHOROBY ZAWODOWE ROLNIKÓW</t>
  </si>
  <si>
    <t>TABLICA 4 (27). WYPADKI I CHOROBY ZAWODOWE, Z TYTUŁU KTÓRYCH PRZYZNANO JEDNORAZOWE ODSZKODOWANIA WEDŁUG WOJEWÓDZTW</t>
  </si>
  <si>
    <t>TABLICA 7 (34). PRZYPIS I WPŁYWY NALEŻNOŚCI Z TYTUŁU SKŁADEK NA UBEZPIECZENIE SPOŁECZNE ROLNIKÓW WEDŁUG WOJEWÓDZTW</t>
  </si>
  <si>
    <t>Emerytury i renty</t>
  </si>
  <si>
    <t>Zwiększenia do emerytur i rent finansowane z Funduszu Emerytalno-Rentowego, wypłacane przy świadczeniach pracowniczych</t>
  </si>
  <si>
    <t>Świadczenia emerytalno-rentowe transferowane do poszczególnych państw UE/EFTA i Wielkiej Brytanii oraz do innych państwa na podstawie umów dwustronnych</t>
  </si>
  <si>
    <t>1 (11)</t>
  </si>
  <si>
    <t>2 (12)</t>
  </si>
  <si>
    <t>3 (13)</t>
  </si>
  <si>
    <t>4 (14)</t>
  </si>
  <si>
    <t>Wydatki na świadczenia emerytalno-rentowe według rodzajów świadczeń</t>
  </si>
  <si>
    <t>5 (15)</t>
  </si>
  <si>
    <t>Wydatki na świadczenia emerytalno-rentowe według województw oraz na świadczenia emerytalne wypłacone przez MON, MSWiA i MS</t>
  </si>
  <si>
    <t>6 (16)</t>
  </si>
  <si>
    <t>Przeciętne miesięczne świadczenie emerytalno-rentowe według województw oraz przeciętne miesięczne świadczenie emerytalne wypłacone przez MON, MSWiA i MS</t>
  </si>
  <si>
    <t>Przeciętne miesięczne świadczenie emerytalno-rentowe według rodzajów świadczeń</t>
  </si>
  <si>
    <t>7 (17)</t>
  </si>
  <si>
    <t>8 (18)</t>
  </si>
  <si>
    <t>9 (19)</t>
  </si>
  <si>
    <t>Zasiłki macierzyńskie według województw</t>
  </si>
  <si>
    <t>10 (20)</t>
  </si>
  <si>
    <t>11 (21)</t>
  </si>
  <si>
    <t>12 (22)</t>
  </si>
  <si>
    <t>1 (24)</t>
  </si>
  <si>
    <t>Zasiłki chorobowe i jednorazowe odszkodowania według województw</t>
  </si>
  <si>
    <t>Zasiłki pogrzebowe według województw</t>
  </si>
  <si>
    <t>Przypis i wpływy należności z tytułu składek na ubezpieczenie społeczne rolników według województw</t>
  </si>
  <si>
    <t>7 (34)</t>
  </si>
  <si>
    <t>2 (25)</t>
  </si>
  <si>
    <t>3 (26)</t>
  </si>
  <si>
    <t>4 (27)</t>
  </si>
  <si>
    <t>1 (28)</t>
  </si>
  <si>
    <t>2 (29)</t>
  </si>
  <si>
    <t>3 (30)</t>
  </si>
  <si>
    <t>5 (32)</t>
  </si>
  <si>
    <t>6 (33)</t>
  </si>
  <si>
    <t>8 (35)</t>
  </si>
  <si>
    <t>1 (36)</t>
  </si>
  <si>
    <t>2 (37)</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</si>
  <si>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</si>
  <si>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</si>
  <si>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</si>
  <si>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</si>
  <si>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</si>
  <si>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   - całkowita niezdolność do pracy w gospodarstwie rolnym powstała w okresie podlegania ubezpieczeniu 
     emerytalno-rentowemu lub nie później niż w ciągu 18 miesięcy od ustania tych okresów,</t>
  </si>
  <si>
    <t xml:space="preserve">   - podlegał ubezpieczeniu emerytalno-rentowemu przez wymagany okres wynoszący od 1 roku do 5 lat w zależności
     od wieku, w jakim powstała całkowita niezdolność do pracy.</t>
  </si>
  <si>
    <t xml:space="preserve">Zasiłek macierzyński od 1 stycznia 2016 r. jest świadczeniem z ubezpieczenia emerytalno-rentowego. </t>
  </si>
  <si>
    <t>Zasiłek macierzyński przysługuje osobie objętej ubezpieczeniem emerytalno-rentowym z mocy ustawy lub na wniosek.</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</si>
  <si>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</si>
  <si>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</si>
  <si>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</si>
  <si>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</si>
  <si>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</si>
  <si>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</si>
  <si>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</si>
  <si>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</si>
  <si>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</si>
  <si>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</si>
  <si>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</si>
  <si>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</si>
  <si>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</si>
  <si>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</si>
  <si>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 będąc rolnikiem przekazały grunty prowadzonego przez siebie gospodarstwa do zalesienia, jeżeli nie podlegają innemu ubezpieczeniu społecznemu i nie mają ustalonego prawa do  emerytury lub renty lub prawa do świadczeń z ubezpieczeń społecznych.</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</si>
  <si>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</si>
  <si>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</si>
  <si>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</si>
  <si>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</si>
  <si>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</si>
  <si>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</si>
  <si>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</si>
  <si>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</si>
  <si>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</si>
  <si>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</si>
  <si>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</si>
  <si>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</si>
  <si>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</si>
  <si>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</si>
  <si>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</si>
  <si>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</si>
  <si>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</si>
  <si>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</si>
  <si>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</si>
  <si>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</si>
  <si>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</si>
  <si>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</si>
  <si>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</si>
  <si>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</si>
  <si>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</si>
  <si>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</si>
  <si>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</si>
  <si>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</si>
  <si>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</si>
  <si>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t xml:space="preserve">W przypadku rolników lub domowników, którzy, podlegając ubezpieczeniu społecznemu rolników w pełnym zakresie z mocy ustawy, zostali objęci innym ubezpieczeniem społecznym z tytułu wykonywania umowy zlecenia lub powołania do rady nadzorczej, składka zdrowotna jest opłacana z każdego należnego tytułu, z wyjątkiem składek finansowanych z budżetu państwa. Wówczas składka ta nie jest opłacana przez KRUS.                                                                                                                                                                                                                                                                                                                        </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</si>
  <si>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</si>
  <si>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</si>
  <si>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lub renty rolniczej.</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</si>
  <si>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</si>
  <si>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</si>
  <si>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</si>
  <si>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t>• zasiłek macierzyński</t>
    </r>
    <r>
      <rPr>
        <sz val="8"/>
        <color theme="1"/>
        <rFont val="Arial"/>
        <family val="2"/>
        <charset val="238"/>
      </rPr>
      <t xml:space="preserve"> przysługuje ubezpieczonej matce lub ojcu dziecka.</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</si>
  <si>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</si>
  <si>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ubezpieczenie wypadkowe, chorobowe i macierzyńskie</t>
    </r>
    <r>
      <rPr>
        <sz val="8"/>
        <color theme="1"/>
        <rFont val="Arial"/>
        <family val="2"/>
        <charset val="238"/>
      </rPr>
      <t xml:space="preserve"> 
(świadczenia z tego ubezpieczenia finansowane są z funduszu składkowego),</t>
    </r>
  </si>
  <si>
    <r>
      <rPr>
        <b/>
        <sz val="8"/>
        <color theme="1"/>
        <rFont val="Arial"/>
        <family val="2"/>
        <charset val="238"/>
      </rPr>
      <t>- ubezpieczenie emerytalno-rentowe</t>
    </r>
    <r>
      <rPr>
        <sz val="8"/>
        <color theme="1"/>
        <rFont val="Arial"/>
        <family val="2"/>
        <charset val="238"/>
      </rPr>
      <t xml:space="preserve"> 
(świadczenia z tego ubezpieczenia finansowane są z funduszu emerytalno-rentowego)</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</si>
  <si>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</si>
  <si>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</si>
  <si>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</si>
  <si>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</si>
  <si>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r>
      <rPr>
        <b/>
        <sz val="8"/>
        <color theme="1"/>
        <rFont val="Arial"/>
        <family val="2"/>
        <charset val="238"/>
      </rPr>
      <t xml:space="preserve">Dział Świadczenia finansowane z budżetu państwa
</t>
    </r>
    <r>
      <rPr>
        <sz val="8"/>
        <color theme="1"/>
        <rFont val="Arial"/>
        <family val="2"/>
        <charset val="238"/>
      </rPr>
      <t xml:space="preserve">zawiera informacje dotyczące świadczeń finansowanych z budżetu państwa zleconych do wypłaty KRUS, tj.:   </t>
    </r>
  </si>
  <si>
    <t>- świadczeń wyrównawczych dla działaczy opozycji antykomunistycznej oraz osób represjonowanych z powodów politycznych.</t>
  </si>
  <si>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</si>
  <si>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</si>
  <si>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</si>
  <si>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</si>
  <si>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</si>
  <si>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</si>
  <si>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</si>
  <si>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</si>
  <si>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</si>
  <si>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t xml:space="preserve">Świadczenie to przyznawane jest z tytułu urodzenia dziecka, a także z tytułu przysposobienia lub przyjęcia na wychowanie dziecka                w wieku do 7 roku życia, a w przypadku dziecka, wobec którego podjęto decyzję o odroczeniu obowiązku szkolnego, do 10 roku życia. </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</si>
  <si>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</si>
  <si>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</si>
  <si>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</si>
  <si>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</si>
  <si>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</si>
  <si>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</si>
  <si>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</si>
  <si>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t>I kwartał</t>
  </si>
  <si>
    <t>2021 rok</t>
  </si>
  <si>
    <t xml:space="preserve">I kwartału 2021 r. 
z 
I kwartałem 2020 r. </t>
  </si>
  <si>
    <t xml:space="preserve">I kwartału 2021 r. 
z 
IV kwartałem 2020 r. </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</si>
  <si>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</si>
  <si>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</si>
  <si>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</si>
  <si>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</si>
  <si>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</si>
  <si>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</si>
  <si>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</si>
  <si>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 xml:space="preserve">OGÓŁEM </t>
    </r>
    <r>
      <rPr>
        <b/>
        <vertAlign val="superscript"/>
        <sz val="8"/>
        <rFont val="Arial"/>
        <family val="2"/>
        <charset val="238"/>
      </rPr>
      <t>1)</t>
    </r>
  </si>
  <si>
    <r>
      <t>Przeciętna miesięczna liczba osób</t>
    </r>
    <r>
      <rPr>
        <vertAlign val="superscript"/>
        <sz val="8"/>
        <rFont val="Arial"/>
        <family val="2"/>
        <charset val="238"/>
      </rPr>
      <t xml:space="preserve"> </t>
    </r>
  </si>
  <si>
    <t xml:space="preserve">TABLICA 3. WNIOSKI O PRZYZNANIE EMERYTUR I RENT WEDŁUG RODZAJÓW ŚWIADCZEŃ </t>
  </si>
  <si>
    <t>TABLICA 2. ZWIĘKSZENIA DO EMERYTUR I RENT FINANSOWANE Z FUNDUSZU EMERYTALNO-RENTOWEGO, 
                    WYPŁACANE PRZY ŚWIADCZENIACH PRACOWNICZYCH</t>
  </si>
  <si>
    <r>
      <t xml:space="preserve">Płatne pro rata temporis </t>
    </r>
    <r>
      <rPr>
        <vertAlign val="superscript"/>
        <sz val="8"/>
        <color theme="1"/>
        <rFont val="Arial"/>
        <family val="2"/>
        <charset val="238"/>
      </rPr>
      <t>1)</t>
    </r>
    <r>
      <rPr>
        <sz val="8"/>
        <color theme="1"/>
        <rFont val="Arial"/>
        <family val="2"/>
        <charset val="238"/>
      </rPr>
      <t xml:space="preserve">
</t>
    </r>
  </si>
  <si>
    <t>Emerytury prezentowane są łącznie ze świadczeniami rolnymi w wysokości 50% ze względu na uprawnienia do świadczeń pracowniczych zbiegających się ze świadczeniami zagranicznymi oraz z emeryturami finansowanymi z funduszu emerytalno-rentowego, a wypłaconymi przez MON, MSWiA, MS.</t>
  </si>
  <si>
    <t>Kwota nie obejmuje należnych świadczeń z innych systemów ubezpieczeniowych, wypłacanych w tzw. zbiegu z emeryturą lub rentą rolną.</t>
  </si>
  <si>
    <r>
      <t>Emerytury</t>
    </r>
    <r>
      <rPr>
        <vertAlign val="superscript"/>
        <sz val="8"/>
        <rFont val="Arial"/>
        <family val="2"/>
        <charset val="238"/>
      </rPr>
      <t xml:space="preserve"> 1) </t>
    </r>
  </si>
  <si>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</si>
  <si>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</si>
  <si>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</si>
  <si>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</si>
  <si>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</si>
  <si>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t>- jednorazowymi świadczeniami pieniężnymi.</t>
  </si>
  <si>
    <t>- dodatkami pielęgnacyjnymi, dla sierot zupełnych, za tajne nauczanie, z tytułu pracy przymusowej po 1 września 1939 r., a także obejmuje wypłaty wyrównawcze za okresy wsteczne,</t>
  </si>
  <si>
    <t xml:space="preserve">Dane do wykresu nr 4 </t>
  </si>
  <si>
    <t>WYKRES NR 2. PRZECIĘTNE MIESIĘCZNE ŚWIADCZENIA EMERYTALNO-RENTOWE</t>
  </si>
  <si>
    <t>TABLICA 7 (17). PRZECIĘTNE MIESIĘCZNE ŚWIADCZENIE EMERYTALNO-RENTOWE 
                             WEDŁUG RODZAJÓW ŚWIADCZEŃ</t>
  </si>
  <si>
    <r>
      <t>rodzinne</t>
    </r>
    <r>
      <rPr>
        <vertAlign val="superscript"/>
        <sz val="8"/>
        <rFont val="Arial"/>
        <family val="2"/>
        <charset val="238"/>
      </rPr>
      <t xml:space="preserve"> </t>
    </r>
  </si>
  <si>
    <t>Przeciętne świadczenie</t>
  </si>
  <si>
    <r>
      <t xml:space="preserve">Ogółem </t>
    </r>
    <r>
      <rPr>
        <vertAlign val="superscript"/>
        <sz val="8"/>
        <rFont val="Arial"/>
        <family val="2"/>
        <charset val="238"/>
      </rPr>
      <t>1)</t>
    </r>
  </si>
  <si>
    <t xml:space="preserve">I kwartału 
2021 r. 
z I kwartałem 2020 r. </t>
  </si>
  <si>
    <t xml:space="preserve">I kwartału 
2021 r. 
z IV kwartałem 2020 r. </t>
  </si>
  <si>
    <t>w tym: renty z tytułu niezdolności do pracy wypadkowe</t>
  </si>
  <si>
    <t xml:space="preserve">Dane do wykresu nr 3 </t>
  </si>
  <si>
    <t xml:space="preserve">I kwartału 2021 r. 
z I kwartałem 2020 r. </t>
  </si>
  <si>
    <t xml:space="preserve">I kwartału 2021 r. 
z IV kwartałem 2020 r. </t>
  </si>
  <si>
    <t xml:space="preserve">I kwartału 2021 r. 
z I kwartałem 
2020 r. </t>
  </si>
  <si>
    <t>Dane do wykresu nr 5</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</si>
  <si>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</si>
  <si>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</si>
  <si>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</si>
  <si>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</si>
  <si>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</si>
  <si>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</si>
  <si>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</si>
  <si>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</si>
  <si>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</si>
  <si>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</si>
  <si>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</si>
  <si>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</si>
  <si>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rolnicy prowadzący działalność rolniczą w gospodarstwach rolnych poniżej 6 ha przelicz.</t>
    </r>
    <r>
      <rPr>
        <vertAlign val="superscript"/>
        <sz val="8"/>
        <color theme="1"/>
        <rFont val="Arial"/>
        <family val="2"/>
        <charset val="238"/>
      </rPr>
      <t>1)</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</si>
  <si>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</si>
  <si>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</si>
  <si>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</si>
  <si>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</si>
  <si>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</si>
  <si>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</si>
  <si>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</si>
  <si>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</si>
  <si>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</si>
  <si>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</si>
  <si>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</si>
  <si>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</si>
  <si>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III. ŚWIADCZENIA FINANSOWANE Z BUDŻETU PAŃSTWA</t>
  </si>
  <si>
    <t>IV. FUNDUSZ SKŁADKOWY UBEZPIECZENIA SPOŁECZNEGO ROLNIKÓW</t>
  </si>
  <si>
    <t>VI. UBEZPIECZENIE ZDROWOTNE</t>
  </si>
  <si>
    <t>pobierających renty 
strukturalne</t>
  </si>
  <si>
    <t xml:space="preserve"> I. EMERYTURY I RENTY REALIZOWANE PRZEZ KRUS</t>
  </si>
  <si>
    <t>Przeciętna miesięczna 
liczba świadczeniobiorców 
w I kwartale 2021 r.</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</si>
  <si>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</si>
  <si>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</si>
  <si>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</si>
  <si>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</si>
  <si>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</si>
  <si>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</si>
  <si>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</si>
  <si>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brak informacji albo brak informacji wiarygodnych,</t>
  </si>
  <si>
    <t>wypełnienie pozycji jest niemożliwe lub niecelowe,</t>
  </si>
  <si>
    <t xml:space="preserve">I kwartału 
2021 r. 
z 
I kwartałem 2020 r. </t>
  </si>
  <si>
    <t xml:space="preserve">I kwartału 
2021 r. 
z 
IV kwartałem 2020 r. </t>
  </si>
  <si>
    <t>TABLICA 4 (14). PRZECIĘTNA MIESIĘCZNA LICZBA EMERYTUR I RENT WEDŁUG WOJEWÓDZTW ORAZ ŚWIADCZEŃ
                            EMERYTALNYCH WYPŁACONYCH PRZEZ MON, MSWiA, MS</t>
  </si>
  <si>
    <t>TABLICA 6 (16). WYDATKI NA ŚWIADCZENIA EMERYTALNO-RENTOWE W PODZIALE NA WOJEWÓDZTWA ORAZ ŚWIADCZENIA EMERYTALNE WYPŁACONE PRZEZ MON, MSWiA, MS</t>
  </si>
  <si>
    <t>Renty z tytułu niezdolności do pracy 
za przekazane gospodarstwo rolne Państwu</t>
  </si>
  <si>
    <t>Renty z tytułu niezdolności do pracy 
za przekazane gospodarstwo rolne następcy</t>
  </si>
  <si>
    <t>TABLICA 8 (18). PRZECIĘTNE MIESIĘCZNE ŚWIADCZENIE EMERYTALNO-RENTOWE WEDŁUG WOJEWÓDZTW ORAZ PRZECIĘTNE 
                            MIESIĘCZNE ŚWIADCZENIE EMERYTALNE WYPŁACONE PRZEZ MON, MSWiA, MS</t>
  </si>
  <si>
    <t>W MARCU 2021 ROKU</t>
  </si>
  <si>
    <t>TABLICA 1 (36). LICZBA OSÓB PODLEGAJĄCYCH UBEZPIECZENIU ZDROWOTNEMU</t>
  </si>
  <si>
    <t>TABLICA 2 (37). PRZYPIS SKŁADEK NA UBEZPIECZENIE ZDROWOTNE</t>
  </si>
  <si>
    <t>TABLICA 4. DECYZJE I POSTĘPOWANIA UMORZONE W SPRAWACH O EMERYTURY I RENTY WEDŁUG RODZAJÓW ŚWIADCZEŃ</t>
  </si>
  <si>
    <t>TABLICA 5. DECYZJE I POSTĘPOWANIA UMORZONE W SPRAWACH O EMERYTURY I RENTY WEDŁUG WOJEWÓDZTW</t>
  </si>
  <si>
    <t>TABLICA 6. WNIOSKI O PRZYZNANIE EMERYTUR I RENT ROLNICZYCH ROZPATRYWANE Z ZASTOSOWANIEM 
                     PRZEPISÓW WSPÓLNOTOWYCH UE</t>
  </si>
  <si>
    <t>TABLICA 7. DECYZJE W SPRAWACH WNIOSKÓW O PRZYZNANIE EMERYTUR I RENT ROLNICZYCH Z ZASTOSOWANIEM 
                    PRZEPISÓW WSPÓLNOTOWYCH UE</t>
  </si>
  <si>
    <t>TABLICA 8. WNIOSKI O PRZYZNANIE EMERYTUR I RENT ROLNICZYCH Z ZASTOSOWANIEM POSTANOWIEŃ UMÓW 
                    DWUSTRONNYCH O ZABEZPIECZENIU SPOŁECZNYM</t>
  </si>
  <si>
    <t>TABLICA 9. DECYZJE W SPRAWACH WNIOSKÓW O PRZYZNANIE EMERYTUR I RENT ROLNICZYCH Z ZASTOSOWANIEM 
                    POSTANOWIEŃ UMÓW DWUSTRONNYCH O ZABEZPIECZENIU SPOŁECZNYM</t>
  </si>
  <si>
    <r>
      <t xml:space="preserve">TABLICA 10.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</si>
  <si>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9 (19). ZASIŁKI MACIERZYŃSKIE</t>
  </si>
  <si>
    <t>TABLICA 11 (21). ZASIŁKI POGRZEBOWE</t>
  </si>
  <si>
    <t>ZASIŁKI POGRZEBOWE OGÓŁEM</t>
  </si>
  <si>
    <t>Przeciętna miesięczna liczba osób</t>
  </si>
  <si>
    <t>Przeciętna miesięczna liczba świadczeń</t>
  </si>
  <si>
    <r>
      <t>Przeciętna miesięczna liczba świadczeń</t>
    </r>
    <r>
      <rPr>
        <vertAlign val="superscript"/>
        <sz val="8"/>
        <rFont val="Arial"/>
        <family val="2"/>
        <charset val="238"/>
      </rPr>
      <t>1)</t>
    </r>
  </si>
  <si>
    <r>
      <rPr>
        <vertAlign val="superscript"/>
        <sz val="8"/>
        <rFont val="Arial"/>
        <family val="2"/>
        <charset val="238"/>
      </rPr>
      <t>1)</t>
    </r>
    <r>
      <rPr>
        <sz val="8"/>
        <rFont val="Arial"/>
        <family val="2"/>
        <charset val="238"/>
      </rPr>
      <t xml:space="preserve"> Dane od miesiąca listopada 2020 r. - ze względu na niepełne okresy dane są nieporównywalne.</t>
    </r>
  </si>
  <si>
    <r>
      <t>Kwota wypłat w zł</t>
    </r>
    <r>
      <rPr>
        <vertAlign val="superscript"/>
        <sz val="8"/>
        <rFont val="Arial"/>
        <family val="2"/>
        <charset val="238"/>
      </rPr>
      <t>1)</t>
    </r>
  </si>
  <si>
    <t xml:space="preserve">TABLICA 1 (23). ŚWIADCZENIA FINANSOWANE Z BUDŻETU PAŃSTWA ZLECONE DO WYPŁATY
                            KASIE ROLNICZEGO UBEZPIECZENIA SPOŁECZNEGO </t>
  </si>
  <si>
    <t>STAN NA DZIEŃ 31 MARCA 2021 R.</t>
  </si>
  <si>
    <t>TABLICA 1 (28). LICZBA PŁATNIKÓW SKŁADEK WEDŁUG WOJEWÓDZTW</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</si>
  <si>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</si>
  <si>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</si>
  <si>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TABLICA 2 (29). LICZBA UBEZPIECZONYCH WEDŁUG STATUSU UBEZPIECZONEGO</t>
  </si>
  <si>
    <t>I kwartał
(stan na dzień
 31 marca)</t>
  </si>
  <si>
    <t>I kwartał 
(stan na dzień
 31 marca)</t>
  </si>
  <si>
    <t>IV kwartał
 (stan na dzień
 31 grudnia)</t>
  </si>
  <si>
    <t>TABLICA 3 (30). LICZBA UBEZPIECZONYCH I PŁATNIKÓW SKŁADEK</t>
  </si>
  <si>
    <t>TABLICA 4 (31). LICZBA UBEZPIECZONYCH WEDŁUG WOJEWÓDZTW</t>
  </si>
  <si>
    <t>TABLICA 5 (32). LICZBA UBEZPIECZONYCH Z TYTUŁU PROWADZENIA JEDNOCZEŚNIE DZIAŁALNOŚCI ROLNICZEJ
                           I POZAROLNICZEJ DZIAŁALNOŚCI GOSPODARCZEJ WEDŁUG WOJEWÓDZTW</t>
  </si>
  <si>
    <t>TABLICA 8 (35).
DECYZJE O PODLEGANIU I USTANIU UBEZPIECZENIA 
SPOŁECZNEGO ROLNIKÓW WEDŁUG WOJEWÓDZTW</t>
  </si>
  <si>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</si>
  <si>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</si>
  <si>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</si>
  <si>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</si>
  <si>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</si>
  <si>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</si>
  <si>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</si>
  <si>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</si>
  <si>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</si>
  <si>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4 (31)</t>
  </si>
  <si>
    <t>Liczba ubezpieczonych z tytułu prowadzenia jednocześnie działalności rolniczej i pozarolniczej działalności gospodarczej według województw</t>
  </si>
  <si>
    <t>Liczba ubezpieczonych w KRUS objętych jednocześnie ubezpieczeniem społecznym w ZUS z tytułu umowy zlecenia lub pełnienia funkcji w Radzie Nadzorczej według województw</t>
  </si>
  <si>
    <t xml:space="preserve">TABLICA 6 (33). LICZBA UBEZPIECZONYCH W KRUS OBJĘTYCH JEDNOCZEŚNIE UBEZPIECZENIEM SPOŁECZNYM
                            W ZUS Z TYTUŁU UMOWY ZLECENIA LUB PEŁNIENIA FUNKCJI W RADZIE NADZORCZEJ
                            WEDŁUG WOJEWÓDZTW </t>
  </si>
  <si>
    <t>Decyzje o podleganiu i ustaniu ubezpieczenia społecznego rolników według województw</t>
  </si>
  <si>
    <t>Liczba osób podlegających ubezpieczeniu zdrowotnemu</t>
  </si>
  <si>
    <t>Przypis składek na ubezpieczenie zdrowotne</t>
  </si>
  <si>
    <t>OBJAŚNIENIA ZNAKÓW UMOWNYCH</t>
  </si>
  <si>
    <t>OBJAŚNIENIA SKRÓTÓW</t>
  </si>
  <si>
    <t xml:space="preserve">Liczba ubezpieczonych
stan na 31 marca 2021 r.
</t>
  </si>
  <si>
    <t>Świadczenia rolne 
wypłacane z FER</t>
  </si>
  <si>
    <r>
      <t>OGÓŁEM</t>
    </r>
    <r>
      <rPr>
        <b/>
        <vertAlign val="superscript"/>
        <sz val="8"/>
        <rFont val="Arial"/>
        <family val="2"/>
        <charset val="238"/>
      </rPr>
      <t>1)</t>
    </r>
  </si>
  <si>
    <r>
      <t>Ogółem</t>
    </r>
    <r>
      <rPr>
        <vertAlign val="superscript"/>
        <sz val="8"/>
        <rFont val="Arial"/>
        <family val="2"/>
        <charset val="238"/>
      </rPr>
      <t>1)</t>
    </r>
  </si>
  <si>
    <r>
      <t>OGÓŁEM</t>
    </r>
    <r>
      <rPr>
        <b/>
        <vertAlign val="superscript"/>
        <sz val="9"/>
        <rFont val="Arial"/>
        <family val="2"/>
        <charset val="238"/>
      </rPr>
      <t>1)</t>
    </r>
  </si>
  <si>
    <t>-</t>
  </si>
  <si>
    <t>działy specjalne produkcji rolnej</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</si>
  <si>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</si>
  <si>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t>- wypłatami z innych systemów ubezpieczeniowych w przypadku zbiegu uprawnień do świadczeń z tych systemów z uprawnieniami           do świadczeń z funduszu emerytalno-rentowego,</t>
  </si>
  <si>
    <t>- emerytury prezentowane są łącznie z rodzicielskimi świadczeniami uzupełniającymi, ze świadczeniami rolnymi w wysokości 50%           ze względu na uprawnienia do świadczeń pracowniczych zbiegających się ze świadczeniami zagranicznymi oraz z emeryturami finansowanymi z funduszu emerytalno-rentowego, a wypłaconymi przez MON, MSWiA, MS,</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</si>
  <si>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</si>
  <si>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i nie mają ustalonego prawa do emerytury lub renty albo nie mają ustalonego prawa do świadczeń z ubezpieczeń społecznych.</t>
    </r>
  </si>
  <si>
    <t>Osoby, które spełniają warunki do jednoczesnego podlegania ubezpieczeniu społecznemu rolników i ubezpieczeniom emerytalnemu            i rentowemu w ZUS z tytułu powyższych umów lub pełnienia funkcji w radzie nadzorczej, mają możliwość odstąpienia od ubezpieczenia społecznego rolników po  złożeniu oświadczenia w tej sprawie, nie wcześniej jednak niż od dnia, w którym takie oświadczenie zostało złożone w Kasie.</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</si>
  <si>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</si>
  <si>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</si>
  <si>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</si>
  <si>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wypadkowe tytułu niezdolności do pracy</t>
  </si>
  <si>
    <t xml:space="preserve">    Renty z tytułu niezdolności do pracy </t>
  </si>
  <si>
    <t xml:space="preserve"> Wnioski pozostałe 
do 
załatwienia w następnym okresie</t>
  </si>
  <si>
    <t xml:space="preserve">WYKRES NR 1. LICZBA UBEZPIECZONYCH ORAZ PRZECIĘTNA MIESIĘCZNA LICZBA ŚWIADCZENIOBIORCÓW </t>
  </si>
  <si>
    <t xml:space="preserve">TABLICA 2 (12). LICZBA UBEZPIECZONYCH ORAZ PRZECIĘTNA MIESIĘCZNA LICZBA ŚWIADCZENIOBIORCÓW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</si>
</sst>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 _z_ł_-;\-* #,##0\ _z_ł_-;_-* &quot;-&quot;\ _z_ł_-;_-@_-"/>
    <numFmt numFmtId="164" formatCode="0.0%"/>
    <numFmt numFmtId="165" formatCode="#,##0.0"/>
    <numFmt numFmtId="166" formatCode="0.0"/>
    <numFmt numFmtId="167" formatCode="#,##0\ _z_ł"/>
    <numFmt numFmtId="168" formatCode="#,##0_ ;\-#,##0\ "/>
  </numFmts>
  <fonts count="60">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b/>
      <vertAlign val="superscript"/>
      <sz val="9"/>
      <name val="Arial"/>
      <family val="2"/>
      <charset val="238"/>
    </font>
    <font>
      <vertAlign val="superscript"/>
      <sz val="8"/>
      <name val="Arial"/>
      <family val="2"/>
      <charset val="238"/>
    </font>
    <font>
      <sz val="8"/>
      <name val="Arial"/>
      <family val="2"/>
      <charset val="238"/>
    </font>
    <font>
      <sz val="10"/>
      <name val="Arial CE"/>
      <charset val="238"/>
    </font>
    <font>
      <i/>
      <sz val="9"/>
      <name val="Arial"/>
      <family val="2"/>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1"/>
      <name val="Calibri"/>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sz val="11"/>
      <name val="Corbel"/>
      <family val="2"/>
      <charset val="238"/>
      <scheme val="minor"/>
    </font>
    <font>
      <b/>
      <sz val="11"/>
      <color theme="0"/>
      <name val="Arial"/>
      <family val="2"/>
      <charset val="238"/>
    </font>
    <font>
      <sz val="14"/>
      <name val="Arial"/>
      <family val="2"/>
      <charset val="23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s>
  <cellStyleXfs count="15">
    <xf numFmtId="0" fontId="0" fillId="0" borderId="0"/>
    <xf numFmtId="0" fontId="2" fillId="0" borderId="0"/>
    <xf numFmtId="0" fontId="3" fillId="0" borderId="0"/>
    <xf numFmtId="0" fontId="10" fillId="0" borderId="0"/>
    <xf numFmtId="9" fontId="2" fillId="0" borderId="0" applyFont="0" applyFill="0" applyBorder="0" applyAlignment="0" applyProtection="0"/>
    <xf numFmtId="0" fontId="18" fillId="0" borderId="0"/>
    <xf numFmtId="0" fontId="21" fillId="0" borderId="0"/>
    <xf numFmtId="0" fontId="3" fillId="0" borderId="0"/>
    <xf numFmtId="0" fontId="21" fillId="0" borderId="0"/>
    <xf numFmtId="0" fontId="3" fillId="0" borderId="0"/>
    <xf numFmtId="0" fontId="18" fillId="0" borderId="0"/>
    <xf numFmtId="9" fontId="33" fillId="0" borderId="0" applyFont="0" applyFill="0" applyBorder="0" applyAlignment="0" applyProtection="0"/>
    <xf numFmtId="0" fontId="35" fillId="0" borderId="0"/>
    <xf numFmtId="9" fontId="3" fillId="0" borderId="0" applyFont="0" applyFill="0" applyBorder="0" applyAlignment="0" applyProtection="0"/>
    <xf numFmtId="0" fontId="40" fillId="0" borderId="0"/>
  </cellStyleXfs>
  <cellXfs count="834">
    <xf numFmtId="0" fontId="0" fillId="0" borderId="0" xfId="0"/>
    <xf numFmtId="0" fontId="3" fillId="0" borderId="0" xfId="2"/>
    <xf numFmtId="0" fontId="12" fillId="0" borderId="0" xfId="2" applyFont="1"/>
    <xf numFmtId="0" fontId="13" fillId="0" borderId="0" xfId="2" applyFont="1"/>
    <xf numFmtId="10" fontId="3" fillId="0" borderId="0" xfId="2" applyNumberFormat="1"/>
    <xf numFmtId="0" fontId="9" fillId="0" borderId="7" xfId="2" applyFont="1" applyFill="1" applyBorder="1"/>
    <xf numFmtId="0" fontId="11" fillId="0" borderId="0" xfId="2" applyFont="1"/>
    <xf numFmtId="0" fontId="9" fillId="0" borderId="7" xfId="2" applyFont="1" applyBorder="1" applyAlignment="1">
      <alignment wrapText="1"/>
    </xf>
    <xf numFmtId="0" fontId="14" fillId="0" borderId="7" xfId="2" applyFont="1" applyBorder="1" applyAlignment="1">
      <alignment wrapText="1"/>
    </xf>
    <xf numFmtId="0" fontId="9" fillId="0" borderId="10" xfId="2" applyFont="1" applyBorder="1" applyAlignment="1">
      <alignment wrapText="1"/>
    </xf>
    <xf numFmtId="164" fontId="9" fillId="0" borderId="6" xfId="2" applyNumberFormat="1" applyFont="1" applyBorder="1" applyAlignment="1">
      <alignment horizontal="center"/>
    </xf>
    <xf numFmtId="164" fontId="9" fillId="0" borderId="6" xfId="4" applyNumberFormat="1" applyFont="1" applyBorder="1" applyAlignment="1">
      <alignment horizontal="center"/>
    </xf>
    <xf numFmtId="0" fontId="16" fillId="2" borderId="0" xfId="2" applyFont="1" applyFill="1" applyAlignment="1"/>
    <xf numFmtId="0" fontId="17" fillId="2" borderId="0" xfId="2" applyFont="1" applyFill="1" applyAlignment="1"/>
    <xf numFmtId="0" fontId="3" fillId="0" borderId="0" xfId="2" applyFont="1"/>
    <xf numFmtId="0" fontId="4" fillId="0" borderId="0" xfId="2" applyFont="1" applyFill="1" applyAlignment="1">
      <alignment horizontal="center" vertical="center"/>
    </xf>
    <xf numFmtId="0" fontId="13" fillId="0" borderId="0" xfId="5" applyFont="1"/>
    <xf numFmtId="3" fontId="11"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0" fontId="14" fillId="0" borderId="7" xfId="2" applyFont="1" applyBorder="1" applyAlignment="1">
      <alignment horizontal="left" vertical="center"/>
    </xf>
    <xf numFmtId="164" fontId="3" fillId="0" borderId="0" xfId="2" applyNumberFormat="1" applyFont="1"/>
    <xf numFmtId="166" fontId="11" fillId="0" borderId="0" xfId="2" applyNumberFormat="1" applyFont="1"/>
    <xf numFmtId="4" fontId="11" fillId="0" borderId="0" xfId="2" applyNumberFormat="1" applyFont="1"/>
    <xf numFmtId="4" fontId="14" fillId="0" borderId="7" xfId="2" applyNumberFormat="1" applyFont="1" applyBorder="1" applyAlignment="1">
      <alignment wrapText="1"/>
    </xf>
    <xf numFmtId="4" fontId="9" fillId="0" borderId="7" xfId="2" applyNumberFormat="1" applyFont="1" applyBorder="1" applyAlignment="1">
      <alignment wrapText="1"/>
    </xf>
    <xf numFmtId="165" fontId="11" fillId="0" borderId="0" xfId="2" applyNumberFormat="1" applyFont="1"/>
    <xf numFmtId="164" fontId="14" fillId="0" borderId="1" xfId="2" applyNumberFormat="1" applyFont="1" applyBorder="1" applyAlignment="1">
      <alignment horizontal="center"/>
    </xf>
    <xf numFmtId="4" fontId="9" fillId="0" borderId="10" xfId="2" applyNumberFormat="1" applyFont="1" applyBorder="1" applyAlignment="1">
      <alignment wrapText="1"/>
    </xf>
    <xf numFmtId="4" fontId="9" fillId="0" borderId="6" xfId="2" applyNumberFormat="1" applyFont="1" applyFill="1" applyBorder="1" applyAlignment="1"/>
    <xf numFmtId="0" fontId="3" fillId="0" borderId="0" xfId="2" applyFill="1"/>
    <xf numFmtId="0" fontId="4" fillId="0" borderId="0" xfId="2" applyFont="1" applyFill="1" applyBorder="1" applyAlignment="1">
      <alignment horizontal="center" vertical="center"/>
    </xf>
    <xf numFmtId="0" fontId="13" fillId="0" borderId="0" xfId="5" applyFont="1" applyFill="1" applyBorder="1"/>
    <xf numFmtId="165" fontId="3" fillId="0" borderId="0" xfId="2" applyNumberFormat="1" applyFont="1" applyFill="1" applyBorder="1"/>
    <xf numFmtId="0" fontId="11" fillId="0" borderId="0" xfId="2" applyFont="1" applyFill="1" applyBorder="1"/>
    <xf numFmtId="165" fontId="20" fillId="0" borderId="0" xfId="2" applyNumberFormat="1" applyFont="1" applyFill="1" applyBorder="1"/>
    <xf numFmtId="0" fontId="4" fillId="0" borderId="0" xfId="2" applyFont="1" applyFill="1" applyAlignment="1">
      <alignment vertical="center"/>
    </xf>
    <xf numFmtId="0" fontId="13" fillId="0" borderId="0" xfId="2" applyFont="1" applyFill="1"/>
    <xf numFmtId="0" fontId="3" fillId="0" borderId="0" xfId="2" applyBorder="1"/>
    <xf numFmtId="4" fontId="14" fillId="0" borderId="7" xfId="2" applyNumberFormat="1" applyFont="1" applyBorder="1" applyAlignment="1">
      <alignment horizontal="right"/>
    </xf>
    <xf numFmtId="164" fontId="23" fillId="0" borderId="0" xfId="2" applyNumberFormat="1" applyFont="1"/>
    <xf numFmtId="165" fontId="23" fillId="0" borderId="0" xfId="2" applyNumberFormat="1" applyFont="1"/>
    <xf numFmtId="4" fontId="3" fillId="0" borderId="0" xfId="2" applyNumberFormat="1"/>
    <xf numFmtId="4" fontId="9" fillId="0" borderId="7" xfId="2" applyNumberFormat="1" applyFont="1" applyFill="1" applyBorder="1" applyAlignment="1"/>
    <xf numFmtId="0" fontId="17" fillId="0" borderId="0" xfId="2" applyFont="1" applyBorder="1"/>
    <xf numFmtId="4" fontId="17" fillId="0" borderId="0" xfId="2" applyNumberFormat="1" applyFont="1"/>
    <xf numFmtId="0" fontId="17" fillId="0" borderId="0" xfId="2" applyFont="1"/>
    <xf numFmtId="0" fontId="14" fillId="0" borderId="7" xfId="2" applyFont="1" applyFill="1" applyBorder="1" applyAlignment="1">
      <alignment wrapText="1"/>
    </xf>
    <xf numFmtId="4" fontId="14" fillId="0" borderId="7" xfId="2" applyNumberFormat="1" applyFont="1" applyFill="1" applyBorder="1" applyAlignment="1">
      <alignment wrapText="1"/>
    </xf>
    <xf numFmtId="0" fontId="11" fillId="0" borderId="0" xfId="2" applyFont="1" applyBorder="1"/>
    <xf numFmtId="4" fontId="23" fillId="0" borderId="0" xfId="2" applyNumberFormat="1" applyFont="1"/>
    <xf numFmtId="0" fontId="14" fillId="0" borderId="7" xfId="2" applyFont="1" applyFill="1" applyBorder="1" applyAlignment="1">
      <alignment vertical="center"/>
    </xf>
    <xf numFmtId="4" fontId="14" fillId="0" borderId="7" xfId="2" applyNumberFormat="1" applyFont="1" applyFill="1" applyBorder="1" applyAlignment="1"/>
    <xf numFmtId="0" fontId="19" fillId="0" borderId="7" xfId="2" applyFont="1" applyBorder="1" applyAlignment="1">
      <alignment wrapText="1"/>
    </xf>
    <xf numFmtId="4" fontId="9" fillId="0" borderId="6" xfId="2" applyNumberFormat="1" applyFont="1" applyBorder="1" applyAlignment="1"/>
    <xf numFmtId="0" fontId="16" fillId="0" borderId="0" xfId="2" applyFont="1" applyFill="1" applyAlignment="1">
      <alignment horizontal="left" wrapText="1"/>
    </xf>
    <xf numFmtId="0" fontId="24" fillId="0" borderId="0" xfId="1" applyFont="1"/>
    <xf numFmtId="0" fontId="11" fillId="0" borderId="0" xfId="2" applyFont="1" applyFill="1" applyAlignment="1">
      <alignment horizontal="center" vertical="center"/>
    </xf>
    <xf numFmtId="0" fontId="3" fillId="0" borderId="0" xfId="2" applyFont="1" applyFill="1"/>
    <xf numFmtId="0" fontId="5" fillId="0" borderId="0" xfId="2" applyFont="1" applyAlignment="1"/>
    <xf numFmtId="4" fontId="9" fillId="0" borderId="7" xfId="2" applyNumberFormat="1" applyFont="1" applyBorder="1" applyAlignment="1">
      <alignment vertical="center"/>
    </xf>
    <xf numFmtId="167" fontId="3" fillId="0" borderId="0" xfId="2" applyNumberFormat="1"/>
    <xf numFmtId="0" fontId="3" fillId="0" borderId="0" xfId="2" applyFont="1" applyBorder="1"/>
    <xf numFmtId="0" fontId="9" fillId="0" borderId="7" xfId="2" applyFont="1" applyBorder="1" applyAlignment="1">
      <alignment vertical="center" wrapText="1"/>
    </xf>
    <xf numFmtId="3" fontId="3" fillId="0" borderId="0" xfId="2" applyNumberFormat="1" applyBorder="1"/>
    <xf numFmtId="4" fontId="9" fillId="0" borderId="7" xfId="2" applyNumberFormat="1" applyFont="1" applyFill="1" applyBorder="1" applyAlignment="1">
      <alignment vertical="center" wrapText="1"/>
    </xf>
    <xf numFmtId="165" fontId="3" fillId="0" borderId="0" xfId="2" applyNumberFormat="1" applyBorder="1"/>
    <xf numFmtId="4" fontId="9" fillId="0" borderId="7" xfId="2" applyNumberFormat="1" applyFont="1" applyFill="1" applyBorder="1" applyAlignment="1">
      <alignment vertical="center"/>
    </xf>
    <xf numFmtId="3" fontId="9" fillId="0" borderId="7" xfId="2" applyNumberFormat="1" applyFont="1" applyBorder="1" applyAlignment="1">
      <alignment vertical="center"/>
    </xf>
    <xf numFmtId="4" fontId="3" fillId="0" borderId="0" xfId="2" applyNumberFormat="1" applyBorder="1"/>
    <xf numFmtId="4" fontId="11" fillId="0" borderId="0" xfId="2" applyNumberFormat="1" applyFont="1" applyBorder="1"/>
    <xf numFmtId="0" fontId="13" fillId="0" borderId="0" xfId="2" applyFont="1" applyBorder="1"/>
    <xf numFmtId="3" fontId="14" fillId="0" borderId="0" xfId="5" applyNumberFormat="1" applyFont="1" applyBorder="1"/>
    <xf numFmtId="0" fontId="21" fillId="0" borderId="0" xfId="6"/>
    <xf numFmtId="0" fontId="3" fillId="0" borderId="0" xfId="6" applyFont="1"/>
    <xf numFmtId="0" fontId="25" fillId="0" borderId="0" xfId="6" applyFont="1"/>
    <xf numFmtId="165" fontId="21" fillId="0" borderId="0" xfId="6" applyNumberFormat="1"/>
    <xf numFmtId="4" fontId="21" fillId="0" borderId="0" xfId="6" applyNumberFormat="1"/>
    <xf numFmtId="0" fontId="21" fillId="0" borderId="0" xfId="6" applyFill="1"/>
    <xf numFmtId="0" fontId="26" fillId="0" borderId="0" xfId="6" applyFont="1"/>
    <xf numFmtId="0" fontId="21" fillId="0" borderId="0" xfId="6" applyBorder="1"/>
    <xf numFmtId="3" fontId="29" fillId="0" borderId="0" xfId="6" applyNumberFormat="1" applyFont="1"/>
    <xf numFmtId="4" fontId="29" fillId="0" borderId="0" xfId="6" applyNumberFormat="1" applyFont="1"/>
    <xf numFmtId="4" fontId="11" fillId="0" borderId="0" xfId="6" applyNumberFormat="1" applyFont="1"/>
    <xf numFmtId="0" fontId="11" fillId="0" borderId="0" xfId="6" applyFont="1"/>
    <xf numFmtId="0" fontId="12" fillId="0" borderId="0" xfId="6" applyFont="1"/>
    <xf numFmtId="164" fontId="3" fillId="0" borderId="0" xfId="4" applyNumberFormat="1" applyFont="1" applyBorder="1"/>
    <xf numFmtId="165" fontId="3" fillId="0" borderId="0" xfId="2" applyNumberFormat="1"/>
    <xf numFmtId="0" fontId="31" fillId="0" borderId="0" xfId="2" applyFont="1"/>
    <xf numFmtId="166" fontId="3" fillId="0" borderId="0" xfId="2" applyNumberFormat="1"/>
    <xf numFmtId="166" fontId="3" fillId="0" borderId="0" xfId="2" applyNumberFormat="1" applyBorder="1"/>
    <xf numFmtId="0" fontId="30" fillId="0" borderId="0" xfId="2" applyFont="1"/>
    <xf numFmtId="164" fontId="30" fillId="0" borderId="0" xfId="2" applyNumberFormat="1" applyFont="1"/>
    <xf numFmtId="164" fontId="3" fillId="0" borderId="0" xfId="2" applyNumberFormat="1"/>
    <xf numFmtId="0" fontId="7" fillId="0" borderId="18" xfId="0" applyFont="1" applyBorder="1"/>
    <xf numFmtId="0" fontId="28" fillId="0" borderId="0" xfId="0" applyFont="1"/>
    <xf numFmtId="4" fontId="7" fillId="0" borderId="6" xfId="0" applyNumberFormat="1" applyFont="1" applyBorder="1"/>
    <xf numFmtId="0" fontId="7" fillId="0" borderId="0" xfId="0" applyFont="1"/>
    <xf numFmtId="0" fontId="7" fillId="0" borderId="0" xfId="0" applyFont="1" applyAlignment="1">
      <alignment wrapText="1"/>
    </xf>
    <xf numFmtId="0" fontId="0" fillId="0" borderId="0" xfId="0" applyAlignment="1"/>
    <xf numFmtId="0" fontId="0" fillId="0" borderId="0" xfId="0" applyFill="1"/>
    <xf numFmtId="164" fontId="21" fillId="0" borderId="0" xfId="6" applyNumberFormat="1"/>
    <xf numFmtId="0" fontId="16" fillId="0" borderId="0" xfId="2" applyFont="1" applyFill="1" applyBorder="1" applyAlignment="1">
      <alignment horizontal="left" vertical="center" wrapText="1"/>
    </xf>
    <xf numFmtId="0" fontId="13" fillId="0" borderId="0" xfId="2" applyFont="1" applyAlignment="1">
      <alignment vertical="center"/>
    </xf>
    <xf numFmtId="0" fontId="28" fillId="0" borderId="0" xfId="0" applyFont="1" applyAlignment="1">
      <alignment vertical="top"/>
    </xf>
    <xf numFmtId="0" fontId="6" fillId="0" borderId="0" xfId="0" applyFont="1" applyAlignment="1">
      <alignment wrapText="1"/>
    </xf>
    <xf numFmtId="0" fontId="5" fillId="0" borderId="0" xfId="0" applyFont="1" applyAlignment="1">
      <alignment horizontal="left" vertical="center"/>
    </xf>
    <xf numFmtId="0" fontId="39"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7" fillId="0" borderId="0" xfId="0" applyFont="1" applyAlignment="1">
      <alignment horizontal="left"/>
    </xf>
    <xf numFmtId="0" fontId="8" fillId="0" borderId="0" xfId="0" applyFont="1" applyFill="1" applyAlignment="1">
      <alignment wrapText="1"/>
    </xf>
    <xf numFmtId="0" fontId="8" fillId="0" borderId="0" xfId="0" applyFont="1" applyAlignment="1">
      <alignment wrapText="1"/>
    </xf>
    <xf numFmtId="0" fontId="7" fillId="0" borderId="8" xfId="0" applyFont="1" applyBorder="1" applyAlignment="1">
      <alignment horizontal="center"/>
    </xf>
    <xf numFmtId="0" fontId="7" fillId="0" borderId="7" xfId="0" applyFont="1" applyBorder="1" applyAlignment="1">
      <alignment horizont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xf>
    <xf numFmtId="0" fontId="8"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Border="1" applyAlignment="1">
      <alignment horizontal="center"/>
    </xf>
    <xf numFmtId="0" fontId="8" fillId="0" borderId="0" xfId="0" applyFont="1" applyBorder="1" applyAlignment="1">
      <alignment horizontal="center"/>
    </xf>
    <xf numFmtId="0" fontId="5" fillId="0" borderId="0" xfId="0" applyFont="1" applyBorder="1" applyAlignment="1">
      <alignment horizontal="center" vertical="center"/>
    </xf>
    <xf numFmtId="0" fontId="6" fillId="0" borderId="12" xfId="0" applyFont="1" applyBorder="1" applyAlignment="1">
      <alignment horizontal="center" vertical="center"/>
    </xf>
    <xf numFmtId="0" fontId="5" fillId="0" borderId="0" xfId="0" applyFont="1" applyAlignment="1">
      <alignment horizontal="left" wrapText="1"/>
    </xf>
    <xf numFmtId="164" fontId="14" fillId="0" borderId="18" xfId="2" applyNumberFormat="1" applyFont="1" applyBorder="1" applyAlignment="1">
      <alignment horizontal="center"/>
    </xf>
    <xf numFmtId="164" fontId="14" fillId="0" borderId="18" xfId="4" applyNumberFormat="1" applyFont="1" applyBorder="1" applyAlignment="1">
      <alignment horizontal="center"/>
    </xf>
    <xf numFmtId="164" fontId="9" fillId="0" borderId="18" xfId="2" applyNumberFormat="1" applyFont="1" applyBorder="1" applyAlignment="1">
      <alignment horizontal="center"/>
    </xf>
    <xf numFmtId="164" fontId="9" fillId="0" borderId="18" xfId="4" applyNumberFormat="1" applyFont="1" applyBorder="1" applyAlignment="1">
      <alignment horizontal="center"/>
    </xf>
    <xf numFmtId="4" fontId="9" fillId="0" borderId="18" xfId="2" applyNumberFormat="1" applyFont="1" applyBorder="1" applyAlignment="1"/>
    <xf numFmtId="4" fontId="9" fillId="0" borderId="18" xfId="2" applyNumberFormat="1" applyFont="1" applyFill="1" applyBorder="1" applyAlignment="1"/>
    <xf numFmtId="4" fontId="14" fillId="0" borderId="18" xfId="2" applyNumberFormat="1" applyFont="1" applyFill="1" applyBorder="1" applyAlignment="1"/>
    <xf numFmtId="4" fontId="14" fillId="0" borderId="18" xfId="2" applyNumberFormat="1" applyFont="1" applyBorder="1" applyAlignment="1"/>
    <xf numFmtId="4" fontId="0" fillId="0" borderId="0" xfId="0" applyNumberFormat="1"/>
    <xf numFmtId="4" fontId="8" fillId="0" borderId="18" xfId="0" applyNumberFormat="1" applyFont="1" applyBorder="1"/>
    <xf numFmtId="4" fontId="7"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41" fillId="0" borderId="0" xfId="0" applyFont="1"/>
    <xf numFmtId="49" fontId="28" fillId="0" borderId="0" xfId="0" applyNumberFormat="1" applyFont="1" applyAlignment="1">
      <alignment vertical="top" wrapText="1"/>
    </xf>
    <xf numFmtId="49" fontId="28" fillId="0" borderId="0" xfId="0" applyNumberFormat="1" applyFont="1" applyAlignment="1">
      <alignment horizontal="justify" vertical="top" wrapText="1"/>
    </xf>
    <xf numFmtId="0" fontId="42" fillId="0" borderId="0" xfId="0" applyFont="1" applyAlignment="1">
      <alignment horizontal="right" vertical="top"/>
    </xf>
    <xf numFmtId="49" fontId="28" fillId="0" borderId="0" xfId="0" applyNumberFormat="1" applyFont="1" applyAlignment="1">
      <alignment horizontal="justify" vertical="top"/>
    </xf>
    <xf numFmtId="0" fontId="43" fillId="0" borderId="0" xfId="0" applyFont="1"/>
    <xf numFmtId="49" fontId="28" fillId="0" borderId="0" xfId="0" applyNumberFormat="1" applyFont="1" applyAlignment="1">
      <alignment vertical="top"/>
    </xf>
    <xf numFmtId="0" fontId="44" fillId="0" borderId="0" xfId="0" applyFont="1"/>
    <xf numFmtId="49" fontId="42" fillId="0" borderId="0" xfId="0" applyNumberFormat="1" applyFont="1" applyAlignment="1">
      <alignment vertical="top" wrapText="1"/>
    </xf>
    <xf numFmtId="49" fontId="42" fillId="0" borderId="0" xfId="0" applyNumberFormat="1" applyFont="1" applyAlignment="1">
      <alignment vertical="top"/>
    </xf>
    <xf numFmtId="0" fontId="42" fillId="0" borderId="0" xfId="0" applyFont="1" applyAlignment="1">
      <alignment vertical="top"/>
    </xf>
    <xf numFmtId="49" fontId="28" fillId="0" borderId="0" xfId="0" applyNumberFormat="1" applyFont="1" applyAlignment="1">
      <alignment horizontal="left" vertical="top" wrapText="1"/>
    </xf>
    <xf numFmtId="0" fontId="28" fillId="0" borderId="0" xfId="0" applyFont="1" applyAlignment="1">
      <alignment vertical="top" wrapText="1"/>
    </xf>
    <xf numFmtId="49" fontId="42" fillId="0" borderId="0" xfId="0" applyNumberFormat="1" applyFont="1" applyAlignment="1">
      <alignment horizontal="justify" vertical="top"/>
    </xf>
    <xf numFmtId="0" fontId="45" fillId="0" borderId="0" xfId="0" applyFont="1" applyAlignment="1">
      <alignment horizontal="center"/>
    </xf>
    <xf numFmtId="0" fontId="45" fillId="0" borderId="0" xfId="0" applyFont="1" applyAlignment="1">
      <alignment horizontal="center" vertical="center"/>
    </xf>
    <xf numFmtId="49" fontId="28" fillId="0" borderId="0" xfId="0" applyNumberFormat="1" applyFont="1" applyFill="1" applyAlignment="1">
      <alignment horizontal="justify" vertical="top" wrapText="1"/>
    </xf>
    <xf numFmtId="0" fontId="9" fillId="0" borderId="0" xfId="2" applyFont="1" applyBorder="1" applyAlignment="1">
      <alignment horizontal="center" vertical="center" wrapText="1"/>
    </xf>
    <xf numFmtId="0" fontId="46" fillId="3" borderId="8" xfId="0" applyFont="1" applyFill="1" applyBorder="1" applyAlignment="1">
      <alignment vertical="center"/>
    </xf>
    <xf numFmtId="0" fontId="46" fillId="3" borderId="0" xfId="0" applyFont="1" applyFill="1" applyAlignment="1">
      <alignment vertical="center"/>
    </xf>
    <xf numFmtId="49" fontId="17" fillId="0" borderId="8" xfId="3" applyNumberFormat="1" applyFont="1" applyBorder="1" applyAlignment="1">
      <alignment vertical="center"/>
    </xf>
    <xf numFmtId="49" fontId="17" fillId="0" borderId="0" xfId="3" applyNumberFormat="1" applyFont="1" applyAlignment="1">
      <alignment vertical="center"/>
    </xf>
    <xf numFmtId="49" fontId="17" fillId="0" borderId="0" xfId="3" applyNumberFormat="1" applyFont="1" applyAlignment="1">
      <alignment vertical="center" wrapText="1"/>
    </xf>
    <xf numFmtId="49" fontId="17" fillId="0" borderId="8" xfId="3" applyNumberFormat="1" applyFont="1" applyFill="1" applyBorder="1" applyAlignment="1">
      <alignment vertical="center"/>
    </xf>
    <xf numFmtId="0" fontId="17" fillId="0" borderId="9" xfId="6" applyFont="1" applyBorder="1" applyAlignment="1">
      <alignment vertical="center" wrapText="1"/>
    </xf>
    <xf numFmtId="3" fontId="17" fillId="0" borderId="1" xfId="6" applyNumberFormat="1" applyFont="1" applyBorder="1" applyAlignment="1">
      <alignment vertical="center"/>
    </xf>
    <xf numFmtId="164" fontId="17" fillId="0" borderId="1" xfId="4" applyNumberFormat="1" applyFont="1" applyBorder="1" applyAlignment="1">
      <alignment horizontal="center" vertical="center"/>
    </xf>
    <xf numFmtId="0" fontId="17" fillId="0" borderId="7" xfId="6" applyFont="1" applyBorder="1" applyAlignment="1">
      <alignment horizontal="left" vertical="center" wrapText="1"/>
    </xf>
    <xf numFmtId="3" fontId="17" fillId="0" borderId="18" xfId="6" applyNumberFormat="1" applyFont="1" applyBorder="1" applyAlignment="1">
      <alignment vertical="center"/>
    </xf>
    <xf numFmtId="164" fontId="17" fillId="0" borderId="18" xfId="4" applyNumberFormat="1" applyFont="1" applyBorder="1" applyAlignment="1">
      <alignment horizontal="center" vertical="center"/>
    </xf>
    <xf numFmtId="0" fontId="17" fillId="0" borderId="7" xfId="6" applyFont="1" applyBorder="1" applyAlignment="1">
      <alignment vertical="center" wrapText="1"/>
    </xf>
    <xf numFmtId="4" fontId="17" fillId="0" borderId="18" xfId="6" applyNumberFormat="1" applyFont="1" applyBorder="1" applyAlignment="1">
      <alignment vertical="center"/>
    </xf>
    <xf numFmtId="0" fontId="17" fillId="2" borderId="7" xfId="6" applyFont="1" applyFill="1" applyBorder="1" applyAlignment="1">
      <alignment vertical="center" wrapText="1"/>
    </xf>
    <xf numFmtId="4" fontId="17" fillId="2" borderId="18" xfId="6" applyNumberFormat="1" applyFont="1" applyFill="1" applyBorder="1" applyAlignment="1">
      <alignment vertical="center"/>
    </xf>
    <xf numFmtId="4" fontId="17" fillId="2" borderId="18" xfId="6" applyNumberFormat="1" applyFont="1" applyFill="1" applyBorder="1" applyAlignment="1">
      <alignment horizontal="right" vertical="center"/>
    </xf>
    <xf numFmtId="164" fontId="17" fillId="0" borderId="6" xfId="4" applyNumberFormat="1" applyFont="1" applyBorder="1" applyAlignment="1">
      <alignment horizontal="center" vertical="center"/>
    </xf>
    <xf numFmtId="3" fontId="17" fillId="2" borderId="7" xfId="6" applyNumberFormat="1" applyFont="1" applyFill="1" applyBorder="1" applyAlignment="1">
      <alignment vertical="center"/>
    </xf>
    <xf numFmtId="3" fontId="17" fillId="2" borderId="18" xfId="6" applyNumberFormat="1" applyFont="1" applyFill="1" applyBorder="1" applyAlignment="1">
      <alignment horizontal="right" vertical="center"/>
    </xf>
    <xf numFmtId="3" fontId="17" fillId="2" borderId="7" xfId="6" applyNumberFormat="1" applyFont="1" applyFill="1" applyBorder="1" applyAlignment="1">
      <alignment horizontal="right" vertical="center"/>
    </xf>
    <xf numFmtId="4" fontId="17" fillId="2" borderId="7" xfId="6" applyNumberFormat="1" applyFont="1" applyFill="1" applyBorder="1" applyAlignment="1">
      <alignment vertical="center"/>
    </xf>
    <xf numFmtId="4" fontId="17" fillId="2" borderId="7" xfId="6" applyNumberFormat="1" applyFont="1" applyFill="1" applyBorder="1" applyAlignment="1">
      <alignment horizontal="right" vertical="center"/>
    </xf>
    <xf numFmtId="4" fontId="17" fillId="0" borderId="0" xfId="1" applyNumberFormat="1" applyFont="1" applyBorder="1" applyAlignment="1">
      <alignment vertical="center"/>
    </xf>
    <xf numFmtId="4" fontId="17" fillId="0" borderId="7" xfId="6" applyNumberFormat="1" applyFont="1" applyBorder="1" applyAlignment="1">
      <alignment vertical="center"/>
    </xf>
    <xf numFmtId="4" fontId="17" fillId="0" borderId="7" xfId="6" applyNumberFormat="1" applyFont="1" applyBorder="1" applyAlignment="1">
      <alignment horizontal="right" vertical="center"/>
    </xf>
    <xf numFmtId="3" fontId="17" fillId="0" borderId="7" xfId="6" applyNumberFormat="1" applyFont="1" applyBorder="1" applyAlignment="1">
      <alignment vertical="center"/>
    </xf>
    <xf numFmtId="4" fontId="17" fillId="0" borderId="18" xfId="6" applyNumberFormat="1" applyFont="1" applyBorder="1" applyAlignment="1">
      <alignment horizontal="right" vertical="center"/>
    </xf>
    <xf numFmtId="0" fontId="17" fillId="0" borderId="10" xfId="6" applyFont="1" applyBorder="1" applyAlignment="1">
      <alignment vertical="center" wrapText="1"/>
    </xf>
    <xf numFmtId="4" fontId="17" fillId="0" borderId="10" xfId="6" applyNumberFormat="1" applyFont="1" applyBorder="1" applyAlignment="1">
      <alignment vertical="center"/>
    </xf>
    <xf numFmtId="4" fontId="17" fillId="0" borderId="6" xfId="6" applyNumberFormat="1" applyFont="1" applyBorder="1" applyAlignment="1">
      <alignment horizontal="right" vertical="center"/>
    </xf>
    <xf numFmtId="4" fontId="17" fillId="0" borderId="10" xfId="6" applyNumberFormat="1" applyFont="1" applyBorder="1" applyAlignment="1">
      <alignment horizontal="right" vertical="center"/>
    </xf>
    <xf numFmtId="0" fontId="17" fillId="0" borderId="2" xfId="6" applyFont="1" applyBorder="1" applyAlignment="1">
      <alignment vertical="center" wrapText="1"/>
    </xf>
    <xf numFmtId="4" fontId="17" fillId="0" borderId="2" xfId="6" applyNumberFormat="1" applyFont="1" applyBorder="1" applyAlignment="1">
      <alignment vertical="center"/>
    </xf>
    <xf numFmtId="4" fontId="17" fillId="0" borderId="5" xfId="6" applyNumberFormat="1" applyFont="1" applyBorder="1" applyAlignment="1">
      <alignment horizontal="right" vertical="center"/>
    </xf>
    <xf numFmtId="4" fontId="17" fillId="0" borderId="2" xfId="6" applyNumberFormat="1" applyFont="1" applyBorder="1" applyAlignment="1">
      <alignment horizontal="right" vertical="center"/>
    </xf>
    <xf numFmtId="164" fontId="17" fillId="0" borderId="5" xfId="4" applyNumberFormat="1" applyFont="1" applyBorder="1" applyAlignment="1">
      <alignment horizontal="center" vertical="center"/>
    </xf>
    <xf numFmtId="164" fontId="17" fillId="0" borderId="12" xfId="4" applyNumberFormat="1" applyFont="1" applyBorder="1" applyAlignment="1">
      <alignment horizontal="center" vertical="center"/>
    </xf>
    <xf numFmtId="164" fontId="17" fillId="0" borderId="14" xfId="4" applyNumberFormat="1" applyFont="1" applyBorder="1" applyAlignment="1">
      <alignment horizontal="center" vertical="center"/>
    </xf>
    <xf numFmtId="4" fontId="17" fillId="0" borderId="18" xfId="6" applyNumberFormat="1" applyFont="1" applyFill="1" applyBorder="1" applyAlignment="1">
      <alignment vertical="center"/>
    </xf>
    <xf numFmtId="4" fontId="17" fillId="0" borderId="6" xfId="6" applyNumberFormat="1" applyFont="1" applyBorder="1" applyAlignment="1">
      <alignment vertical="center"/>
    </xf>
    <xf numFmtId="0" fontId="46" fillId="0" borderId="7" xfId="2" applyFont="1" applyBorder="1" applyAlignment="1">
      <alignment horizontal="left" vertical="center" wrapText="1"/>
    </xf>
    <xf numFmtId="3" fontId="46" fillId="0" borderId="18" xfId="6" applyNumberFormat="1" applyFont="1" applyBorder="1" applyAlignment="1" applyProtection="1">
      <alignment vertical="center"/>
      <protection locked="0"/>
    </xf>
    <xf numFmtId="0" fontId="17" fillId="0" borderId="7" xfId="2" applyFont="1" applyFill="1" applyBorder="1" applyAlignment="1">
      <alignment vertical="center" wrapText="1"/>
    </xf>
    <xf numFmtId="3" fontId="46" fillId="0" borderId="18" xfId="6" applyNumberFormat="1" applyFont="1" applyBorder="1" applyAlignment="1">
      <alignment vertical="center"/>
    </xf>
    <xf numFmtId="3" fontId="46" fillId="0" borderId="18" xfId="6" applyNumberFormat="1" applyFont="1" applyBorder="1" applyAlignment="1">
      <alignment horizontal="right" vertical="center"/>
    </xf>
    <xf numFmtId="41" fontId="46" fillId="0" borderId="18" xfId="6" applyNumberFormat="1" applyFont="1" applyBorder="1" applyAlignment="1">
      <alignment horizontal="right" vertical="center"/>
    </xf>
    <xf numFmtId="3" fontId="17" fillId="0" borderId="18" xfId="6" applyNumberFormat="1" applyFont="1" applyBorder="1" applyAlignment="1">
      <alignment horizontal="right" vertical="center"/>
    </xf>
    <xf numFmtId="3" fontId="17" fillId="0" borderId="18" xfId="6" applyNumberFormat="1" applyFont="1" applyBorder="1" applyAlignment="1" applyProtection="1">
      <alignment vertical="center"/>
      <protection locked="0"/>
    </xf>
    <xf numFmtId="0" fontId="17" fillId="0" borderId="10" xfId="6" applyFont="1" applyFill="1" applyBorder="1" applyAlignment="1">
      <alignment horizontal="justify" vertical="center" wrapText="1"/>
    </xf>
    <xf numFmtId="41" fontId="46" fillId="0" borderId="6" xfId="6" applyNumberFormat="1" applyFont="1" applyBorder="1" applyAlignment="1">
      <alignment horizontal="right" vertical="center"/>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48" fillId="4" borderId="5" xfId="6" applyFont="1" applyFill="1" applyBorder="1" applyAlignment="1">
      <alignment horizontal="center" vertical="center" wrapText="1"/>
    </xf>
    <xf numFmtId="0" fontId="17" fillId="0" borderId="7" xfId="2" applyFont="1" applyBorder="1" applyAlignment="1">
      <alignment horizontal="center" vertical="center" wrapText="1"/>
    </xf>
    <xf numFmtId="0" fontId="17" fillId="0" borderId="0" xfId="2" applyFont="1" applyBorder="1" applyAlignment="1">
      <alignment horizontal="center" vertical="center" wrapText="1"/>
    </xf>
    <xf numFmtId="3" fontId="46" fillId="0" borderId="18" xfId="2" applyNumberFormat="1" applyFont="1" applyBorder="1" applyAlignment="1">
      <alignment horizontal="right" vertical="center"/>
    </xf>
    <xf numFmtId="3" fontId="46" fillId="0" borderId="0" xfId="2" applyNumberFormat="1" applyFont="1" applyBorder="1" applyAlignment="1" applyProtection="1">
      <alignment horizontal="right" vertical="center"/>
      <protection locked="0"/>
    </xf>
    <xf numFmtId="3" fontId="46" fillId="0" borderId="18" xfId="2" applyNumberFormat="1" applyFont="1" applyBorder="1" applyAlignment="1" applyProtection="1">
      <alignment horizontal="right" vertical="center"/>
      <protection locked="0"/>
    </xf>
    <xf numFmtId="3" fontId="17" fillId="0" borderId="18" xfId="2" applyNumberFormat="1" applyFont="1" applyFill="1" applyBorder="1" applyAlignment="1">
      <alignment horizontal="right" vertical="center"/>
    </xf>
    <xf numFmtId="3" fontId="17" fillId="0" borderId="0" xfId="2" applyNumberFormat="1" applyFont="1" applyFill="1" applyBorder="1" applyAlignment="1">
      <alignment horizontal="right" vertical="center"/>
    </xf>
    <xf numFmtId="3" fontId="17" fillId="0" borderId="18" xfId="2" applyNumberFormat="1" applyFont="1" applyBorder="1" applyAlignment="1">
      <alignment horizontal="right" vertical="center"/>
    </xf>
    <xf numFmtId="3" fontId="17" fillId="0" borderId="18" xfId="2" applyNumberFormat="1" applyFont="1" applyFill="1" applyBorder="1" applyAlignment="1" applyProtection="1">
      <alignment horizontal="right" vertical="center"/>
      <protection locked="0"/>
    </xf>
    <xf numFmtId="3" fontId="17" fillId="0" borderId="0" xfId="2" applyNumberFormat="1" applyFont="1" applyFill="1" applyBorder="1" applyAlignment="1" applyProtection="1">
      <alignment horizontal="right" vertical="center"/>
      <protection locked="0"/>
    </xf>
    <xf numFmtId="3" fontId="17" fillId="0" borderId="18" xfId="2" applyNumberFormat="1" applyFont="1" applyBorder="1" applyAlignment="1" applyProtection="1">
      <alignment horizontal="right" vertical="center"/>
      <protection locked="0"/>
    </xf>
    <xf numFmtId="41" fontId="17" fillId="0" borderId="6" xfId="2" applyNumberFormat="1" applyFont="1" applyFill="1" applyBorder="1" applyAlignment="1">
      <alignment horizontal="right" vertical="center"/>
    </xf>
    <xf numFmtId="0" fontId="46" fillId="0" borderId="7" xfId="5" applyFont="1" applyBorder="1" applyAlignment="1">
      <alignment vertical="center"/>
    </xf>
    <xf numFmtId="0" fontId="17" fillId="0" borderId="7" xfId="5" applyFont="1" applyFill="1" applyBorder="1" applyAlignment="1">
      <alignment vertical="center"/>
    </xf>
    <xf numFmtId="0" fontId="17" fillId="0" borderId="10" xfId="5" applyFont="1" applyBorder="1" applyAlignment="1">
      <alignment vertical="center"/>
    </xf>
    <xf numFmtId="3" fontId="17" fillId="0" borderId="6" xfId="2" applyNumberFormat="1" applyFont="1" applyBorder="1" applyAlignment="1" applyProtection="1">
      <alignment horizontal="right" vertical="center"/>
      <protection locked="0"/>
    </xf>
    <xf numFmtId="3" fontId="17" fillId="0" borderId="6" xfId="2" applyNumberFormat="1" applyFont="1" applyBorder="1" applyAlignment="1">
      <alignment horizontal="right" vertical="center"/>
    </xf>
    <xf numFmtId="3" fontId="17" fillId="0" borderId="13" xfId="2" applyNumberFormat="1" applyFont="1" applyBorder="1" applyAlignment="1" applyProtection="1">
      <alignment horizontal="right" vertical="center"/>
      <protection locked="0"/>
    </xf>
    <xf numFmtId="0" fontId="28" fillId="4" borderId="5" xfId="2" applyFont="1" applyFill="1" applyBorder="1" applyAlignment="1">
      <alignment vertical="center" wrapText="1"/>
    </xf>
    <xf numFmtId="0" fontId="42" fillId="0" borderId="18" xfId="0" applyFont="1" applyBorder="1" applyAlignment="1">
      <alignment vertical="center"/>
    </xf>
    <xf numFmtId="0" fontId="28" fillId="0" borderId="18" xfId="0" applyFont="1" applyBorder="1" applyAlignment="1">
      <alignment vertical="center"/>
    </xf>
    <xf numFmtId="41" fontId="28" fillId="0" borderId="18" xfId="0" applyNumberFormat="1" applyFont="1" applyBorder="1" applyAlignment="1">
      <alignment vertical="center"/>
    </xf>
    <xf numFmtId="0" fontId="28" fillId="0" borderId="18" xfId="0" applyFont="1" applyBorder="1" applyAlignment="1">
      <alignment vertical="center" wrapText="1"/>
    </xf>
    <xf numFmtId="0" fontId="28" fillId="0" borderId="6" xfId="0" applyFont="1" applyBorder="1" applyAlignment="1">
      <alignment vertical="center"/>
    </xf>
    <xf numFmtId="0" fontId="28" fillId="4" borderId="5" xfId="0" applyFont="1" applyFill="1" applyBorder="1" applyAlignment="1">
      <alignment horizontal="center" vertical="center" wrapText="1"/>
    </xf>
    <xf numFmtId="0" fontId="17" fillId="0" borderId="0" xfId="6" applyFont="1" applyFill="1" applyBorder="1" applyAlignment="1">
      <alignment horizontal="justify" vertical="center" wrapText="1"/>
    </xf>
    <xf numFmtId="168" fontId="17" fillId="0" borderId="0" xfId="2" applyNumberFormat="1" applyFont="1" applyFill="1" applyBorder="1" applyAlignment="1">
      <alignment horizontal="right" vertical="center"/>
    </xf>
    <xf numFmtId="41" fontId="17" fillId="0" borderId="0" xfId="2" applyNumberFormat="1" applyFont="1" applyFill="1" applyBorder="1" applyAlignment="1">
      <alignment horizontal="right" vertical="center"/>
    </xf>
    <xf numFmtId="41" fontId="28" fillId="0" borderId="6" xfId="0" applyNumberFormat="1" applyFont="1" applyBorder="1" applyAlignment="1">
      <alignment vertical="center"/>
    </xf>
    <xf numFmtId="0" fontId="42" fillId="0" borderId="1" xfId="0" applyFont="1" applyBorder="1" applyAlignment="1">
      <alignment vertical="center"/>
    </xf>
    <xf numFmtId="0" fontId="42" fillId="0" borderId="7" xfId="0" applyFont="1" applyBorder="1"/>
    <xf numFmtId="3" fontId="42" fillId="0" borderId="1" xfId="0" applyNumberFormat="1" applyFont="1" applyBorder="1" applyAlignment="1">
      <alignment vertical="center"/>
    </xf>
    <xf numFmtId="0" fontId="28" fillId="0" borderId="7" xfId="0" applyFont="1" applyBorder="1"/>
    <xf numFmtId="3" fontId="28" fillId="0" borderId="18" xfId="0" applyNumberFormat="1" applyFont="1" applyBorder="1" applyAlignment="1">
      <alignment vertical="center"/>
    </xf>
    <xf numFmtId="4" fontId="28" fillId="0" borderId="18" xfId="0" applyNumberFormat="1" applyFont="1" applyBorder="1" applyAlignment="1">
      <alignment vertical="center"/>
    </xf>
    <xf numFmtId="167" fontId="28" fillId="0" borderId="18" xfId="0" applyNumberFormat="1" applyFont="1" applyBorder="1" applyAlignment="1">
      <alignment vertical="center"/>
    </xf>
    <xf numFmtId="0" fontId="42" fillId="0" borderId="7" xfId="0" applyFont="1" applyBorder="1" applyAlignment="1">
      <alignment wrapText="1"/>
    </xf>
    <xf numFmtId="3" fontId="42" fillId="0" borderId="18" xfId="0" applyNumberFormat="1" applyFont="1" applyBorder="1" applyAlignment="1">
      <alignment vertical="center"/>
    </xf>
    <xf numFmtId="4" fontId="42" fillId="0" borderId="18" xfId="0" applyNumberFormat="1" applyFont="1" applyBorder="1" applyAlignment="1">
      <alignment vertical="center"/>
    </xf>
    <xf numFmtId="41" fontId="28" fillId="0" borderId="18" xfId="0" applyNumberFormat="1" applyFont="1" applyBorder="1" applyAlignment="1">
      <alignment horizontal="right" vertical="center"/>
    </xf>
    <xf numFmtId="41" fontId="42" fillId="0" borderId="18" xfId="0" applyNumberFormat="1" applyFont="1" applyBorder="1" applyAlignment="1">
      <alignment vertical="center"/>
    </xf>
    <xf numFmtId="0" fontId="28" fillId="0" borderId="10" xfId="0" applyFont="1" applyBorder="1"/>
    <xf numFmtId="3" fontId="28" fillId="0" borderId="6" xfId="0" applyNumberFormat="1" applyFont="1" applyBorder="1" applyAlignment="1">
      <alignment vertical="center"/>
    </xf>
    <xf numFmtId="4" fontId="28" fillId="0" borderId="6" xfId="0" applyNumberFormat="1" applyFont="1" applyBorder="1" applyAlignment="1">
      <alignment vertical="center"/>
    </xf>
    <xf numFmtId="0" fontId="46" fillId="0" borderId="7" xfId="2" applyFont="1" applyBorder="1" applyAlignment="1">
      <alignment horizontal="left"/>
    </xf>
    <xf numFmtId="3" fontId="46" fillId="0" borderId="18" xfId="2" applyNumberFormat="1" applyFont="1" applyBorder="1" applyAlignment="1"/>
    <xf numFmtId="164" fontId="46" fillId="0" borderId="18" xfId="2" applyNumberFormat="1" applyFont="1" applyBorder="1" applyAlignment="1">
      <alignment horizontal="center"/>
    </xf>
    <xf numFmtId="164" fontId="46" fillId="0" borderId="18" xfId="4" applyNumberFormat="1" applyFont="1" applyBorder="1" applyAlignment="1">
      <alignment horizontal="center"/>
    </xf>
    <xf numFmtId="0" fontId="17" fillId="0" borderId="7" xfId="2" applyFont="1" applyFill="1" applyBorder="1"/>
    <xf numFmtId="3" fontId="17" fillId="0" borderId="18" xfId="2" applyNumberFormat="1" applyFont="1" applyFill="1" applyBorder="1" applyAlignment="1"/>
    <xf numFmtId="164" fontId="17" fillId="0" borderId="18" xfId="2" applyNumberFormat="1" applyFont="1" applyBorder="1" applyAlignment="1">
      <alignment horizontal="center"/>
    </xf>
    <xf numFmtId="164" fontId="17" fillId="0" borderId="18" xfId="4" applyNumberFormat="1" applyFont="1" applyBorder="1" applyAlignment="1">
      <alignment horizontal="center"/>
    </xf>
    <xf numFmtId="0" fontId="17" fillId="0" borderId="7" xfId="2" applyFont="1" applyBorder="1"/>
    <xf numFmtId="3" fontId="17" fillId="0" borderId="18" xfId="2" applyNumberFormat="1" applyFont="1" applyBorder="1" applyAlignment="1"/>
    <xf numFmtId="0" fontId="46" fillId="0" borderId="9" xfId="2" applyFont="1" applyBorder="1" applyAlignment="1">
      <alignment wrapText="1"/>
    </xf>
    <xf numFmtId="3" fontId="46" fillId="0" borderId="9" xfId="2" applyNumberFormat="1" applyFont="1" applyBorder="1" applyAlignment="1">
      <alignment wrapText="1"/>
    </xf>
    <xf numFmtId="3" fontId="46" fillId="0" borderId="1" xfId="2" applyNumberFormat="1" applyFont="1" applyFill="1" applyBorder="1" applyAlignment="1"/>
    <xf numFmtId="0" fontId="17" fillId="0" borderId="7" xfId="2" applyFont="1" applyBorder="1" applyAlignment="1">
      <alignment wrapText="1"/>
    </xf>
    <xf numFmtId="3" fontId="17" fillId="0" borderId="7" xfId="2" applyNumberFormat="1" applyFont="1" applyBorder="1" applyAlignment="1">
      <alignment wrapText="1"/>
    </xf>
    <xf numFmtId="0" fontId="17" fillId="0" borderId="7" xfId="2" applyFont="1" applyBorder="1" applyAlignment="1"/>
    <xf numFmtId="0" fontId="17" fillId="0" borderId="7" xfId="2" applyFont="1" applyBorder="1" applyAlignment="1">
      <alignment horizontal="left" wrapText="1"/>
    </xf>
    <xf numFmtId="0" fontId="17" fillId="0" borderId="10" xfId="2" applyFont="1" applyBorder="1" applyAlignment="1">
      <alignment horizontal="left" wrapText="1"/>
    </xf>
    <xf numFmtId="3" fontId="17" fillId="0" borderId="10" xfId="2" applyNumberFormat="1" applyFont="1" applyBorder="1" applyAlignment="1">
      <alignment wrapText="1"/>
    </xf>
    <xf numFmtId="3" fontId="17" fillId="0" borderId="6" xfId="2" applyNumberFormat="1" applyFont="1" applyBorder="1" applyAlignment="1"/>
    <xf numFmtId="0" fontId="46" fillId="0" borderId="7" xfId="2" applyFont="1" applyBorder="1" applyAlignment="1">
      <alignment wrapText="1"/>
    </xf>
    <xf numFmtId="3" fontId="46" fillId="0" borderId="7" xfId="2" applyNumberFormat="1" applyFont="1" applyBorder="1" applyAlignment="1">
      <alignment wrapText="1"/>
    </xf>
    <xf numFmtId="10" fontId="46" fillId="0" borderId="18" xfId="2" applyNumberFormat="1" applyFont="1" applyBorder="1" applyAlignment="1">
      <alignment horizontal="center"/>
    </xf>
    <xf numFmtId="0" fontId="17" fillId="0" borderId="10" xfId="2" applyFont="1" applyBorder="1" applyAlignment="1">
      <alignment wrapText="1"/>
    </xf>
    <xf numFmtId="164" fontId="17" fillId="0" borderId="6" xfId="2" applyNumberFormat="1" applyFont="1" applyBorder="1" applyAlignment="1">
      <alignment horizontal="center"/>
    </xf>
    <xf numFmtId="164" fontId="17" fillId="0" borderId="6" xfId="4" applyNumberFormat="1" applyFont="1" applyBorder="1" applyAlignment="1">
      <alignment horizontal="center"/>
    </xf>
    <xf numFmtId="0" fontId="4" fillId="5" borderId="0" xfId="2" applyFont="1" applyFill="1" applyAlignment="1">
      <alignment vertical="center"/>
    </xf>
    <xf numFmtId="0" fontId="42" fillId="0" borderId="6" xfId="0" applyFont="1" applyFill="1" applyBorder="1" applyAlignment="1">
      <alignment vertical="center"/>
    </xf>
    <xf numFmtId="3" fontId="42" fillId="0" borderId="6" xfId="0" applyNumberFormat="1" applyFont="1" applyFill="1" applyBorder="1" applyAlignment="1">
      <alignment vertical="center"/>
    </xf>
    <xf numFmtId="0" fontId="28" fillId="0" borderId="1" xfId="0" applyFont="1" applyBorder="1" applyAlignment="1">
      <alignment vertical="center"/>
    </xf>
    <xf numFmtId="3" fontId="28" fillId="0" borderId="1" xfId="0" applyNumberFormat="1" applyFont="1" applyBorder="1" applyAlignment="1">
      <alignment vertical="center"/>
    </xf>
    <xf numFmtId="0" fontId="42" fillId="0" borderId="0" xfId="0" applyFont="1" applyFill="1" applyBorder="1" applyAlignment="1">
      <alignment vertical="center"/>
    </xf>
    <xf numFmtId="3" fontId="42" fillId="0" borderId="0" xfId="0" applyNumberFormat="1" applyFont="1" applyFill="1" applyBorder="1" applyAlignment="1">
      <alignment vertical="center"/>
    </xf>
    <xf numFmtId="0" fontId="42" fillId="0" borderId="0" xfId="0" applyFont="1" applyFill="1" applyBorder="1" applyAlignment="1"/>
    <xf numFmtId="0" fontId="46" fillId="0" borderId="18" xfId="5" applyFont="1" applyBorder="1"/>
    <xf numFmtId="3" fontId="46" fillId="2" borderId="8" xfId="2" applyNumberFormat="1" applyFont="1" applyFill="1" applyBorder="1"/>
    <xf numFmtId="3" fontId="50" fillId="0" borderId="18" xfId="2" applyNumberFormat="1" applyFont="1" applyFill="1" applyBorder="1" applyAlignment="1">
      <alignment horizontal="right"/>
    </xf>
    <xf numFmtId="3" fontId="50" fillId="0" borderId="7" xfId="2" applyNumberFormat="1" applyFont="1" applyFill="1" applyBorder="1" applyAlignment="1">
      <alignment horizontal="right"/>
    </xf>
    <xf numFmtId="3" fontId="50" fillId="2" borderId="7" xfId="2" applyNumberFormat="1" applyFont="1" applyFill="1" applyBorder="1"/>
    <xf numFmtId="3" fontId="50" fillId="2" borderId="18" xfId="2" applyNumberFormat="1" applyFont="1" applyFill="1" applyBorder="1"/>
    <xf numFmtId="0" fontId="17" fillId="0" borderId="18" xfId="5" applyFont="1" applyFill="1" applyBorder="1"/>
    <xf numFmtId="3" fontId="51" fillId="2" borderId="0" xfId="2" applyNumberFormat="1" applyFont="1" applyFill="1" applyBorder="1"/>
    <xf numFmtId="3" fontId="32" fillId="0" borderId="18" xfId="2" applyNumberFormat="1" applyFont="1" applyFill="1" applyBorder="1"/>
    <xf numFmtId="3" fontId="32" fillId="0" borderId="7" xfId="2" applyNumberFormat="1" applyFont="1" applyFill="1" applyBorder="1" applyAlignment="1">
      <alignment horizontal="right"/>
    </xf>
    <xf numFmtId="3" fontId="32" fillId="2" borderId="7" xfId="2" applyNumberFormat="1" applyFont="1" applyFill="1" applyBorder="1"/>
    <xf numFmtId="3" fontId="32" fillId="2" borderId="18" xfId="2" applyNumberFormat="1" applyFont="1" applyFill="1" applyBorder="1"/>
    <xf numFmtId="3" fontId="51" fillId="0" borderId="18" xfId="2" applyNumberFormat="1" applyFont="1" applyFill="1" applyBorder="1"/>
    <xf numFmtId="3" fontId="51" fillId="0" borderId="7" xfId="2" applyNumberFormat="1" applyFont="1" applyFill="1" applyBorder="1" applyAlignment="1">
      <alignment horizontal="right"/>
    </xf>
    <xf numFmtId="3" fontId="51" fillId="2" borderId="7" xfId="2" applyNumberFormat="1" applyFont="1" applyFill="1" applyBorder="1"/>
    <xf numFmtId="3" fontId="51" fillId="2" borderId="18" xfId="2" applyNumberFormat="1" applyFont="1" applyFill="1" applyBorder="1"/>
    <xf numFmtId="0" fontId="17" fillId="0" borderId="18" xfId="5" applyFont="1" applyBorder="1"/>
    <xf numFmtId="3" fontId="32" fillId="0" borderId="7" xfId="2" applyNumberFormat="1" applyFont="1" applyFill="1" applyBorder="1"/>
    <xf numFmtId="0" fontId="17" fillId="0" borderId="2" xfId="5" applyFont="1" applyFill="1" applyBorder="1" applyAlignment="1">
      <alignment wrapText="1"/>
    </xf>
    <xf numFmtId="3" fontId="17" fillId="0" borderId="2" xfId="2" applyNumberFormat="1" applyFont="1" applyFill="1" applyBorder="1" applyAlignment="1">
      <alignment vertical="center"/>
    </xf>
    <xf numFmtId="41" fontId="17" fillId="0" borderId="2" xfId="6" applyNumberFormat="1" applyFont="1" applyFill="1" applyBorder="1" applyAlignment="1">
      <alignment horizontal="right" vertical="center"/>
    </xf>
    <xf numFmtId="41" fontId="17" fillId="0" borderId="5" xfId="6" applyNumberFormat="1" applyFont="1" applyFill="1" applyBorder="1" applyAlignment="1">
      <alignment horizontal="right" vertical="center"/>
    </xf>
    <xf numFmtId="0" fontId="17" fillId="0" borderId="7" xfId="5" applyFont="1" applyFill="1" applyBorder="1" applyAlignment="1"/>
    <xf numFmtId="3" fontId="17" fillId="0" borderId="18" xfId="2" applyNumberFormat="1" applyFont="1" applyFill="1" applyBorder="1"/>
    <xf numFmtId="41" fontId="17" fillId="0" borderId="7" xfId="6" applyNumberFormat="1" applyFont="1" applyFill="1" applyBorder="1" applyAlignment="1">
      <alignment horizontal="right"/>
    </xf>
    <xf numFmtId="41" fontId="17" fillId="0" borderId="18" xfId="6" applyNumberFormat="1" applyFont="1" applyFill="1" applyBorder="1" applyAlignment="1">
      <alignment horizontal="right"/>
    </xf>
    <xf numFmtId="0" fontId="17" fillId="0" borderId="10" xfId="5" applyFont="1" applyFill="1" applyBorder="1" applyAlignment="1"/>
    <xf numFmtId="3" fontId="17" fillId="0" borderId="6" xfId="2" applyNumberFormat="1" applyFont="1" applyFill="1" applyBorder="1"/>
    <xf numFmtId="41" fontId="17" fillId="0" borderId="10" xfId="6" applyNumberFormat="1" applyFont="1" applyFill="1" applyBorder="1" applyAlignment="1">
      <alignment horizontal="right"/>
    </xf>
    <xf numFmtId="41" fontId="17" fillId="0" borderId="6" xfId="6" applyNumberFormat="1" applyFont="1" applyFill="1" applyBorder="1" applyAlignment="1">
      <alignment horizontal="right"/>
    </xf>
    <xf numFmtId="0" fontId="46" fillId="0" borderId="7" xfId="2" applyFont="1" applyBorder="1" applyAlignment="1">
      <alignment horizontal="left" vertical="center"/>
    </xf>
    <xf numFmtId="4" fontId="46" fillId="0" borderId="18" xfId="2" applyNumberFormat="1" applyFont="1" applyBorder="1" applyAlignment="1">
      <alignment horizontal="right"/>
    </xf>
    <xf numFmtId="4" fontId="46" fillId="0" borderId="18" xfId="2" applyNumberFormat="1" applyFont="1" applyFill="1" applyBorder="1" applyAlignment="1">
      <alignment horizontal="right"/>
    </xf>
    <xf numFmtId="4" fontId="17" fillId="0" borderId="18" xfId="2" applyNumberFormat="1" applyFont="1" applyBorder="1" applyAlignment="1"/>
    <xf numFmtId="4" fontId="17" fillId="0" borderId="18" xfId="2" applyNumberFormat="1" applyFont="1" applyFill="1" applyBorder="1" applyAlignment="1"/>
    <xf numFmtId="4" fontId="46" fillId="0" borderId="7" xfId="2" applyNumberFormat="1" applyFont="1" applyBorder="1" applyAlignment="1">
      <alignment wrapText="1"/>
    </xf>
    <xf numFmtId="4" fontId="46" fillId="0" borderId="18" xfId="2" applyNumberFormat="1" applyFont="1" applyFill="1" applyBorder="1" applyAlignment="1"/>
    <xf numFmtId="4" fontId="17" fillId="0" borderId="7" xfId="2" applyNumberFormat="1" applyFont="1" applyBorder="1" applyAlignment="1">
      <alignment horizontal="right" wrapText="1"/>
    </xf>
    <xf numFmtId="4" fontId="17" fillId="0" borderId="18" xfId="2" applyNumberFormat="1" applyFont="1" applyFill="1" applyBorder="1" applyAlignment="1">
      <alignment horizontal="right"/>
    </xf>
    <xf numFmtId="4" fontId="17" fillId="0" borderId="7" xfId="2" applyNumberFormat="1" applyFont="1" applyBorder="1" applyAlignment="1">
      <alignment wrapText="1"/>
    </xf>
    <xf numFmtId="0" fontId="46" fillId="0" borderId="9" xfId="2" applyFont="1" applyBorder="1" applyAlignment="1">
      <alignment horizontal="left" vertical="center" wrapText="1"/>
    </xf>
    <xf numFmtId="4" fontId="46" fillId="0" borderId="1" xfId="2" applyNumberFormat="1" applyFont="1" applyBorder="1" applyAlignment="1"/>
    <xf numFmtId="4" fontId="46" fillId="0" borderId="1" xfId="2" applyNumberFormat="1" applyFont="1" applyFill="1" applyBorder="1" applyAlignment="1"/>
    <xf numFmtId="164" fontId="46" fillId="0" borderId="1" xfId="2" applyNumberFormat="1" applyFont="1" applyBorder="1" applyAlignment="1">
      <alignment horizontal="center"/>
    </xf>
    <xf numFmtId="164" fontId="46" fillId="0" borderId="1" xfId="4" applyNumberFormat="1" applyFont="1" applyBorder="1" applyAlignment="1">
      <alignment horizontal="center"/>
    </xf>
    <xf numFmtId="49" fontId="17" fillId="0" borderId="7" xfId="2" applyNumberFormat="1" applyFont="1" applyBorder="1" applyAlignment="1">
      <alignment wrapText="1"/>
    </xf>
    <xf numFmtId="4" fontId="17" fillId="0" borderId="10" xfId="2" applyNumberFormat="1" applyFont="1" applyBorder="1" applyAlignment="1">
      <alignment wrapText="1"/>
    </xf>
    <xf numFmtId="4" fontId="17" fillId="0" borderId="6" xfId="2" applyNumberFormat="1" applyFont="1" applyFill="1" applyBorder="1" applyAlignment="1"/>
    <xf numFmtId="0" fontId="42" fillId="0" borderId="5" xfId="0" applyFont="1" applyBorder="1" applyAlignment="1">
      <alignment vertical="center"/>
    </xf>
    <xf numFmtId="4" fontId="28" fillId="0" borderId="5" xfId="0" applyNumberFormat="1" applyFont="1" applyBorder="1" applyAlignment="1">
      <alignment vertical="center"/>
    </xf>
    <xf numFmtId="10" fontId="28" fillId="0" borderId="5" xfId="11" applyNumberFormat="1" applyFont="1" applyBorder="1" applyAlignment="1">
      <alignment vertical="center"/>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28" fillId="4" borderId="5" xfId="0" applyFont="1" applyFill="1" applyBorder="1" applyAlignment="1">
      <alignment horizontal="center" vertical="center" wrapText="1"/>
    </xf>
    <xf numFmtId="0" fontId="46" fillId="0" borderId="7" xfId="5" applyFont="1" applyFill="1" applyBorder="1"/>
    <xf numFmtId="4" fontId="46" fillId="2" borderId="7" xfId="5" applyNumberFormat="1" applyFont="1" applyFill="1" applyBorder="1" applyAlignment="1">
      <alignment horizontal="right"/>
    </xf>
    <xf numFmtId="4" fontId="46" fillId="2" borderId="18" xfId="5" applyNumberFormat="1" applyFont="1" applyFill="1" applyBorder="1" applyAlignment="1">
      <alignment horizontal="right"/>
    </xf>
    <xf numFmtId="0" fontId="17" fillId="0" borderId="7" xfId="5" applyFont="1" applyFill="1" applyBorder="1"/>
    <xf numFmtId="4" fontId="17" fillId="2" borderId="7" xfId="2" applyNumberFormat="1" applyFont="1" applyFill="1" applyBorder="1"/>
    <xf numFmtId="4" fontId="32" fillId="0" borderId="7" xfId="2" applyNumberFormat="1" applyFont="1" applyFill="1" applyBorder="1" applyAlignment="1">
      <alignment horizontal="right"/>
    </xf>
    <xf numFmtId="4" fontId="17" fillId="2" borderId="18" xfId="2" applyNumberFormat="1" applyFont="1" applyFill="1" applyBorder="1"/>
    <xf numFmtId="4" fontId="17" fillId="0" borderId="2" xfId="2" applyNumberFormat="1" applyFont="1" applyFill="1" applyBorder="1" applyAlignment="1">
      <alignment vertical="center"/>
    </xf>
    <xf numFmtId="0" fontId="17" fillId="0" borderId="7" xfId="5" applyFont="1" applyFill="1" applyBorder="1" applyAlignment="1">
      <alignment vertical="top"/>
    </xf>
    <xf numFmtId="4" fontId="17" fillId="0" borderId="7" xfId="2" applyNumberFormat="1" applyFont="1" applyFill="1" applyBorder="1"/>
    <xf numFmtId="0" fontId="17" fillId="0" borderId="10" xfId="5" applyFont="1" applyFill="1" applyBorder="1" applyAlignment="1">
      <alignment vertical="top"/>
    </xf>
    <xf numFmtId="4" fontId="17" fillId="0" borderId="6" xfId="2" applyNumberFormat="1" applyFont="1" applyFill="1" applyBorder="1"/>
    <xf numFmtId="4" fontId="17" fillId="0" borderId="10" xfId="2" applyNumberFormat="1" applyFont="1" applyFill="1" applyBorder="1"/>
    <xf numFmtId="4" fontId="14" fillId="0" borderId="1" xfId="2" applyNumberFormat="1" applyFont="1" applyBorder="1" applyAlignment="1">
      <alignment horizontal="right"/>
    </xf>
    <xf numFmtId="4" fontId="14" fillId="0" borderId="1" xfId="2" applyNumberFormat="1" applyFont="1" applyFill="1" applyBorder="1" applyAlignment="1">
      <alignment horizontal="right"/>
    </xf>
    <xf numFmtId="0" fontId="17" fillId="4" borderId="2" xfId="5" applyFont="1" applyFill="1" applyBorder="1" applyAlignment="1">
      <alignment vertical="center" wrapText="1"/>
    </xf>
    <xf numFmtId="0" fontId="17" fillId="4" borderId="4" xfId="5" applyFont="1" applyFill="1" applyBorder="1" applyAlignment="1">
      <alignment vertical="center" wrapText="1"/>
    </xf>
    <xf numFmtId="0" fontId="17" fillId="4" borderId="3" xfId="5" applyFont="1" applyFill="1" applyBorder="1" applyAlignment="1">
      <alignment vertical="center" wrapText="1"/>
    </xf>
    <xf numFmtId="0" fontId="17" fillId="0" borderId="9" xfId="2" applyFont="1" applyFill="1" applyBorder="1" applyAlignment="1">
      <alignment vertical="center" wrapText="1"/>
    </xf>
    <xf numFmtId="3" fontId="17" fillId="0" borderId="1" xfId="2" applyNumberFormat="1" applyFont="1" applyFill="1" applyBorder="1" applyAlignment="1">
      <alignment horizontal="right" vertical="center"/>
    </xf>
    <xf numFmtId="3" fontId="17" fillId="0" borderId="1" xfId="2" applyNumberFormat="1" applyFont="1" applyFill="1" applyBorder="1" applyAlignment="1">
      <alignment vertical="center"/>
    </xf>
    <xf numFmtId="0" fontId="17" fillId="0" borderId="18" xfId="2" applyFont="1" applyFill="1" applyBorder="1" applyAlignment="1">
      <alignment vertical="center" wrapText="1"/>
    </xf>
    <xf numFmtId="4" fontId="17" fillId="0" borderId="18" xfId="2" applyNumberFormat="1" applyFont="1" applyFill="1" applyBorder="1" applyAlignment="1">
      <alignment horizontal="right" vertical="center"/>
    </xf>
    <xf numFmtId="4" fontId="17" fillId="0" borderId="18" xfId="2" applyNumberFormat="1" applyFont="1" applyFill="1" applyBorder="1" applyAlignment="1">
      <alignment vertical="center"/>
    </xf>
    <xf numFmtId="164" fontId="17" fillId="0" borderId="8" xfId="4" applyNumberFormat="1" applyFont="1" applyBorder="1" applyAlignment="1">
      <alignment horizontal="center" vertical="center"/>
    </xf>
    <xf numFmtId="0" fontId="17" fillId="0" borderId="10" xfId="2" applyFont="1" applyFill="1" applyBorder="1" applyAlignment="1">
      <alignment vertical="center" wrapText="1"/>
    </xf>
    <xf numFmtId="4" fontId="17" fillId="0" borderId="6" xfId="2" applyNumberFormat="1" applyFont="1" applyFill="1" applyBorder="1" applyAlignment="1">
      <alignment horizontal="right" vertical="center"/>
    </xf>
    <xf numFmtId="4" fontId="17" fillId="0" borderId="6" xfId="2" applyNumberFormat="1" applyFont="1" applyFill="1" applyBorder="1" applyAlignment="1">
      <alignment vertical="center"/>
    </xf>
    <xf numFmtId="4" fontId="46" fillId="0" borderId="8" xfId="2" applyNumberFormat="1" applyFont="1" applyBorder="1" applyAlignment="1">
      <alignment vertical="center"/>
    </xf>
    <xf numFmtId="4" fontId="17" fillId="0" borderId="8" xfId="2" applyNumberFormat="1" applyFont="1" applyBorder="1" applyAlignment="1">
      <alignment vertical="center"/>
    </xf>
    <xf numFmtId="4" fontId="17" fillId="0" borderId="14" xfId="2" applyNumberFormat="1" applyFont="1" applyBorder="1" applyAlignment="1">
      <alignment vertical="center"/>
    </xf>
    <xf numFmtId="4" fontId="17" fillId="0" borderId="6" xfId="2" applyNumberFormat="1" applyFont="1" applyBorder="1" applyAlignment="1">
      <alignment vertical="center"/>
    </xf>
    <xf numFmtId="0" fontId="46" fillId="0" borderId="7" xfId="5" applyFont="1" applyBorder="1"/>
    <xf numFmtId="4" fontId="46" fillId="0" borderId="18" xfId="5" applyNumberFormat="1" applyFont="1" applyBorder="1"/>
    <xf numFmtId="4" fontId="46" fillId="0" borderId="0" xfId="5" applyNumberFormat="1" applyFont="1" applyFill="1" applyBorder="1" applyAlignment="1">
      <alignment horizontal="right"/>
    </xf>
    <xf numFmtId="4" fontId="50" fillId="0" borderId="7" xfId="2" applyNumberFormat="1" applyFont="1" applyFill="1" applyBorder="1" applyAlignment="1">
      <alignment horizontal="right"/>
    </xf>
    <xf numFmtId="4" fontId="46" fillId="0" borderId="0" xfId="5" applyNumberFormat="1" applyFont="1" applyFill="1" applyBorder="1"/>
    <xf numFmtId="4" fontId="46" fillId="0" borderId="8" xfId="5" applyNumberFormat="1" applyFont="1" applyBorder="1" applyAlignment="1">
      <alignment horizontal="right"/>
    </xf>
    <xf numFmtId="4" fontId="51" fillId="0" borderId="18" xfId="2" applyNumberFormat="1" applyFont="1" applyBorder="1"/>
    <xf numFmtId="4" fontId="51" fillId="0" borderId="0" xfId="2" applyNumberFormat="1" applyFont="1" applyFill="1" applyBorder="1"/>
    <xf numFmtId="4" fontId="51" fillId="0" borderId="0" xfId="2" applyNumberFormat="1" applyFont="1" applyBorder="1"/>
    <xf numFmtId="4" fontId="51" fillId="0" borderId="8" xfId="2" applyNumberFormat="1" applyFont="1" applyBorder="1"/>
    <xf numFmtId="4" fontId="51" fillId="0" borderId="18" xfId="2" applyNumberFormat="1" applyFont="1" applyFill="1" applyBorder="1"/>
    <xf numFmtId="4" fontId="32" fillId="0" borderId="18" xfId="2" applyNumberFormat="1" applyFont="1" applyFill="1" applyBorder="1"/>
    <xf numFmtId="4" fontId="32" fillId="0" borderId="0" xfId="2" applyNumberFormat="1" applyFont="1" applyFill="1" applyBorder="1"/>
    <xf numFmtId="4" fontId="32" fillId="0" borderId="8" xfId="2" applyNumberFormat="1" applyFont="1" applyFill="1" applyBorder="1"/>
    <xf numFmtId="4" fontId="51" fillId="0" borderId="8" xfId="2" applyNumberFormat="1" applyFont="1" applyBorder="1" applyAlignment="1">
      <alignment horizontal="right"/>
    </xf>
    <xf numFmtId="0" fontId="17" fillId="0" borderId="7" xfId="5" applyFont="1" applyBorder="1"/>
    <xf numFmtId="4" fontId="17" fillId="0" borderId="18" xfId="2" applyNumberFormat="1" applyFont="1" applyFill="1" applyBorder="1"/>
    <xf numFmtId="3" fontId="9" fillId="0" borderId="7" xfId="2" applyNumberFormat="1" applyFont="1" applyBorder="1" applyAlignment="1">
      <alignment vertical="center" wrapText="1"/>
    </xf>
    <xf numFmtId="0" fontId="14" fillId="0" borderId="0" xfId="2" applyFont="1" applyBorder="1" applyAlignment="1">
      <alignment vertical="center"/>
    </xf>
    <xf numFmtId="3" fontId="9" fillId="0" borderId="0" xfId="2" applyNumberFormat="1" applyFont="1" applyBorder="1" applyAlignment="1">
      <alignment vertical="center" wrapText="1"/>
    </xf>
    <xf numFmtId="4" fontId="9" fillId="0" borderId="0" xfId="2" applyNumberFormat="1" applyFont="1" applyFill="1" applyBorder="1" applyAlignment="1">
      <alignment vertical="center" wrapText="1"/>
    </xf>
    <xf numFmtId="4" fontId="9" fillId="0" borderId="0" xfId="2" applyNumberFormat="1" applyFont="1" applyFill="1" applyBorder="1" applyAlignment="1">
      <alignment vertical="center"/>
    </xf>
    <xf numFmtId="3" fontId="9" fillId="0" borderId="0" xfId="2" applyNumberFormat="1" applyFont="1" applyBorder="1" applyAlignment="1">
      <alignment vertical="center"/>
    </xf>
    <xf numFmtId="4" fontId="9" fillId="0" borderId="0" xfId="2" applyNumberFormat="1" applyFont="1" applyBorder="1" applyAlignment="1">
      <alignment vertical="center"/>
    </xf>
    <xf numFmtId="0" fontId="9" fillId="0" borderId="0" xfId="2" applyFont="1" applyBorder="1" applyAlignment="1">
      <alignment vertical="center" wrapText="1"/>
    </xf>
    <xf numFmtId="0" fontId="9" fillId="0" borderId="0" xfId="2" applyFont="1" applyFill="1" applyBorder="1" applyAlignment="1">
      <alignment vertical="center" wrapText="1"/>
    </xf>
    <xf numFmtId="0" fontId="14" fillId="0" borderId="7" xfId="2" applyFont="1" applyBorder="1" applyAlignment="1">
      <alignment vertical="center"/>
    </xf>
    <xf numFmtId="164" fontId="9" fillId="0" borderId="0" xfId="4" applyNumberFormat="1" applyFont="1" applyBorder="1" applyAlignment="1">
      <alignment horizontal="center" vertical="center"/>
    </xf>
    <xf numFmtId="10" fontId="9" fillId="0" borderId="0" xfId="4" applyNumberFormat="1" applyFont="1" applyBorder="1" applyAlignment="1">
      <alignment horizontal="center" vertical="center"/>
    </xf>
    <xf numFmtId="0" fontId="17" fillId="0" borderId="7" xfId="2" applyFont="1" applyBorder="1" applyAlignment="1">
      <alignment vertical="center" wrapText="1"/>
    </xf>
    <xf numFmtId="3" fontId="17" fillId="0" borderId="7" xfId="2" applyNumberFormat="1" applyFont="1" applyBorder="1" applyAlignment="1">
      <alignment vertical="center" wrapText="1"/>
    </xf>
    <xf numFmtId="4" fontId="17" fillId="0" borderId="7" xfId="2" applyNumberFormat="1" applyFont="1" applyFill="1" applyBorder="1" applyAlignment="1">
      <alignment vertical="center" wrapText="1"/>
    </xf>
    <xf numFmtId="4" fontId="17" fillId="0" borderId="7" xfId="2" applyNumberFormat="1" applyFont="1" applyFill="1" applyBorder="1" applyAlignment="1">
      <alignment vertical="center"/>
    </xf>
    <xf numFmtId="10" fontId="17" fillId="0" borderId="8" xfId="4" applyNumberFormat="1" applyFont="1" applyBorder="1" applyAlignment="1">
      <alignment horizontal="center" vertical="center"/>
    </xf>
    <xf numFmtId="3" fontId="17" fillId="0" borderId="9" xfId="2" applyNumberFormat="1" applyFont="1" applyBorder="1" applyAlignment="1">
      <alignment vertical="center" wrapText="1"/>
    </xf>
    <xf numFmtId="3" fontId="17" fillId="0" borderId="7" xfId="2" applyNumberFormat="1" applyFont="1" applyBorder="1" applyAlignment="1">
      <alignment vertical="center"/>
    </xf>
    <xf numFmtId="4" fontId="17" fillId="0" borderId="7" xfId="2" applyNumberFormat="1" applyFont="1" applyBorder="1" applyAlignment="1">
      <alignment vertical="center" wrapText="1"/>
    </xf>
    <xf numFmtId="4" fontId="17" fillId="0" borderId="7" xfId="2" applyNumberFormat="1" applyFont="1" applyBorder="1" applyAlignment="1">
      <alignment vertical="center"/>
    </xf>
    <xf numFmtId="4" fontId="17" fillId="0" borderId="10" xfId="2" applyNumberFormat="1" applyFont="1" applyBorder="1" applyAlignment="1">
      <alignment vertical="center" wrapText="1"/>
    </xf>
    <xf numFmtId="0" fontId="17" fillId="0" borderId="10" xfId="2" applyFont="1" applyBorder="1" applyAlignment="1">
      <alignment vertical="center" wrapText="1"/>
    </xf>
    <xf numFmtId="4" fontId="17" fillId="0" borderId="10" xfId="2" applyNumberFormat="1" applyFont="1" applyBorder="1" applyAlignment="1">
      <alignment vertical="center"/>
    </xf>
    <xf numFmtId="0" fontId="8" fillId="0" borderId="0" xfId="2" applyFont="1" applyAlignment="1"/>
    <xf numFmtId="3" fontId="46" fillId="0" borderId="18" xfId="5" applyNumberFormat="1" applyFont="1" applyBorder="1" applyAlignment="1">
      <alignment vertical="center"/>
    </xf>
    <xf numFmtId="4" fontId="46" fillId="0" borderId="0" xfId="5" applyNumberFormat="1" applyFont="1" applyBorder="1" applyAlignment="1">
      <alignment vertical="center"/>
    </xf>
    <xf numFmtId="3" fontId="46" fillId="0" borderId="18" xfId="2" applyNumberFormat="1" applyFont="1" applyBorder="1" applyAlignment="1">
      <alignment vertical="center"/>
    </xf>
    <xf numFmtId="4" fontId="46" fillId="0" borderId="18" xfId="2" applyNumberFormat="1" applyFont="1" applyBorder="1" applyAlignment="1">
      <alignment vertical="center"/>
    </xf>
    <xf numFmtId="3" fontId="17" fillId="0" borderId="18" xfId="5" applyNumberFormat="1" applyFont="1" applyFill="1" applyBorder="1" applyAlignment="1">
      <alignment vertical="center"/>
    </xf>
    <xf numFmtId="4" fontId="17" fillId="0" borderId="0" xfId="5" applyNumberFormat="1" applyFont="1" applyFill="1" applyBorder="1" applyAlignment="1">
      <alignment vertical="center"/>
    </xf>
    <xf numFmtId="3" fontId="17" fillId="0" borderId="18" xfId="2" applyNumberFormat="1" applyFont="1" applyBorder="1" applyAlignment="1">
      <alignment vertical="center"/>
    </xf>
    <xf numFmtId="4" fontId="17" fillId="0" borderId="18" xfId="2" applyNumberFormat="1" applyFont="1" applyBorder="1" applyAlignment="1">
      <alignment vertical="center"/>
    </xf>
    <xf numFmtId="3" fontId="17" fillId="0" borderId="8" xfId="2" applyNumberFormat="1" applyFont="1" applyBorder="1" applyAlignment="1">
      <alignment vertical="center"/>
    </xf>
    <xf numFmtId="3" fontId="17" fillId="0" borderId="6" xfId="5" applyNumberFormat="1" applyFont="1" applyFill="1" applyBorder="1" applyAlignment="1">
      <alignment vertical="center"/>
    </xf>
    <xf numFmtId="4" fontId="17" fillId="0" borderId="13" xfId="5" applyNumberFormat="1" applyFont="1" applyFill="1" applyBorder="1" applyAlignment="1">
      <alignment vertical="center"/>
    </xf>
    <xf numFmtId="3" fontId="17" fillId="0" borderId="6" xfId="2" applyNumberFormat="1" applyFont="1" applyBorder="1" applyAlignment="1">
      <alignment vertical="center"/>
    </xf>
    <xf numFmtId="3" fontId="17" fillId="0" borderId="14" xfId="2" applyNumberFormat="1" applyFont="1" applyBorder="1" applyAlignment="1">
      <alignment vertical="center"/>
    </xf>
    <xf numFmtId="3" fontId="17" fillId="0" borderId="18" xfId="6" applyNumberFormat="1" applyFont="1" applyFill="1" applyBorder="1" applyAlignment="1">
      <alignment vertical="center"/>
    </xf>
    <xf numFmtId="0" fontId="17" fillId="0" borderId="7" xfId="6" applyFont="1" applyFill="1" applyBorder="1" applyAlignment="1">
      <alignment vertical="center" wrapText="1"/>
    </xf>
    <xf numFmtId="4" fontId="17" fillId="0" borderId="8" xfId="6" applyNumberFormat="1" applyFont="1" applyFill="1" applyBorder="1" applyAlignment="1">
      <alignment vertical="center"/>
    </xf>
    <xf numFmtId="0" fontId="17" fillId="0" borderId="18" xfId="6" applyFont="1" applyFill="1" applyBorder="1" applyAlignment="1">
      <alignment vertical="center" wrapText="1"/>
    </xf>
    <xf numFmtId="10" fontId="17" fillId="0" borderId="18" xfId="4" applyNumberFormat="1" applyFont="1" applyBorder="1" applyAlignment="1">
      <alignment horizontal="center" vertical="center"/>
    </xf>
    <xf numFmtId="4" fontId="51" fillId="0" borderId="18" xfId="6" applyNumberFormat="1" applyFont="1" applyBorder="1" applyAlignment="1">
      <alignment vertical="center"/>
    </xf>
    <xf numFmtId="2" fontId="51" fillId="0" borderId="18" xfId="6" applyNumberFormat="1" applyFont="1" applyBorder="1" applyAlignment="1">
      <alignment vertical="center"/>
    </xf>
    <xf numFmtId="3" fontId="17" fillId="0" borderId="9" xfId="6" applyNumberFormat="1" applyFont="1" applyFill="1" applyBorder="1" applyAlignment="1">
      <alignment horizontal="right" vertical="center"/>
    </xf>
    <xf numFmtId="3" fontId="17" fillId="0" borderId="9" xfId="6" applyNumberFormat="1" applyFont="1" applyFill="1" applyBorder="1" applyAlignment="1">
      <alignment vertical="center"/>
    </xf>
    <xf numFmtId="164" fontId="17" fillId="0" borderId="1" xfId="6" applyNumberFormat="1" applyFont="1" applyFill="1" applyBorder="1" applyAlignment="1">
      <alignment horizontal="center" vertical="center"/>
    </xf>
    <xf numFmtId="4" fontId="17" fillId="0" borderId="7" xfId="6" applyNumberFormat="1" applyFont="1" applyFill="1" applyBorder="1" applyAlignment="1">
      <alignment horizontal="right" vertical="center"/>
    </xf>
    <xf numFmtId="4" fontId="17" fillId="0" borderId="18" xfId="6" applyNumberFormat="1" applyFont="1" applyFill="1" applyBorder="1" applyAlignment="1">
      <alignment horizontal="right" vertical="center"/>
    </xf>
    <xf numFmtId="4" fontId="17" fillId="0" borderId="7" xfId="6" applyNumberFormat="1" applyFont="1" applyFill="1" applyBorder="1" applyAlignment="1">
      <alignment vertical="center"/>
    </xf>
    <xf numFmtId="164" fontId="17" fillId="0" borderId="18" xfId="6" applyNumberFormat="1" applyFont="1" applyFill="1" applyBorder="1" applyAlignment="1">
      <alignment horizontal="center" vertical="center"/>
    </xf>
    <xf numFmtId="0" fontId="17" fillId="0" borderId="10" xfId="6" applyFont="1" applyFill="1" applyBorder="1" applyAlignment="1">
      <alignment vertical="center" wrapText="1"/>
    </xf>
    <xf numFmtId="4" fontId="17" fillId="0" borderId="10" xfId="6" applyNumberFormat="1" applyFont="1" applyFill="1" applyBorder="1" applyAlignment="1">
      <alignment horizontal="right" vertical="center"/>
    </xf>
    <xf numFmtId="4" fontId="17" fillId="0" borderId="10" xfId="6" applyNumberFormat="1" applyFont="1" applyFill="1" applyBorder="1" applyAlignment="1">
      <alignment vertical="center"/>
    </xf>
    <xf numFmtId="164" fontId="17" fillId="0" borderId="6" xfId="6" applyNumberFormat="1" applyFont="1" applyFill="1" applyBorder="1" applyAlignment="1">
      <alignment horizontal="center" vertical="center"/>
    </xf>
    <xf numFmtId="2" fontId="17" fillId="0" borderId="18" xfId="6" applyNumberFormat="1" applyFont="1" applyFill="1" applyBorder="1" applyAlignment="1">
      <alignment vertical="center"/>
    </xf>
    <xf numFmtId="0" fontId="17" fillId="0" borderId="18" xfId="6" applyFont="1" applyFill="1" applyBorder="1" applyAlignment="1">
      <alignment horizontal="right" vertical="center" wrapText="1"/>
    </xf>
    <xf numFmtId="2" fontId="17" fillId="0" borderId="18" xfId="6" applyNumberFormat="1" applyFont="1" applyFill="1" applyBorder="1" applyAlignment="1">
      <alignment horizontal="right" vertical="center" wrapText="1"/>
    </xf>
    <xf numFmtId="4" fontId="17" fillId="0" borderId="18" xfId="6" applyNumberFormat="1" applyFont="1" applyFill="1" applyBorder="1" applyAlignment="1">
      <alignment horizontal="right" vertical="center" wrapText="1"/>
    </xf>
    <xf numFmtId="3" fontId="17" fillId="0" borderId="18" xfId="6" applyNumberFormat="1" applyFont="1" applyFill="1" applyBorder="1" applyAlignment="1">
      <alignment horizontal="right" vertical="center" wrapText="1"/>
    </xf>
    <xf numFmtId="164" fontId="17" fillId="0" borderId="18" xfId="4" applyNumberFormat="1" applyFont="1" applyFill="1" applyBorder="1" applyAlignment="1">
      <alignment horizontal="center" vertical="center"/>
    </xf>
    <xf numFmtId="41" fontId="17" fillId="0" borderId="1" xfId="6" applyNumberFormat="1" applyFont="1" applyFill="1" applyBorder="1" applyAlignment="1">
      <alignment horizontal="right" vertical="center"/>
    </xf>
    <xf numFmtId="41" fontId="17" fillId="0" borderId="18" xfId="6" applyNumberFormat="1" applyFont="1" applyFill="1" applyBorder="1" applyAlignment="1">
      <alignment horizontal="right" vertical="center"/>
    </xf>
    <xf numFmtId="41" fontId="17" fillId="0" borderId="6" xfId="6" applyNumberFormat="1" applyFont="1" applyFill="1" applyBorder="1" applyAlignment="1">
      <alignment horizontal="right" vertical="center"/>
    </xf>
    <xf numFmtId="49" fontId="17" fillId="0" borderId="10" xfId="6" applyNumberFormat="1" applyFont="1" applyFill="1" applyBorder="1" applyAlignment="1">
      <alignment horizontal="right" vertical="center"/>
    </xf>
    <xf numFmtId="4" fontId="17" fillId="0" borderId="6" xfId="6" applyNumberFormat="1" applyFont="1" applyFill="1" applyBorder="1" applyAlignment="1">
      <alignment vertical="center"/>
    </xf>
    <xf numFmtId="164" fontId="17" fillId="0" borderId="6" xfId="4" applyNumberFormat="1" applyFont="1" applyFill="1" applyBorder="1" applyAlignment="1">
      <alignment horizontal="center" vertical="center"/>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164" fontId="28" fillId="0" borderId="7" xfId="0" applyNumberFormat="1" applyFont="1" applyBorder="1" applyAlignment="1">
      <alignment vertical="center"/>
    </xf>
    <xf numFmtId="0" fontId="42" fillId="0" borderId="7" xfId="0" applyFont="1" applyBorder="1" applyAlignment="1">
      <alignment vertical="center"/>
    </xf>
    <xf numFmtId="164" fontId="28" fillId="0" borderId="18" xfId="0" applyNumberFormat="1" applyFont="1" applyBorder="1" applyAlignment="1">
      <alignment horizontal="center" vertical="center"/>
    </xf>
    <xf numFmtId="41" fontId="28" fillId="0" borderId="18" xfId="0" applyNumberFormat="1" applyFont="1" applyBorder="1" applyAlignment="1">
      <alignment horizontal="center" vertical="center"/>
    </xf>
    <xf numFmtId="164" fontId="28" fillId="0" borderId="6" xfId="0" applyNumberFormat="1" applyFont="1" applyBorder="1" applyAlignment="1">
      <alignment horizontal="center" vertical="center"/>
    </xf>
    <xf numFmtId="0" fontId="42" fillId="0" borderId="18" xfId="0" applyFont="1" applyBorder="1"/>
    <xf numFmtId="3" fontId="42" fillId="0" borderId="18" xfId="0" applyNumberFormat="1" applyFont="1" applyBorder="1"/>
    <xf numFmtId="165" fontId="42" fillId="0" borderId="18" xfId="0" applyNumberFormat="1" applyFont="1" applyBorder="1"/>
    <xf numFmtId="0" fontId="28" fillId="0" borderId="18" xfId="0" applyFont="1" applyBorder="1"/>
    <xf numFmtId="3" fontId="28" fillId="0" borderId="18" xfId="0" applyNumberFormat="1" applyFont="1" applyBorder="1"/>
    <xf numFmtId="165" fontId="28" fillId="0" borderId="18" xfId="0" applyNumberFormat="1" applyFont="1" applyBorder="1"/>
    <xf numFmtId="41" fontId="28" fillId="0" borderId="18" xfId="0" applyNumberFormat="1" applyFont="1" applyBorder="1"/>
    <xf numFmtId="0" fontId="28" fillId="0" borderId="6" xfId="0" applyFont="1" applyBorder="1"/>
    <xf numFmtId="3" fontId="28" fillId="0" borderId="6" xfId="0" applyNumberFormat="1" applyFont="1" applyBorder="1"/>
    <xf numFmtId="165" fontId="28" fillId="0" borderId="6" xfId="0" applyNumberFormat="1" applyFont="1" applyBorder="1"/>
    <xf numFmtId="164" fontId="28" fillId="0" borderId="7" xfId="0" applyNumberFormat="1" applyFont="1" applyBorder="1" applyAlignment="1">
      <alignment horizontal="center" vertical="center"/>
    </xf>
    <xf numFmtId="41" fontId="28" fillId="0" borderId="7" xfId="0" applyNumberFormat="1" applyFont="1" applyBorder="1" applyAlignment="1">
      <alignment horizontal="center" vertical="center"/>
    </xf>
    <xf numFmtId="164" fontId="28" fillId="0" borderId="10" xfId="0" applyNumberFormat="1" applyFont="1" applyBorder="1" applyAlignment="1">
      <alignment horizontal="center" vertical="center"/>
    </xf>
    <xf numFmtId="0" fontId="17" fillId="0" borderId="0" xfId="2" applyFont="1" applyBorder="1" applyAlignment="1">
      <alignment vertical="center" wrapText="1"/>
    </xf>
    <xf numFmtId="0" fontId="17" fillId="0" borderId="0" xfId="2" applyFont="1" applyFill="1" applyBorder="1" applyAlignment="1">
      <alignment vertical="center" wrapText="1"/>
    </xf>
    <xf numFmtId="0" fontId="42" fillId="0" borderId="0" xfId="0" applyFont="1" applyBorder="1" applyAlignment="1">
      <alignment vertical="center"/>
    </xf>
    <xf numFmtId="164" fontId="28" fillId="0" borderId="0" xfId="0" applyNumberFormat="1" applyFont="1" applyBorder="1" applyAlignment="1">
      <alignment horizontal="center" vertical="center"/>
    </xf>
    <xf numFmtId="41" fontId="28" fillId="0" borderId="0" xfId="0" applyNumberFormat="1" applyFont="1" applyBorder="1" applyAlignment="1">
      <alignment horizontal="center" vertical="center"/>
    </xf>
    <xf numFmtId="3" fontId="28" fillId="0" borderId="5" xfId="0" applyNumberFormat="1" applyFont="1" applyBorder="1" applyAlignment="1">
      <alignment vertical="center"/>
    </xf>
    <xf numFmtId="0" fontId="42" fillId="4" borderId="5" xfId="0" applyFont="1" applyFill="1" applyBorder="1" applyAlignment="1">
      <alignment horizontal="center" vertical="center" wrapText="1"/>
    </xf>
    <xf numFmtId="3" fontId="42" fillId="0" borderId="18" xfId="0" applyNumberFormat="1" applyFont="1" applyBorder="1" applyAlignment="1">
      <alignment horizontal="right"/>
    </xf>
    <xf numFmtId="41" fontId="42" fillId="0" borderId="18" xfId="0" applyNumberFormat="1" applyFont="1" applyBorder="1" applyAlignment="1">
      <alignment horizontal="right"/>
    </xf>
    <xf numFmtId="3" fontId="28" fillId="0" borderId="18" xfId="0" applyNumberFormat="1" applyFont="1" applyBorder="1" applyAlignment="1">
      <alignment horizontal="right"/>
    </xf>
    <xf numFmtId="41" fontId="28" fillId="0" borderId="18" xfId="0" applyNumberFormat="1" applyFont="1" applyBorder="1" applyAlignment="1">
      <alignment horizontal="right"/>
    </xf>
    <xf numFmtId="3" fontId="28" fillId="0" borderId="6" xfId="0" applyNumberFormat="1" applyFont="1" applyBorder="1" applyAlignment="1">
      <alignment horizontal="right"/>
    </xf>
    <xf numFmtId="41" fontId="28" fillId="0" borderId="6" xfId="0" applyNumberFormat="1" applyFont="1" applyBorder="1" applyAlignment="1">
      <alignment horizontal="right"/>
    </xf>
    <xf numFmtId="0" fontId="28" fillId="0" borderId="6" xfId="0" applyFont="1" applyBorder="1" applyAlignment="1">
      <alignment vertical="center" wrapText="1"/>
    </xf>
    <xf numFmtId="0" fontId="28" fillId="4" borderId="6" xfId="0" applyFont="1" applyFill="1" applyBorder="1" applyAlignment="1">
      <alignment horizontal="center" vertical="center" wrapText="1"/>
    </xf>
    <xf numFmtId="0" fontId="28" fillId="3" borderId="5" xfId="0" applyFont="1" applyFill="1" applyBorder="1" applyAlignment="1">
      <alignment horizontal="center" vertical="center" wrapText="1"/>
    </xf>
    <xf numFmtId="164" fontId="42" fillId="0" borderId="7" xfId="0" applyNumberFormat="1" applyFont="1" applyBorder="1" applyAlignment="1">
      <alignment vertical="center"/>
    </xf>
    <xf numFmtId="164" fontId="42" fillId="0" borderId="0" xfId="0" applyNumberFormat="1" applyFont="1" applyBorder="1" applyAlignment="1">
      <alignment vertical="center"/>
    </xf>
    <xf numFmtId="164" fontId="28" fillId="0" borderId="0" xfId="0" applyNumberFormat="1" applyFont="1" applyBorder="1" applyAlignment="1">
      <alignment vertical="center"/>
    </xf>
    <xf numFmtId="0" fontId="4" fillId="10" borderId="0" xfId="2" applyFont="1" applyFill="1" applyAlignment="1">
      <alignment vertical="center"/>
    </xf>
    <xf numFmtId="3" fontId="49" fillId="4" borderId="5" xfId="0" applyNumberFormat="1" applyFont="1" applyFill="1" applyBorder="1" applyAlignment="1">
      <alignment horizontal="center" vertical="center" wrapText="1"/>
    </xf>
    <xf numFmtId="3" fontId="42" fillId="0" borderId="1" xfId="0" applyNumberFormat="1" applyFont="1" applyBorder="1"/>
    <xf numFmtId="0" fontId="28" fillId="4" borderId="3" xfId="0" applyFont="1" applyFill="1" applyBorder="1"/>
    <xf numFmtId="0" fontId="28" fillId="4" borderId="2" xfId="0" applyFont="1" applyFill="1" applyBorder="1" applyAlignment="1">
      <alignment vertical="center"/>
    </xf>
    <xf numFmtId="0" fontId="46" fillId="0" borderId="1" xfId="8" applyFont="1" applyBorder="1" applyAlignment="1">
      <alignment horizontal="left" vertical="center" wrapText="1"/>
    </xf>
    <xf numFmtId="4" fontId="46" fillId="0" borderId="1" xfId="8" applyNumberFormat="1" applyFont="1" applyBorder="1" applyAlignment="1">
      <alignment horizontal="right" vertical="center" wrapText="1"/>
    </xf>
    <xf numFmtId="4" fontId="46" fillId="0" borderId="16" xfId="8" applyNumberFormat="1" applyFont="1" applyBorder="1" applyAlignment="1">
      <alignment horizontal="right" vertical="center" wrapText="1"/>
    </xf>
    <xf numFmtId="4" fontId="46" fillId="0" borderId="17" xfId="8" applyNumberFormat="1" applyFont="1" applyBorder="1" applyAlignment="1">
      <alignment horizontal="right" vertical="center" wrapText="1"/>
    </xf>
    <xf numFmtId="10" fontId="46" fillId="0" borderId="17" xfId="8" applyNumberFormat="1" applyFont="1" applyBorder="1" applyAlignment="1">
      <alignment horizontal="right" vertical="center" wrapText="1"/>
    </xf>
    <xf numFmtId="4" fontId="46" fillId="0" borderId="15" xfId="8" applyNumberFormat="1" applyFont="1" applyBorder="1" applyAlignment="1">
      <alignment horizontal="right" vertical="center" wrapText="1"/>
    </xf>
    <xf numFmtId="0" fontId="17" fillId="0" borderId="18" xfId="8" applyFont="1" applyBorder="1" applyAlignment="1">
      <alignment horizontal="left" vertical="center"/>
    </xf>
    <xf numFmtId="4" fontId="17" fillId="0" borderId="18" xfId="8" applyNumberFormat="1" applyFont="1" applyBorder="1" applyAlignment="1">
      <alignment horizontal="right" vertical="center" wrapText="1"/>
    </xf>
    <xf numFmtId="4" fontId="32" fillId="0" borderId="18" xfId="8" applyNumberFormat="1" applyFont="1" applyBorder="1" applyAlignment="1">
      <alignment vertical="center"/>
    </xf>
    <xf numFmtId="4" fontId="52" fillId="0" borderId="18" xfId="8" applyNumberFormat="1" applyFont="1" applyBorder="1" applyAlignment="1">
      <alignment horizontal="right" vertical="center" wrapText="1"/>
    </xf>
    <xf numFmtId="4" fontId="17" fillId="0" borderId="18" xfId="8" applyNumberFormat="1" applyFont="1" applyBorder="1" applyAlignment="1">
      <alignment horizontal="right" vertical="center"/>
    </xf>
    <xf numFmtId="4" fontId="17" fillId="0" borderId="0" xfId="8" applyNumberFormat="1" applyFont="1" applyBorder="1" applyAlignment="1">
      <alignment horizontal="right" vertical="center"/>
    </xf>
    <xf numFmtId="4" fontId="17" fillId="0" borderId="7" xfId="8" applyNumberFormat="1" applyFont="1" applyBorder="1" applyAlignment="1">
      <alignment vertical="center"/>
    </xf>
    <xf numFmtId="10" fontId="17" fillId="0" borderId="7" xfId="4" applyNumberFormat="1" applyFont="1" applyBorder="1" applyAlignment="1">
      <alignment horizontal="right" vertical="center"/>
    </xf>
    <xf numFmtId="4" fontId="17" fillId="0" borderId="18" xfId="8" applyNumberFormat="1" applyFont="1" applyFill="1" applyBorder="1" applyAlignment="1">
      <alignment vertical="center"/>
    </xf>
    <xf numFmtId="4" fontId="17" fillId="0" borderId="18" xfId="8" applyNumberFormat="1" applyFont="1" applyBorder="1" applyAlignment="1">
      <alignment vertical="center"/>
    </xf>
    <xf numFmtId="4" fontId="32" fillId="0" borderId="18" xfId="8" applyNumberFormat="1" applyFont="1" applyFill="1" applyBorder="1" applyAlignment="1">
      <alignment vertical="center"/>
    </xf>
    <xf numFmtId="4" fontId="52" fillId="0" borderId="18" xfId="8" applyNumberFormat="1" applyFont="1" applyFill="1" applyBorder="1" applyAlignment="1">
      <alignment horizontal="right" vertical="center" wrapText="1"/>
    </xf>
    <xf numFmtId="0" fontId="17" fillId="0" borderId="18" xfId="8" applyFont="1" applyFill="1" applyBorder="1" applyAlignment="1">
      <alignment horizontal="left" vertical="center"/>
    </xf>
    <xf numFmtId="0" fontId="17" fillId="0" borderId="6" xfId="8" applyFont="1" applyFill="1" applyBorder="1" applyAlignment="1">
      <alignment horizontal="left" vertical="center"/>
    </xf>
    <xf numFmtId="4" fontId="17" fillId="0" borderId="6" xfId="8" applyNumberFormat="1" applyFont="1" applyBorder="1" applyAlignment="1">
      <alignment horizontal="right" vertical="center" wrapText="1"/>
    </xf>
    <xf numFmtId="4" fontId="32" fillId="0" borderId="6" xfId="8" applyNumberFormat="1" applyFont="1" applyFill="1" applyBorder="1" applyAlignment="1">
      <alignment vertical="center"/>
    </xf>
    <xf numFmtId="4" fontId="52" fillId="0" borderId="6" xfId="8" applyNumberFormat="1" applyFont="1" applyFill="1" applyBorder="1" applyAlignment="1">
      <alignment horizontal="right" vertical="center" wrapText="1"/>
    </xf>
    <xf numFmtId="4" fontId="17" fillId="0" borderId="6" xfId="8" applyNumberFormat="1" applyFont="1" applyBorder="1" applyAlignment="1">
      <alignment horizontal="right" vertical="center"/>
    </xf>
    <xf numFmtId="4" fontId="17" fillId="0" borderId="13" xfId="8" applyNumberFormat="1" applyFont="1" applyBorder="1" applyAlignment="1">
      <alignment horizontal="right" vertical="center"/>
    </xf>
    <xf numFmtId="4" fontId="17" fillId="0" borderId="10" xfId="8" applyNumberFormat="1" applyFont="1" applyBorder="1" applyAlignment="1">
      <alignment vertical="center"/>
    </xf>
    <xf numFmtId="10" fontId="17" fillId="0" borderId="10" xfId="4" applyNumberFormat="1" applyFont="1" applyBorder="1" applyAlignment="1">
      <alignment horizontal="right" vertical="center"/>
    </xf>
    <xf numFmtId="4" fontId="17" fillId="0" borderId="6" xfId="8" applyNumberFormat="1" applyFont="1" applyBorder="1" applyAlignment="1">
      <alignment vertical="center"/>
    </xf>
    <xf numFmtId="0" fontId="54" fillId="0" borderId="18" xfId="9" applyFont="1" applyBorder="1" applyAlignment="1">
      <alignment vertical="center"/>
    </xf>
    <xf numFmtId="0" fontId="53" fillId="0" borderId="18" xfId="9" applyFont="1" applyBorder="1" applyAlignment="1">
      <alignment vertical="center"/>
    </xf>
    <xf numFmtId="3" fontId="17" fillId="0" borderId="18" xfId="9" applyNumberFormat="1" applyFont="1" applyBorder="1" applyAlignment="1">
      <alignment vertical="center"/>
    </xf>
    <xf numFmtId="3" fontId="53" fillId="0" borderId="18" xfId="9" applyNumberFormat="1" applyFont="1" applyBorder="1" applyAlignment="1">
      <alignment vertical="center"/>
    </xf>
    <xf numFmtId="0" fontId="53" fillId="0" borderId="6" xfId="9" applyFont="1" applyBorder="1" applyAlignment="1">
      <alignment vertical="center"/>
    </xf>
    <xf numFmtId="3" fontId="17" fillId="0" borderId="6" xfId="9" applyNumberFormat="1" applyFont="1" applyBorder="1" applyAlignment="1">
      <alignment vertical="center"/>
    </xf>
    <xf numFmtId="3" fontId="53" fillId="0" borderId="6" xfId="9" applyNumberFormat="1" applyFont="1" applyBorder="1" applyAlignment="1">
      <alignment vertical="center"/>
    </xf>
    <xf numFmtId="0" fontId="17" fillId="4" borderId="5" xfId="8" applyFont="1" applyFill="1" applyBorder="1" applyAlignment="1">
      <alignment horizontal="center" vertical="center" wrapText="1"/>
    </xf>
    <xf numFmtId="0" fontId="17" fillId="4" borderId="3" xfId="8" applyFont="1" applyFill="1" applyBorder="1" applyAlignment="1">
      <alignment horizontal="center" vertical="center" wrapText="1"/>
    </xf>
    <xf numFmtId="0" fontId="53" fillId="4" borderId="6" xfId="9" applyNumberFormat="1" applyFont="1" applyFill="1" applyBorder="1" applyAlignment="1">
      <alignment horizontal="center" vertical="center" wrapText="1"/>
    </xf>
    <xf numFmtId="2" fontId="53" fillId="4" borderId="5" xfId="9" applyNumberFormat="1" applyFont="1" applyFill="1" applyBorder="1" applyAlignment="1">
      <alignment horizontal="center" vertical="center" wrapText="1"/>
    </xf>
    <xf numFmtId="49" fontId="16" fillId="0" borderId="0" xfId="8" applyNumberFormat="1" applyFont="1" applyFill="1" applyBorder="1" applyAlignment="1">
      <alignment horizontal="left" vertical="top" wrapText="1"/>
    </xf>
    <xf numFmtId="0" fontId="7" fillId="4" borderId="5" xfId="0" applyFont="1" applyFill="1" applyBorder="1" applyAlignment="1">
      <alignment horizontal="center" vertical="center"/>
    </xf>
    <xf numFmtId="41" fontId="17" fillId="0" borderId="18" xfId="2" applyNumberFormat="1" applyFont="1" applyFill="1" applyBorder="1" applyAlignment="1">
      <alignment horizontal="right" vertical="center"/>
    </xf>
    <xf numFmtId="10" fontId="17" fillId="0" borderId="18" xfId="4" applyNumberFormat="1" applyFont="1" applyBorder="1" applyAlignment="1">
      <alignment horizontal="center"/>
    </xf>
    <xf numFmtId="10" fontId="46" fillId="0" borderId="18" xfId="4" applyNumberFormat="1" applyFont="1" applyBorder="1" applyAlignment="1">
      <alignment horizontal="center"/>
    </xf>
    <xf numFmtId="4" fontId="28" fillId="0" borderId="1" xfId="0" applyNumberFormat="1" applyFont="1" applyBorder="1" applyAlignment="1">
      <alignment vertical="center"/>
    </xf>
    <xf numFmtId="9" fontId="28" fillId="0" borderId="5" xfId="11" applyNumberFormat="1" applyFont="1" applyBorder="1" applyAlignment="1">
      <alignment vertical="center"/>
    </xf>
    <xf numFmtId="41" fontId="28" fillId="0" borderId="6" xfId="0" applyNumberFormat="1" applyFont="1" applyBorder="1"/>
    <xf numFmtId="0" fontId="3" fillId="0" borderId="0" xfId="9"/>
    <xf numFmtId="0" fontId="34" fillId="0" borderId="0" xfId="9" applyFont="1" applyAlignment="1">
      <alignment wrapText="1"/>
    </xf>
    <xf numFmtId="0" fontId="37" fillId="0" borderId="0" xfId="9" applyFont="1" applyAlignment="1">
      <alignment wrapText="1"/>
    </xf>
    <xf numFmtId="0" fontId="37" fillId="0" borderId="0" xfId="9" applyFont="1" applyAlignment="1"/>
    <xf numFmtId="0" fontId="36" fillId="0" borderId="0" xfId="9" applyFont="1" applyAlignment="1"/>
    <xf numFmtId="0" fontId="38" fillId="0" borderId="0" xfId="9" applyFont="1" applyBorder="1" applyAlignment="1">
      <alignment vertical="center"/>
    </xf>
    <xf numFmtId="0" fontId="30" fillId="0" borderId="0" xfId="9" applyFont="1"/>
    <xf numFmtId="0" fontId="30" fillId="0" borderId="0" xfId="9" applyFont="1" applyBorder="1"/>
    <xf numFmtId="4" fontId="30" fillId="0" borderId="0" xfId="9" applyNumberFormat="1" applyFont="1" applyBorder="1"/>
    <xf numFmtId="10" fontId="13" fillId="0" borderId="0" xfId="9" applyNumberFormat="1" applyFont="1" applyBorder="1" applyAlignment="1">
      <alignment horizontal="right" vertical="center"/>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49" fillId="4" borderId="5" xfId="0" applyFont="1" applyFill="1" applyBorder="1" applyAlignment="1">
      <alignment horizontal="center" vertical="center" wrapText="1"/>
    </xf>
    <xf numFmtId="0" fontId="49" fillId="4" borderId="6" xfId="0" applyFont="1" applyFill="1" applyBorder="1" applyAlignment="1">
      <alignment horizontal="center" vertical="center" wrapText="1"/>
    </xf>
    <xf numFmtId="3" fontId="28" fillId="4" borderId="5" xfId="0" applyNumberFormat="1" applyFont="1" applyFill="1" applyBorder="1" applyAlignment="1">
      <alignment horizontal="center" vertical="center"/>
    </xf>
    <xf numFmtId="49" fontId="17" fillId="0" borderId="0" xfId="0" applyNumberFormat="1" applyFont="1" applyAlignment="1">
      <alignment horizontal="justify" vertical="top"/>
    </xf>
    <xf numFmtId="49" fontId="46" fillId="0" borderId="0" xfId="0" applyNumberFormat="1" applyFont="1" applyAlignment="1">
      <alignment horizontal="justify" vertical="top" wrapText="1"/>
    </xf>
    <xf numFmtId="49" fontId="17" fillId="0" borderId="0" xfId="0" applyNumberFormat="1" applyFont="1" applyAlignment="1">
      <alignment horizontal="justify" vertical="top" wrapText="1"/>
    </xf>
    <xf numFmtId="0" fontId="7" fillId="0" borderId="0" xfId="0" applyFont="1" applyFill="1" applyAlignment="1">
      <alignment horizontal="left"/>
    </xf>
    <xf numFmtId="0" fontId="7" fillId="0" borderId="8" xfId="0" applyFont="1" applyFill="1" applyBorder="1" applyAlignment="1">
      <alignment horizontal="center"/>
    </xf>
    <xf numFmtId="0" fontId="7" fillId="0" borderId="0" xfId="0" applyFont="1" applyFill="1" applyAlignment="1">
      <alignment wrapText="1"/>
    </xf>
    <xf numFmtId="41" fontId="17" fillId="0" borderId="18" xfId="2" applyNumberFormat="1" applyFont="1" applyBorder="1" applyAlignment="1" applyProtection="1">
      <alignment horizontal="right" vertical="center"/>
      <protection locked="0"/>
    </xf>
    <xf numFmtId="168" fontId="28" fillId="0" borderId="18" xfId="0" applyNumberFormat="1" applyFont="1" applyBorder="1" applyAlignment="1">
      <alignment vertical="center"/>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17" fillId="4" borderId="5" xfId="6" applyFont="1" applyFill="1" applyBorder="1" applyAlignment="1">
      <alignment horizontal="center" vertical="center" wrapText="1"/>
    </xf>
    <xf numFmtId="0" fontId="28" fillId="4" borderId="5" xfId="2" applyFont="1" applyFill="1" applyBorder="1" applyAlignment="1">
      <alignment horizontal="center" vertical="center" wrapText="1"/>
    </xf>
    <xf numFmtId="0" fontId="28" fillId="4" borderId="2" xfId="2" applyFont="1" applyFill="1" applyBorder="1" applyAlignment="1">
      <alignment horizontal="center" vertical="center" wrapText="1"/>
    </xf>
    <xf numFmtId="0" fontId="28" fillId="4" borderId="5" xfId="0" applyFont="1" applyFill="1" applyBorder="1" applyAlignment="1">
      <alignment horizontal="center" vertical="center"/>
    </xf>
    <xf numFmtId="0" fontId="28" fillId="4" borderId="5" xfId="0" applyFont="1" applyFill="1" applyBorder="1" applyAlignment="1">
      <alignment horizontal="center" vertical="center" wrapText="1"/>
    </xf>
    <xf numFmtId="0" fontId="9" fillId="0" borderId="7" xfId="2" applyFont="1" applyBorder="1" applyAlignment="1">
      <alignment horizontal="center" vertical="center" wrapText="1"/>
    </xf>
    <xf numFmtId="0" fontId="9" fillId="0" borderId="0" xfId="2" applyFont="1" applyBorder="1" applyAlignment="1">
      <alignment horizontal="center" vertical="center" wrapText="1"/>
    </xf>
    <xf numFmtId="0" fontId="7" fillId="0" borderId="0" xfId="0" applyFont="1" applyFill="1" applyAlignment="1">
      <alignment horizontal="center"/>
    </xf>
    <xf numFmtId="0" fontId="9" fillId="0" borderId="0" xfId="0" applyFont="1" applyFill="1" applyAlignment="1">
      <alignment wrapText="1"/>
    </xf>
    <xf numFmtId="0" fontId="9" fillId="0" borderId="0" xfId="0" applyFont="1" applyAlignment="1">
      <alignment wrapText="1"/>
    </xf>
    <xf numFmtId="49" fontId="28" fillId="0" borderId="0" xfId="0" applyNumberFormat="1" applyFont="1" applyFill="1" applyAlignment="1">
      <alignment horizontal="justify" vertical="top"/>
    </xf>
    <xf numFmtId="3" fontId="46" fillId="0" borderId="18" xfId="9" applyNumberFormat="1" applyFont="1" applyBorder="1" applyAlignment="1">
      <alignment vertical="center"/>
    </xf>
    <xf numFmtId="164" fontId="46" fillId="0" borderId="7" xfId="2" applyNumberFormat="1" applyFont="1" applyBorder="1" applyAlignment="1">
      <alignment horizontal="center" vertical="center"/>
    </xf>
    <xf numFmtId="164" fontId="17" fillId="0" borderId="7" xfId="2" applyNumberFormat="1" applyFont="1" applyBorder="1" applyAlignment="1">
      <alignment horizontal="center" vertical="center"/>
    </xf>
    <xf numFmtId="0" fontId="17" fillId="0" borderId="6" xfId="2" applyNumberFormat="1" applyFont="1" applyFill="1" applyBorder="1" applyAlignment="1">
      <alignment horizontal="center" vertical="center"/>
    </xf>
    <xf numFmtId="164" fontId="46" fillId="0" borderId="18" xfId="2" applyNumberFormat="1" applyFont="1" applyBorder="1" applyAlignment="1">
      <alignment horizontal="center" vertical="center"/>
    </xf>
    <xf numFmtId="164" fontId="17" fillId="0" borderId="18" xfId="2" applyNumberFormat="1" applyFont="1" applyBorder="1" applyAlignment="1">
      <alignment horizontal="center" vertical="center"/>
    </xf>
    <xf numFmtId="164" fontId="17" fillId="0" borderId="6" xfId="2" applyNumberFormat="1" applyFont="1" applyBorder="1" applyAlignment="1">
      <alignment horizontal="center" vertical="center"/>
    </xf>
    <xf numFmtId="164" fontId="42" fillId="0" borderId="1" xfId="0" applyNumberFormat="1" applyFont="1" applyBorder="1" applyAlignment="1">
      <alignment horizontal="center" vertical="center"/>
    </xf>
    <xf numFmtId="164" fontId="42" fillId="0" borderId="9" xfId="0" applyNumberFormat="1" applyFont="1" applyBorder="1" applyAlignment="1">
      <alignment horizontal="center" vertical="center"/>
    </xf>
    <xf numFmtId="0" fontId="34" fillId="0" borderId="0" xfId="9" applyFont="1" applyAlignment="1">
      <alignment horizontal="left" wrapText="1"/>
    </xf>
    <xf numFmtId="0" fontId="55" fillId="0" borderId="0" xfId="9" applyFont="1" applyAlignment="1">
      <alignment horizontal="center" vertical="center" wrapText="1"/>
    </xf>
    <xf numFmtId="0" fontId="37" fillId="0" borderId="0" xfId="9" applyFont="1" applyAlignment="1">
      <alignment horizontal="center"/>
    </xf>
    <xf numFmtId="0" fontId="59" fillId="0" borderId="0" xfId="9" applyFont="1" applyBorder="1" applyAlignment="1">
      <alignment horizontal="center" vertical="center"/>
    </xf>
    <xf numFmtId="0" fontId="22" fillId="4" borderId="0" xfId="0" applyFont="1" applyFill="1" applyAlignment="1">
      <alignment horizontal="left" vertical="top" wrapText="1"/>
    </xf>
    <xf numFmtId="0" fontId="45" fillId="0" borderId="0" xfId="0" applyFont="1" applyAlignment="1">
      <alignment horizontal="center" vertical="top"/>
    </xf>
    <xf numFmtId="0" fontId="45" fillId="0" borderId="0" xfId="0" applyFont="1" applyAlignment="1">
      <alignment horizontal="center" vertical="center"/>
    </xf>
    <xf numFmtId="0" fontId="45" fillId="0" borderId="0" xfId="0" applyFont="1" applyFill="1" applyAlignment="1">
      <alignment horizontal="center" vertical="center"/>
    </xf>
    <xf numFmtId="0" fontId="46" fillId="0" borderId="9" xfId="6" applyFont="1" applyBorder="1" applyAlignment="1">
      <alignment horizontal="center" vertical="center" wrapText="1"/>
    </xf>
    <xf numFmtId="0" fontId="46" fillId="0" borderId="11" xfId="6" applyFont="1" applyBorder="1" applyAlignment="1">
      <alignment horizontal="center" vertical="center" wrapText="1"/>
    </xf>
    <xf numFmtId="0" fontId="46" fillId="0" borderId="0" xfId="6" applyFont="1" applyBorder="1" applyAlignment="1">
      <alignment horizontal="center" vertical="center" wrapText="1"/>
    </xf>
    <xf numFmtId="0" fontId="46" fillId="0" borderId="8" xfId="6" applyFont="1" applyBorder="1" applyAlignment="1">
      <alignment horizontal="center" vertical="center" wrapText="1"/>
    </xf>
    <xf numFmtId="0" fontId="58" fillId="6" borderId="0" xfId="6" applyFont="1" applyFill="1" applyAlignment="1">
      <alignment horizontal="center" vertical="center" wrapText="1"/>
    </xf>
    <xf numFmtId="0" fontId="14" fillId="0" borderId="0" xfId="6" applyFont="1" applyAlignment="1">
      <alignment horizontal="left"/>
    </xf>
    <xf numFmtId="0" fontId="17" fillId="4" borderId="2" xfId="6" applyFont="1" applyFill="1" applyBorder="1" applyAlignment="1">
      <alignment horizontal="center" vertical="center" wrapText="1"/>
    </xf>
    <xf numFmtId="0" fontId="46" fillId="4" borderId="2" xfId="2" applyFont="1" applyFill="1" applyBorder="1" applyAlignment="1">
      <alignment horizontal="center" vertical="center" wrapText="1"/>
    </xf>
    <xf numFmtId="0" fontId="46" fillId="4" borderId="3" xfId="2" applyFont="1" applyFill="1" applyBorder="1" applyAlignment="1">
      <alignment horizontal="center" vertical="center" wrapText="1"/>
    </xf>
    <xf numFmtId="0" fontId="46" fillId="4" borderId="4"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17" fillId="4" borderId="1" xfId="2" applyFont="1" applyFill="1" applyBorder="1" applyAlignment="1">
      <alignment horizontal="center" vertical="center" wrapText="1"/>
    </xf>
    <xf numFmtId="0" fontId="17" fillId="4" borderId="6" xfId="2" applyFont="1" applyFill="1" applyBorder="1" applyAlignment="1">
      <alignment horizontal="center" vertical="center" wrapText="1"/>
    </xf>
    <xf numFmtId="0" fontId="17" fillId="4" borderId="4"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46" fillId="0" borderId="2" xfId="6" applyFont="1" applyBorder="1" applyAlignment="1">
      <alignment horizontal="center" vertical="center"/>
    </xf>
    <xf numFmtId="0" fontId="46" fillId="0" borderId="4" xfId="6" applyFont="1" applyBorder="1" applyAlignment="1">
      <alignment horizontal="center" vertical="center"/>
    </xf>
    <xf numFmtId="0" fontId="46" fillId="0" borderId="11" xfId="6" applyFont="1" applyBorder="1" applyAlignment="1">
      <alignment horizontal="center" vertical="center"/>
    </xf>
    <xf numFmtId="0" fontId="46" fillId="0" borderId="12" xfId="6" applyFont="1" applyBorder="1" applyAlignment="1">
      <alignment horizontal="center" vertical="center"/>
    </xf>
    <xf numFmtId="0" fontId="46" fillId="2" borderId="2" xfId="6" applyFont="1" applyFill="1" applyBorder="1" applyAlignment="1">
      <alignment horizontal="center" vertical="center" wrapText="1"/>
    </xf>
    <xf numFmtId="0" fontId="46" fillId="2" borderId="4" xfId="6" applyFont="1" applyFill="1" applyBorder="1" applyAlignment="1">
      <alignment horizontal="center" vertical="center" wrapText="1"/>
    </xf>
    <xf numFmtId="0" fontId="46" fillId="2" borderId="0" xfId="6" applyFont="1" applyFill="1" applyBorder="1" applyAlignment="1">
      <alignment horizontal="center" vertical="center" wrapText="1"/>
    </xf>
    <xf numFmtId="0" fontId="46" fillId="2" borderId="8" xfId="6" applyFont="1" applyFill="1" applyBorder="1" applyAlignment="1">
      <alignment horizontal="center" vertical="center" wrapText="1"/>
    </xf>
    <xf numFmtId="0" fontId="46" fillId="0" borderId="2" xfId="6" applyFont="1" applyBorder="1" applyAlignment="1">
      <alignment horizontal="center" vertical="center" wrapText="1"/>
    </xf>
    <xf numFmtId="0" fontId="46" fillId="0" borderId="4" xfId="6" applyFont="1" applyBorder="1" applyAlignment="1">
      <alignment horizontal="center" vertical="center" wrapText="1"/>
    </xf>
    <xf numFmtId="0" fontId="8" fillId="0" borderId="0" xfId="6" applyFont="1" applyAlignment="1">
      <alignment horizontal="left" wrapText="1"/>
    </xf>
    <xf numFmtId="0" fontId="17" fillId="4" borderId="5" xfId="6" applyFont="1" applyFill="1" applyBorder="1" applyAlignment="1">
      <alignment horizontal="center" vertical="center" wrapText="1"/>
    </xf>
    <xf numFmtId="0" fontId="17" fillId="4" borderId="3" xfId="6" applyFont="1" applyFill="1" applyBorder="1" applyAlignment="1">
      <alignment horizontal="center" vertical="center" wrapText="1"/>
    </xf>
    <xf numFmtId="0" fontId="17" fillId="4" borderId="12" xfId="6" applyFont="1" applyFill="1" applyBorder="1" applyAlignment="1">
      <alignment horizontal="center" vertical="center" wrapText="1"/>
    </xf>
    <xf numFmtId="0" fontId="17" fillId="4" borderId="14" xfId="6" applyFont="1" applyFill="1" applyBorder="1" applyAlignment="1">
      <alignment horizontal="center" vertical="center" wrapText="1"/>
    </xf>
    <xf numFmtId="0" fontId="17" fillId="4" borderId="1" xfId="6" applyFont="1" applyFill="1" applyBorder="1" applyAlignment="1">
      <alignment horizontal="center" vertical="center" wrapText="1"/>
    </xf>
    <xf numFmtId="0" fontId="17" fillId="4" borderId="18" xfId="6" applyFont="1" applyFill="1" applyBorder="1" applyAlignment="1">
      <alignment horizontal="center" vertical="center" wrapText="1"/>
    </xf>
    <xf numFmtId="0" fontId="17" fillId="4" borderId="6" xfId="6" applyFont="1" applyFill="1" applyBorder="1" applyAlignment="1">
      <alignment horizontal="center" vertical="center" wrapText="1"/>
    </xf>
    <xf numFmtId="0" fontId="46" fillId="4" borderId="2" xfId="6" applyFont="1" applyFill="1" applyBorder="1" applyAlignment="1">
      <alignment horizontal="center" vertical="center" wrapText="1"/>
    </xf>
    <xf numFmtId="0" fontId="46" fillId="4" borderId="4" xfId="6" applyFont="1" applyFill="1" applyBorder="1" applyAlignment="1">
      <alignment horizontal="center" vertical="center" wrapText="1"/>
    </xf>
    <xf numFmtId="0" fontId="46" fillId="4" borderId="3" xfId="6" applyFont="1" applyFill="1" applyBorder="1" applyAlignment="1">
      <alignment horizontal="center" vertical="center" wrapText="1"/>
    </xf>
    <xf numFmtId="0" fontId="46" fillId="0" borderId="3" xfId="6" applyFont="1" applyBorder="1" applyAlignment="1">
      <alignment horizontal="center" vertical="center"/>
    </xf>
    <xf numFmtId="0" fontId="46" fillId="0" borderId="3" xfId="6" applyFont="1" applyBorder="1" applyAlignment="1">
      <alignment horizontal="center" vertical="center" wrapText="1"/>
    </xf>
    <xf numFmtId="0" fontId="14" fillId="0" borderId="0" xfId="6" applyFont="1" applyAlignment="1">
      <alignment horizontal="left" wrapText="1"/>
    </xf>
    <xf numFmtId="0" fontId="58" fillId="6" borderId="0" xfId="2" applyFont="1" applyFill="1" applyAlignment="1">
      <alignment horizontal="center" vertical="center" wrapText="1"/>
    </xf>
    <xf numFmtId="0" fontId="8" fillId="0" borderId="0" xfId="2" applyFont="1" applyAlignment="1">
      <alignment horizontal="left" wrapText="1"/>
    </xf>
    <xf numFmtId="0" fontId="28" fillId="4" borderId="5" xfId="2" applyFont="1" applyFill="1" applyBorder="1" applyAlignment="1">
      <alignment horizontal="center" vertical="center" wrapText="1"/>
    </xf>
    <xf numFmtId="0" fontId="28" fillId="4" borderId="2" xfId="2" applyFont="1" applyFill="1" applyBorder="1" applyAlignment="1">
      <alignment horizontal="center" vertical="center" wrapText="1"/>
    </xf>
    <xf numFmtId="0" fontId="28" fillId="4" borderId="4" xfId="2" applyFont="1" applyFill="1" applyBorder="1" applyAlignment="1">
      <alignment horizontal="center" vertical="center" wrapText="1"/>
    </xf>
    <xf numFmtId="0" fontId="28" fillId="4" borderId="1" xfId="2" applyFont="1" applyFill="1" applyBorder="1" applyAlignment="1">
      <alignment horizontal="center" vertical="center" wrapText="1"/>
    </xf>
    <xf numFmtId="0" fontId="28" fillId="4" borderId="6" xfId="2" applyFont="1" applyFill="1" applyBorder="1" applyAlignment="1">
      <alignment horizontal="center" vertical="center" wrapText="1"/>
    </xf>
    <xf numFmtId="0" fontId="17" fillId="4" borderId="18" xfId="2" applyFont="1" applyFill="1" applyBorder="1" applyAlignment="1">
      <alignment horizontal="center" vertical="center" wrapText="1"/>
    </xf>
    <xf numFmtId="0" fontId="28" fillId="0" borderId="0" xfId="0" applyFont="1" applyAlignment="1">
      <alignment horizontal="left" vertical="top" wrapText="1"/>
    </xf>
    <xf numFmtId="0" fontId="8" fillId="0" borderId="0" xfId="0" applyFont="1" applyAlignment="1">
      <alignment wrapText="1"/>
    </xf>
    <xf numFmtId="0" fontId="28" fillId="4" borderId="5" xfId="0" applyFont="1" applyFill="1" applyBorder="1" applyAlignment="1">
      <alignment horizontal="center" vertical="center"/>
    </xf>
    <xf numFmtId="0" fontId="28" fillId="4" borderId="5" xfId="0" applyFont="1" applyFill="1" applyBorder="1" applyAlignment="1">
      <alignment horizontal="left" vertical="center" wrapText="1"/>
    </xf>
    <xf numFmtId="0" fontId="28" fillId="4" borderId="5" xfId="0" applyFont="1" applyFill="1" applyBorder="1" applyAlignment="1">
      <alignment horizontal="center" vertical="center" wrapText="1"/>
    </xf>
    <xf numFmtId="0" fontId="8" fillId="0" borderId="13" xfId="0" applyFont="1" applyBorder="1" applyAlignment="1">
      <alignment horizontal="left" wrapText="1"/>
    </xf>
    <xf numFmtId="0" fontId="28" fillId="4" borderId="1" xfId="0" applyFont="1" applyFill="1" applyBorder="1" applyAlignment="1">
      <alignment horizontal="center" vertical="center"/>
    </xf>
    <xf numFmtId="0" fontId="28" fillId="4" borderId="6" xfId="0" applyFont="1" applyFill="1" applyBorder="1" applyAlignment="1">
      <alignment horizontal="center" vertical="center"/>
    </xf>
    <xf numFmtId="0" fontId="42" fillId="4" borderId="2" xfId="0" applyFont="1" applyFill="1" applyBorder="1" applyAlignment="1">
      <alignment horizontal="center" vertical="center" wrapText="1"/>
    </xf>
    <xf numFmtId="0" fontId="42" fillId="4" borderId="4"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28" fillId="4" borderId="18"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4" xfId="0" applyFont="1" applyFill="1" applyBorder="1" applyAlignment="1">
      <alignment horizontal="center" vertical="center"/>
    </xf>
    <xf numFmtId="0" fontId="42" fillId="4" borderId="3" xfId="0" applyFont="1" applyFill="1" applyBorder="1" applyAlignment="1">
      <alignment horizontal="center" vertical="center"/>
    </xf>
    <xf numFmtId="0" fontId="8" fillId="0" borderId="0" xfId="0" applyFont="1" applyAlignment="1">
      <alignment horizontal="left" wrapText="1"/>
    </xf>
    <xf numFmtId="0" fontId="49" fillId="4" borderId="5" xfId="0" applyFont="1" applyFill="1" applyBorder="1" applyAlignment="1">
      <alignment horizontal="center" vertical="center" wrapText="1"/>
    </xf>
    <xf numFmtId="0" fontId="16" fillId="0" borderId="0" xfId="2" applyFont="1" applyAlignment="1">
      <alignment horizontal="left" wrapText="1"/>
    </xf>
    <xf numFmtId="0" fontId="4" fillId="7" borderId="0" xfId="2" applyFont="1" applyFill="1" applyAlignment="1">
      <alignment horizontal="center" vertical="center"/>
    </xf>
    <xf numFmtId="0" fontId="14" fillId="0" borderId="0" xfId="2" applyFont="1" applyAlignment="1">
      <alignment horizontal="left" wrapText="1"/>
    </xf>
    <xf numFmtId="0" fontId="9" fillId="0" borderId="0" xfId="2" applyFont="1" applyAlignment="1">
      <alignment horizontal="left" wrapText="1"/>
    </xf>
    <xf numFmtId="0" fontId="46" fillId="0" borderId="2" xfId="2" applyFont="1" applyBorder="1" applyAlignment="1">
      <alignment horizontal="center" vertical="center"/>
    </xf>
    <xf numFmtId="0" fontId="46" fillId="0" borderId="4" xfId="2" applyFont="1" applyBorder="1" applyAlignment="1">
      <alignment horizontal="center" vertical="center"/>
    </xf>
    <xf numFmtId="0" fontId="8" fillId="0" borderId="0" xfId="0" applyFont="1" applyBorder="1" applyAlignment="1">
      <alignment horizontal="left" wrapText="1"/>
    </xf>
    <xf numFmtId="0" fontId="8" fillId="0" borderId="0" xfId="0" applyFont="1" applyFill="1" applyBorder="1" applyAlignment="1">
      <alignment horizontal="left"/>
    </xf>
    <xf numFmtId="0" fontId="28" fillId="4" borderId="1"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 fillId="7" borderId="0" xfId="1" applyFill="1" applyAlignment="1">
      <alignment horizontal="center" vertical="center"/>
    </xf>
    <xf numFmtId="0" fontId="17" fillId="4" borderId="1" xfId="5" applyFont="1" applyFill="1" applyBorder="1" applyAlignment="1">
      <alignment horizontal="center" vertical="center" wrapText="1"/>
    </xf>
    <xf numFmtId="0" fontId="17" fillId="4" borderId="18" xfId="5" applyFont="1" applyFill="1" applyBorder="1" applyAlignment="1">
      <alignment horizontal="center" vertical="center" wrapText="1"/>
    </xf>
    <xf numFmtId="0" fontId="17" fillId="4" borderId="6" xfId="5" applyFont="1" applyFill="1" applyBorder="1" applyAlignment="1">
      <alignment horizontal="center" vertical="center" wrapText="1"/>
    </xf>
    <xf numFmtId="0" fontId="48" fillId="4" borderId="2" xfId="5" applyFont="1" applyFill="1" applyBorder="1" applyAlignment="1">
      <alignment horizontal="left" vertical="center" wrapText="1"/>
    </xf>
    <xf numFmtId="0" fontId="48" fillId="4" borderId="4" xfId="5" applyFont="1" applyFill="1" applyBorder="1" applyAlignment="1">
      <alignment horizontal="left" vertical="center" wrapText="1"/>
    </xf>
    <xf numFmtId="0" fontId="48" fillId="4" borderId="3" xfId="5" applyFont="1" applyFill="1" applyBorder="1" applyAlignment="1">
      <alignment horizontal="left" vertical="center" wrapText="1"/>
    </xf>
    <xf numFmtId="0" fontId="17" fillId="4" borderId="2" xfId="5" applyFont="1" applyFill="1" applyBorder="1" applyAlignment="1">
      <alignment horizontal="left" vertical="center" wrapText="1"/>
    </xf>
    <xf numFmtId="0" fontId="17" fillId="4" borderId="4" xfId="5" applyFont="1" applyFill="1" applyBorder="1" applyAlignment="1">
      <alignment horizontal="left" vertical="center" wrapText="1"/>
    </xf>
    <xf numFmtId="0" fontId="17" fillId="4" borderId="3" xfId="5" applyFont="1" applyFill="1" applyBorder="1" applyAlignment="1">
      <alignment horizontal="left" vertical="center" wrapText="1"/>
    </xf>
    <xf numFmtId="0" fontId="17" fillId="4" borderId="2" xfId="5" applyFont="1" applyFill="1" applyBorder="1" applyAlignment="1">
      <alignment horizontal="center" vertical="center" wrapText="1"/>
    </xf>
    <xf numFmtId="0" fontId="17" fillId="4" borderId="3" xfId="5" applyFont="1" applyFill="1" applyBorder="1" applyAlignment="1">
      <alignment horizontal="center" vertical="center" wrapText="1"/>
    </xf>
    <xf numFmtId="0" fontId="17" fillId="4" borderId="5" xfId="5" applyFont="1" applyFill="1" applyBorder="1" applyAlignment="1">
      <alignment horizontal="center" vertical="center" wrapText="1"/>
    </xf>
    <xf numFmtId="0" fontId="48" fillId="4" borderId="5" xfId="5" applyFont="1" applyFill="1" applyBorder="1" applyAlignment="1">
      <alignment horizontal="center" vertical="center" wrapText="1"/>
    </xf>
    <xf numFmtId="0" fontId="16" fillId="2" borderId="0" xfId="2" applyFont="1" applyFill="1" applyAlignment="1">
      <alignment horizontal="left" wrapText="1"/>
    </xf>
    <xf numFmtId="0" fontId="3" fillId="2" borderId="0" xfId="2" applyFont="1" applyFill="1" applyAlignment="1"/>
    <xf numFmtId="0" fontId="46" fillId="4" borderId="2" xfId="5" applyFont="1" applyFill="1" applyBorder="1" applyAlignment="1">
      <alignment horizontal="center" vertical="center" wrapText="1"/>
    </xf>
    <xf numFmtId="0" fontId="46" fillId="4" borderId="4" xfId="5" applyFont="1" applyFill="1" applyBorder="1" applyAlignment="1">
      <alignment horizontal="center" vertical="center" wrapText="1"/>
    </xf>
    <xf numFmtId="0" fontId="46" fillId="4" borderId="3" xfId="5" applyFont="1" applyFill="1" applyBorder="1" applyAlignment="1">
      <alignment horizontal="center" vertical="center" wrapText="1"/>
    </xf>
    <xf numFmtId="0" fontId="14" fillId="0" borderId="0" xfId="2" applyNumberFormat="1" applyFont="1" applyAlignment="1">
      <alignment horizontal="left" wrapText="1"/>
    </xf>
    <xf numFmtId="0" fontId="17" fillId="4" borderId="2" xfId="2" applyFont="1" applyFill="1" applyBorder="1" applyAlignment="1">
      <alignment horizontal="center" vertical="center" wrapText="1"/>
    </xf>
    <xf numFmtId="0" fontId="17" fillId="4" borderId="2" xfId="2" applyFont="1" applyFill="1" applyBorder="1" applyAlignment="1">
      <alignment horizontal="center" vertical="center"/>
    </xf>
    <xf numFmtId="0" fontId="17" fillId="4" borderId="4" xfId="2" applyFont="1" applyFill="1" applyBorder="1" applyAlignment="1">
      <alignment horizontal="center" vertical="center"/>
    </xf>
    <xf numFmtId="0" fontId="46" fillId="0" borderId="3" xfId="2" applyFont="1" applyBorder="1" applyAlignment="1">
      <alignment horizontal="center" vertical="center"/>
    </xf>
    <xf numFmtId="0" fontId="46" fillId="0" borderId="9" xfId="2" applyFont="1" applyBorder="1" applyAlignment="1">
      <alignment horizontal="center" vertical="center" wrapText="1"/>
    </xf>
    <xf numFmtId="0" fontId="46" fillId="0" borderId="11" xfId="2" applyFont="1" applyBorder="1" applyAlignment="1">
      <alignment horizontal="center" vertical="center" wrapText="1"/>
    </xf>
    <xf numFmtId="0" fontId="46" fillId="0" borderId="12" xfId="2" applyFont="1" applyBorder="1" applyAlignment="1">
      <alignment horizontal="center" vertical="center" wrapText="1"/>
    </xf>
    <xf numFmtId="4" fontId="16" fillId="0" borderId="0" xfId="2" applyNumberFormat="1" applyFont="1" applyAlignment="1">
      <alignment horizontal="left" vertical="top" wrapText="1"/>
    </xf>
    <xf numFmtId="0" fontId="16" fillId="0" borderId="0" xfId="2" applyFont="1" applyAlignment="1">
      <alignment horizontal="left" vertical="top" wrapText="1"/>
    </xf>
    <xf numFmtId="0" fontId="42" fillId="0" borderId="13" xfId="0" applyFont="1" applyBorder="1" applyAlignment="1">
      <alignment horizontal="left" wrapText="1"/>
    </xf>
    <xf numFmtId="4" fontId="16" fillId="0" borderId="11" xfId="2" applyNumberFormat="1" applyFont="1" applyBorder="1" applyAlignment="1">
      <alignment horizontal="left" vertical="top" wrapText="1"/>
    </xf>
    <xf numFmtId="0" fontId="14" fillId="0" borderId="0" xfId="2" applyFont="1" applyFill="1" applyBorder="1" applyAlignment="1">
      <alignment horizontal="left" wrapText="1"/>
    </xf>
    <xf numFmtId="0" fontId="48" fillId="4" borderId="1" xfId="5" applyFont="1" applyFill="1" applyBorder="1" applyAlignment="1">
      <alignment horizontal="center" vertical="center" wrapText="1"/>
    </xf>
    <xf numFmtId="0" fontId="48" fillId="4" borderId="6" xfId="5" applyFont="1" applyFill="1" applyBorder="1" applyAlignment="1">
      <alignment horizontal="center" vertical="center" wrapText="1"/>
    </xf>
    <xf numFmtId="4" fontId="17" fillId="4" borderId="2" xfId="5" applyNumberFormat="1" applyFont="1" applyFill="1" applyBorder="1" applyAlignment="1">
      <alignment horizontal="center" vertical="center"/>
    </xf>
    <xf numFmtId="4" fontId="17" fillId="4" borderId="4" xfId="5" applyNumberFormat="1" applyFont="1" applyFill="1" applyBorder="1" applyAlignment="1">
      <alignment horizontal="center" vertical="center"/>
    </xf>
    <xf numFmtId="4" fontId="17" fillId="4" borderId="3" xfId="5" applyNumberFormat="1" applyFont="1" applyFill="1" applyBorder="1" applyAlignment="1">
      <alignment horizontal="center" vertical="center"/>
    </xf>
    <xf numFmtId="0" fontId="11" fillId="0" borderId="0" xfId="2" applyFont="1" applyAlignment="1">
      <alignment horizontal="center"/>
    </xf>
    <xf numFmtId="0" fontId="11" fillId="0" borderId="0" xfId="2" applyFont="1" applyAlignment="1">
      <alignment horizontal="left" wrapText="1"/>
    </xf>
    <xf numFmtId="0" fontId="9" fillId="4" borderId="1" xfId="2" applyFont="1" applyFill="1" applyBorder="1" applyAlignment="1">
      <alignment horizontal="center" vertical="center" wrapText="1"/>
    </xf>
    <xf numFmtId="0" fontId="9" fillId="4" borderId="18" xfId="2" applyFont="1" applyFill="1" applyBorder="1" applyAlignment="1">
      <alignment horizontal="center" vertical="center" wrapText="1"/>
    </xf>
    <xf numFmtId="0" fontId="9" fillId="4" borderId="6" xfId="2" applyFont="1" applyFill="1" applyBorder="1" applyAlignment="1">
      <alignment horizontal="center" vertical="center" wrapText="1"/>
    </xf>
    <xf numFmtId="0" fontId="14" fillId="0" borderId="2" xfId="2" applyFont="1" applyBorder="1" applyAlignment="1">
      <alignment horizontal="center" vertical="center"/>
    </xf>
    <xf numFmtId="0" fontId="14" fillId="0" borderId="4" xfId="2" applyFont="1" applyBorder="1" applyAlignment="1">
      <alignment horizontal="center" vertical="center"/>
    </xf>
    <xf numFmtId="0" fontId="14" fillId="0" borderId="3" xfId="2" applyFont="1" applyBorder="1" applyAlignment="1">
      <alignment horizontal="center" vertical="center"/>
    </xf>
    <xf numFmtId="0" fontId="14" fillId="0" borderId="2" xfId="2" applyFont="1" applyFill="1" applyBorder="1" applyAlignment="1">
      <alignment horizontal="center" vertical="center"/>
    </xf>
    <xf numFmtId="0" fontId="14" fillId="0" borderId="4" xfId="2" applyFont="1" applyFill="1" applyBorder="1" applyAlignment="1">
      <alignment horizontal="center" vertical="center"/>
    </xf>
    <xf numFmtId="0" fontId="14" fillId="0" borderId="3" xfId="2" applyFont="1" applyFill="1" applyBorder="1" applyAlignment="1">
      <alignment horizontal="center" vertical="center"/>
    </xf>
    <xf numFmtId="0" fontId="14" fillId="0" borderId="2"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3" xfId="2" applyFont="1" applyBorder="1" applyAlignment="1">
      <alignment horizontal="center" vertical="center" wrapText="1"/>
    </xf>
    <xf numFmtId="0" fontId="16" fillId="0" borderId="0" xfId="2" applyFont="1" applyAlignment="1">
      <alignment horizontal="justify" vertical="top" wrapText="1"/>
    </xf>
    <xf numFmtId="0" fontId="17" fillId="4" borderId="4" xfId="5" applyFont="1" applyFill="1" applyBorder="1" applyAlignment="1">
      <alignment horizontal="center" vertical="center" wrapText="1"/>
    </xf>
    <xf numFmtId="0" fontId="17" fillId="4" borderId="18" xfId="2" applyFont="1" applyFill="1" applyBorder="1" applyAlignment="1">
      <alignment vertical="center"/>
    </xf>
    <xf numFmtId="0" fontId="17" fillId="4" borderId="6" xfId="2" applyFont="1" applyFill="1" applyBorder="1" applyAlignment="1">
      <alignment vertical="center"/>
    </xf>
    <xf numFmtId="0" fontId="14" fillId="0" borderId="13" xfId="2" applyFont="1" applyBorder="1" applyAlignment="1">
      <alignment horizontal="left"/>
    </xf>
    <xf numFmtId="0" fontId="9" fillId="0" borderId="7" xfId="2" applyFont="1" applyBorder="1" applyAlignment="1">
      <alignment horizontal="center" vertical="center" wrapText="1"/>
    </xf>
    <xf numFmtId="0" fontId="9" fillId="0" borderId="0" xfId="2" applyFont="1" applyBorder="1" applyAlignment="1">
      <alignment horizontal="center" vertical="center" wrapText="1"/>
    </xf>
    <xf numFmtId="0" fontId="8" fillId="0" borderId="13" xfId="2" applyFont="1" applyBorder="1" applyAlignment="1">
      <alignment horizontal="left" wrapText="1"/>
    </xf>
    <xf numFmtId="4" fontId="14" fillId="0" borderId="7" xfId="2" applyNumberFormat="1" applyFont="1" applyBorder="1" applyAlignment="1">
      <alignment horizontal="right" vertical="center"/>
    </xf>
    <xf numFmtId="4" fontId="14" fillId="0" borderId="0" xfId="2" applyNumberFormat="1" applyFont="1" applyBorder="1" applyAlignment="1">
      <alignment horizontal="right" vertical="center"/>
    </xf>
    <xf numFmtId="4" fontId="9" fillId="0" borderId="7" xfId="2" applyNumberFormat="1" applyFont="1" applyBorder="1" applyAlignment="1">
      <alignment horizontal="right" vertical="center"/>
    </xf>
    <xf numFmtId="4" fontId="9" fillId="0" borderId="0" xfId="2" applyNumberFormat="1" applyFont="1" applyBorder="1" applyAlignment="1">
      <alignment horizontal="right" vertical="center"/>
    </xf>
    <xf numFmtId="0" fontId="17" fillId="4" borderId="7"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17" fillId="4" borderId="10" xfId="2" applyFont="1" applyFill="1" applyBorder="1" applyAlignment="1">
      <alignment horizontal="center" vertical="center" wrapText="1"/>
    </xf>
    <xf numFmtId="0" fontId="17" fillId="4" borderId="13" xfId="2" applyFont="1" applyFill="1" applyBorder="1" applyAlignment="1">
      <alignment horizontal="center" vertical="center" wrapText="1"/>
    </xf>
    <xf numFmtId="0" fontId="17" fillId="4" borderId="2" xfId="2" applyFont="1" applyFill="1" applyBorder="1" applyAlignment="1">
      <alignment horizontal="left" vertical="center" wrapText="1"/>
    </xf>
    <xf numFmtId="0" fontId="17" fillId="4" borderId="4" xfId="2" applyFont="1" applyFill="1" applyBorder="1" applyAlignment="1">
      <alignment horizontal="left" vertical="center" wrapText="1"/>
    </xf>
    <xf numFmtId="0" fontId="17" fillId="4" borderId="3" xfId="2" applyFont="1" applyFill="1" applyBorder="1" applyAlignment="1">
      <alignment horizontal="left" vertical="center" wrapText="1"/>
    </xf>
    <xf numFmtId="0" fontId="14" fillId="0" borderId="13" xfId="2" applyFont="1" applyBorder="1" applyAlignment="1">
      <alignment horizontal="left" wrapText="1"/>
    </xf>
    <xf numFmtId="0" fontId="17" fillId="0" borderId="0" xfId="6" applyFont="1" applyAlignment="1">
      <alignment horizontal="left" vertical="top" wrapText="1"/>
    </xf>
    <xf numFmtId="0" fontId="58" fillId="8" borderId="0" xfId="6" applyFont="1" applyFill="1" applyAlignment="1">
      <alignment horizontal="center" vertical="center"/>
    </xf>
    <xf numFmtId="0" fontId="14" fillId="0" borderId="0" xfId="6" applyFont="1" applyBorder="1" applyAlignment="1">
      <alignment horizontal="left" wrapText="1"/>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42" fillId="0" borderId="3" xfId="0" applyFont="1" applyBorder="1" applyAlignment="1">
      <alignment horizontal="center" vertical="center"/>
    </xf>
    <xf numFmtId="0" fontId="4" fillId="9" borderId="0" xfId="2" applyFont="1" applyFill="1" applyAlignment="1">
      <alignment horizontal="center" vertical="center"/>
    </xf>
    <xf numFmtId="0" fontId="14" fillId="0" borderId="0" xfId="2" applyFont="1" applyAlignment="1">
      <alignment horizontal="left"/>
    </xf>
    <xf numFmtId="0" fontId="28" fillId="4" borderId="5" xfId="0" applyFont="1" applyFill="1" applyBorder="1" applyAlignment="1">
      <alignment horizontal="center"/>
    </xf>
    <xf numFmtId="0" fontId="49" fillId="4" borderId="5" xfId="0" applyFont="1" applyFill="1" applyBorder="1" applyAlignment="1">
      <alignment horizontal="left" vertical="center" wrapText="1"/>
    </xf>
    <xf numFmtId="0" fontId="28" fillId="0" borderId="6" xfId="0" applyFont="1" applyBorder="1" applyAlignment="1">
      <alignment horizontal="left" vertical="center"/>
    </xf>
    <xf numFmtId="0" fontId="28" fillId="0" borderId="18" xfId="0" applyFont="1" applyBorder="1" applyAlignment="1">
      <alignment horizontal="left" vertical="center"/>
    </xf>
    <xf numFmtId="0" fontId="28" fillId="0" borderId="18" xfId="0" applyFont="1" applyBorder="1" applyAlignment="1">
      <alignment horizontal="left" vertical="center" wrapText="1"/>
    </xf>
    <xf numFmtId="0" fontId="28" fillId="4" borderId="5" xfId="0" applyFont="1" applyFill="1" applyBorder="1" applyAlignment="1">
      <alignment horizontal="left" vertical="center"/>
    </xf>
    <xf numFmtId="0" fontId="4" fillId="10" borderId="0" xfId="2" applyFont="1" applyFill="1" applyAlignment="1">
      <alignment horizontal="center" vertical="center"/>
    </xf>
    <xf numFmtId="0" fontId="28" fillId="4" borderId="5" xfId="0" applyFont="1" applyFill="1" applyBorder="1" applyAlignment="1">
      <alignment horizontal="left"/>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17" fillId="0" borderId="0" xfId="2" applyFont="1" applyFill="1" applyBorder="1" applyAlignment="1">
      <alignment horizontal="justify" vertical="top" wrapText="1"/>
    </xf>
    <xf numFmtId="0" fontId="49" fillId="4" borderId="1" xfId="0" applyFont="1" applyFill="1" applyBorder="1" applyAlignment="1">
      <alignment horizontal="center" vertical="center" wrapText="1"/>
    </xf>
    <xf numFmtId="0" fontId="49" fillId="4" borderId="6" xfId="0" applyFont="1" applyFill="1" applyBorder="1" applyAlignment="1">
      <alignment horizontal="center" vertical="center" wrapText="1"/>
    </xf>
    <xf numFmtId="0" fontId="49" fillId="4" borderId="2" xfId="0" applyFont="1" applyFill="1" applyBorder="1" applyAlignment="1">
      <alignment horizontal="center" vertical="center" wrapText="1"/>
    </xf>
    <xf numFmtId="0" fontId="49" fillId="4" borderId="3" xfId="0" applyFont="1" applyFill="1" applyBorder="1" applyAlignment="1">
      <alignment horizontal="center" vertical="center" wrapText="1"/>
    </xf>
    <xf numFmtId="0" fontId="32" fillId="0" borderId="0" xfId="2" applyFont="1" applyAlignment="1">
      <alignment horizontal="justify" vertical="top" wrapText="1"/>
    </xf>
    <xf numFmtId="0" fontId="57" fillId="0" borderId="0" xfId="1" applyFont="1" applyAlignment="1">
      <alignment horizontal="justify" vertical="top" wrapText="1"/>
    </xf>
    <xf numFmtId="0" fontId="28" fillId="4" borderId="2" xfId="0" applyFont="1" applyFill="1" applyBorder="1" applyAlignment="1">
      <alignment horizontal="left"/>
    </xf>
    <xf numFmtId="0" fontId="28" fillId="4" borderId="4" xfId="0" applyFont="1" applyFill="1" applyBorder="1" applyAlignment="1">
      <alignment horizontal="left"/>
    </xf>
    <xf numFmtId="0" fontId="28" fillId="4" borderId="3" xfId="0" applyFont="1" applyFill="1" applyBorder="1" applyAlignment="1">
      <alignment horizontal="left"/>
    </xf>
    <xf numFmtId="0" fontId="16" fillId="0" borderId="0" xfId="7" applyFont="1" applyFill="1" applyBorder="1" applyAlignment="1">
      <alignment horizontal="justify" vertical="top" wrapText="1"/>
    </xf>
    <xf numFmtId="0" fontId="2" fillId="0" borderId="0" xfId="1" applyAlignment="1">
      <alignment horizontal="justify" vertical="top" wrapText="1"/>
    </xf>
    <xf numFmtId="0" fontId="17" fillId="0" borderId="0" xfId="2" applyFont="1" applyAlignment="1">
      <alignment horizontal="justify" vertical="top" wrapText="1"/>
    </xf>
    <xf numFmtId="0" fontId="16" fillId="0" borderId="0" xfId="2" applyFont="1" applyFill="1" applyBorder="1" applyAlignment="1">
      <alignment horizontal="justify" vertical="top" wrapText="1"/>
    </xf>
    <xf numFmtId="2" fontId="14" fillId="0" borderId="0" xfId="2" applyNumberFormat="1" applyFont="1" applyAlignment="1">
      <alignment horizontal="left" wrapText="1"/>
    </xf>
    <xf numFmtId="3" fontId="28" fillId="4" borderId="5" xfId="0" applyNumberFormat="1" applyFont="1" applyFill="1" applyBorder="1" applyAlignment="1">
      <alignment horizontal="center" vertical="center"/>
    </xf>
    <xf numFmtId="3" fontId="28" fillId="4" borderId="5" xfId="0" applyNumberFormat="1" applyFont="1" applyFill="1" applyBorder="1" applyAlignment="1">
      <alignment horizontal="left"/>
    </xf>
    <xf numFmtId="3" fontId="28" fillId="4" borderId="5" xfId="0" applyNumberFormat="1" applyFont="1" applyFill="1" applyBorder="1" applyAlignment="1">
      <alignment horizontal="center" vertical="center" wrapText="1"/>
    </xf>
    <xf numFmtId="3" fontId="28" fillId="4" borderId="1" xfId="0" applyNumberFormat="1" applyFont="1" applyFill="1" applyBorder="1" applyAlignment="1">
      <alignment horizontal="center" vertical="center"/>
    </xf>
    <xf numFmtId="3" fontId="28" fillId="4" borderId="18" xfId="0" applyNumberFormat="1" applyFont="1" applyFill="1" applyBorder="1" applyAlignment="1">
      <alignment horizontal="center" vertical="center"/>
    </xf>
    <xf numFmtId="3" fontId="28" fillId="4" borderId="6" xfId="0" applyNumberFormat="1" applyFont="1" applyFill="1" applyBorder="1" applyAlignment="1">
      <alignment horizontal="center" vertical="center"/>
    </xf>
    <xf numFmtId="3" fontId="42" fillId="4" borderId="2" xfId="0" applyNumberFormat="1" applyFont="1" applyFill="1" applyBorder="1" applyAlignment="1">
      <alignment horizontal="center" vertical="center"/>
    </xf>
    <xf numFmtId="3" fontId="42" fillId="4" borderId="4" xfId="0" applyNumberFormat="1" applyFont="1" applyFill="1" applyBorder="1" applyAlignment="1">
      <alignment horizontal="center" vertical="center"/>
    </xf>
    <xf numFmtId="3" fontId="42" fillId="4" borderId="3" xfId="0" applyNumberFormat="1" applyFont="1" applyFill="1" applyBorder="1" applyAlignment="1">
      <alignment horizontal="center" vertical="center"/>
    </xf>
    <xf numFmtId="0" fontId="14" fillId="0" borderId="0" xfId="8" applyFont="1" applyAlignment="1">
      <alignment horizontal="left" wrapText="1"/>
    </xf>
    <xf numFmtId="0" fontId="42" fillId="4" borderId="5" xfId="0" applyFont="1" applyFill="1" applyBorder="1" applyAlignment="1">
      <alignment horizontal="center" vertical="center"/>
    </xf>
    <xf numFmtId="0" fontId="42" fillId="4" borderId="1" xfId="0" applyFont="1" applyFill="1" applyBorder="1" applyAlignment="1">
      <alignment horizontal="center" vertical="center"/>
    </xf>
    <xf numFmtId="0" fontId="42" fillId="4" borderId="18" xfId="0" applyFont="1" applyFill="1" applyBorder="1" applyAlignment="1">
      <alignment horizontal="center" vertical="center"/>
    </xf>
    <xf numFmtId="0" fontId="42" fillId="4" borderId="6" xfId="0" applyFont="1" applyFill="1" applyBorder="1" applyAlignment="1">
      <alignment horizontal="center" vertical="center"/>
    </xf>
    <xf numFmtId="49" fontId="16" fillId="0" borderId="11" xfId="8" applyNumberFormat="1" applyFont="1" applyFill="1" applyBorder="1" applyAlignment="1">
      <alignment horizontal="justify" vertical="top" wrapText="1"/>
    </xf>
    <xf numFmtId="2" fontId="53" fillId="4" borderId="2" xfId="9" applyNumberFormat="1" applyFont="1" applyFill="1" applyBorder="1" applyAlignment="1">
      <alignment horizontal="center" vertical="center"/>
    </xf>
    <xf numFmtId="2" fontId="53" fillId="4" borderId="3" xfId="9" applyNumberFormat="1" applyFont="1" applyFill="1" applyBorder="1" applyAlignment="1">
      <alignment horizontal="center" vertical="center"/>
    </xf>
    <xf numFmtId="0" fontId="4" fillId="10" borderId="0" xfId="8" applyFont="1" applyFill="1" applyAlignment="1">
      <alignment horizontal="center" vertical="center"/>
    </xf>
    <xf numFmtId="0" fontId="14" fillId="0" borderId="13" xfId="8" applyFont="1" applyBorder="1" applyAlignment="1">
      <alignment horizontal="left" wrapText="1"/>
    </xf>
    <xf numFmtId="0" fontId="17" fillId="4" borderId="1" xfId="8" applyFont="1" applyFill="1" applyBorder="1" applyAlignment="1">
      <alignment horizontal="center" vertical="center" wrapText="1"/>
    </xf>
    <xf numFmtId="0" fontId="17" fillId="4" borderId="18" xfId="8" applyFont="1" applyFill="1" applyBorder="1" applyAlignment="1">
      <alignment horizontal="center" vertical="center" wrapText="1"/>
    </xf>
    <xf numFmtId="0" fontId="17" fillId="4" borderId="6" xfId="8" applyFont="1" applyFill="1" applyBorder="1" applyAlignment="1">
      <alignment horizontal="center" vertical="center" wrapText="1"/>
    </xf>
    <xf numFmtId="0" fontId="17" fillId="4" borderId="2" xfId="8" applyFont="1" applyFill="1" applyBorder="1" applyAlignment="1">
      <alignment horizontal="center" vertical="center" wrapText="1"/>
    </xf>
    <xf numFmtId="0" fontId="17" fillId="4" borderId="4" xfId="8" applyFont="1" applyFill="1" applyBorder="1" applyAlignment="1">
      <alignment horizontal="center" vertical="center" wrapText="1"/>
    </xf>
    <xf numFmtId="0" fontId="17" fillId="4" borderId="3" xfId="8" applyFont="1" applyFill="1" applyBorder="1" applyAlignment="1">
      <alignment horizontal="center" vertical="center" wrapText="1"/>
    </xf>
    <xf numFmtId="4" fontId="17" fillId="4" borderId="2" xfId="8" applyNumberFormat="1" applyFont="1" applyFill="1" applyBorder="1" applyAlignment="1">
      <alignment horizontal="center" vertical="center" wrapText="1"/>
    </xf>
    <xf numFmtId="4" fontId="17" fillId="4" borderId="4" xfId="8" applyNumberFormat="1" applyFont="1" applyFill="1" applyBorder="1" applyAlignment="1">
      <alignment horizontal="center" vertical="center" wrapText="1"/>
    </xf>
    <xf numFmtId="4" fontId="17" fillId="4" borderId="3" xfId="8" applyNumberFormat="1" applyFont="1" applyFill="1" applyBorder="1" applyAlignment="1">
      <alignment horizontal="center" vertical="center" wrapText="1"/>
    </xf>
    <xf numFmtId="0" fontId="14" fillId="0" borderId="0" xfId="9" applyFont="1" applyBorder="1" applyAlignment="1">
      <alignment horizontal="left" wrapText="1"/>
    </xf>
    <xf numFmtId="0" fontId="53" fillId="4" borderId="1" xfId="9" applyFont="1" applyFill="1" applyBorder="1" applyAlignment="1">
      <alignment horizontal="center" vertical="center"/>
    </xf>
    <xf numFmtId="0" fontId="53" fillId="4" borderId="18" xfId="9" applyFont="1" applyFill="1" applyBorder="1" applyAlignment="1">
      <alignment horizontal="center" vertical="center"/>
    </xf>
    <xf numFmtId="0" fontId="53" fillId="4" borderId="6" xfId="9" applyFont="1" applyFill="1" applyBorder="1" applyAlignment="1">
      <alignment horizontal="center" vertical="center"/>
    </xf>
    <xf numFmtId="0" fontId="54" fillId="4" borderId="2" xfId="9" applyNumberFormat="1" applyFont="1" applyFill="1" applyBorder="1" applyAlignment="1">
      <alignment horizontal="center" vertical="center" wrapText="1"/>
    </xf>
    <xf numFmtId="0" fontId="54" fillId="4" borderId="3" xfId="9" applyNumberFormat="1" applyFont="1" applyFill="1" applyBorder="1" applyAlignment="1">
      <alignment horizontal="center" vertical="center" wrapText="1"/>
    </xf>
    <xf numFmtId="0" fontId="46" fillId="4" borderId="2" xfId="8" applyFont="1" applyFill="1" applyBorder="1" applyAlignment="1">
      <alignment horizontal="center" vertical="center" wrapText="1"/>
    </xf>
    <xf numFmtId="0" fontId="46" fillId="4" borderId="4" xfId="8" applyFont="1" applyFill="1" applyBorder="1" applyAlignment="1">
      <alignment horizontal="center" vertical="center" wrapText="1"/>
    </xf>
    <xf numFmtId="0" fontId="46" fillId="4" borderId="3" xfId="8" applyFont="1" applyFill="1" applyBorder="1" applyAlignment="1">
      <alignment horizontal="center" vertical="center" wrapText="1"/>
    </xf>
    <xf numFmtId="17" fontId="42" fillId="4" borderId="2" xfId="0" applyNumberFormat="1" applyFont="1" applyFill="1" applyBorder="1" applyAlignment="1">
      <alignment horizontal="center" vertical="center"/>
    </xf>
    <xf numFmtId="0" fontId="11" fillId="0" borderId="0" xfId="10" applyFont="1" applyBorder="1" applyAlignment="1">
      <alignment horizontal="left" wrapText="1"/>
    </xf>
    <xf numFmtId="0" fontId="4" fillId="11" borderId="0" xfId="2" applyFont="1" applyFill="1" applyAlignment="1">
      <alignment horizontal="center" vertical="center"/>
    </xf>
    <xf numFmtId="0" fontId="14" fillId="0" borderId="0" xfId="10" applyFont="1" applyAlignment="1">
      <alignment horizontal="left" wrapText="1"/>
    </xf>
    <xf numFmtId="0" fontId="28" fillId="4" borderId="2"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8" fillId="0" borderId="18" xfId="0" applyFont="1" applyBorder="1" applyAlignment="1">
      <alignment horizontal="left"/>
    </xf>
    <xf numFmtId="0" fontId="7" fillId="0" borderId="6" xfId="0" applyFont="1" applyBorder="1" applyAlignment="1">
      <alignment horizontal="left"/>
    </xf>
    <xf numFmtId="0" fontId="28" fillId="0" borderId="11" xfId="0" applyFont="1" applyBorder="1" applyAlignment="1">
      <alignment horizontal="left" vertical="top"/>
    </xf>
    <xf numFmtId="0" fontId="28" fillId="0" borderId="0" xfId="0" applyFont="1" applyBorder="1" applyAlignment="1">
      <alignment horizontal="left" vertical="top"/>
    </xf>
    <xf numFmtId="0" fontId="7" fillId="4" borderId="5" xfId="0" applyFont="1" applyFill="1" applyBorder="1" applyAlignment="1">
      <alignment horizontal="center" vertical="center"/>
    </xf>
  </cellXfs>
  <cellStyles count="15">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FFEEA7"/>
      <color rgb="FFFFE471"/>
      <color rgb="FFFFFFFF"/>
      <color rgb="FF93FFAF"/>
      <color rgb="FF75E087"/>
      <color rgb="FFE2E3E4"/>
      <color rgb="FFC5C6C7"/>
      <color rgb="FF808080"/>
      <color rgb="FFFFCD00"/>
      <color rgb="FF309B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13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2744084889075388E-2"/>
          <c:y val="2.0149672257748219E-2"/>
          <c:w val="0.92090702430949523"/>
          <c:h val="0.61539904050013938"/>
        </c:manualLayout>
      </c:layout>
      <c:bar3DChart>
        <c:barDir val="col"/>
        <c:grouping val="standard"/>
        <c:varyColors val="0"/>
        <c:ser>
          <c:idx val="0"/>
          <c:order val="0"/>
          <c:tx>
            <c:strRef>
              <c:f>'Tab 2 (12) i wykres 1'!$C$3</c:f>
              <c:strCache>
                <c:ptCount val="1"/>
                <c:pt idx="0">
                  <c:v>Przeciętna miesięczna 
liczba świadczeniobiorców 
w I kwartale 2021 r.</c:v>
                </c:pt>
              </c:strCache>
            </c:strRef>
          </c:tx>
          <c:spPr>
            <a:solidFill>
              <a:srgbClr val="00B050"/>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1'!$C$4:$C$22</c:f>
              <c:numCache>
                <c:formatCode>#,##0</c:formatCode>
                <c:ptCount val="19"/>
                <c:pt idx="0">
                  <c:v>39640</c:v>
                </c:pt>
                <c:pt idx="1">
                  <c:v>70556</c:v>
                </c:pt>
                <c:pt idx="2">
                  <c:v>135460</c:v>
                </c:pt>
                <c:pt idx="3">
                  <c:v>14370</c:v>
                </c:pt>
                <c:pt idx="4">
                  <c:v>89876</c:v>
                </c:pt>
                <c:pt idx="5">
                  <c:v>89230</c:v>
                </c:pt>
                <c:pt idx="6">
                  <c:v>161883</c:v>
                </c:pt>
                <c:pt idx="7">
                  <c:v>21264</c:v>
                </c:pt>
                <c:pt idx="8">
                  <c:v>61064</c:v>
                </c:pt>
                <c:pt idx="9">
                  <c:v>75455</c:v>
                </c:pt>
                <c:pt idx="10">
                  <c:v>34101</c:v>
                </c:pt>
                <c:pt idx="11">
                  <c:v>30533</c:v>
                </c:pt>
                <c:pt idx="12">
                  <c:v>57343</c:v>
                </c:pt>
                <c:pt idx="13">
                  <c:v>38548</c:v>
                </c:pt>
                <c:pt idx="14">
                  <c:v>110113</c:v>
                </c:pt>
                <c:pt idx="15">
                  <c:v>22772</c:v>
                </c:pt>
                <c:pt idx="16">
                  <c:v>109</c:v>
                </c:pt>
                <c:pt idx="17">
                  <c:v>535</c:v>
                </c:pt>
                <c:pt idx="18">
                  <c:v>57</c:v>
                </c:pt>
              </c:numCache>
            </c:numRef>
          </c:val>
          <c:shape val="cylinder"/>
          <c:extLst>
            <c:ext xmlns:c16="http://schemas.microsoft.com/office/drawing/2014/chart" uri="{C3380CC4-5D6E-409C-BE32-E72D297353CC}">
              <c16:uniqueId val="{00000000-2E20-43E4-AD31-1A707B7B6B08}"/>
            </c:ext>
          </c:extLst>
        </c:ser>
        <c:ser>
          <c:idx val="1"/>
          <c:order val="1"/>
          <c:tx>
            <c:strRef>
              <c:f>'Tab 2 (12) i wykres 1'!$B$3</c:f>
              <c:strCache>
                <c:ptCount val="1"/>
                <c:pt idx="0">
                  <c:v>Liczba ubezpieczonych
stan na 31 marca 2021 r.
</c:v>
                </c:pt>
              </c:strCache>
            </c:strRef>
          </c:tx>
          <c:spPr>
            <a:solidFill>
              <a:srgbClr val="92D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1'!$B$4:$B$22</c:f>
              <c:numCache>
                <c:formatCode>#,##0</c:formatCode>
                <c:ptCount val="19"/>
                <c:pt idx="0">
                  <c:v>39994</c:v>
                </c:pt>
                <c:pt idx="1">
                  <c:v>63049</c:v>
                </c:pt>
                <c:pt idx="2">
                  <c:v>148508</c:v>
                </c:pt>
                <c:pt idx="3">
                  <c:v>13952</c:v>
                </c:pt>
                <c:pt idx="4">
                  <c:v>92737</c:v>
                </c:pt>
                <c:pt idx="5">
                  <c:v>136716</c:v>
                </c:pt>
                <c:pt idx="6">
                  <c:v>165375</c:v>
                </c:pt>
                <c:pt idx="7">
                  <c:v>25414</c:v>
                </c:pt>
                <c:pt idx="8">
                  <c:v>85790</c:v>
                </c:pt>
                <c:pt idx="9">
                  <c:v>81466</c:v>
                </c:pt>
                <c:pt idx="10">
                  <c:v>38647</c:v>
                </c:pt>
                <c:pt idx="11">
                  <c:v>32525</c:v>
                </c:pt>
                <c:pt idx="12">
                  <c:v>65404</c:v>
                </c:pt>
                <c:pt idx="13">
                  <c:v>40703</c:v>
                </c:pt>
                <c:pt idx="14">
                  <c:v>113051</c:v>
                </c:pt>
                <c:pt idx="15">
                  <c:v>23741</c:v>
                </c:pt>
              </c:numCache>
            </c:numRef>
          </c:val>
          <c:shape val="cylinder"/>
          <c:extLst>
            <c:ext xmlns:c16="http://schemas.microsoft.com/office/drawing/2014/chart" uri="{C3380CC4-5D6E-409C-BE32-E72D297353CC}">
              <c16:uniqueId val="{00000001-2E20-43E4-AD31-1A707B7B6B08}"/>
            </c:ext>
          </c:extLst>
        </c:ser>
        <c:dLbls>
          <c:showLegendKey val="0"/>
          <c:showVal val="0"/>
          <c:showCatName val="0"/>
          <c:showSerName val="0"/>
          <c:showPercent val="0"/>
          <c:showBubbleSize val="0"/>
        </c:dLbls>
        <c:gapWidth val="65"/>
        <c:shape val="box"/>
        <c:axId val="142105231"/>
        <c:axId val="1209563439"/>
        <c:axId val="1209422863"/>
      </c:bar3DChart>
      <c:catAx>
        <c:axId val="1421052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valAx>
      <c:serAx>
        <c:axId val="1209422863"/>
        <c:scaling>
          <c:orientation val="minMax"/>
        </c:scaling>
        <c:delete val="1"/>
        <c:axPos val="b"/>
        <c:majorTickMark val="none"/>
        <c:minorTickMark val="none"/>
        <c:tickLblPos val="nextTo"/>
        <c:crossAx val="1209563439"/>
        <c:crosses val="autoZero"/>
      </c:serAx>
      <c:spPr>
        <a:noFill/>
        <a:ln>
          <a:noFill/>
        </a:ln>
        <a:effectLst>
          <a:outerShdw blurRad="50800" dist="50800" algn="ctr" rotWithShape="0">
            <a:srgbClr val="000000">
              <a:alpha val="43137"/>
            </a:srgbClr>
          </a:outerShdw>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4905987380939E-2"/>
          <c:y val="5.0361361511591242E-2"/>
          <c:w val="0.91504573706199932"/>
          <c:h val="0.65836983206224586"/>
        </c:manualLayout>
      </c:layout>
      <c:barChart>
        <c:barDir val="col"/>
        <c:grouping val="clustered"/>
        <c:varyColors val="0"/>
        <c:ser>
          <c:idx val="1"/>
          <c:order val="1"/>
          <c:tx>
            <c:strRef>
              <c:f>'Tab 3 (13)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strRef>
              <c:f>'Tab 3 (13) i wykres 2'!$A$5:$A$23</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2'!$B$5:$B$23</c:f>
              <c:numCache>
                <c:formatCode>#,##0.00</c:formatCode>
                <c:ptCount val="19"/>
                <c:pt idx="0">
                  <c:v>1275.76</c:v>
                </c:pt>
                <c:pt idx="1">
                  <c:v>1346.81</c:v>
                </c:pt>
                <c:pt idx="2">
                  <c:v>1314.99</c:v>
                </c:pt>
                <c:pt idx="3">
                  <c:v>1242.78</c:v>
                </c:pt>
                <c:pt idx="4">
                  <c:v>1322.11</c:v>
                </c:pt>
                <c:pt idx="5">
                  <c:v>1287.8399999999999</c:v>
                </c:pt>
                <c:pt idx="6">
                  <c:v>1320.4</c:v>
                </c:pt>
                <c:pt idx="7">
                  <c:v>1328.93</c:v>
                </c:pt>
                <c:pt idx="8">
                  <c:v>1303.58</c:v>
                </c:pt>
                <c:pt idx="9">
                  <c:v>1344.29</c:v>
                </c:pt>
                <c:pt idx="10">
                  <c:v>1308.06</c:v>
                </c:pt>
                <c:pt idx="11">
                  <c:v>1240.79</c:v>
                </c:pt>
                <c:pt idx="12">
                  <c:v>1310.0899999999999</c:v>
                </c:pt>
                <c:pt idx="13">
                  <c:v>1331.84</c:v>
                </c:pt>
                <c:pt idx="14">
                  <c:v>1281.2</c:v>
                </c:pt>
                <c:pt idx="15">
                  <c:v>1307.31</c:v>
                </c:pt>
                <c:pt idx="16">
                  <c:v>662.6</c:v>
                </c:pt>
                <c:pt idx="17">
                  <c:v>568.80999999999995</c:v>
                </c:pt>
                <c:pt idx="18">
                  <c:v>546.66999999999996</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(13)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(13) i wykres 2'!$A$5:$A$23</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2'!$C$5:$C$23</c:f>
              <c:numCache>
                <c:formatCode>#,##0.00</c:formatCode>
                <c:ptCount val="19"/>
                <c:pt idx="0">
                  <c:v>1448.37</c:v>
                </c:pt>
                <c:pt idx="1">
                  <c:v>1421.55</c:v>
                </c:pt>
                <c:pt idx="2">
                  <c:v>1409.4</c:v>
                </c:pt>
                <c:pt idx="3">
                  <c:v>1518.85</c:v>
                </c:pt>
                <c:pt idx="4">
                  <c:v>1399.4</c:v>
                </c:pt>
                <c:pt idx="5">
                  <c:v>1372.36</c:v>
                </c:pt>
                <c:pt idx="6">
                  <c:v>1379.45</c:v>
                </c:pt>
                <c:pt idx="7">
                  <c:v>1443.6</c:v>
                </c:pt>
                <c:pt idx="8">
                  <c:v>1389.08</c:v>
                </c:pt>
                <c:pt idx="9">
                  <c:v>1399.97</c:v>
                </c:pt>
                <c:pt idx="10">
                  <c:v>1410.48</c:v>
                </c:pt>
                <c:pt idx="11">
                  <c:v>1546.11</c:v>
                </c:pt>
                <c:pt idx="12">
                  <c:v>1391.68</c:v>
                </c:pt>
                <c:pt idx="13">
                  <c:v>1424.37</c:v>
                </c:pt>
                <c:pt idx="14">
                  <c:v>1368.71</c:v>
                </c:pt>
                <c:pt idx="15">
                  <c:v>1456.94</c:v>
                </c:pt>
                <c:pt idx="16">
                  <c:v>662.6</c:v>
                </c:pt>
                <c:pt idx="17">
                  <c:v>568.80999999999995</c:v>
                </c:pt>
                <c:pt idx="18">
                  <c:v>546.66999999999996</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pPr>
        <a:noFill/>
        <a:ln>
          <a:noFill/>
        </a:ln>
        <a:effectLst/>
      </c:spPr>
    </c:plotArea>
    <c:legend>
      <c:legendPos val="b"/>
      <c:layout>
        <c:manualLayout>
          <c:xMode val="edge"/>
          <c:yMode val="edge"/>
          <c:x val="0.18757600774303237"/>
          <c:y val="0.93039136956045843"/>
          <c:w val="0.6248479845139352"/>
          <c:h val="6.96086304395416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472205732086382E-3"/>
          <c:y val="0.11640355228190057"/>
          <c:w val="0.98736062921852319"/>
          <c:h val="0.88359632670414723"/>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1644136427971167"/>
                      <c:h val="0.1024817008388338"/>
                    </c:manualLayout>
                  </c15:layout>
                </c:ext>
                <c:ext xmlns:c16="http://schemas.microsoft.com/office/drawing/2014/chart" uri="{C3380CC4-5D6E-409C-BE32-E72D297353CC}">
                  <c16:uniqueId val="{00000001-7719-48CC-A436-BE2122243FBC}"/>
                </c:ext>
              </c:extLst>
            </c:dLbl>
            <c:dLbl>
              <c:idx val="1"/>
              <c:layout>
                <c:manualLayout>
                  <c:x val="-7.4833072364463293E-2"/>
                  <c:y val="-1.3249385304881978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18560927948680456"/>
                      <c:h val="0.12068785245314254"/>
                    </c:manualLayout>
                  </c15:layout>
                </c:ext>
                <c:ext xmlns:c16="http://schemas.microsoft.com/office/drawing/2014/chart" uri="{C3380CC4-5D6E-409C-BE32-E72D297353CC}">
                  <c16:uniqueId val="{00000003-7719-48CC-A436-BE2122243FBC}"/>
                </c:ext>
              </c:extLst>
            </c:dLbl>
            <c:dLbl>
              <c:idx val="2"/>
              <c:layout>
                <c:manualLayout>
                  <c:x val="-4.025280285213189E-3"/>
                  <c:y val="-2.652588019716684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14519965933271312"/>
                      <c:h val="9.918860089913395E-2"/>
                    </c:manualLayout>
                  </c15:layout>
                </c:ext>
                <c:ext xmlns:c16="http://schemas.microsoft.com/office/drawing/2014/chart" uri="{C3380CC4-5D6E-409C-BE32-E72D297353CC}">
                  <c16:uniqueId val="{00000005-7719-48CC-A436-BE2122243FBC}"/>
                </c:ext>
              </c:extLst>
            </c:dLbl>
            <c:dLbl>
              <c:idx val="3"/>
              <c:layout>
                <c:manualLayout>
                  <c:x val="0.26883123660494274"/>
                  <c:y val="5.1998236648839194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26290591962328702"/>
                      <c:h val="0.15696867292055985"/>
                    </c:manualLayout>
                  </c15:layout>
                </c:ext>
                <c:ext xmlns:c16="http://schemas.microsoft.com/office/drawing/2014/chart" uri="{C3380CC4-5D6E-409C-BE32-E72D297353CC}">
                  <c16:uniqueId val="{00000007-7719-48CC-A436-BE2122243FBC}"/>
                </c:ext>
              </c:extLst>
            </c:dLbl>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MS</c:v>
                </c:pt>
              </c:strCache>
            </c:strRef>
          </c:cat>
          <c:val>
            <c:numRef>
              <c:f>'Wykres 3'!$B$5:$E$5</c:f>
              <c:numCache>
                <c:formatCode>#,##0.00</c:formatCode>
                <c:ptCount val="4"/>
                <c:pt idx="0">
                  <c:v>3243911087.4500003</c:v>
                </c:pt>
                <c:pt idx="1">
                  <c:v>706168166.99000001</c:v>
                </c:pt>
                <c:pt idx="2">
                  <c:v>184428375.41000003</c:v>
                </c:pt>
                <c:pt idx="3">
                  <c:v>1222446.8600001335</c:v>
                </c:pt>
              </c:numCache>
            </c:numRef>
          </c:val>
          <c:extLs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l-PL"/>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3'!$B$4:$E$4</c:f>
              <c:strCache>
                <c:ptCount val="4"/>
                <c:pt idx="0">
                  <c:v>Emerytury</c:v>
                </c:pt>
                <c:pt idx="1">
                  <c:v>Renty z tytułu niezdolności do pracy</c:v>
                </c:pt>
                <c:pt idx="2">
                  <c:v>Renty rodzinne</c:v>
                </c:pt>
                <c:pt idx="3">
                  <c:v>Emerytury finansowane z Funduszu Emerytalno-Rentowego, a wypłacane przez MON, MSWiA, MS</c:v>
                </c:pt>
              </c:strCache>
            </c:strRef>
          </c:cat>
          <c:val>
            <c:numRef>
              <c:f>'Wykres 3'!$B$6:$E$6</c:f>
              <c:numCache>
                <c:formatCode>0.00%</c:formatCode>
                <c:ptCount val="4"/>
                <c:pt idx="0">
                  <c:v>0.78436238034919148</c:v>
                </c:pt>
                <c:pt idx="1">
                  <c:v>0.17074812763210148</c:v>
                </c:pt>
                <c:pt idx="2">
                  <c:v>4.4593910141426336E-2</c:v>
                </c:pt>
                <c:pt idx="3">
                  <c:v>2.9558187728068506E-4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r>
              <a:rPr lang="en-US" sz="1100">
                <a:latin typeface="Arial" panose="020B0604020202020204" pitchFamily="34" charset="0"/>
                <a:cs typeface="Arial" panose="020B0604020202020204" pitchFamily="34" charset="0"/>
              </a:rPr>
              <a:t>W</a:t>
            </a:r>
            <a:r>
              <a:rPr lang="pl-PL" sz="1100">
                <a:latin typeface="Arial" panose="020B0604020202020204" pitchFamily="34" charset="0"/>
                <a:cs typeface="Arial" panose="020B0604020202020204" pitchFamily="34" charset="0"/>
              </a:rPr>
              <a:t>YKRES NR 4. STRUKTURA WYDATKÓW NA ŚWIADCZENIA FINANSOWANE</a:t>
            </a:r>
          </a:p>
          <a:p>
            <a:pPr>
              <a:defRPr sz="1100"/>
            </a:pPr>
            <a:r>
              <a:rPr lang="pl-PL" sz="1100">
                <a:latin typeface="Arial" panose="020B0604020202020204" pitchFamily="34" charset="0"/>
                <a:cs typeface="Arial" panose="020B0604020202020204" pitchFamily="34" charset="0"/>
              </a:rPr>
              <a:t> </a:t>
            </a:r>
            <a:br>
              <a:rPr lang="pl-PL" sz="1100">
                <a:latin typeface="Arial" panose="020B0604020202020204" pitchFamily="34" charset="0"/>
                <a:cs typeface="Arial" panose="020B0604020202020204" pitchFamily="34" charset="0"/>
              </a:rPr>
            </a:br>
            <a:r>
              <a:rPr lang="pl-PL" sz="1100">
                <a:latin typeface="Arial" panose="020B0604020202020204" pitchFamily="34" charset="0"/>
                <a:cs typeface="Arial" panose="020B0604020202020204" pitchFamily="34" charset="0"/>
              </a:rPr>
              <a:t>Z FUNDUSZU SKŁADKOWEGO</a:t>
            </a:r>
            <a:endParaRPr lang="en-US" sz="11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4'!$B$32:$C$32</c:f>
              <c:strCache>
                <c:ptCount val="2"/>
                <c:pt idx="0">
                  <c:v>Zasiłki chorobowe</c:v>
                </c:pt>
                <c:pt idx="1">
                  <c:v>Jednorazowe odszkodowania</c:v>
                </c:pt>
              </c:strCache>
            </c:strRef>
          </c:cat>
          <c:val>
            <c:numRef>
              <c:f>'Wykres 4'!$B$33:$C$33</c:f>
              <c:numCache>
                <c:formatCode>#,##0.00</c:formatCode>
                <c:ptCount val="2"/>
                <c:pt idx="0">
                  <c:v>52084646</c:v>
                </c:pt>
                <c:pt idx="1">
                  <c:v>14516278</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4'!$B$32:$C$32</c:f>
              <c:strCache>
                <c:ptCount val="2"/>
                <c:pt idx="0">
                  <c:v>Zasiłki chorobowe</c:v>
                </c:pt>
                <c:pt idx="1">
                  <c:v>Jednorazowe odszkodowania</c:v>
                </c:pt>
              </c:strCache>
            </c:strRef>
          </c:cat>
          <c:val>
            <c:numRef>
              <c:f>'Wykres 4'!$B$34:$C$34</c:f>
              <c:numCache>
                <c:formatCode>0%</c:formatCode>
                <c:ptCount val="2"/>
                <c:pt idx="0">
                  <c:v>0.78204089180504466</c:v>
                </c:pt>
                <c:pt idx="1">
                  <c:v>0.21795910819495537</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200">
                <a:latin typeface="Arial" panose="020B0604020202020204" pitchFamily="34" charset="0"/>
                <a:cs typeface="Arial" panose="020B0604020202020204" pitchFamily="34" charset="0"/>
              </a:rPr>
              <a:t>WYKRES NR </a:t>
            </a:r>
            <a:r>
              <a:rPr lang="pl-PL" sz="1200">
                <a:latin typeface="Arial" panose="020B0604020202020204" pitchFamily="34" charset="0"/>
                <a:cs typeface="Arial" panose="020B0604020202020204" pitchFamily="34" charset="0"/>
              </a:rPr>
              <a:t>5</a:t>
            </a:r>
            <a:r>
              <a:rPr lang="en-US" sz="1200">
                <a:latin typeface="Arial" panose="020B0604020202020204" pitchFamily="34" charset="0"/>
                <a:cs typeface="Arial" panose="020B0604020202020204" pitchFamily="34" charset="0"/>
              </a:rPr>
              <a:t>. </a:t>
            </a:r>
            <a:r>
              <a:rPr lang="pl-PL" sz="1200">
                <a:latin typeface="Arial" panose="020B0604020202020204" pitchFamily="34" charset="0"/>
                <a:cs typeface="Arial" panose="020B0604020202020204" pitchFamily="34" charset="0"/>
              </a:rPr>
              <a:t>W</a:t>
            </a:r>
            <a:r>
              <a:rPr lang="en-US" sz="1200">
                <a:latin typeface="Arial" panose="020B0604020202020204" pitchFamily="34" charset="0"/>
                <a:cs typeface="Arial" panose="020B0604020202020204" pitchFamily="34" charset="0"/>
              </a:rPr>
              <a:t>YPADKI PRZY PRACY ROLNICZEJ</a:t>
            </a:r>
            <a:r>
              <a:rPr lang="pl-PL" sz="120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c:rich>
      </c:tx>
      <c:layout>
        <c:manualLayout>
          <c:xMode val="edge"/>
          <c:yMode val="edge"/>
          <c:x val="0.35758572520229231"/>
          <c:y val="1.7441116598018308E-2"/>
        </c:manualLayout>
      </c:layout>
      <c:overlay val="1"/>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131760197023867"/>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0.12367760229155152"/>
                  <c:y val="-0.23454366258625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a:pPr/>
                      <a:t>[NAZWA KATEGORII]</a:t>
                    </a:fld>
                    <a:r>
                      <a:rPr lang="en-US"/>
                      <a:t>
</a:t>
                    </a:r>
                    <a:fld id="{2D3BA567-C563-423F-8CCF-5A8E6C071579}" type="PERCENTAGE">
                      <a:rPr lang="en-US"/>
                      <a:pPr/>
                      <a:t>[PROCENTOWE]</a:t>
                    </a:fld>
                    <a:endParaRPr lang="en-US"/>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1280</c:v>
                </c:pt>
                <c:pt idx="1">
                  <c:v>151</c:v>
                </c:pt>
                <c:pt idx="2">
                  <c:v>347</c:v>
                </c:pt>
                <c:pt idx="3">
                  <c:v>329</c:v>
                </c:pt>
                <c:pt idx="4">
                  <c:v>547</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0.48229088168801809</c:v>
                </c:pt>
                <c:pt idx="1">
                  <c:v>5.6895252449133384E-2</c:v>
                </c:pt>
                <c:pt idx="2">
                  <c:v>0.13074604370761114</c:v>
                </c:pt>
                <c:pt idx="3">
                  <c:v>0.1239638281838734</c:v>
                </c:pt>
                <c:pt idx="4">
                  <c:v>0.20610399397136397</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57812</xdr:colOff>
      <xdr:row>0</xdr:row>
      <xdr:rowOff>38102</xdr:rowOff>
    </xdr:from>
    <xdr:to>
      <xdr:col>1</xdr:col>
      <xdr:colOff>2171700</xdr:colOff>
      <xdr:row>6</xdr:row>
      <xdr:rowOff>57150</xdr:rowOff>
    </xdr:to>
    <xdr:pic>
      <xdr:nvPicPr>
        <xdr:cNvPr id="2" name="Obraz 1">
          <a:extLst>
            <a:ext uri="{FF2B5EF4-FFF2-40B4-BE49-F238E27FC236}">
              <a16:creationId xmlns:a16="http://schemas.microsoft.com/office/drawing/2014/main" id="{A5E4BCF3-6DE5-4B93-96DF-82DC6728C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12" y="38102"/>
          <a:ext cx="3599788" cy="1066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771524</xdr:colOff>
      <xdr:row>19</xdr:row>
      <xdr:rowOff>200026</xdr:rowOff>
    </xdr:from>
    <xdr:to>
      <xdr:col>1</xdr:col>
      <xdr:colOff>4200523</xdr:colOff>
      <xdr:row>32</xdr:row>
      <xdr:rowOff>66676</xdr:rowOff>
    </xdr:to>
    <xdr:pic>
      <xdr:nvPicPr>
        <xdr:cNvPr id="4" name="Obraz 3">
          <a:extLst>
            <a:ext uri="{FF2B5EF4-FFF2-40B4-BE49-F238E27FC236}">
              <a16:creationId xmlns:a16="http://schemas.microsoft.com/office/drawing/2014/main" id="{309C83E1-46DB-4EC5-9AB9-CC1E9EE09C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1524" y="5676901"/>
          <a:ext cx="4914899" cy="3333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35719</xdr:colOff>
      <xdr:row>25</xdr:row>
      <xdr:rowOff>107158</xdr:rowOff>
    </xdr:from>
    <xdr:to>
      <xdr:col>4</xdr:col>
      <xdr:colOff>1250156</xdr:colOff>
      <xdr:row>47</xdr:row>
      <xdr:rowOff>571500</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27</xdr:row>
      <xdr:rowOff>0</xdr:rowOff>
    </xdr:from>
    <xdr:to>
      <xdr:col>4</xdr:col>
      <xdr:colOff>809623</xdr:colOff>
      <xdr:row>51</xdr:row>
      <xdr:rowOff>0</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107155</xdr:colOff>
      <xdr:row>0</xdr:row>
      <xdr:rowOff>47627</xdr:rowOff>
    </xdr:from>
    <xdr:to>
      <xdr:col>5</xdr:col>
      <xdr:colOff>1309687</xdr:colOff>
      <xdr:row>1</xdr:row>
      <xdr:rowOff>4905375</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35720</xdr:rowOff>
    </xdr:from>
    <xdr:to>
      <xdr:col>6</xdr:col>
      <xdr:colOff>583404</xdr:colOff>
      <xdr:row>29</xdr:row>
      <xdr:rowOff>59531</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0</xdr:row>
      <xdr:rowOff>4761</xdr:rowOff>
    </xdr:from>
    <xdr:to>
      <xdr:col>12</xdr:col>
      <xdr:colOff>654844</xdr:colOff>
      <xdr:row>16</xdr:row>
      <xdr:rowOff>95250</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showGridLines="0" tabSelected="1" view="pageBreakPreview" topLeftCell="A19" zoomScaleNormal="100" zoomScaleSheetLayoutView="100" workbookViewId="0">
      <selection activeCell="A15" sqref="A15:G15"/>
    </sheetView>
  </sheetViews>
  <sheetFormatPr defaultRowHeight="15"/>
  <cols>
    <col min="1" max="1" width="19.5" style="559" customWidth="1"/>
    <col min="2" max="2" width="67" style="559" customWidth="1"/>
    <col min="3" max="3" width="16.125" style="559" customWidth="1"/>
    <col min="4" max="4" width="16" style="559" customWidth="1"/>
    <col min="5" max="5" width="14.5" style="559" customWidth="1"/>
    <col min="6" max="6" width="15.125" style="559" customWidth="1"/>
    <col min="7" max="7" width="13.625" style="559" customWidth="1"/>
    <col min="8" max="8" width="14" style="559" bestFit="1" customWidth="1"/>
    <col min="9" max="9" width="21.75" style="559" bestFit="1" customWidth="1"/>
    <col min="10" max="16384" width="9" style="559"/>
  </cols>
  <sheetData>
    <row r="1" spans="1:6" s="553" customFormat="1" ht="15" customHeight="1">
      <c r="B1" s="598"/>
    </row>
    <row r="2" spans="1:6" s="553" customFormat="1" ht="12.75">
      <c r="B2" s="598"/>
    </row>
    <row r="3" spans="1:6" s="553" customFormat="1" ht="12.75">
      <c r="B3" s="598"/>
    </row>
    <row r="4" spans="1:6" s="553" customFormat="1" ht="12.75">
      <c r="B4" s="598"/>
    </row>
    <row r="5" spans="1:6" s="553" customFormat="1" ht="12.75">
      <c r="B5" s="598"/>
    </row>
    <row r="6" spans="1:6" s="553" customFormat="1" ht="16.5" customHeight="1">
      <c r="B6" s="598"/>
    </row>
    <row r="7" spans="1:6" s="553" customFormat="1" ht="12.75">
      <c r="B7" s="598"/>
    </row>
    <row r="8" spans="1:6" s="553" customFormat="1" ht="20.25" customHeight="1">
      <c r="A8" s="554" t="s">
        <v>292</v>
      </c>
      <c r="B8" s="598"/>
      <c r="C8" s="554"/>
      <c r="D8" s="554"/>
      <c r="E8" s="554"/>
      <c r="F8" s="554"/>
    </row>
    <row r="9" spans="1:6" s="553" customFormat="1" ht="21.75" customHeight="1"/>
    <row r="10" spans="1:6" s="553" customFormat="1" ht="21.75" customHeight="1"/>
    <row r="11" spans="1:6" s="553" customFormat="1" ht="21.75" customHeight="1"/>
    <row r="12" spans="1:6" s="553" customFormat="1" ht="21.75" customHeight="1"/>
    <row r="13" spans="1:6" s="553" customFormat="1" ht="21.75" customHeight="1"/>
    <row r="14" spans="1:6" s="553" customFormat="1" ht="21.75" customHeight="1"/>
    <row r="15" spans="1:6" s="553" customFormat="1" ht="86.25" customHeight="1">
      <c r="A15" s="599" t="s">
        <v>0</v>
      </c>
      <c r="B15" s="599"/>
      <c r="C15" s="555"/>
      <c r="F15" s="555"/>
    </row>
    <row r="16" spans="1:6" s="553" customFormat="1" ht="12.75"/>
    <row r="17" spans="1:6" s="553" customFormat="1" ht="41.25" customHeight="1">
      <c r="A17" s="600" t="s">
        <v>298</v>
      </c>
      <c r="B17" s="600"/>
      <c r="C17" s="556"/>
      <c r="F17" s="556"/>
    </row>
    <row r="18" spans="1:6" s="553" customFormat="1" ht="24" customHeight="1">
      <c r="A18" s="557"/>
      <c r="B18" s="557"/>
      <c r="C18" s="557"/>
      <c r="D18" s="557"/>
      <c r="E18" s="557"/>
      <c r="F18" s="557"/>
    </row>
    <row r="19" spans="1:6" s="553" customFormat="1" ht="21" customHeight="1"/>
    <row r="20" spans="1:6" s="553" customFormat="1" ht="21" customHeight="1"/>
    <row r="21" spans="1:6" s="553" customFormat="1" ht="21" customHeight="1"/>
    <row r="22" spans="1:6" s="553" customFormat="1" ht="21" customHeight="1"/>
    <row r="23" spans="1:6" s="553" customFormat="1" ht="21" customHeight="1"/>
    <row r="24" spans="1:6" s="553" customFormat="1" ht="21" customHeight="1"/>
    <row r="25" spans="1:6" s="553" customFormat="1" ht="21" customHeight="1"/>
    <row r="26" spans="1:6" s="553" customFormat="1" ht="21" customHeight="1"/>
    <row r="27" spans="1:6" s="553" customFormat="1" ht="21" customHeight="1"/>
    <row r="28" spans="1:6" s="553" customFormat="1" ht="21" customHeight="1"/>
    <row r="29" spans="1:6" s="553" customFormat="1" ht="21" customHeight="1"/>
    <row r="30" spans="1:6" s="553" customFormat="1" ht="21" customHeight="1"/>
    <row r="31" spans="1:6" s="553" customFormat="1" ht="21" customHeight="1"/>
    <row r="32" spans="1:6" s="553" customFormat="1" ht="21" customHeight="1"/>
    <row r="33" spans="1:6" s="553" customFormat="1" ht="21" customHeight="1"/>
    <row r="34" spans="1:6" s="553" customFormat="1" ht="21" customHeight="1">
      <c r="A34" s="601" t="s">
        <v>291</v>
      </c>
      <c r="B34" s="601"/>
      <c r="C34" s="558"/>
      <c r="D34" s="558"/>
      <c r="E34" s="558"/>
      <c r="F34" s="558"/>
    </row>
    <row r="35" spans="1:6" ht="14.25" customHeight="1">
      <c r="C35" s="560"/>
      <c r="D35" s="560"/>
      <c r="E35" s="560"/>
      <c r="F35" s="560"/>
    </row>
    <row r="36" spans="1:6">
      <c r="C36" s="561"/>
      <c r="D36" s="561"/>
      <c r="E36" s="562"/>
      <c r="F36" s="560"/>
    </row>
  </sheetData>
  <mergeCells count="4">
    <mergeCell ref="B1:B8"/>
    <mergeCell ref="A15:B15"/>
    <mergeCell ref="A17:B17"/>
    <mergeCell ref="A34:B34"/>
  </mergeCells>
  <pageMargins left="0.70866141732283472" right="0.55000000000000004" top="0.74803149606299213" bottom="0.74803149606299213" header="0.31496062992125984" footer="0.31496062992125984"/>
  <pageSetup paperSize="9" fitToWidth="2" orientation="portrait" r:id="rId1"/>
  <headerFooter differentFirst="1" alignWithMargins="0">
    <oddFooter>&amp;R&amp;P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K52"/>
  <sheetViews>
    <sheetView showGridLines="0" tabSelected="1" view="pageBreakPreview" zoomScaleNormal="100" zoomScaleSheetLayoutView="100" workbookViewId="0">
      <selection activeCell="A15" sqref="A15:G15"/>
    </sheetView>
  </sheetViews>
  <sheetFormatPr defaultRowHeight="15"/>
  <cols>
    <col min="1" max="1" width="19" customWidth="1"/>
    <col min="2" max="2" width="8.375" customWidth="1"/>
    <col min="3" max="3" width="9.125" customWidth="1"/>
    <col min="4" max="4" width="8.375" customWidth="1"/>
    <col min="5" max="5" width="9.25" customWidth="1"/>
    <col min="6" max="6" width="8.375" customWidth="1"/>
    <col min="7" max="7" width="9.125" customWidth="1"/>
    <col min="8" max="8" width="8.375" customWidth="1"/>
    <col min="9" max="9" width="8.625" customWidth="1"/>
    <col min="10" max="10" width="8.25" customWidth="1"/>
    <col min="11" max="11" width="9.125" customWidth="1"/>
  </cols>
  <sheetData>
    <row r="1" spans="1:11" ht="29.25" customHeight="1">
      <c r="A1" s="645" t="str">
        <f>'Tab 8 i 9'!A1:F1</f>
        <v xml:space="preserve"> I. EMERYTURY I RENTY REALIZOWANE PRZEZ KRUS</v>
      </c>
      <c r="B1" s="645"/>
      <c r="C1" s="645"/>
      <c r="D1" s="645"/>
      <c r="E1" s="645"/>
      <c r="F1" s="645"/>
      <c r="G1" s="645"/>
      <c r="H1" s="645"/>
      <c r="I1" s="645"/>
      <c r="J1" s="645"/>
      <c r="K1" s="645"/>
    </row>
    <row r="3" spans="1:11" ht="34.5" customHeight="1">
      <c r="A3" s="668" t="s">
        <v>598</v>
      </c>
      <c r="B3" s="668"/>
      <c r="C3" s="668"/>
      <c r="D3" s="668"/>
      <c r="E3" s="668"/>
      <c r="F3" s="668"/>
      <c r="G3" s="668"/>
      <c r="H3" s="668"/>
      <c r="I3" s="668"/>
      <c r="J3" s="668"/>
      <c r="K3" s="668"/>
    </row>
    <row r="4" spans="1:11" ht="34.5" customHeight="1">
      <c r="A4" s="659" t="s">
        <v>20</v>
      </c>
      <c r="B4" s="657" t="s">
        <v>150</v>
      </c>
      <c r="C4" s="657"/>
      <c r="D4" s="657" t="s">
        <v>151</v>
      </c>
      <c r="E4" s="657"/>
      <c r="F4" s="657" t="s">
        <v>152</v>
      </c>
      <c r="G4" s="657"/>
      <c r="H4" s="669" t="s">
        <v>536</v>
      </c>
      <c r="I4" s="669"/>
      <c r="J4" s="657" t="s">
        <v>153</v>
      </c>
      <c r="K4" s="657"/>
    </row>
    <row r="5" spans="1:11" ht="36.75" customHeight="1">
      <c r="A5" s="664"/>
      <c r="B5" s="582" t="s">
        <v>155</v>
      </c>
      <c r="C5" s="582" t="s">
        <v>88</v>
      </c>
      <c r="D5" s="582" t="s">
        <v>154</v>
      </c>
      <c r="E5" s="582" t="s">
        <v>88</v>
      </c>
      <c r="F5" s="582" t="s">
        <v>155</v>
      </c>
      <c r="G5" s="582" t="s">
        <v>88</v>
      </c>
      <c r="H5" s="582" t="s">
        <v>156</v>
      </c>
      <c r="I5" s="582" t="s">
        <v>88</v>
      </c>
      <c r="J5" s="582" t="s">
        <v>155</v>
      </c>
      <c r="K5" s="582" t="s">
        <v>88</v>
      </c>
    </row>
    <row r="6" spans="1:11" ht="12" customHeight="1">
      <c r="A6" s="660"/>
      <c r="B6" s="661" t="str">
        <f>'Tab 8 i 9'!B19:F19</f>
        <v>I KWARTAŁ 2021 R.</v>
      </c>
      <c r="C6" s="662"/>
      <c r="D6" s="662"/>
      <c r="E6" s="662"/>
      <c r="F6" s="662"/>
      <c r="G6" s="662"/>
      <c r="H6" s="662"/>
      <c r="I6" s="662"/>
      <c r="J6" s="662"/>
      <c r="K6" s="663"/>
    </row>
    <row r="7" spans="1:11" ht="17.25" customHeight="1">
      <c r="A7" s="243" t="s">
        <v>78</v>
      </c>
      <c r="B7" s="250">
        <v>3762</v>
      </c>
      <c r="C7" s="251">
        <v>8499639.3500000015</v>
      </c>
      <c r="D7" s="250">
        <v>3075</v>
      </c>
      <c r="E7" s="251">
        <v>6602133.2599999998</v>
      </c>
      <c r="F7" s="250">
        <v>310</v>
      </c>
      <c r="G7" s="251">
        <v>992778.64000000013</v>
      </c>
      <c r="H7" s="250">
        <v>3</v>
      </c>
      <c r="I7" s="251">
        <v>13047.23</v>
      </c>
      <c r="J7" s="250">
        <v>376</v>
      </c>
      <c r="K7" s="251">
        <v>904727.45</v>
      </c>
    </row>
    <row r="8" spans="1:11">
      <c r="A8" s="245" t="s">
        <v>82</v>
      </c>
      <c r="B8" s="246"/>
      <c r="C8" s="247"/>
      <c r="D8" s="246"/>
      <c r="E8" s="247"/>
      <c r="F8" s="246"/>
      <c r="G8" s="247"/>
      <c r="H8" s="246"/>
      <c r="I8" s="247"/>
      <c r="J8" s="246"/>
      <c r="K8" s="247"/>
    </row>
    <row r="9" spans="1:11" ht="17.25" customHeight="1">
      <c r="A9" s="245" t="s">
        <v>157</v>
      </c>
      <c r="B9" s="246">
        <v>46</v>
      </c>
      <c r="C9" s="247">
        <v>223251.56</v>
      </c>
      <c r="D9" s="246">
        <v>45</v>
      </c>
      <c r="E9" s="247">
        <v>218580.26</v>
      </c>
      <c r="F9" s="246">
        <v>1</v>
      </c>
      <c r="G9" s="247">
        <v>4671.3</v>
      </c>
      <c r="H9" s="234">
        <v>0</v>
      </c>
      <c r="I9" s="234">
        <v>0</v>
      </c>
      <c r="J9" s="234">
        <v>0</v>
      </c>
      <c r="K9" s="234">
        <v>0</v>
      </c>
    </row>
    <row r="10" spans="1:11" ht="12.75" customHeight="1">
      <c r="A10" s="245" t="s">
        <v>44</v>
      </c>
      <c r="B10" s="246"/>
      <c r="C10" s="247"/>
      <c r="D10" s="246"/>
      <c r="E10" s="247"/>
      <c r="F10" s="246"/>
      <c r="G10" s="247"/>
      <c r="H10" s="248"/>
      <c r="I10" s="248"/>
      <c r="J10" s="248"/>
      <c r="K10" s="248"/>
    </row>
    <row r="11" spans="1:11" ht="23.25">
      <c r="A11" s="249" t="s">
        <v>158</v>
      </c>
      <c r="B11" s="250">
        <v>3504</v>
      </c>
      <c r="C11" s="251">
        <v>7594442.4400000013</v>
      </c>
      <c r="D11" s="250">
        <v>2835</v>
      </c>
      <c r="E11" s="251">
        <v>5770207.9899999993</v>
      </c>
      <c r="F11" s="250">
        <v>305</v>
      </c>
      <c r="G11" s="251">
        <v>973126.70000000007</v>
      </c>
      <c r="H11" s="250">
        <v>3</v>
      </c>
      <c r="I11" s="251">
        <v>13047.23</v>
      </c>
      <c r="J11" s="250">
        <v>363</v>
      </c>
      <c r="K11" s="251">
        <v>851107.75</v>
      </c>
    </row>
    <row r="12" spans="1:11" ht="17.25" customHeight="1">
      <c r="A12" s="245" t="s">
        <v>159</v>
      </c>
      <c r="B12" s="246">
        <v>80</v>
      </c>
      <c r="C12" s="247">
        <v>195206.40000000002</v>
      </c>
      <c r="D12" s="246">
        <v>49</v>
      </c>
      <c r="E12" s="247">
        <v>99429.97</v>
      </c>
      <c r="F12" s="246">
        <v>23</v>
      </c>
      <c r="G12" s="247">
        <v>75926.61</v>
      </c>
      <c r="H12" s="234">
        <v>0</v>
      </c>
      <c r="I12" s="234">
        <v>0</v>
      </c>
      <c r="J12" s="246">
        <v>8</v>
      </c>
      <c r="K12" s="247">
        <v>19849.82</v>
      </c>
    </row>
    <row r="13" spans="1:11" ht="17.25" customHeight="1">
      <c r="A13" s="245" t="s">
        <v>160</v>
      </c>
      <c r="B13" s="246">
        <v>43</v>
      </c>
      <c r="C13" s="247">
        <v>202660.53999999998</v>
      </c>
      <c r="D13" s="246">
        <v>22</v>
      </c>
      <c r="E13" s="247">
        <v>70742.33</v>
      </c>
      <c r="F13" s="246">
        <v>19</v>
      </c>
      <c r="G13" s="247">
        <v>127870.28</v>
      </c>
      <c r="H13" s="234">
        <v>0</v>
      </c>
      <c r="I13" s="234">
        <v>0</v>
      </c>
      <c r="J13" s="246">
        <v>2</v>
      </c>
      <c r="K13" s="247">
        <v>4047.9300000000003</v>
      </c>
    </row>
    <row r="14" spans="1:11" ht="17.25" customHeight="1">
      <c r="A14" s="245" t="s">
        <v>161</v>
      </c>
      <c r="B14" s="234">
        <v>0</v>
      </c>
      <c r="C14" s="234">
        <v>0</v>
      </c>
      <c r="D14" s="234">
        <v>0</v>
      </c>
      <c r="E14" s="234">
        <v>0</v>
      </c>
      <c r="F14" s="234">
        <v>0</v>
      </c>
      <c r="G14" s="234">
        <v>0</v>
      </c>
      <c r="H14" s="234">
        <v>0</v>
      </c>
      <c r="I14" s="234">
        <v>0</v>
      </c>
      <c r="J14" s="234">
        <v>0</v>
      </c>
      <c r="K14" s="234">
        <v>0</v>
      </c>
    </row>
    <row r="15" spans="1:11" ht="17.25" customHeight="1">
      <c r="A15" s="245" t="s">
        <v>162</v>
      </c>
      <c r="B15" s="234">
        <v>0</v>
      </c>
      <c r="C15" s="234">
        <v>0</v>
      </c>
      <c r="D15" s="234">
        <v>0</v>
      </c>
      <c r="E15" s="234">
        <v>0</v>
      </c>
      <c r="F15" s="234">
        <v>0</v>
      </c>
      <c r="G15" s="234">
        <v>0</v>
      </c>
      <c r="H15" s="234">
        <v>0</v>
      </c>
      <c r="I15" s="234">
        <v>0</v>
      </c>
      <c r="J15" s="234">
        <v>0</v>
      </c>
      <c r="K15" s="234">
        <v>0</v>
      </c>
    </row>
    <row r="16" spans="1:11" ht="17.25" customHeight="1">
      <c r="A16" s="245" t="s">
        <v>163</v>
      </c>
      <c r="B16" s="234">
        <v>0</v>
      </c>
      <c r="C16" s="234">
        <v>0</v>
      </c>
      <c r="D16" s="234">
        <v>0</v>
      </c>
      <c r="E16" s="234">
        <v>0</v>
      </c>
      <c r="F16" s="234">
        <v>0</v>
      </c>
      <c r="G16" s="234">
        <v>0</v>
      </c>
      <c r="H16" s="234">
        <v>0</v>
      </c>
      <c r="I16" s="252">
        <v>0</v>
      </c>
      <c r="J16" s="234">
        <v>0</v>
      </c>
      <c r="K16" s="234">
        <v>0</v>
      </c>
    </row>
    <row r="17" spans="1:11" ht="17.25" customHeight="1">
      <c r="A17" s="245" t="s">
        <v>164</v>
      </c>
      <c r="B17" s="246">
        <v>1</v>
      </c>
      <c r="C17" s="247">
        <v>4510.5499999999993</v>
      </c>
      <c r="D17" s="234">
        <v>0</v>
      </c>
      <c r="E17" s="234">
        <v>0</v>
      </c>
      <c r="F17" s="246">
        <v>1</v>
      </c>
      <c r="G17" s="247">
        <v>4510.5499999999993</v>
      </c>
      <c r="H17" s="234">
        <v>0</v>
      </c>
      <c r="I17" s="234">
        <v>0</v>
      </c>
      <c r="J17" s="234">
        <v>0</v>
      </c>
      <c r="K17" s="234">
        <v>0</v>
      </c>
    </row>
    <row r="18" spans="1:11" ht="17.25" customHeight="1">
      <c r="A18" s="245" t="s">
        <v>165</v>
      </c>
      <c r="B18" s="234">
        <v>0</v>
      </c>
      <c r="C18" s="234">
        <v>0</v>
      </c>
      <c r="D18" s="234">
        <v>0</v>
      </c>
      <c r="E18" s="234">
        <v>0</v>
      </c>
      <c r="F18" s="234">
        <v>0</v>
      </c>
      <c r="G18" s="234">
        <v>0</v>
      </c>
      <c r="H18" s="234">
        <v>0</v>
      </c>
      <c r="I18" s="234">
        <v>0</v>
      </c>
      <c r="J18" s="234">
        <v>0</v>
      </c>
      <c r="K18" s="234">
        <v>0</v>
      </c>
    </row>
    <row r="19" spans="1:11" ht="17.25" customHeight="1">
      <c r="A19" s="245" t="s">
        <v>166</v>
      </c>
      <c r="B19" s="234">
        <v>0</v>
      </c>
      <c r="C19" s="234">
        <v>0</v>
      </c>
      <c r="D19" s="234">
        <v>0</v>
      </c>
      <c r="E19" s="234">
        <v>0</v>
      </c>
      <c r="F19" s="234">
        <v>0</v>
      </c>
      <c r="G19" s="234">
        <v>0</v>
      </c>
      <c r="H19" s="234">
        <v>0</v>
      </c>
      <c r="I19" s="234">
        <v>0</v>
      </c>
      <c r="J19" s="234">
        <v>0</v>
      </c>
      <c r="K19" s="234">
        <v>0</v>
      </c>
    </row>
    <row r="20" spans="1:11" ht="17.25" customHeight="1">
      <c r="A20" s="245" t="s">
        <v>167</v>
      </c>
      <c r="B20" s="234">
        <v>0</v>
      </c>
      <c r="C20" s="234">
        <v>0</v>
      </c>
      <c r="D20" s="234">
        <v>0</v>
      </c>
      <c r="E20" s="234">
        <v>0</v>
      </c>
      <c r="F20" s="234">
        <v>0</v>
      </c>
      <c r="G20" s="234">
        <v>0</v>
      </c>
      <c r="H20" s="234">
        <v>0</v>
      </c>
      <c r="I20" s="252">
        <v>0</v>
      </c>
      <c r="J20" s="234">
        <v>0</v>
      </c>
      <c r="K20" s="234">
        <v>0</v>
      </c>
    </row>
    <row r="21" spans="1:11" ht="17.25" customHeight="1">
      <c r="A21" s="245" t="s">
        <v>168</v>
      </c>
      <c r="B21" s="246">
        <v>21</v>
      </c>
      <c r="C21" s="247">
        <v>73376.11</v>
      </c>
      <c r="D21" s="246">
        <v>17</v>
      </c>
      <c r="E21" s="247">
        <v>67057.02</v>
      </c>
      <c r="F21" s="246">
        <v>3</v>
      </c>
      <c r="G21" s="247">
        <v>6250.78</v>
      </c>
      <c r="H21" s="234">
        <v>0</v>
      </c>
      <c r="I21" s="234">
        <v>0</v>
      </c>
      <c r="J21" s="246">
        <v>1</v>
      </c>
      <c r="K21" s="247">
        <v>68.31</v>
      </c>
    </row>
    <row r="22" spans="1:11" ht="17.25" customHeight="1">
      <c r="A22" s="245" t="s">
        <v>169</v>
      </c>
      <c r="B22" s="234">
        <v>0</v>
      </c>
      <c r="C22" s="234">
        <v>0</v>
      </c>
      <c r="D22" s="234">
        <v>0</v>
      </c>
      <c r="E22" s="234">
        <v>0</v>
      </c>
      <c r="F22" s="234">
        <v>0</v>
      </c>
      <c r="G22" s="234">
        <v>0</v>
      </c>
      <c r="H22" s="234">
        <v>0</v>
      </c>
      <c r="I22" s="234">
        <v>0</v>
      </c>
      <c r="J22" s="234">
        <v>0</v>
      </c>
      <c r="K22" s="234">
        <v>0</v>
      </c>
    </row>
    <row r="23" spans="1:11" ht="17.25" customHeight="1">
      <c r="A23" s="245" t="s">
        <v>170</v>
      </c>
      <c r="B23" s="246">
        <v>20</v>
      </c>
      <c r="C23" s="247">
        <v>65175.92</v>
      </c>
      <c r="D23" s="246">
        <v>10</v>
      </c>
      <c r="E23" s="247">
        <v>35538.119999999995</v>
      </c>
      <c r="F23" s="246">
        <v>6</v>
      </c>
      <c r="G23" s="247">
        <v>19350.400000000001</v>
      </c>
      <c r="H23" s="234">
        <v>0</v>
      </c>
      <c r="I23" s="234">
        <v>0</v>
      </c>
      <c r="J23" s="246">
        <v>4</v>
      </c>
      <c r="K23" s="247">
        <v>10287.4</v>
      </c>
    </row>
    <row r="24" spans="1:11" ht="17.25" customHeight="1">
      <c r="A24" s="245" t="s">
        <v>171</v>
      </c>
      <c r="B24" s="246">
        <v>6</v>
      </c>
      <c r="C24" s="247">
        <v>25622.63</v>
      </c>
      <c r="D24" s="246">
        <v>6</v>
      </c>
      <c r="E24" s="247">
        <v>20451.010000000002</v>
      </c>
      <c r="F24" s="234">
        <v>0</v>
      </c>
      <c r="G24" s="234">
        <v>0</v>
      </c>
      <c r="H24" s="234">
        <v>0</v>
      </c>
      <c r="I24" s="234">
        <v>0</v>
      </c>
      <c r="J24" s="234">
        <v>0</v>
      </c>
      <c r="K24" s="247">
        <v>5171.62</v>
      </c>
    </row>
    <row r="25" spans="1:11" ht="17.25" customHeight="1">
      <c r="A25" s="245" t="s">
        <v>172</v>
      </c>
      <c r="B25" s="246">
        <v>7</v>
      </c>
      <c r="C25" s="247">
        <v>58020.75</v>
      </c>
      <c r="D25" s="246">
        <v>5</v>
      </c>
      <c r="E25" s="247">
        <v>20145.61</v>
      </c>
      <c r="F25" s="246">
        <v>2</v>
      </c>
      <c r="G25" s="247">
        <v>37875.14</v>
      </c>
      <c r="H25" s="234">
        <v>0</v>
      </c>
      <c r="I25" s="234">
        <v>0</v>
      </c>
      <c r="J25" s="234">
        <v>0</v>
      </c>
      <c r="K25" s="234">
        <v>0</v>
      </c>
    </row>
    <row r="26" spans="1:11" ht="17.25" customHeight="1">
      <c r="A26" s="245" t="s">
        <v>173</v>
      </c>
      <c r="B26" s="234">
        <v>0</v>
      </c>
      <c r="C26" s="234">
        <v>0</v>
      </c>
      <c r="D26" s="234">
        <v>0</v>
      </c>
      <c r="E26" s="234">
        <v>0</v>
      </c>
      <c r="F26" s="234">
        <v>0</v>
      </c>
      <c r="G26" s="234">
        <v>0</v>
      </c>
      <c r="H26" s="234">
        <v>0</v>
      </c>
      <c r="I26" s="234">
        <v>0</v>
      </c>
      <c r="J26" s="234">
        <v>0</v>
      </c>
      <c r="K26" s="234">
        <v>0</v>
      </c>
    </row>
    <row r="27" spans="1:11" ht="17.25" customHeight="1">
      <c r="A27" s="245" t="s">
        <v>174</v>
      </c>
      <c r="B27" s="234">
        <v>0</v>
      </c>
      <c r="C27" s="234">
        <v>0</v>
      </c>
      <c r="D27" s="234">
        <v>0</v>
      </c>
      <c r="E27" s="234">
        <v>0</v>
      </c>
      <c r="F27" s="234">
        <v>0</v>
      </c>
      <c r="G27" s="234">
        <v>0</v>
      </c>
      <c r="H27" s="234">
        <v>0</v>
      </c>
      <c r="I27" s="234">
        <v>0</v>
      </c>
      <c r="J27" s="234">
        <v>0</v>
      </c>
      <c r="K27" s="234">
        <v>0</v>
      </c>
    </row>
    <row r="28" spans="1:11" ht="17.25" customHeight="1">
      <c r="A28" s="245" t="s">
        <v>175</v>
      </c>
      <c r="B28" s="246">
        <v>2</v>
      </c>
      <c r="C28" s="247">
        <v>6994.02</v>
      </c>
      <c r="D28" s="234">
        <v>0</v>
      </c>
      <c r="E28" s="234">
        <v>0</v>
      </c>
      <c r="F28" s="246">
        <v>1</v>
      </c>
      <c r="G28" s="247">
        <v>3343.1400000000003</v>
      </c>
      <c r="H28" s="234">
        <v>0</v>
      </c>
      <c r="I28" s="234">
        <v>0</v>
      </c>
      <c r="J28" s="246">
        <v>1</v>
      </c>
      <c r="K28" s="247">
        <v>3650.88</v>
      </c>
    </row>
    <row r="29" spans="1:11" ht="17.25" customHeight="1">
      <c r="A29" s="245" t="s">
        <v>176</v>
      </c>
      <c r="B29" s="246">
        <v>1</v>
      </c>
      <c r="C29" s="247">
        <v>303.61</v>
      </c>
      <c r="D29" s="234">
        <v>0</v>
      </c>
      <c r="E29" s="234">
        <v>0</v>
      </c>
      <c r="F29" s="234">
        <v>0</v>
      </c>
      <c r="G29" s="234">
        <v>0</v>
      </c>
      <c r="H29" s="234">
        <v>0</v>
      </c>
      <c r="I29" s="234">
        <v>0</v>
      </c>
      <c r="J29" s="246">
        <v>1</v>
      </c>
      <c r="K29" s="247">
        <v>303.61</v>
      </c>
    </row>
    <row r="30" spans="1:11" ht="17.25" customHeight="1">
      <c r="A30" s="245" t="s">
        <v>177</v>
      </c>
      <c r="B30" s="246">
        <v>1</v>
      </c>
      <c r="C30" s="247">
        <v>3650.88</v>
      </c>
      <c r="D30" s="234">
        <v>0</v>
      </c>
      <c r="E30" s="234">
        <v>0</v>
      </c>
      <c r="F30" s="234">
        <v>0</v>
      </c>
      <c r="G30" s="234">
        <v>0</v>
      </c>
      <c r="H30" s="234">
        <v>0</v>
      </c>
      <c r="I30" s="234">
        <v>0</v>
      </c>
      <c r="J30" s="246">
        <v>1</v>
      </c>
      <c r="K30" s="247">
        <v>3650.88</v>
      </c>
    </row>
    <row r="31" spans="1:11" ht="17.25" customHeight="1">
      <c r="A31" s="245" t="s">
        <v>178</v>
      </c>
      <c r="B31" s="234">
        <v>0</v>
      </c>
      <c r="C31" s="234">
        <v>0</v>
      </c>
      <c r="D31" s="234">
        <v>0</v>
      </c>
      <c r="E31" s="234">
        <v>0</v>
      </c>
      <c r="F31" s="234">
        <v>0</v>
      </c>
      <c r="G31" s="234">
        <v>0</v>
      </c>
      <c r="H31" s="234">
        <v>0</v>
      </c>
      <c r="I31" s="234">
        <v>0</v>
      </c>
      <c r="J31" s="234">
        <v>0</v>
      </c>
      <c r="K31" s="234">
        <v>0</v>
      </c>
    </row>
    <row r="32" spans="1:11" ht="17.25" customHeight="1">
      <c r="A32" s="245" t="s">
        <v>179</v>
      </c>
      <c r="B32" s="246">
        <v>3256</v>
      </c>
      <c r="C32" s="247">
        <v>6696461.7700000005</v>
      </c>
      <c r="D32" s="246">
        <v>2690</v>
      </c>
      <c r="E32" s="247">
        <v>5321106.53</v>
      </c>
      <c r="F32" s="246">
        <v>233</v>
      </c>
      <c r="G32" s="247">
        <v>616818.05000000005</v>
      </c>
      <c r="H32" s="246">
        <v>3</v>
      </c>
      <c r="I32" s="247">
        <v>13047.23</v>
      </c>
      <c r="J32" s="246">
        <v>332</v>
      </c>
      <c r="K32" s="247">
        <v>758537.19000000006</v>
      </c>
    </row>
    <row r="33" spans="1:11" ht="17.25" customHeight="1">
      <c r="A33" s="245" t="s">
        <v>180</v>
      </c>
      <c r="B33" s="246">
        <v>6</v>
      </c>
      <c r="C33" s="247">
        <v>34754.67</v>
      </c>
      <c r="D33" s="234">
        <v>0</v>
      </c>
      <c r="E33" s="234">
        <v>0</v>
      </c>
      <c r="F33" s="246">
        <v>6</v>
      </c>
      <c r="G33" s="247">
        <v>27503.79</v>
      </c>
      <c r="H33" s="234">
        <v>0</v>
      </c>
      <c r="I33" s="234">
        <v>0</v>
      </c>
      <c r="J33" s="234">
        <v>0</v>
      </c>
      <c r="K33" s="247">
        <v>7250.88</v>
      </c>
    </row>
    <row r="34" spans="1:11" ht="17.25" customHeight="1">
      <c r="A34" s="245" t="s">
        <v>181</v>
      </c>
      <c r="B34" s="234">
        <v>0</v>
      </c>
      <c r="C34" s="234">
        <v>0</v>
      </c>
      <c r="D34" s="234">
        <v>0</v>
      </c>
      <c r="E34" s="234">
        <v>0</v>
      </c>
      <c r="F34" s="234">
        <v>0</v>
      </c>
      <c r="G34" s="234">
        <v>0</v>
      </c>
      <c r="H34" s="234">
        <v>0</v>
      </c>
      <c r="I34" s="234">
        <v>0</v>
      </c>
      <c r="J34" s="234">
        <v>0</v>
      </c>
      <c r="K34" s="234">
        <v>0</v>
      </c>
    </row>
    <row r="35" spans="1:11" ht="17.25" customHeight="1">
      <c r="A35" s="245" t="s">
        <v>182</v>
      </c>
      <c r="B35" s="234">
        <v>0</v>
      </c>
      <c r="C35" s="234">
        <v>0</v>
      </c>
      <c r="D35" s="234">
        <v>0</v>
      </c>
      <c r="E35" s="234">
        <v>0</v>
      </c>
      <c r="F35" s="234">
        <v>0</v>
      </c>
      <c r="G35" s="234">
        <v>0</v>
      </c>
      <c r="H35" s="234">
        <v>0</v>
      </c>
      <c r="I35" s="234">
        <v>0</v>
      </c>
      <c r="J35" s="234">
        <v>0</v>
      </c>
      <c r="K35" s="234">
        <v>0</v>
      </c>
    </row>
    <row r="36" spans="1:11" ht="17.25" customHeight="1">
      <c r="A36" s="245" t="s">
        <v>183</v>
      </c>
      <c r="B36" s="246">
        <v>2</v>
      </c>
      <c r="C36" s="247">
        <v>5874.7800000000007</v>
      </c>
      <c r="D36" s="234">
        <v>0</v>
      </c>
      <c r="E36" s="234">
        <v>0</v>
      </c>
      <c r="F36" s="234">
        <v>0</v>
      </c>
      <c r="G36" s="234">
        <v>0</v>
      </c>
      <c r="H36" s="234">
        <v>0</v>
      </c>
      <c r="I36" s="234">
        <v>0</v>
      </c>
      <c r="J36" s="246">
        <v>2</v>
      </c>
      <c r="K36" s="247">
        <v>5874.7800000000007</v>
      </c>
    </row>
    <row r="37" spans="1:11" ht="17.25" customHeight="1">
      <c r="A37" s="245" t="s">
        <v>184</v>
      </c>
      <c r="B37" s="234">
        <v>0</v>
      </c>
      <c r="C37" s="234">
        <v>0</v>
      </c>
      <c r="D37" s="234">
        <v>0</v>
      </c>
      <c r="E37" s="234">
        <v>0</v>
      </c>
      <c r="F37" s="234">
        <v>0</v>
      </c>
      <c r="G37" s="234">
        <v>0</v>
      </c>
      <c r="H37" s="234">
        <v>0</v>
      </c>
      <c r="I37" s="234">
        <v>0</v>
      </c>
      <c r="J37" s="234">
        <v>0</v>
      </c>
      <c r="K37" s="234">
        <v>0</v>
      </c>
    </row>
    <row r="38" spans="1:11" ht="17.25" customHeight="1">
      <c r="A38" s="245" t="s">
        <v>185</v>
      </c>
      <c r="B38" s="246">
        <v>2</v>
      </c>
      <c r="C38" s="247">
        <v>4411.7599999999993</v>
      </c>
      <c r="D38" s="246">
        <v>1</v>
      </c>
      <c r="E38" s="247">
        <v>4002.7699999999995</v>
      </c>
      <c r="F38" s="246">
        <v>1</v>
      </c>
      <c r="G38" s="247">
        <v>408.99</v>
      </c>
      <c r="H38" s="234">
        <v>0</v>
      </c>
      <c r="I38" s="234">
        <v>0</v>
      </c>
      <c r="J38" s="234">
        <v>0</v>
      </c>
      <c r="K38" s="234">
        <v>0</v>
      </c>
    </row>
    <row r="39" spans="1:11" ht="17.25" customHeight="1">
      <c r="A39" s="245" t="s">
        <v>186</v>
      </c>
      <c r="B39" s="246">
        <v>13</v>
      </c>
      <c r="C39" s="247">
        <v>51831.4</v>
      </c>
      <c r="D39" s="246">
        <v>5</v>
      </c>
      <c r="E39" s="247">
        <v>11071.91</v>
      </c>
      <c r="F39" s="246">
        <v>5</v>
      </c>
      <c r="G39" s="247">
        <v>37399.11</v>
      </c>
      <c r="H39" s="234">
        <v>0</v>
      </c>
      <c r="I39" s="234">
        <v>0</v>
      </c>
      <c r="J39" s="246">
        <v>3</v>
      </c>
      <c r="K39" s="247">
        <v>3360.38</v>
      </c>
    </row>
    <row r="40" spans="1:11" ht="17.25" customHeight="1">
      <c r="A40" s="245" t="s">
        <v>187</v>
      </c>
      <c r="B40" s="234">
        <v>0</v>
      </c>
      <c r="C40" s="234">
        <v>0</v>
      </c>
      <c r="D40" s="234">
        <v>0</v>
      </c>
      <c r="E40" s="234">
        <v>0</v>
      </c>
      <c r="F40" s="234">
        <v>0</v>
      </c>
      <c r="G40" s="234">
        <v>0</v>
      </c>
      <c r="H40" s="234">
        <v>0</v>
      </c>
      <c r="I40" s="234">
        <v>0</v>
      </c>
      <c r="J40" s="234">
        <v>0</v>
      </c>
      <c r="K40" s="234">
        <v>0</v>
      </c>
    </row>
    <row r="41" spans="1:11" ht="17.25" customHeight="1">
      <c r="A41" s="245" t="s">
        <v>188</v>
      </c>
      <c r="B41" s="246">
        <v>30</v>
      </c>
      <c r="C41" s="247">
        <v>124124.95999999999</v>
      </c>
      <c r="D41" s="246">
        <v>20</v>
      </c>
      <c r="E41" s="247">
        <v>89639.41</v>
      </c>
      <c r="F41" s="246">
        <v>3</v>
      </c>
      <c r="G41" s="247">
        <v>12218.98</v>
      </c>
      <c r="H41" s="234">
        <v>0</v>
      </c>
      <c r="I41" s="234">
        <v>0</v>
      </c>
      <c r="J41" s="246">
        <v>6</v>
      </c>
      <c r="K41" s="247">
        <v>22266.57</v>
      </c>
    </row>
    <row r="42" spans="1:11" ht="17.25" customHeight="1">
      <c r="A42" s="245" t="s">
        <v>189</v>
      </c>
      <c r="B42" s="246">
        <v>12</v>
      </c>
      <c r="C42" s="247">
        <v>41461.69</v>
      </c>
      <c r="D42" s="246">
        <v>10</v>
      </c>
      <c r="E42" s="247">
        <v>31023.31</v>
      </c>
      <c r="F42" s="246">
        <v>1</v>
      </c>
      <c r="G42" s="247">
        <v>3650.88</v>
      </c>
      <c r="H42" s="234">
        <v>0</v>
      </c>
      <c r="I42" s="234">
        <v>0</v>
      </c>
      <c r="J42" s="246">
        <v>1</v>
      </c>
      <c r="K42" s="247">
        <v>6787.5</v>
      </c>
    </row>
    <row r="43" spans="1:11" ht="34.5">
      <c r="A43" s="249" t="s">
        <v>190</v>
      </c>
      <c r="B43" s="250">
        <v>258</v>
      </c>
      <c r="C43" s="251">
        <v>905196.90999999992</v>
      </c>
      <c r="D43" s="250">
        <v>240</v>
      </c>
      <c r="E43" s="251">
        <v>831925.27</v>
      </c>
      <c r="F43" s="250">
        <v>5</v>
      </c>
      <c r="G43" s="251">
        <v>19651.940000000002</v>
      </c>
      <c r="H43" s="253">
        <v>0</v>
      </c>
      <c r="I43" s="253">
        <v>0</v>
      </c>
      <c r="J43" s="250">
        <v>13</v>
      </c>
      <c r="K43" s="251">
        <v>53619.7</v>
      </c>
    </row>
    <row r="44" spans="1:11" ht="17.25" customHeight="1">
      <c r="A44" s="245" t="s">
        <v>191</v>
      </c>
      <c r="B44" s="246">
        <v>64</v>
      </c>
      <c r="C44" s="247">
        <v>150874.94</v>
      </c>
      <c r="D44" s="246">
        <v>62</v>
      </c>
      <c r="E44" s="247">
        <v>142096.17000000001</v>
      </c>
      <c r="F44" s="246">
        <v>2</v>
      </c>
      <c r="G44" s="247">
        <v>8778.77</v>
      </c>
      <c r="H44" s="234">
        <v>0</v>
      </c>
      <c r="I44" s="234">
        <v>0</v>
      </c>
      <c r="J44" s="234">
        <v>0</v>
      </c>
      <c r="K44" s="234">
        <v>0</v>
      </c>
    </row>
    <row r="45" spans="1:11" ht="17.25" customHeight="1">
      <c r="A45" s="245" t="s">
        <v>192</v>
      </c>
      <c r="B45" s="246">
        <v>77</v>
      </c>
      <c r="C45" s="247">
        <v>304038.8</v>
      </c>
      <c r="D45" s="246">
        <v>73</v>
      </c>
      <c r="E45" s="247">
        <v>287903.51999999996</v>
      </c>
      <c r="F45" s="246">
        <v>1</v>
      </c>
      <c r="G45" s="247">
        <v>4483.16</v>
      </c>
      <c r="H45" s="234">
        <v>0</v>
      </c>
      <c r="I45" s="234">
        <v>0</v>
      </c>
      <c r="J45" s="246">
        <v>3</v>
      </c>
      <c r="K45" s="247">
        <v>11652.119999999999</v>
      </c>
    </row>
    <row r="46" spans="1:11" ht="17.25" customHeight="1">
      <c r="A46" s="245" t="s">
        <v>193</v>
      </c>
      <c r="B46" s="234">
        <v>0</v>
      </c>
      <c r="C46" s="234">
        <v>0</v>
      </c>
      <c r="D46" s="234">
        <v>0</v>
      </c>
      <c r="E46" s="234">
        <v>0</v>
      </c>
      <c r="F46" s="234">
        <v>0</v>
      </c>
      <c r="G46" s="234">
        <v>0</v>
      </c>
      <c r="H46" s="234">
        <v>0</v>
      </c>
      <c r="I46" s="234">
        <v>0</v>
      </c>
      <c r="J46" s="234">
        <v>0</v>
      </c>
      <c r="K46" s="234">
        <v>0</v>
      </c>
    </row>
    <row r="47" spans="1:11" ht="17.25" customHeight="1">
      <c r="A47" s="245" t="s">
        <v>194</v>
      </c>
      <c r="B47" s="234">
        <v>0</v>
      </c>
      <c r="C47" s="234">
        <v>0</v>
      </c>
      <c r="D47" s="234">
        <v>0</v>
      </c>
      <c r="E47" s="234">
        <v>0</v>
      </c>
      <c r="F47" s="234">
        <v>0</v>
      </c>
      <c r="G47" s="234">
        <v>0</v>
      </c>
      <c r="H47" s="234">
        <v>0</v>
      </c>
      <c r="I47" s="234">
        <v>0</v>
      </c>
      <c r="J47" s="234">
        <v>0</v>
      </c>
      <c r="K47" s="234">
        <v>0</v>
      </c>
    </row>
    <row r="48" spans="1:11" ht="17.25" customHeight="1">
      <c r="A48" s="245" t="s">
        <v>195</v>
      </c>
      <c r="B48" s="234">
        <v>0</v>
      </c>
      <c r="C48" s="234">
        <v>0</v>
      </c>
      <c r="D48" s="234">
        <v>0</v>
      </c>
      <c r="E48" s="234">
        <v>0</v>
      </c>
      <c r="F48" s="234">
        <v>0</v>
      </c>
      <c r="G48" s="234">
        <v>0</v>
      </c>
      <c r="H48" s="234">
        <v>0</v>
      </c>
      <c r="I48" s="234">
        <v>0</v>
      </c>
      <c r="J48" s="234">
        <v>0</v>
      </c>
      <c r="K48" s="234">
        <v>0</v>
      </c>
    </row>
    <row r="49" spans="1:11" ht="17.25" customHeight="1">
      <c r="A49" s="245" t="s">
        <v>196</v>
      </c>
      <c r="B49" s="234">
        <v>0</v>
      </c>
      <c r="C49" s="234">
        <v>0</v>
      </c>
      <c r="D49" s="234">
        <v>0</v>
      </c>
      <c r="E49" s="234">
        <v>0</v>
      </c>
      <c r="F49" s="234">
        <v>0</v>
      </c>
      <c r="G49" s="234">
        <v>0</v>
      </c>
      <c r="H49" s="234">
        <v>0</v>
      </c>
      <c r="I49" s="234">
        <v>0</v>
      </c>
      <c r="J49" s="234">
        <v>0</v>
      </c>
      <c r="K49" s="234">
        <v>0</v>
      </c>
    </row>
    <row r="50" spans="1:11" ht="17.25" customHeight="1">
      <c r="A50" s="245" t="s">
        <v>197</v>
      </c>
      <c r="B50" s="234">
        <v>0</v>
      </c>
      <c r="C50" s="234">
        <v>0</v>
      </c>
      <c r="D50" s="234">
        <v>0</v>
      </c>
      <c r="E50" s="234">
        <v>0</v>
      </c>
      <c r="F50" s="234">
        <v>0</v>
      </c>
      <c r="G50" s="234">
        <v>0</v>
      </c>
      <c r="H50" s="234">
        <v>0</v>
      </c>
      <c r="I50" s="234">
        <v>0</v>
      </c>
      <c r="J50" s="234">
        <v>0</v>
      </c>
      <c r="K50" s="234">
        <v>0</v>
      </c>
    </row>
    <row r="51" spans="1:11" ht="17.25" customHeight="1">
      <c r="A51" s="245" t="s">
        <v>198</v>
      </c>
      <c r="B51" s="246">
        <v>7</v>
      </c>
      <c r="C51" s="247">
        <v>19308.79</v>
      </c>
      <c r="D51" s="246">
        <v>2</v>
      </c>
      <c r="E51" s="247">
        <v>1966.1399999999999</v>
      </c>
      <c r="F51" s="246">
        <v>1</v>
      </c>
      <c r="G51" s="247">
        <v>2739.13</v>
      </c>
      <c r="H51" s="234">
        <v>0</v>
      </c>
      <c r="I51" s="234">
        <v>0</v>
      </c>
      <c r="J51" s="246">
        <v>4</v>
      </c>
      <c r="K51" s="247">
        <v>14603.52</v>
      </c>
    </row>
    <row r="52" spans="1:11" ht="17.25" customHeight="1">
      <c r="A52" s="254" t="s">
        <v>199</v>
      </c>
      <c r="B52" s="255">
        <v>110</v>
      </c>
      <c r="C52" s="256">
        <v>430974.38</v>
      </c>
      <c r="D52" s="255">
        <v>103</v>
      </c>
      <c r="E52" s="256">
        <v>399959.44</v>
      </c>
      <c r="F52" s="255">
        <v>1</v>
      </c>
      <c r="G52" s="256">
        <v>3650.88</v>
      </c>
      <c r="H52" s="241">
        <v>0</v>
      </c>
      <c r="I52" s="241">
        <v>0</v>
      </c>
      <c r="J52" s="255">
        <v>6</v>
      </c>
      <c r="K52" s="256">
        <v>27364.059999999998</v>
      </c>
    </row>
  </sheetData>
  <mergeCells count="9">
    <mergeCell ref="B6:K6"/>
    <mergeCell ref="A4:A6"/>
    <mergeCell ref="A1:K1"/>
    <mergeCell ref="A3:K3"/>
    <mergeCell ref="B4:C4"/>
    <mergeCell ref="D4:E4"/>
    <mergeCell ref="F4:G4"/>
    <mergeCell ref="H4:I4"/>
    <mergeCell ref="J4:K4"/>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H33"/>
  <sheetViews>
    <sheetView showGridLines="0" tabSelected="1" view="pageBreakPreview" zoomScale="90" zoomScaleNormal="90" zoomScaleSheetLayoutView="90" workbookViewId="0">
      <selection activeCell="A15" sqref="A15:G15"/>
    </sheetView>
  </sheetViews>
  <sheetFormatPr defaultColWidth="8" defaultRowHeight="12.75"/>
  <cols>
    <col min="1" max="1" width="36" style="1" customWidth="1"/>
    <col min="2" max="2" width="9.625" style="1" customWidth="1"/>
    <col min="3" max="4" width="10.25" style="1" customWidth="1"/>
    <col min="5" max="6" width="9.5" style="1" customWidth="1"/>
    <col min="7" max="16379" width="8" style="1"/>
    <col min="16380" max="16380" width="1.5" style="1" customWidth="1"/>
    <col min="16381" max="16384" width="0.25" style="1" customWidth="1"/>
  </cols>
  <sheetData>
    <row r="1" spans="1:8" ht="23.25" customHeight="1">
      <c r="A1" s="671" t="s">
        <v>565</v>
      </c>
      <c r="B1" s="671"/>
      <c r="C1" s="671"/>
      <c r="D1" s="671"/>
      <c r="E1" s="671"/>
      <c r="F1" s="671"/>
    </row>
    <row r="2" spans="1:8" ht="33.75" customHeight="1">
      <c r="A2" s="672" t="s">
        <v>369</v>
      </c>
      <c r="B2" s="672"/>
      <c r="C2" s="672"/>
      <c r="D2" s="673"/>
      <c r="E2" s="673"/>
      <c r="F2" s="673"/>
    </row>
    <row r="3" spans="1:8" ht="20.25" customHeight="1">
      <c r="A3" s="617" t="s">
        <v>20</v>
      </c>
      <c r="B3" s="613" t="s">
        <v>21</v>
      </c>
      <c r="C3" s="614"/>
      <c r="D3" s="615" t="s">
        <v>503</v>
      </c>
      <c r="E3" s="615"/>
      <c r="F3" s="614"/>
    </row>
    <row r="4" spans="1:8" ht="20.25" customHeight="1">
      <c r="A4" s="652"/>
      <c r="B4" s="616" t="s">
        <v>502</v>
      </c>
      <c r="C4" s="616" t="s">
        <v>293</v>
      </c>
      <c r="D4" s="617" t="s">
        <v>502</v>
      </c>
      <c r="E4" s="619" t="s">
        <v>22</v>
      </c>
      <c r="F4" s="620"/>
    </row>
    <row r="5" spans="1:8" ht="63" customHeight="1">
      <c r="A5" s="618"/>
      <c r="B5" s="616"/>
      <c r="C5" s="616"/>
      <c r="D5" s="618"/>
      <c r="E5" s="210" t="s">
        <v>504</v>
      </c>
      <c r="F5" s="211" t="s">
        <v>505</v>
      </c>
    </row>
    <row r="6" spans="1:8" ht="21" customHeight="1">
      <c r="A6" s="674" t="s">
        <v>78</v>
      </c>
      <c r="B6" s="675"/>
      <c r="C6" s="675"/>
      <c r="D6" s="675"/>
      <c r="E6" s="675"/>
      <c r="F6" s="675"/>
    </row>
    <row r="7" spans="1:8" ht="24.75" customHeight="1">
      <c r="A7" s="257" t="s">
        <v>23</v>
      </c>
      <c r="B7" s="258">
        <v>1095384</v>
      </c>
      <c r="C7" s="258">
        <v>1068143</v>
      </c>
      <c r="D7" s="258">
        <v>1052907</v>
      </c>
      <c r="E7" s="259">
        <f>D7/B7-1</f>
        <v>-3.877818189785498E-2</v>
      </c>
      <c r="F7" s="259">
        <f>D7/C7-1</f>
        <v>-1.4264007721812577E-2</v>
      </c>
      <c r="G7" s="4"/>
      <c r="H7" s="4"/>
    </row>
    <row r="8" spans="1:8" ht="24.75" customHeight="1">
      <c r="A8" s="261" t="s">
        <v>520</v>
      </c>
      <c r="B8" s="262">
        <f t="shared" ref="B8:C8" si="0">B11</f>
        <v>864644</v>
      </c>
      <c r="C8" s="262">
        <f t="shared" si="0"/>
        <v>840471</v>
      </c>
      <c r="D8" s="262">
        <f>D11</f>
        <v>825151</v>
      </c>
      <c r="E8" s="263">
        <f t="shared" ref="E8:E9" si="1">D8/B8-1</f>
        <v>-4.5675445616924382E-2</v>
      </c>
      <c r="F8" s="264">
        <f t="shared" ref="F8:F9" si="2">D8/C8-1</f>
        <v>-1.8227874608404138E-2</v>
      </c>
      <c r="G8" s="4"/>
      <c r="H8" s="4"/>
    </row>
    <row r="9" spans="1:8" ht="24.75" customHeight="1">
      <c r="A9" s="265" t="s">
        <v>24</v>
      </c>
      <c r="B9" s="266">
        <f t="shared" ref="B9:C9" si="3">B18</f>
        <v>230740</v>
      </c>
      <c r="C9" s="266">
        <f t="shared" si="3"/>
        <v>227671</v>
      </c>
      <c r="D9" s="266">
        <f>D18</f>
        <v>227757</v>
      </c>
      <c r="E9" s="263">
        <f t="shared" si="1"/>
        <v>-1.2927970876311035E-2</v>
      </c>
      <c r="F9" s="548">
        <f t="shared" si="2"/>
        <v>3.7773805183793918E-4</v>
      </c>
      <c r="G9" s="4"/>
      <c r="H9" s="4"/>
    </row>
    <row r="10" spans="1:8" ht="26.25" customHeight="1">
      <c r="A10" s="674" t="s">
        <v>119</v>
      </c>
      <c r="B10" s="675"/>
      <c r="C10" s="675"/>
      <c r="D10" s="675"/>
      <c r="E10" s="675"/>
      <c r="F10" s="675"/>
      <c r="G10" s="4"/>
      <c r="H10" s="4"/>
    </row>
    <row r="11" spans="1:8" s="6" customFormat="1" ht="24" customHeight="1">
      <c r="A11" s="267" t="s">
        <v>521</v>
      </c>
      <c r="B11" s="268">
        <v>864644</v>
      </c>
      <c r="C11" s="268">
        <v>840471</v>
      </c>
      <c r="D11" s="269">
        <v>825151</v>
      </c>
      <c r="E11" s="259">
        <f t="shared" ref="E11:E16" si="4">D11/B11-1</f>
        <v>-4.5675445616924382E-2</v>
      </c>
      <c r="F11" s="260">
        <f t="shared" ref="F11:F16" si="5">D11/C11-1</f>
        <v>-1.8227874608404138E-2</v>
      </c>
      <c r="G11" s="4"/>
      <c r="H11" s="4"/>
    </row>
    <row r="12" spans="1:8" ht="24" customHeight="1">
      <c r="A12" s="270" t="s">
        <v>25</v>
      </c>
      <c r="B12" s="271">
        <v>42795</v>
      </c>
      <c r="C12" s="271">
        <v>30812</v>
      </c>
      <c r="D12" s="266">
        <v>26577</v>
      </c>
      <c r="E12" s="263">
        <f t="shared" si="4"/>
        <v>-0.37896950578338595</v>
      </c>
      <c r="F12" s="264">
        <f t="shared" si="5"/>
        <v>-0.13744644943528495</v>
      </c>
      <c r="G12" s="4"/>
      <c r="H12" s="4"/>
    </row>
    <row r="13" spans="1:8" ht="24.75" customHeight="1">
      <c r="A13" s="272" t="s">
        <v>26</v>
      </c>
      <c r="B13" s="271">
        <v>730711</v>
      </c>
      <c r="C13" s="271">
        <v>721230</v>
      </c>
      <c r="D13" s="262">
        <v>712901</v>
      </c>
      <c r="E13" s="263">
        <f t="shared" si="4"/>
        <v>-2.4373521132157627E-2</v>
      </c>
      <c r="F13" s="264">
        <f t="shared" si="5"/>
        <v>-1.1548327163318217E-2</v>
      </c>
      <c r="G13" s="4"/>
      <c r="H13" s="4"/>
    </row>
    <row r="14" spans="1:8" ht="24.75" customHeight="1">
      <c r="A14" s="273" t="s">
        <v>27</v>
      </c>
      <c r="B14" s="271">
        <v>21744</v>
      </c>
      <c r="C14" s="271">
        <v>19339</v>
      </c>
      <c r="D14" s="266">
        <v>18174</v>
      </c>
      <c r="E14" s="263">
        <f t="shared" si="4"/>
        <v>-0.16418322295805743</v>
      </c>
      <c r="F14" s="264">
        <f t="shared" si="5"/>
        <v>-6.0240963855421659E-2</v>
      </c>
      <c r="G14" s="4"/>
      <c r="H14" s="4"/>
    </row>
    <row r="15" spans="1:8" ht="24.75" customHeight="1">
      <c r="A15" s="273" t="s">
        <v>28</v>
      </c>
      <c r="B15" s="271">
        <v>109198</v>
      </c>
      <c r="C15" s="271">
        <v>97009</v>
      </c>
      <c r="D15" s="266">
        <v>91260</v>
      </c>
      <c r="E15" s="263">
        <f t="shared" si="4"/>
        <v>-0.16427040788292824</v>
      </c>
      <c r="F15" s="264">
        <f t="shared" si="5"/>
        <v>-5.9262542650681871E-2</v>
      </c>
      <c r="G15" s="4"/>
      <c r="H15" s="4"/>
    </row>
    <row r="16" spans="1:8" ht="33" customHeight="1">
      <c r="A16" s="274" t="s">
        <v>29</v>
      </c>
      <c r="B16" s="275">
        <v>2991</v>
      </c>
      <c r="C16" s="275">
        <v>2893</v>
      </c>
      <c r="D16" s="276">
        <v>2815</v>
      </c>
      <c r="E16" s="263">
        <f t="shared" si="4"/>
        <v>-5.8843196255432995E-2</v>
      </c>
      <c r="F16" s="264">
        <f t="shared" si="5"/>
        <v>-2.6961631524369145E-2</v>
      </c>
      <c r="G16" s="4"/>
      <c r="H16" s="4"/>
    </row>
    <row r="17" spans="1:8" ht="27.75" customHeight="1">
      <c r="A17" s="674" t="s">
        <v>30</v>
      </c>
      <c r="B17" s="675"/>
      <c r="C17" s="675"/>
      <c r="D17" s="675"/>
      <c r="E17" s="675"/>
      <c r="F17" s="675"/>
      <c r="G17" s="4"/>
      <c r="H17" s="4"/>
    </row>
    <row r="18" spans="1:8" ht="24.75" customHeight="1">
      <c r="A18" s="267" t="s">
        <v>31</v>
      </c>
      <c r="B18" s="258">
        <v>230740</v>
      </c>
      <c r="C18" s="258">
        <v>227671</v>
      </c>
      <c r="D18" s="258">
        <v>227757</v>
      </c>
      <c r="E18" s="259">
        <f t="shared" ref="E18:E30" si="6">D18/B18-1</f>
        <v>-1.2927970876311035E-2</v>
      </c>
      <c r="F18" s="549">
        <f t="shared" ref="F18:F30" si="7">D18/C18-1</f>
        <v>3.7773805183793918E-4</v>
      </c>
      <c r="G18" s="4"/>
      <c r="H18" s="4"/>
    </row>
    <row r="19" spans="1:8" ht="33" customHeight="1">
      <c r="A19" s="277" t="s">
        <v>32</v>
      </c>
      <c r="B19" s="278">
        <v>188275</v>
      </c>
      <c r="C19" s="278">
        <v>186667</v>
      </c>
      <c r="D19" s="278">
        <v>185914</v>
      </c>
      <c r="E19" s="279">
        <f t="shared" si="6"/>
        <v>-1.2540167308458416E-2</v>
      </c>
      <c r="F19" s="260">
        <f t="shared" si="7"/>
        <v>-4.0339213679975172E-3</v>
      </c>
      <c r="G19" s="4"/>
      <c r="H19" s="4"/>
    </row>
    <row r="20" spans="1:8" ht="33.75" customHeight="1">
      <c r="A20" s="270" t="s">
        <v>33</v>
      </c>
      <c r="B20" s="271">
        <v>12496</v>
      </c>
      <c r="C20" s="271">
        <v>12388</v>
      </c>
      <c r="D20" s="266">
        <v>12355</v>
      </c>
      <c r="E20" s="263">
        <f t="shared" si="6"/>
        <v>-1.1283610755441709E-2</v>
      </c>
      <c r="F20" s="264">
        <f t="shared" si="7"/>
        <v>-2.6638682596060725E-3</v>
      </c>
      <c r="G20" s="4"/>
      <c r="H20" s="4"/>
    </row>
    <row r="21" spans="1:8" ht="24.75" customHeight="1">
      <c r="A21" s="270" t="s">
        <v>34</v>
      </c>
      <c r="B21" s="271">
        <v>185328</v>
      </c>
      <c r="C21" s="271">
        <v>184020</v>
      </c>
      <c r="D21" s="266">
        <v>183365</v>
      </c>
      <c r="E21" s="263">
        <f t="shared" si="6"/>
        <v>-1.0592031425364801E-2</v>
      </c>
      <c r="F21" s="264">
        <f t="shared" si="7"/>
        <v>-3.5593957178567948E-3</v>
      </c>
      <c r="G21" s="4"/>
      <c r="H21" s="4"/>
    </row>
    <row r="22" spans="1:8" ht="33" customHeight="1">
      <c r="A22" s="270" t="s">
        <v>35</v>
      </c>
      <c r="B22" s="271">
        <v>243</v>
      </c>
      <c r="C22" s="271">
        <v>217</v>
      </c>
      <c r="D22" s="266">
        <v>206</v>
      </c>
      <c r="E22" s="263">
        <f t="shared" si="6"/>
        <v>-0.15226337448559668</v>
      </c>
      <c r="F22" s="264">
        <f t="shared" si="7"/>
        <v>-5.0691244239631339E-2</v>
      </c>
      <c r="G22" s="4"/>
      <c r="H22" s="4"/>
    </row>
    <row r="23" spans="1:8" ht="33" customHeight="1">
      <c r="A23" s="270" t="s">
        <v>36</v>
      </c>
      <c r="B23" s="271">
        <v>669</v>
      </c>
      <c r="C23" s="271">
        <v>601</v>
      </c>
      <c r="D23" s="266">
        <v>581</v>
      </c>
      <c r="E23" s="263">
        <f t="shared" si="6"/>
        <v>-0.13153961136023917</v>
      </c>
      <c r="F23" s="264">
        <f t="shared" si="7"/>
        <v>-3.3277870216306127E-2</v>
      </c>
      <c r="G23" s="4"/>
      <c r="H23" s="4"/>
    </row>
    <row r="24" spans="1:8" ht="33" customHeight="1">
      <c r="A24" s="270" t="s">
        <v>37</v>
      </c>
      <c r="B24" s="271">
        <v>2035</v>
      </c>
      <c r="C24" s="271">
        <v>1829</v>
      </c>
      <c r="D24" s="266">
        <v>1763</v>
      </c>
      <c r="E24" s="263">
        <f t="shared" si="6"/>
        <v>-0.13366093366093368</v>
      </c>
      <c r="F24" s="264">
        <f t="shared" si="7"/>
        <v>-3.6085292509568045E-2</v>
      </c>
      <c r="G24" s="4"/>
      <c r="H24" s="4"/>
    </row>
    <row r="25" spans="1:8" ht="24.75" customHeight="1">
      <c r="A25" s="277" t="s">
        <v>38</v>
      </c>
      <c r="B25" s="278">
        <v>42465</v>
      </c>
      <c r="C25" s="278">
        <v>41004</v>
      </c>
      <c r="D25" s="258">
        <v>41842</v>
      </c>
      <c r="E25" s="259">
        <f t="shared" si="6"/>
        <v>-1.4670905451548366E-2</v>
      </c>
      <c r="F25" s="260">
        <f t="shared" si="7"/>
        <v>2.0437030533606571E-2</v>
      </c>
      <c r="G25" s="4"/>
      <c r="H25" s="4"/>
    </row>
    <row r="26" spans="1:8" ht="24" customHeight="1">
      <c r="A26" s="270" t="s">
        <v>39</v>
      </c>
      <c r="B26" s="271">
        <v>935</v>
      </c>
      <c r="C26" s="271">
        <v>841</v>
      </c>
      <c r="D26" s="266">
        <v>857</v>
      </c>
      <c r="E26" s="263">
        <f t="shared" si="6"/>
        <v>-8.3422459893048084E-2</v>
      </c>
      <c r="F26" s="264">
        <f t="shared" si="7"/>
        <v>1.9024970273483932E-2</v>
      </c>
      <c r="G26" s="4"/>
      <c r="H26" s="4"/>
    </row>
    <row r="27" spans="1:8" ht="24" customHeight="1">
      <c r="A27" s="270" t="s">
        <v>40</v>
      </c>
      <c r="B27" s="271">
        <v>40825</v>
      </c>
      <c r="C27" s="271">
        <v>39415</v>
      </c>
      <c r="D27" s="266">
        <v>40292</v>
      </c>
      <c r="E27" s="263">
        <f t="shared" si="6"/>
        <v>-1.3055725658297601E-2</v>
      </c>
      <c r="F27" s="264">
        <f t="shared" si="7"/>
        <v>2.2250412279589016E-2</v>
      </c>
      <c r="G27" s="4"/>
      <c r="H27" s="4"/>
    </row>
    <row r="28" spans="1:8" ht="33" customHeight="1">
      <c r="A28" s="270" t="s">
        <v>41</v>
      </c>
      <c r="B28" s="271">
        <v>376</v>
      </c>
      <c r="C28" s="271">
        <v>361</v>
      </c>
      <c r="D28" s="266">
        <v>347</v>
      </c>
      <c r="E28" s="263">
        <f t="shared" si="6"/>
        <v>-7.7127659574468099E-2</v>
      </c>
      <c r="F28" s="264">
        <f t="shared" si="7"/>
        <v>-3.878116343490301E-2</v>
      </c>
      <c r="G28" s="4"/>
      <c r="H28" s="4"/>
    </row>
    <row r="29" spans="1:8" ht="33" customHeight="1">
      <c r="A29" s="270" t="s">
        <v>42</v>
      </c>
      <c r="B29" s="271">
        <v>895</v>
      </c>
      <c r="C29" s="271">
        <v>866</v>
      </c>
      <c r="D29" s="266">
        <v>846</v>
      </c>
      <c r="E29" s="263">
        <f t="shared" si="6"/>
        <v>-5.4748603351955305E-2</v>
      </c>
      <c r="F29" s="264">
        <f t="shared" si="7"/>
        <v>-2.3094688221709014E-2</v>
      </c>
      <c r="G29" s="4"/>
      <c r="H29" s="4"/>
    </row>
    <row r="30" spans="1:8" ht="33" customHeight="1">
      <c r="A30" s="280" t="s">
        <v>43</v>
      </c>
      <c r="B30" s="275">
        <v>369</v>
      </c>
      <c r="C30" s="275">
        <v>363</v>
      </c>
      <c r="D30" s="276">
        <v>358</v>
      </c>
      <c r="E30" s="281">
        <f t="shared" si="6"/>
        <v>-2.9810298102981081E-2</v>
      </c>
      <c r="F30" s="282">
        <f t="shared" si="7"/>
        <v>-1.377410468319562E-2</v>
      </c>
      <c r="G30" s="4"/>
      <c r="H30" s="4"/>
    </row>
    <row r="31" spans="1:8" ht="14.25" customHeight="1">
      <c r="A31" s="12"/>
      <c r="B31" s="12"/>
      <c r="C31" s="12"/>
      <c r="D31" s="13"/>
      <c r="E31" s="13"/>
      <c r="F31" s="13"/>
    </row>
    <row r="32" spans="1:8">
      <c r="A32" s="670"/>
      <c r="B32" s="670"/>
      <c r="C32" s="670"/>
      <c r="D32" s="670"/>
      <c r="E32" s="670"/>
      <c r="F32" s="670"/>
    </row>
    <row r="33" spans="1:6" ht="16.5" customHeight="1">
      <c r="A33" s="14"/>
      <c r="B33" s="14"/>
      <c r="C33" s="14"/>
      <c r="D33" s="14"/>
      <c r="E33" s="14"/>
      <c r="F33" s="14"/>
    </row>
  </sheetData>
  <mergeCells count="13">
    <mergeCell ref="A32:F32"/>
    <mergeCell ref="A1:F1"/>
    <mergeCell ref="A2:F2"/>
    <mergeCell ref="A3:A5"/>
    <mergeCell ref="B3:C3"/>
    <mergeCell ref="D3:F3"/>
    <mergeCell ref="B4:B5"/>
    <mergeCell ref="C4:C5"/>
    <mergeCell ref="D4:D5"/>
    <mergeCell ref="E4:F4"/>
    <mergeCell ref="A6:F6"/>
    <mergeCell ref="A10:F10"/>
    <mergeCell ref="A17:F17"/>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8"/>
  <sheetViews>
    <sheetView showGridLines="0" tabSelected="1" view="pageBreakPreview" zoomScale="80" zoomScaleNormal="100" zoomScaleSheetLayoutView="80" workbookViewId="0">
      <selection activeCell="A15" sqref="A15:G15"/>
    </sheetView>
  </sheetViews>
  <sheetFormatPr defaultRowHeight="15"/>
  <cols>
    <col min="1" max="1" width="26" customWidth="1"/>
    <col min="2" max="2" width="23" customWidth="1"/>
    <col min="3" max="3" width="24.875" customWidth="1"/>
    <col min="5" max="5" width="16.875" customWidth="1"/>
  </cols>
  <sheetData>
    <row r="1" spans="1:6" ht="23.25" customHeight="1">
      <c r="A1" s="671" t="str">
        <f>'Tab 1 (11)'!A1:F1</f>
        <v>II. FUNDUSZ EMERYTALNO-RENTOWY</v>
      </c>
      <c r="B1" s="671"/>
      <c r="C1" s="671"/>
      <c r="D1" s="671"/>
      <c r="E1" s="671"/>
      <c r="F1" s="283"/>
    </row>
    <row r="2" spans="1:6" ht="32.25" customHeight="1">
      <c r="A2" s="676" t="s">
        <v>658</v>
      </c>
      <c r="B2" s="676"/>
      <c r="C2" s="676"/>
      <c r="D2" s="676"/>
      <c r="E2" s="676"/>
    </row>
    <row r="3" spans="1:6" ht="43.5" customHeight="1">
      <c r="A3" s="237" t="s">
        <v>20</v>
      </c>
      <c r="B3" s="237" t="s">
        <v>638</v>
      </c>
      <c r="C3" s="237" t="s">
        <v>572</v>
      </c>
    </row>
    <row r="4" spans="1:6" ht="16.5" customHeight="1">
      <c r="A4" s="286" t="s">
        <v>51</v>
      </c>
      <c r="B4" s="287">
        <v>39994</v>
      </c>
      <c r="C4" s="287">
        <v>39640</v>
      </c>
    </row>
    <row r="5" spans="1:6" ht="16.5" customHeight="1">
      <c r="A5" s="233" t="s">
        <v>52</v>
      </c>
      <c r="B5" s="246">
        <v>63049</v>
      </c>
      <c r="C5" s="246">
        <v>70556</v>
      </c>
    </row>
    <row r="6" spans="1:6" ht="16.5" customHeight="1">
      <c r="A6" s="233" t="s">
        <v>53</v>
      </c>
      <c r="B6" s="246">
        <v>148508</v>
      </c>
      <c r="C6" s="246">
        <v>135460</v>
      </c>
    </row>
    <row r="7" spans="1:6" ht="16.5" customHeight="1">
      <c r="A7" s="233" t="s">
        <v>54</v>
      </c>
      <c r="B7" s="246">
        <v>13952</v>
      </c>
      <c r="C7" s="246">
        <v>14370</v>
      </c>
    </row>
    <row r="8" spans="1:6" ht="16.5" customHeight="1">
      <c r="A8" s="233" t="s">
        <v>55</v>
      </c>
      <c r="B8" s="246">
        <v>92737</v>
      </c>
      <c r="C8" s="246">
        <v>89876</v>
      </c>
    </row>
    <row r="9" spans="1:6" ht="16.5" customHeight="1">
      <c r="A9" s="233" t="s">
        <v>56</v>
      </c>
      <c r="B9" s="246">
        <v>136716</v>
      </c>
      <c r="C9" s="246">
        <v>89230</v>
      </c>
    </row>
    <row r="10" spans="1:6" ht="16.5" customHeight="1">
      <c r="A10" s="233" t="s">
        <v>57</v>
      </c>
      <c r="B10" s="246">
        <v>165375</v>
      </c>
      <c r="C10" s="246">
        <v>161883</v>
      </c>
    </row>
    <row r="11" spans="1:6" ht="16.5" customHeight="1">
      <c r="A11" s="233" t="s">
        <v>58</v>
      </c>
      <c r="B11" s="246">
        <v>25414</v>
      </c>
      <c r="C11" s="246">
        <v>21264</v>
      </c>
    </row>
    <row r="12" spans="1:6" ht="16.5" customHeight="1">
      <c r="A12" s="233" t="s">
        <v>59</v>
      </c>
      <c r="B12" s="246">
        <v>85790</v>
      </c>
      <c r="C12" s="246">
        <v>61064</v>
      </c>
    </row>
    <row r="13" spans="1:6" ht="16.5" customHeight="1">
      <c r="A13" s="233" t="s">
        <v>60</v>
      </c>
      <c r="B13" s="246">
        <v>81466</v>
      </c>
      <c r="C13" s="246">
        <v>75455</v>
      </c>
    </row>
    <row r="14" spans="1:6" ht="16.5" customHeight="1">
      <c r="A14" s="233" t="s">
        <v>61</v>
      </c>
      <c r="B14" s="246">
        <v>38647</v>
      </c>
      <c r="C14" s="246">
        <v>34101</v>
      </c>
    </row>
    <row r="15" spans="1:6" ht="16.5" customHeight="1">
      <c r="A15" s="233" t="s">
        <v>62</v>
      </c>
      <c r="B15" s="246">
        <v>32525</v>
      </c>
      <c r="C15" s="246">
        <v>30533</v>
      </c>
    </row>
    <row r="16" spans="1:6" ht="16.5" customHeight="1">
      <c r="A16" s="233" t="s">
        <v>63</v>
      </c>
      <c r="B16" s="246">
        <v>65404</v>
      </c>
      <c r="C16" s="246">
        <v>57343</v>
      </c>
    </row>
    <row r="17" spans="1:3" ht="16.5" customHeight="1">
      <c r="A17" s="233" t="s">
        <v>64</v>
      </c>
      <c r="B17" s="246">
        <v>40703</v>
      </c>
      <c r="C17" s="246">
        <v>38548</v>
      </c>
    </row>
    <row r="18" spans="1:3" ht="16.5" customHeight="1">
      <c r="A18" s="233" t="s">
        <v>65</v>
      </c>
      <c r="B18" s="246">
        <v>113051</v>
      </c>
      <c r="C18" s="246">
        <v>110113</v>
      </c>
    </row>
    <row r="19" spans="1:3" ht="16.5" customHeight="1">
      <c r="A19" s="233" t="s">
        <v>66</v>
      </c>
      <c r="B19" s="246">
        <v>23741</v>
      </c>
      <c r="C19" s="246">
        <v>22772</v>
      </c>
    </row>
    <row r="20" spans="1:3" ht="16.5" customHeight="1">
      <c r="A20" s="233" t="s">
        <v>68</v>
      </c>
      <c r="B20" s="246"/>
      <c r="C20" s="246">
        <v>109</v>
      </c>
    </row>
    <row r="21" spans="1:3" ht="16.5" customHeight="1">
      <c r="A21" s="233" t="s">
        <v>69</v>
      </c>
      <c r="B21" s="246"/>
      <c r="C21" s="246">
        <v>535</v>
      </c>
    </row>
    <row r="22" spans="1:3" ht="16.5" customHeight="1">
      <c r="A22" s="233" t="s">
        <v>70</v>
      </c>
      <c r="B22" s="246"/>
      <c r="C22" s="246">
        <v>57</v>
      </c>
    </row>
    <row r="23" spans="1:3" ht="18.75" customHeight="1">
      <c r="A23" s="284" t="s">
        <v>136</v>
      </c>
      <c r="B23" s="285">
        <f>SUM(B4:B22)</f>
        <v>1167072</v>
      </c>
      <c r="C23" s="285">
        <v>1052907</v>
      </c>
    </row>
    <row r="24" spans="1:3" ht="18.75" customHeight="1">
      <c r="A24" s="288"/>
      <c r="B24" s="289"/>
      <c r="C24" s="289"/>
    </row>
    <row r="25" spans="1:3" ht="24" customHeight="1">
      <c r="A25" s="290" t="s">
        <v>657</v>
      </c>
    </row>
    <row r="48" ht="46.5" customHeight="1"/>
  </sheetData>
  <sortState ref="A4:C19">
    <sortCondition ref="A4:A19"/>
  </sortState>
  <mergeCells count="2">
    <mergeCell ref="A1:E1"/>
    <mergeCell ref="A2:E2"/>
  </mergeCells>
  <printOptions horizontalCentered="1"/>
  <pageMargins left="0.51181102362204722" right="0.51181102362204722" top="0.6692913385826772" bottom="0.55118110236220474" header="0.31496062992125984" footer="0.31496062992125984"/>
  <pageSetup paperSize="9" scale="89" orientation="portrait" r:id="rId1"/>
  <headerFooter differentFirst="1" alignWithMargins="0">
    <oddFooter>&amp;C&amp;"Arial,Normalny"&amp;9-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E26"/>
  <sheetViews>
    <sheetView showGridLines="0" tabSelected="1" view="pageBreakPreview" zoomScale="80" zoomScaleNormal="100" zoomScaleSheetLayoutView="80" workbookViewId="0">
      <selection activeCell="A15" sqref="A15:G15"/>
    </sheetView>
  </sheetViews>
  <sheetFormatPr defaultRowHeight="15"/>
  <cols>
    <col min="1" max="1" width="26" customWidth="1"/>
    <col min="2" max="2" width="19.5" customWidth="1"/>
    <col min="3" max="3" width="19.25" customWidth="1"/>
    <col min="4" max="4" width="21.875" customWidth="1"/>
    <col min="5" max="5" width="11.5" customWidth="1"/>
  </cols>
  <sheetData>
    <row r="1" spans="1:5" ht="26.25" customHeight="1">
      <c r="A1" s="671" t="str">
        <f>'Tab 2 (12) i wykres 1'!A1:E1</f>
        <v>II. FUNDUSZ EMERYTALNO-RENTOWY</v>
      </c>
      <c r="B1" s="671"/>
      <c r="C1" s="671"/>
      <c r="D1" s="671"/>
      <c r="E1" s="671"/>
    </row>
    <row r="2" spans="1:5" ht="33" customHeight="1">
      <c r="A2" s="658" t="s">
        <v>370</v>
      </c>
      <c r="B2" s="658"/>
      <c r="C2" s="658"/>
    </row>
    <row r="3" spans="1:5" ht="36.75" customHeight="1">
      <c r="A3" s="678" t="s">
        <v>20</v>
      </c>
      <c r="B3" s="237" t="s">
        <v>639</v>
      </c>
      <c r="C3" s="237" t="s">
        <v>366</v>
      </c>
    </row>
    <row r="4" spans="1:5" ht="14.25" customHeight="1">
      <c r="A4" s="679"/>
      <c r="B4" s="661" t="str">
        <f>'Tab 10'!B6:K6</f>
        <v>I KWARTAŁ 2021 R.</v>
      </c>
      <c r="C4" s="663"/>
    </row>
    <row r="5" spans="1:5" ht="16.5" customHeight="1">
      <c r="A5" s="286" t="s">
        <v>51</v>
      </c>
      <c r="B5" s="550">
        <v>1275.76</v>
      </c>
      <c r="C5" s="550">
        <v>1448.37</v>
      </c>
    </row>
    <row r="6" spans="1:5" ht="16.5" customHeight="1">
      <c r="A6" s="233" t="s">
        <v>52</v>
      </c>
      <c r="B6" s="247">
        <v>1346.81</v>
      </c>
      <c r="C6" s="247">
        <v>1421.55</v>
      </c>
    </row>
    <row r="7" spans="1:5" ht="16.5" customHeight="1">
      <c r="A7" s="233" t="s">
        <v>53</v>
      </c>
      <c r="B7" s="247">
        <v>1314.99</v>
      </c>
      <c r="C7" s="247">
        <v>1409.4</v>
      </c>
    </row>
    <row r="8" spans="1:5" ht="16.5" customHeight="1">
      <c r="A8" s="233" t="s">
        <v>54</v>
      </c>
      <c r="B8" s="247">
        <v>1242.78</v>
      </c>
      <c r="C8" s="247">
        <v>1518.85</v>
      </c>
    </row>
    <row r="9" spans="1:5" ht="16.5" customHeight="1">
      <c r="A9" s="233" t="s">
        <v>55</v>
      </c>
      <c r="B9" s="247">
        <v>1322.11</v>
      </c>
      <c r="C9" s="247">
        <v>1399.4</v>
      </c>
    </row>
    <row r="10" spans="1:5" ht="16.5" customHeight="1">
      <c r="A10" s="233" t="s">
        <v>56</v>
      </c>
      <c r="B10" s="247">
        <v>1287.8399999999999</v>
      </c>
      <c r="C10" s="247">
        <v>1372.36</v>
      </c>
    </row>
    <row r="11" spans="1:5" ht="16.5" customHeight="1">
      <c r="A11" s="233" t="s">
        <v>57</v>
      </c>
      <c r="B11" s="247">
        <v>1320.4</v>
      </c>
      <c r="C11" s="247">
        <v>1379.45</v>
      </c>
    </row>
    <row r="12" spans="1:5" ht="16.5" customHeight="1">
      <c r="A12" s="233" t="s">
        <v>58</v>
      </c>
      <c r="B12" s="247">
        <v>1328.93</v>
      </c>
      <c r="C12" s="247">
        <v>1443.6</v>
      </c>
    </row>
    <row r="13" spans="1:5" ht="16.5" customHeight="1">
      <c r="A13" s="233" t="s">
        <v>59</v>
      </c>
      <c r="B13" s="247">
        <v>1303.58</v>
      </c>
      <c r="C13" s="247">
        <v>1389.08</v>
      </c>
    </row>
    <row r="14" spans="1:5" ht="16.5" customHeight="1">
      <c r="A14" s="233" t="s">
        <v>60</v>
      </c>
      <c r="B14" s="247">
        <v>1344.29</v>
      </c>
      <c r="C14" s="247">
        <v>1399.97</v>
      </c>
    </row>
    <row r="15" spans="1:5" ht="16.5" customHeight="1">
      <c r="A15" s="233" t="s">
        <v>61</v>
      </c>
      <c r="B15" s="247">
        <v>1308.06</v>
      </c>
      <c r="C15" s="247">
        <v>1410.48</v>
      </c>
    </row>
    <row r="16" spans="1:5" ht="16.5" customHeight="1">
      <c r="A16" s="233" t="s">
        <v>62</v>
      </c>
      <c r="B16" s="247">
        <v>1240.79</v>
      </c>
      <c r="C16" s="247">
        <v>1546.11</v>
      </c>
    </row>
    <row r="17" spans="1:3" ht="16.5" customHeight="1">
      <c r="A17" s="233" t="s">
        <v>63</v>
      </c>
      <c r="B17" s="247">
        <v>1310.0899999999999</v>
      </c>
      <c r="C17" s="247">
        <v>1391.68</v>
      </c>
    </row>
    <row r="18" spans="1:3" ht="16.5" customHeight="1">
      <c r="A18" s="233" t="s">
        <v>64</v>
      </c>
      <c r="B18" s="247">
        <v>1331.84</v>
      </c>
      <c r="C18" s="247">
        <v>1424.37</v>
      </c>
    </row>
    <row r="19" spans="1:3" ht="16.5" customHeight="1">
      <c r="A19" s="233" t="s">
        <v>65</v>
      </c>
      <c r="B19" s="247">
        <v>1281.2</v>
      </c>
      <c r="C19" s="247">
        <v>1368.71</v>
      </c>
    </row>
    <row r="20" spans="1:3" ht="16.5" customHeight="1">
      <c r="A20" s="233" t="s">
        <v>66</v>
      </c>
      <c r="B20" s="247">
        <v>1307.31</v>
      </c>
      <c r="C20" s="247">
        <v>1456.94</v>
      </c>
    </row>
    <row r="21" spans="1:3" ht="16.5" customHeight="1">
      <c r="A21" s="233" t="s">
        <v>68</v>
      </c>
      <c r="B21" s="247">
        <v>662.6</v>
      </c>
      <c r="C21" s="247">
        <v>662.6</v>
      </c>
    </row>
    <row r="22" spans="1:3" ht="16.5" customHeight="1">
      <c r="A22" s="233" t="s">
        <v>69</v>
      </c>
      <c r="B22" s="247">
        <v>568.80999999999995</v>
      </c>
      <c r="C22" s="247">
        <v>568.80999999999995</v>
      </c>
    </row>
    <row r="23" spans="1:3" ht="16.5" customHeight="1">
      <c r="A23" s="236" t="s">
        <v>70</v>
      </c>
      <c r="B23" s="256">
        <v>546.66999999999996</v>
      </c>
      <c r="C23" s="256">
        <v>546.66999999999996</v>
      </c>
    </row>
    <row r="26" spans="1:3">
      <c r="A26" s="677" t="s">
        <v>529</v>
      </c>
      <c r="B26" s="677"/>
      <c r="C26" s="677"/>
    </row>
  </sheetData>
  <sortState ref="A5:C20">
    <sortCondition ref="A5:A20"/>
  </sortState>
  <mergeCells count="5">
    <mergeCell ref="A2:C2"/>
    <mergeCell ref="A1:E1"/>
    <mergeCell ref="A26:C26"/>
    <mergeCell ref="B4:C4"/>
    <mergeCell ref="A3:A4"/>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34"/>
  <sheetViews>
    <sheetView showGridLines="0" tabSelected="1" view="pageBreakPreview" zoomScale="90" zoomScaleNormal="100" zoomScaleSheetLayoutView="90" workbookViewId="0">
      <selection activeCell="A15" sqref="A15:G15"/>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671" t="str">
        <f>'Tab 3 (13) i wykres 2'!A1:E1</f>
        <v>II. FUNDUSZ EMERYTALNO-RENTOWY</v>
      </c>
      <c r="B1" s="671"/>
      <c r="C1" s="671"/>
      <c r="D1" s="671"/>
      <c r="E1" s="671"/>
      <c r="F1" s="671"/>
      <c r="G1" s="680"/>
      <c r="H1" s="680"/>
    </row>
    <row r="2" spans="1:12" ht="15">
      <c r="A2" s="15"/>
      <c r="B2" s="15"/>
      <c r="C2" s="15"/>
      <c r="D2" s="15"/>
      <c r="E2" s="15"/>
      <c r="F2" s="15"/>
      <c r="G2" s="15"/>
      <c r="H2" s="16"/>
    </row>
    <row r="3" spans="1:12" ht="36" customHeight="1">
      <c r="A3" s="672" t="s">
        <v>584</v>
      </c>
      <c r="B3" s="672"/>
      <c r="C3" s="672"/>
      <c r="D3" s="672"/>
      <c r="E3" s="672"/>
      <c r="F3" s="672"/>
      <c r="G3" s="672"/>
      <c r="H3" s="672"/>
    </row>
    <row r="4" spans="1:12" ht="18" customHeight="1">
      <c r="A4" s="681" t="s">
        <v>20</v>
      </c>
      <c r="B4" s="681" t="s">
        <v>136</v>
      </c>
      <c r="C4" s="684" t="s">
        <v>44</v>
      </c>
      <c r="D4" s="685"/>
      <c r="E4" s="685"/>
      <c r="F4" s="685"/>
      <c r="G4" s="685"/>
      <c r="H4" s="686"/>
    </row>
    <row r="5" spans="1:12">
      <c r="A5" s="682"/>
      <c r="B5" s="682"/>
      <c r="C5" s="681" t="s">
        <v>523</v>
      </c>
      <c r="D5" s="681" t="s">
        <v>45</v>
      </c>
      <c r="E5" s="687" t="s">
        <v>44</v>
      </c>
      <c r="F5" s="688"/>
      <c r="G5" s="688"/>
      <c r="H5" s="689"/>
    </row>
    <row r="6" spans="1:12" ht="29.25" customHeight="1">
      <c r="A6" s="682"/>
      <c r="B6" s="682"/>
      <c r="C6" s="682"/>
      <c r="D6" s="682"/>
      <c r="E6" s="690" t="s">
        <v>46</v>
      </c>
      <c r="F6" s="691"/>
      <c r="G6" s="692" t="s">
        <v>47</v>
      </c>
      <c r="H6" s="692"/>
    </row>
    <row r="7" spans="1:12">
      <c r="A7" s="682"/>
      <c r="B7" s="682"/>
      <c r="C7" s="682"/>
      <c r="D7" s="682"/>
      <c r="E7" s="692" t="s">
        <v>48</v>
      </c>
      <c r="F7" s="693" t="s">
        <v>49</v>
      </c>
      <c r="G7" s="681" t="s">
        <v>50</v>
      </c>
      <c r="H7" s="693" t="s">
        <v>49</v>
      </c>
    </row>
    <row r="8" spans="1:12" ht="26.25" customHeight="1">
      <c r="A8" s="682"/>
      <c r="B8" s="683"/>
      <c r="C8" s="683"/>
      <c r="D8" s="683"/>
      <c r="E8" s="692"/>
      <c r="F8" s="693"/>
      <c r="G8" s="683"/>
      <c r="H8" s="693"/>
    </row>
    <row r="9" spans="1:12" ht="18" customHeight="1">
      <c r="A9" s="683"/>
      <c r="B9" s="696" t="s">
        <v>298</v>
      </c>
      <c r="C9" s="697"/>
      <c r="D9" s="697"/>
      <c r="E9" s="697"/>
      <c r="F9" s="697"/>
      <c r="G9" s="697"/>
      <c r="H9" s="698"/>
    </row>
    <row r="10" spans="1:12" s="6" customFormat="1" ht="32.25" customHeight="1">
      <c r="A10" s="291" t="s">
        <v>522</v>
      </c>
      <c r="B10" s="292">
        <v>1052907</v>
      </c>
      <c r="C10" s="293">
        <v>825151</v>
      </c>
      <c r="D10" s="294">
        <v>227757</v>
      </c>
      <c r="E10" s="295">
        <v>185914</v>
      </c>
      <c r="F10" s="295">
        <v>12355</v>
      </c>
      <c r="G10" s="295">
        <v>41842</v>
      </c>
      <c r="H10" s="296">
        <v>857</v>
      </c>
      <c r="I10" s="17"/>
      <c r="J10" s="17"/>
    </row>
    <row r="11" spans="1:12" ht="21" customHeight="1">
      <c r="A11" s="297" t="s">
        <v>51</v>
      </c>
      <c r="B11" s="298">
        <v>39640</v>
      </c>
      <c r="C11" s="299">
        <v>30994</v>
      </c>
      <c r="D11" s="300">
        <v>8646</v>
      </c>
      <c r="E11" s="301">
        <v>7071</v>
      </c>
      <c r="F11" s="301">
        <v>493</v>
      </c>
      <c r="G11" s="301">
        <v>1575</v>
      </c>
      <c r="H11" s="302">
        <v>24</v>
      </c>
      <c r="I11" s="18"/>
      <c r="J11" s="17"/>
      <c r="K11" s="18"/>
      <c r="L11" s="18"/>
    </row>
    <row r="12" spans="1:12" ht="21" customHeight="1">
      <c r="A12" s="297" t="s">
        <v>52</v>
      </c>
      <c r="B12" s="298">
        <v>70556</v>
      </c>
      <c r="C12" s="299">
        <v>55257</v>
      </c>
      <c r="D12" s="300">
        <v>15299</v>
      </c>
      <c r="E12" s="301">
        <v>12900</v>
      </c>
      <c r="F12" s="301">
        <v>1039</v>
      </c>
      <c r="G12" s="301">
        <v>2399</v>
      </c>
      <c r="H12" s="302">
        <v>62</v>
      </c>
      <c r="I12" s="18"/>
      <c r="J12" s="17"/>
      <c r="K12" s="18"/>
      <c r="L12" s="18"/>
    </row>
    <row r="13" spans="1:12" ht="21" customHeight="1">
      <c r="A13" s="297" t="s">
        <v>53</v>
      </c>
      <c r="B13" s="298">
        <v>135460</v>
      </c>
      <c r="C13" s="299">
        <v>106320</v>
      </c>
      <c r="D13" s="300">
        <v>29140</v>
      </c>
      <c r="E13" s="301">
        <v>24091</v>
      </c>
      <c r="F13" s="301">
        <v>1523</v>
      </c>
      <c r="G13" s="301">
        <v>5049</v>
      </c>
      <c r="H13" s="302">
        <v>123</v>
      </c>
      <c r="I13" s="18"/>
      <c r="J13" s="17"/>
      <c r="K13" s="18"/>
      <c r="L13" s="18"/>
    </row>
    <row r="14" spans="1:12" ht="21" customHeight="1">
      <c r="A14" s="297" t="s">
        <v>54</v>
      </c>
      <c r="B14" s="298">
        <v>14370</v>
      </c>
      <c r="C14" s="299">
        <v>10711</v>
      </c>
      <c r="D14" s="300">
        <v>3659</v>
      </c>
      <c r="E14" s="301">
        <v>3098</v>
      </c>
      <c r="F14" s="301">
        <v>194</v>
      </c>
      <c r="G14" s="301">
        <v>560</v>
      </c>
      <c r="H14" s="302">
        <v>9</v>
      </c>
      <c r="I14" s="18"/>
      <c r="J14" s="17"/>
      <c r="K14" s="18"/>
      <c r="L14" s="18"/>
    </row>
    <row r="15" spans="1:12" ht="21" customHeight="1">
      <c r="A15" s="297" t="s">
        <v>55</v>
      </c>
      <c r="B15" s="298">
        <v>89876</v>
      </c>
      <c r="C15" s="299">
        <v>75464</v>
      </c>
      <c r="D15" s="300">
        <v>14412</v>
      </c>
      <c r="E15" s="301">
        <v>11159</v>
      </c>
      <c r="F15" s="301">
        <v>960</v>
      </c>
      <c r="G15" s="301">
        <v>3253</v>
      </c>
      <c r="H15" s="302">
        <v>55</v>
      </c>
      <c r="I15" s="18"/>
      <c r="J15" s="17"/>
      <c r="K15" s="18"/>
      <c r="L15" s="18"/>
    </row>
    <row r="16" spans="1:12" ht="21" customHeight="1">
      <c r="A16" s="297" t="s">
        <v>56</v>
      </c>
      <c r="B16" s="298">
        <v>89230</v>
      </c>
      <c r="C16" s="299">
        <v>60959</v>
      </c>
      <c r="D16" s="300">
        <v>28270</v>
      </c>
      <c r="E16" s="301">
        <v>24611</v>
      </c>
      <c r="F16" s="301">
        <v>1173</v>
      </c>
      <c r="G16" s="301">
        <v>3660</v>
      </c>
      <c r="H16" s="302">
        <v>67</v>
      </c>
      <c r="I16" s="18"/>
      <c r="J16" s="17"/>
      <c r="K16" s="18"/>
      <c r="L16" s="18"/>
    </row>
    <row r="17" spans="1:12" ht="21" customHeight="1">
      <c r="A17" s="297" t="s">
        <v>57</v>
      </c>
      <c r="B17" s="298">
        <v>161883</v>
      </c>
      <c r="C17" s="303">
        <v>131792</v>
      </c>
      <c r="D17" s="304">
        <v>30091</v>
      </c>
      <c r="E17" s="305">
        <v>23155</v>
      </c>
      <c r="F17" s="305">
        <v>1670</v>
      </c>
      <c r="G17" s="305">
        <v>6936</v>
      </c>
      <c r="H17" s="306">
        <v>128</v>
      </c>
      <c r="I17" s="18"/>
      <c r="J17" s="17"/>
      <c r="K17" s="18"/>
      <c r="L17" s="18"/>
    </row>
    <row r="18" spans="1:12" ht="21" customHeight="1">
      <c r="A18" s="297" t="s">
        <v>58</v>
      </c>
      <c r="B18" s="298">
        <v>21264</v>
      </c>
      <c r="C18" s="299">
        <v>18300</v>
      </c>
      <c r="D18" s="300">
        <v>2964</v>
      </c>
      <c r="E18" s="301">
        <v>2255</v>
      </c>
      <c r="F18" s="301">
        <v>172</v>
      </c>
      <c r="G18" s="301">
        <v>710</v>
      </c>
      <c r="H18" s="302">
        <v>12</v>
      </c>
      <c r="I18" s="18"/>
      <c r="J18" s="17"/>
      <c r="K18" s="18"/>
      <c r="L18" s="18"/>
    </row>
    <row r="19" spans="1:12" ht="21" customHeight="1">
      <c r="A19" s="297" t="s">
        <v>59</v>
      </c>
      <c r="B19" s="298">
        <v>61064</v>
      </c>
      <c r="C19" s="299">
        <v>46449</v>
      </c>
      <c r="D19" s="300">
        <v>14614</v>
      </c>
      <c r="E19" s="301">
        <v>12291</v>
      </c>
      <c r="F19" s="301">
        <v>618</v>
      </c>
      <c r="G19" s="301">
        <v>2323</v>
      </c>
      <c r="H19" s="302">
        <v>30</v>
      </c>
      <c r="I19" s="18"/>
      <c r="J19" s="17"/>
      <c r="K19" s="18"/>
      <c r="L19" s="18"/>
    </row>
    <row r="20" spans="1:12" ht="21" customHeight="1">
      <c r="A20" s="297" t="s">
        <v>60</v>
      </c>
      <c r="B20" s="298">
        <v>75455</v>
      </c>
      <c r="C20" s="299">
        <v>61205</v>
      </c>
      <c r="D20" s="300">
        <v>14250</v>
      </c>
      <c r="E20" s="301">
        <v>11277</v>
      </c>
      <c r="F20" s="301">
        <v>793</v>
      </c>
      <c r="G20" s="301">
        <v>2973</v>
      </c>
      <c r="H20" s="302">
        <v>69</v>
      </c>
      <c r="I20" s="18"/>
      <c r="J20" s="17"/>
      <c r="K20" s="18"/>
      <c r="L20" s="18"/>
    </row>
    <row r="21" spans="1:12" ht="21" customHeight="1">
      <c r="A21" s="297" t="s">
        <v>61</v>
      </c>
      <c r="B21" s="298">
        <v>34101</v>
      </c>
      <c r="C21" s="299">
        <v>25198</v>
      </c>
      <c r="D21" s="300">
        <v>8903</v>
      </c>
      <c r="E21" s="301">
        <v>7333</v>
      </c>
      <c r="F21" s="301">
        <v>474</v>
      </c>
      <c r="G21" s="301">
        <v>1569</v>
      </c>
      <c r="H21" s="302">
        <v>30</v>
      </c>
      <c r="I21" s="18"/>
      <c r="J21" s="17"/>
      <c r="K21" s="18"/>
      <c r="L21" s="18"/>
    </row>
    <row r="22" spans="1:12" ht="21" customHeight="1">
      <c r="A22" s="297" t="s">
        <v>62</v>
      </c>
      <c r="B22" s="298">
        <v>30533</v>
      </c>
      <c r="C22" s="299">
        <v>24619</v>
      </c>
      <c r="D22" s="300">
        <v>5914</v>
      </c>
      <c r="E22" s="301">
        <v>4864</v>
      </c>
      <c r="F22" s="301">
        <v>345</v>
      </c>
      <c r="G22" s="301">
        <v>1050</v>
      </c>
      <c r="H22" s="302">
        <v>22</v>
      </c>
      <c r="I22" s="18"/>
      <c r="J22" s="17"/>
      <c r="K22" s="18"/>
      <c r="L22" s="18"/>
    </row>
    <row r="23" spans="1:12" ht="21" customHeight="1">
      <c r="A23" s="297" t="s">
        <v>63</v>
      </c>
      <c r="B23" s="298">
        <v>57343</v>
      </c>
      <c r="C23" s="299">
        <v>46058</v>
      </c>
      <c r="D23" s="300">
        <v>11286</v>
      </c>
      <c r="E23" s="301">
        <v>8946</v>
      </c>
      <c r="F23" s="301">
        <v>644</v>
      </c>
      <c r="G23" s="301">
        <v>2340</v>
      </c>
      <c r="H23" s="302">
        <v>54</v>
      </c>
      <c r="I23" s="18"/>
      <c r="J23" s="17"/>
      <c r="K23" s="18"/>
      <c r="L23" s="18"/>
    </row>
    <row r="24" spans="1:12" ht="21" customHeight="1">
      <c r="A24" s="297" t="s">
        <v>64</v>
      </c>
      <c r="B24" s="298">
        <v>38548</v>
      </c>
      <c r="C24" s="299">
        <v>29230</v>
      </c>
      <c r="D24" s="300">
        <v>9318</v>
      </c>
      <c r="E24" s="301">
        <v>7400</v>
      </c>
      <c r="F24" s="301">
        <v>530</v>
      </c>
      <c r="G24" s="301">
        <v>1918</v>
      </c>
      <c r="H24" s="302">
        <v>42</v>
      </c>
      <c r="I24" s="18"/>
      <c r="J24" s="17"/>
      <c r="K24" s="18"/>
      <c r="L24" s="18"/>
    </row>
    <row r="25" spans="1:12" ht="21" customHeight="1">
      <c r="A25" s="297" t="s">
        <v>65</v>
      </c>
      <c r="B25" s="298">
        <v>110113</v>
      </c>
      <c r="C25" s="299">
        <v>84153</v>
      </c>
      <c r="D25" s="300">
        <v>25960</v>
      </c>
      <c r="E25" s="301">
        <v>21343</v>
      </c>
      <c r="F25" s="301">
        <v>1445</v>
      </c>
      <c r="G25" s="301">
        <v>4617</v>
      </c>
      <c r="H25" s="302">
        <v>109</v>
      </c>
      <c r="I25" s="18"/>
      <c r="J25" s="17"/>
      <c r="K25" s="18"/>
      <c r="L25" s="18"/>
    </row>
    <row r="26" spans="1:12" ht="21" customHeight="1">
      <c r="A26" s="307" t="s">
        <v>66</v>
      </c>
      <c r="B26" s="298">
        <v>22772</v>
      </c>
      <c r="C26" s="299">
        <v>17740</v>
      </c>
      <c r="D26" s="300">
        <v>5031</v>
      </c>
      <c r="E26" s="308">
        <v>4121</v>
      </c>
      <c r="F26" s="308">
        <v>282</v>
      </c>
      <c r="G26" s="308">
        <v>911</v>
      </c>
      <c r="H26" s="299">
        <v>20</v>
      </c>
      <c r="I26" s="18"/>
      <c r="J26" s="17"/>
      <c r="K26" s="18"/>
      <c r="L26" s="18"/>
    </row>
    <row r="27" spans="1:12" s="19" customFormat="1" ht="43.5" customHeight="1">
      <c r="A27" s="309" t="s">
        <v>67</v>
      </c>
      <c r="B27" s="310">
        <f>C27</f>
        <v>701</v>
      </c>
      <c r="C27" s="310">
        <v>701</v>
      </c>
      <c r="D27" s="311">
        <v>0</v>
      </c>
      <c r="E27" s="311">
        <v>0</v>
      </c>
      <c r="F27" s="311">
        <v>0</v>
      </c>
      <c r="G27" s="311">
        <v>0</v>
      </c>
      <c r="H27" s="312">
        <v>0</v>
      </c>
    </row>
    <row r="28" spans="1:12" s="19" customFormat="1" ht="15" customHeight="1">
      <c r="A28" s="313" t="s">
        <v>68</v>
      </c>
      <c r="B28" s="314">
        <f t="shared" ref="B28:B30" si="0">C28</f>
        <v>109</v>
      </c>
      <c r="C28" s="314">
        <v>109</v>
      </c>
      <c r="D28" s="315">
        <v>0</v>
      </c>
      <c r="E28" s="315">
        <v>0</v>
      </c>
      <c r="F28" s="315">
        <v>0</v>
      </c>
      <c r="G28" s="315">
        <v>0</v>
      </c>
      <c r="H28" s="316">
        <v>0</v>
      </c>
    </row>
    <row r="29" spans="1:12" s="19" customFormat="1" ht="15" customHeight="1">
      <c r="A29" s="313" t="s">
        <v>69</v>
      </c>
      <c r="B29" s="314">
        <f t="shared" si="0"/>
        <v>535</v>
      </c>
      <c r="C29" s="314">
        <v>535</v>
      </c>
      <c r="D29" s="315">
        <v>0</v>
      </c>
      <c r="E29" s="315">
        <v>0</v>
      </c>
      <c r="F29" s="315">
        <v>0</v>
      </c>
      <c r="G29" s="315">
        <v>0</v>
      </c>
      <c r="H29" s="316">
        <v>0</v>
      </c>
    </row>
    <row r="30" spans="1:12" s="19" customFormat="1" ht="15" customHeight="1">
      <c r="A30" s="317" t="s">
        <v>70</v>
      </c>
      <c r="B30" s="318">
        <f t="shared" si="0"/>
        <v>57</v>
      </c>
      <c r="C30" s="318">
        <v>57</v>
      </c>
      <c r="D30" s="319">
        <v>0</v>
      </c>
      <c r="E30" s="319">
        <v>0</v>
      </c>
      <c r="F30" s="319">
        <v>0</v>
      </c>
      <c r="G30" s="319">
        <v>0</v>
      </c>
      <c r="H30" s="320">
        <v>0</v>
      </c>
    </row>
    <row r="31" spans="1:12" ht="27" customHeight="1">
      <c r="A31" s="694"/>
      <c r="B31" s="694"/>
      <c r="C31" s="694"/>
      <c r="D31" s="694"/>
      <c r="E31" s="694"/>
      <c r="F31" s="694"/>
      <c r="G31" s="694"/>
      <c r="H31" s="695"/>
    </row>
    <row r="32" spans="1:12">
      <c r="A32" s="670"/>
      <c r="B32" s="670"/>
      <c r="C32" s="670"/>
      <c r="D32" s="670"/>
      <c r="E32" s="670"/>
      <c r="F32" s="670"/>
      <c r="G32" s="670"/>
      <c r="H32" s="670"/>
    </row>
    <row r="33" spans="1:5">
      <c r="A33" s="14"/>
      <c r="B33" s="18"/>
      <c r="C33" s="18"/>
      <c r="D33" s="18"/>
      <c r="E33" s="18"/>
    </row>
    <row r="34" spans="1:5">
      <c r="B34" s="20"/>
      <c r="C34" s="20"/>
      <c r="D34" s="20"/>
      <c r="E34" s="20"/>
    </row>
  </sheetData>
  <mergeCells count="17">
    <mergeCell ref="A32:H32"/>
    <mergeCell ref="E7:E8"/>
    <mergeCell ref="F7:F8"/>
    <mergeCell ref="G7:G8"/>
    <mergeCell ref="H7:H8"/>
    <mergeCell ref="A31:H31"/>
    <mergeCell ref="B9:H9"/>
    <mergeCell ref="A1:H1"/>
    <mergeCell ref="A3:H3"/>
    <mergeCell ref="B4:B8"/>
    <mergeCell ref="C4:H4"/>
    <mergeCell ref="C5:C8"/>
    <mergeCell ref="D5:D8"/>
    <mergeCell ref="E5:H5"/>
    <mergeCell ref="E6:F6"/>
    <mergeCell ref="G6:H6"/>
    <mergeCell ref="A4:A9"/>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L34"/>
  <sheetViews>
    <sheetView showGridLines="0" tabSelected="1" view="pageBreakPreview" zoomScale="90" zoomScaleNormal="100" zoomScaleSheetLayoutView="90" workbookViewId="0">
      <selection activeCell="A15" sqref="A15:G15"/>
    </sheetView>
  </sheetViews>
  <sheetFormatPr defaultRowHeight="12.75"/>
  <cols>
    <col min="1" max="1" width="27.75" style="1" customWidth="1"/>
    <col min="2" max="2" width="12.75" style="1" customWidth="1"/>
    <col min="3" max="3" width="13.75" style="1" customWidth="1"/>
    <col min="4" max="4" width="12.625" style="32" customWidth="1"/>
    <col min="5" max="5" width="9.375" style="1" customWidth="1"/>
    <col min="6" max="6" width="9.625" style="1" customWidth="1"/>
    <col min="7" max="7" width="13.5" style="1" customWidth="1"/>
    <col min="8" max="8" width="9" style="1"/>
    <col min="9" max="9" width="12.625" style="1" bestFit="1" customWidth="1"/>
    <col min="10" max="10" width="9" style="1"/>
    <col min="11" max="11" width="16.875" style="1" customWidth="1"/>
    <col min="12" max="252" width="9" style="1"/>
    <col min="253" max="253" width="25.375" style="1" customWidth="1"/>
    <col min="254" max="254" width="11.375" style="1" customWidth="1"/>
    <col min="255" max="255" width="12.875" style="1" customWidth="1"/>
    <col min="256" max="256" width="12.625" style="1" customWidth="1"/>
    <col min="257" max="257" width="12.375" style="1" customWidth="1"/>
    <col min="258" max="258" width="11.875" style="1" customWidth="1"/>
    <col min="259" max="259" width="0" style="1" hidden="1" customWidth="1"/>
    <col min="260" max="260" width="9" style="1" customWidth="1"/>
    <col min="261" max="261" width="12.25" style="1" customWidth="1"/>
    <col min="262" max="262" width="10.25" style="1" bestFit="1" customWidth="1"/>
    <col min="263" max="263" width="10.625" style="1" customWidth="1"/>
    <col min="264" max="508" width="9" style="1"/>
    <col min="509" max="509" width="25.375" style="1" customWidth="1"/>
    <col min="510" max="510" width="11.375" style="1" customWidth="1"/>
    <col min="511" max="511" width="12.875" style="1" customWidth="1"/>
    <col min="512" max="512" width="12.625" style="1" customWidth="1"/>
    <col min="513" max="513" width="12.375" style="1" customWidth="1"/>
    <col min="514" max="514" width="11.875" style="1" customWidth="1"/>
    <col min="515" max="515" width="0" style="1" hidden="1" customWidth="1"/>
    <col min="516" max="516" width="9" style="1" customWidth="1"/>
    <col min="517" max="517" width="12.25" style="1" customWidth="1"/>
    <col min="518" max="518" width="10.25" style="1" bestFit="1" customWidth="1"/>
    <col min="519" max="519" width="10.625" style="1" customWidth="1"/>
    <col min="520" max="764" width="9" style="1"/>
    <col min="765" max="765" width="25.375" style="1" customWidth="1"/>
    <col min="766" max="766" width="11.375" style="1" customWidth="1"/>
    <col min="767" max="767" width="12.875" style="1" customWidth="1"/>
    <col min="768" max="768" width="12.625" style="1" customWidth="1"/>
    <col min="769" max="769" width="12.375" style="1" customWidth="1"/>
    <col min="770" max="770" width="11.875" style="1" customWidth="1"/>
    <col min="771" max="771" width="0" style="1" hidden="1" customWidth="1"/>
    <col min="772" max="772" width="9" style="1" customWidth="1"/>
    <col min="773" max="773" width="12.25" style="1" customWidth="1"/>
    <col min="774" max="774" width="10.25" style="1" bestFit="1" customWidth="1"/>
    <col min="775" max="775" width="10.625" style="1" customWidth="1"/>
    <col min="776" max="1020" width="9" style="1"/>
    <col min="1021" max="1021" width="25.375" style="1" customWidth="1"/>
    <col min="1022" max="1022" width="11.375" style="1" customWidth="1"/>
    <col min="1023" max="1023" width="12.875" style="1" customWidth="1"/>
    <col min="1024" max="1024" width="12.625" style="1" customWidth="1"/>
    <col min="1025" max="1025" width="12.375" style="1" customWidth="1"/>
    <col min="1026" max="1026" width="11.875" style="1" customWidth="1"/>
    <col min="1027" max="1027" width="0" style="1" hidden="1" customWidth="1"/>
    <col min="1028" max="1028" width="9" style="1" customWidth="1"/>
    <col min="1029" max="1029" width="12.25" style="1" customWidth="1"/>
    <col min="1030" max="1030" width="10.25" style="1" bestFit="1" customWidth="1"/>
    <col min="1031" max="1031" width="10.625" style="1" customWidth="1"/>
    <col min="1032" max="1276" width="9" style="1"/>
    <col min="1277" max="1277" width="25.375" style="1" customWidth="1"/>
    <col min="1278" max="1278" width="11.375" style="1" customWidth="1"/>
    <col min="1279" max="1279" width="12.875" style="1" customWidth="1"/>
    <col min="1280" max="1280" width="12.625" style="1" customWidth="1"/>
    <col min="1281" max="1281" width="12.375" style="1" customWidth="1"/>
    <col min="1282" max="1282" width="11.875" style="1" customWidth="1"/>
    <col min="1283" max="1283" width="0" style="1" hidden="1" customWidth="1"/>
    <col min="1284" max="1284" width="9" style="1" customWidth="1"/>
    <col min="1285" max="1285" width="12.25" style="1" customWidth="1"/>
    <col min="1286" max="1286" width="10.25" style="1" bestFit="1" customWidth="1"/>
    <col min="1287" max="1287" width="10.625" style="1" customWidth="1"/>
    <col min="1288" max="1532" width="9" style="1"/>
    <col min="1533" max="1533" width="25.375" style="1" customWidth="1"/>
    <col min="1534" max="1534" width="11.375" style="1" customWidth="1"/>
    <col min="1535" max="1535" width="12.875" style="1" customWidth="1"/>
    <col min="1536" max="1536" width="12.625" style="1" customWidth="1"/>
    <col min="1537" max="1537" width="12.375" style="1" customWidth="1"/>
    <col min="1538" max="1538" width="11.875" style="1" customWidth="1"/>
    <col min="1539" max="1539" width="0" style="1" hidden="1" customWidth="1"/>
    <col min="1540" max="1540" width="9" style="1" customWidth="1"/>
    <col min="1541" max="1541" width="12.25" style="1" customWidth="1"/>
    <col min="1542" max="1542" width="10.25" style="1" bestFit="1" customWidth="1"/>
    <col min="1543" max="1543" width="10.625" style="1" customWidth="1"/>
    <col min="1544" max="1788" width="9" style="1"/>
    <col min="1789" max="1789" width="25.375" style="1" customWidth="1"/>
    <col min="1790" max="1790" width="11.375" style="1" customWidth="1"/>
    <col min="1791" max="1791" width="12.875" style="1" customWidth="1"/>
    <col min="1792" max="1792" width="12.625" style="1" customWidth="1"/>
    <col min="1793" max="1793" width="12.375" style="1" customWidth="1"/>
    <col min="1794" max="1794" width="11.875" style="1" customWidth="1"/>
    <col min="1795" max="1795" width="0" style="1" hidden="1" customWidth="1"/>
    <col min="1796" max="1796" width="9" style="1" customWidth="1"/>
    <col min="1797" max="1797" width="12.25" style="1" customWidth="1"/>
    <col min="1798" max="1798" width="10.25" style="1" bestFit="1" customWidth="1"/>
    <col min="1799" max="1799" width="10.625" style="1" customWidth="1"/>
    <col min="1800" max="2044" width="9" style="1"/>
    <col min="2045" max="2045" width="25.375" style="1" customWidth="1"/>
    <col min="2046" max="2046" width="11.375" style="1" customWidth="1"/>
    <col min="2047" max="2047" width="12.875" style="1" customWidth="1"/>
    <col min="2048" max="2048" width="12.625" style="1" customWidth="1"/>
    <col min="2049" max="2049" width="12.375" style="1" customWidth="1"/>
    <col min="2050" max="2050" width="11.875" style="1" customWidth="1"/>
    <col min="2051" max="2051" width="0" style="1" hidden="1" customWidth="1"/>
    <col min="2052" max="2052" width="9" style="1" customWidth="1"/>
    <col min="2053" max="2053" width="12.25" style="1" customWidth="1"/>
    <col min="2054" max="2054" width="10.25" style="1" bestFit="1" customWidth="1"/>
    <col min="2055" max="2055" width="10.625" style="1" customWidth="1"/>
    <col min="2056" max="2300" width="9" style="1"/>
    <col min="2301" max="2301" width="25.375" style="1" customWidth="1"/>
    <col min="2302" max="2302" width="11.375" style="1" customWidth="1"/>
    <col min="2303" max="2303" width="12.875" style="1" customWidth="1"/>
    <col min="2304" max="2304" width="12.625" style="1" customWidth="1"/>
    <col min="2305" max="2305" width="12.375" style="1" customWidth="1"/>
    <col min="2306" max="2306" width="11.875" style="1" customWidth="1"/>
    <col min="2307" max="2307" width="0" style="1" hidden="1" customWidth="1"/>
    <col min="2308" max="2308" width="9" style="1" customWidth="1"/>
    <col min="2309" max="2309" width="12.25" style="1" customWidth="1"/>
    <col min="2310" max="2310" width="10.25" style="1" bestFit="1" customWidth="1"/>
    <col min="2311" max="2311" width="10.625" style="1" customWidth="1"/>
    <col min="2312" max="2556" width="9" style="1"/>
    <col min="2557" max="2557" width="25.375" style="1" customWidth="1"/>
    <col min="2558" max="2558" width="11.375" style="1" customWidth="1"/>
    <col min="2559" max="2559" width="12.875" style="1" customWidth="1"/>
    <col min="2560" max="2560" width="12.625" style="1" customWidth="1"/>
    <col min="2561" max="2561" width="12.375" style="1" customWidth="1"/>
    <col min="2562" max="2562" width="11.875" style="1" customWidth="1"/>
    <col min="2563" max="2563" width="0" style="1" hidden="1" customWidth="1"/>
    <col min="2564" max="2564" width="9" style="1" customWidth="1"/>
    <col min="2565" max="2565" width="12.25" style="1" customWidth="1"/>
    <col min="2566" max="2566" width="10.25" style="1" bestFit="1" customWidth="1"/>
    <col min="2567" max="2567" width="10.625" style="1" customWidth="1"/>
    <col min="2568" max="2812" width="9" style="1"/>
    <col min="2813" max="2813" width="25.375" style="1" customWidth="1"/>
    <col min="2814" max="2814" width="11.375" style="1" customWidth="1"/>
    <col min="2815" max="2815" width="12.875" style="1" customWidth="1"/>
    <col min="2816" max="2816" width="12.625" style="1" customWidth="1"/>
    <col min="2817" max="2817" width="12.375" style="1" customWidth="1"/>
    <col min="2818" max="2818" width="11.875" style="1" customWidth="1"/>
    <col min="2819" max="2819" width="0" style="1" hidden="1" customWidth="1"/>
    <col min="2820" max="2820" width="9" style="1" customWidth="1"/>
    <col min="2821" max="2821" width="12.25" style="1" customWidth="1"/>
    <col min="2822" max="2822" width="10.25" style="1" bestFit="1" customWidth="1"/>
    <col min="2823" max="2823" width="10.625" style="1" customWidth="1"/>
    <col min="2824" max="3068" width="9" style="1"/>
    <col min="3069" max="3069" width="25.375" style="1" customWidth="1"/>
    <col min="3070" max="3070" width="11.375" style="1" customWidth="1"/>
    <col min="3071" max="3071" width="12.875" style="1" customWidth="1"/>
    <col min="3072" max="3072" width="12.625" style="1" customWidth="1"/>
    <col min="3073" max="3073" width="12.375" style="1" customWidth="1"/>
    <col min="3074" max="3074" width="11.875" style="1" customWidth="1"/>
    <col min="3075" max="3075" width="0" style="1" hidden="1" customWidth="1"/>
    <col min="3076" max="3076" width="9" style="1" customWidth="1"/>
    <col min="3077" max="3077" width="12.25" style="1" customWidth="1"/>
    <col min="3078" max="3078" width="10.25" style="1" bestFit="1" customWidth="1"/>
    <col min="3079" max="3079" width="10.625" style="1" customWidth="1"/>
    <col min="3080" max="3324" width="9" style="1"/>
    <col min="3325" max="3325" width="25.375" style="1" customWidth="1"/>
    <col min="3326" max="3326" width="11.375" style="1" customWidth="1"/>
    <col min="3327" max="3327" width="12.875" style="1" customWidth="1"/>
    <col min="3328" max="3328" width="12.625" style="1" customWidth="1"/>
    <col min="3329" max="3329" width="12.375" style="1" customWidth="1"/>
    <col min="3330" max="3330" width="11.875" style="1" customWidth="1"/>
    <col min="3331" max="3331" width="0" style="1" hidden="1" customWidth="1"/>
    <col min="3332" max="3332" width="9" style="1" customWidth="1"/>
    <col min="3333" max="3333" width="12.25" style="1" customWidth="1"/>
    <col min="3334" max="3334" width="10.25" style="1" bestFit="1" customWidth="1"/>
    <col min="3335" max="3335" width="10.625" style="1" customWidth="1"/>
    <col min="3336" max="3580" width="9" style="1"/>
    <col min="3581" max="3581" width="25.375" style="1" customWidth="1"/>
    <col min="3582" max="3582" width="11.375" style="1" customWidth="1"/>
    <col min="3583" max="3583" width="12.875" style="1" customWidth="1"/>
    <col min="3584" max="3584" width="12.625" style="1" customWidth="1"/>
    <col min="3585" max="3585" width="12.375" style="1" customWidth="1"/>
    <col min="3586" max="3586" width="11.875" style="1" customWidth="1"/>
    <col min="3587" max="3587" width="0" style="1" hidden="1" customWidth="1"/>
    <col min="3588" max="3588" width="9" style="1" customWidth="1"/>
    <col min="3589" max="3589" width="12.25" style="1" customWidth="1"/>
    <col min="3590" max="3590" width="10.25" style="1" bestFit="1" customWidth="1"/>
    <col min="3591" max="3591" width="10.625" style="1" customWidth="1"/>
    <col min="3592" max="3836" width="9" style="1"/>
    <col min="3837" max="3837" width="25.375" style="1" customWidth="1"/>
    <col min="3838" max="3838" width="11.375" style="1" customWidth="1"/>
    <col min="3839" max="3839" width="12.875" style="1" customWidth="1"/>
    <col min="3840" max="3840" width="12.625" style="1" customWidth="1"/>
    <col min="3841" max="3841" width="12.375" style="1" customWidth="1"/>
    <col min="3842" max="3842" width="11.875" style="1" customWidth="1"/>
    <col min="3843" max="3843" width="0" style="1" hidden="1" customWidth="1"/>
    <col min="3844" max="3844" width="9" style="1" customWidth="1"/>
    <col min="3845" max="3845" width="12.25" style="1" customWidth="1"/>
    <col min="3846" max="3846" width="10.25" style="1" bestFit="1" customWidth="1"/>
    <col min="3847" max="3847" width="10.625" style="1" customWidth="1"/>
    <col min="3848" max="4092" width="9" style="1"/>
    <col min="4093" max="4093" width="25.375" style="1" customWidth="1"/>
    <col min="4094" max="4094" width="11.375" style="1" customWidth="1"/>
    <col min="4095" max="4095" width="12.875" style="1" customWidth="1"/>
    <col min="4096" max="4096" width="12.625" style="1" customWidth="1"/>
    <col min="4097" max="4097" width="12.375" style="1" customWidth="1"/>
    <col min="4098" max="4098" width="11.875" style="1" customWidth="1"/>
    <col min="4099" max="4099" width="0" style="1" hidden="1" customWidth="1"/>
    <col min="4100" max="4100" width="9" style="1" customWidth="1"/>
    <col min="4101" max="4101" width="12.25" style="1" customWidth="1"/>
    <col min="4102" max="4102" width="10.25" style="1" bestFit="1" customWidth="1"/>
    <col min="4103" max="4103" width="10.625" style="1" customWidth="1"/>
    <col min="4104" max="4348" width="9" style="1"/>
    <col min="4349" max="4349" width="25.375" style="1" customWidth="1"/>
    <col min="4350" max="4350" width="11.375" style="1" customWidth="1"/>
    <col min="4351" max="4351" width="12.875" style="1" customWidth="1"/>
    <col min="4352" max="4352" width="12.625" style="1" customWidth="1"/>
    <col min="4353" max="4353" width="12.375" style="1" customWidth="1"/>
    <col min="4354" max="4354" width="11.875" style="1" customWidth="1"/>
    <col min="4355" max="4355" width="0" style="1" hidden="1" customWidth="1"/>
    <col min="4356" max="4356" width="9" style="1" customWidth="1"/>
    <col min="4357" max="4357" width="12.25" style="1" customWidth="1"/>
    <col min="4358" max="4358" width="10.25" style="1" bestFit="1" customWidth="1"/>
    <col min="4359" max="4359" width="10.625" style="1" customWidth="1"/>
    <col min="4360" max="4604" width="9" style="1"/>
    <col min="4605" max="4605" width="25.375" style="1" customWidth="1"/>
    <col min="4606" max="4606" width="11.375" style="1" customWidth="1"/>
    <col min="4607" max="4607" width="12.875" style="1" customWidth="1"/>
    <col min="4608" max="4608" width="12.625" style="1" customWidth="1"/>
    <col min="4609" max="4609" width="12.375" style="1" customWidth="1"/>
    <col min="4610" max="4610" width="11.875" style="1" customWidth="1"/>
    <col min="4611" max="4611" width="0" style="1" hidden="1" customWidth="1"/>
    <col min="4612" max="4612" width="9" style="1" customWidth="1"/>
    <col min="4613" max="4613" width="12.25" style="1" customWidth="1"/>
    <col min="4614" max="4614" width="10.25" style="1" bestFit="1" customWidth="1"/>
    <col min="4615" max="4615" width="10.625" style="1" customWidth="1"/>
    <col min="4616" max="4860" width="9" style="1"/>
    <col min="4861" max="4861" width="25.375" style="1" customWidth="1"/>
    <col min="4862" max="4862" width="11.375" style="1" customWidth="1"/>
    <col min="4863" max="4863" width="12.875" style="1" customWidth="1"/>
    <col min="4864" max="4864" width="12.625" style="1" customWidth="1"/>
    <col min="4865" max="4865" width="12.375" style="1" customWidth="1"/>
    <col min="4866" max="4866" width="11.875" style="1" customWidth="1"/>
    <col min="4867" max="4867" width="0" style="1" hidden="1" customWidth="1"/>
    <col min="4868" max="4868" width="9" style="1" customWidth="1"/>
    <col min="4869" max="4869" width="12.25" style="1" customWidth="1"/>
    <col min="4870" max="4870" width="10.25" style="1" bestFit="1" customWidth="1"/>
    <col min="4871" max="4871" width="10.625" style="1" customWidth="1"/>
    <col min="4872" max="5116" width="9" style="1"/>
    <col min="5117" max="5117" width="25.375" style="1" customWidth="1"/>
    <col min="5118" max="5118" width="11.375" style="1" customWidth="1"/>
    <col min="5119" max="5119" width="12.875" style="1" customWidth="1"/>
    <col min="5120" max="5120" width="12.625" style="1" customWidth="1"/>
    <col min="5121" max="5121" width="12.375" style="1" customWidth="1"/>
    <col min="5122" max="5122" width="11.875" style="1" customWidth="1"/>
    <col min="5123" max="5123" width="0" style="1" hidden="1" customWidth="1"/>
    <col min="5124" max="5124" width="9" style="1" customWidth="1"/>
    <col min="5125" max="5125" width="12.25" style="1" customWidth="1"/>
    <col min="5126" max="5126" width="10.25" style="1" bestFit="1" customWidth="1"/>
    <col min="5127" max="5127" width="10.625" style="1" customWidth="1"/>
    <col min="5128" max="5372" width="9" style="1"/>
    <col min="5373" max="5373" width="25.375" style="1" customWidth="1"/>
    <col min="5374" max="5374" width="11.375" style="1" customWidth="1"/>
    <col min="5375" max="5375" width="12.875" style="1" customWidth="1"/>
    <col min="5376" max="5376" width="12.625" style="1" customWidth="1"/>
    <col min="5377" max="5377" width="12.375" style="1" customWidth="1"/>
    <col min="5378" max="5378" width="11.875" style="1" customWidth="1"/>
    <col min="5379" max="5379" width="0" style="1" hidden="1" customWidth="1"/>
    <col min="5380" max="5380" width="9" style="1" customWidth="1"/>
    <col min="5381" max="5381" width="12.25" style="1" customWidth="1"/>
    <col min="5382" max="5382" width="10.25" style="1" bestFit="1" customWidth="1"/>
    <col min="5383" max="5383" width="10.625" style="1" customWidth="1"/>
    <col min="5384" max="5628" width="9" style="1"/>
    <col min="5629" max="5629" width="25.375" style="1" customWidth="1"/>
    <col min="5630" max="5630" width="11.375" style="1" customWidth="1"/>
    <col min="5631" max="5631" width="12.875" style="1" customWidth="1"/>
    <col min="5632" max="5632" width="12.625" style="1" customWidth="1"/>
    <col min="5633" max="5633" width="12.375" style="1" customWidth="1"/>
    <col min="5634" max="5634" width="11.875" style="1" customWidth="1"/>
    <col min="5635" max="5635" width="0" style="1" hidden="1" customWidth="1"/>
    <col min="5636" max="5636" width="9" style="1" customWidth="1"/>
    <col min="5637" max="5637" width="12.25" style="1" customWidth="1"/>
    <col min="5638" max="5638" width="10.25" style="1" bestFit="1" customWidth="1"/>
    <col min="5639" max="5639" width="10.625" style="1" customWidth="1"/>
    <col min="5640" max="5884" width="9" style="1"/>
    <col min="5885" max="5885" width="25.375" style="1" customWidth="1"/>
    <col min="5886" max="5886" width="11.375" style="1" customWidth="1"/>
    <col min="5887" max="5887" width="12.875" style="1" customWidth="1"/>
    <col min="5888" max="5888" width="12.625" style="1" customWidth="1"/>
    <col min="5889" max="5889" width="12.375" style="1" customWidth="1"/>
    <col min="5890" max="5890" width="11.875" style="1" customWidth="1"/>
    <col min="5891" max="5891" width="0" style="1" hidden="1" customWidth="1"/>
    <col min="5892" max="5892" width="9" style="1" customWidth="1"/>
    <col min="5893" max="5893" width="12.25" style="1" customWidth="1"/>
    <col min="5894" max="5894" width="10.25" style="1" bestFit="1" customWidth="1"/>
    <col min="5895" max="5895" width="10.625" style="1" customWidth="1"/>
    <col min="5896" max="6140" width="9" style="1"/>
    <col min="6141" max="6141" width="25.375" style="1" customWidth="1"/>
    <col min="6142" max="6142" width="11.375" style="1" customWidth="1"/>
    <col min="6143" max="6143" width="12.875" style="1" customWidth="1"/>
    <col min="6144" max="6144" width="12.625" style="1" customWidth="1"/>
    <col min="6145" max="6145" width="12.375" style="1" customWidth="1"/>
    <col min="6146" max="6146" width="11.875" style="1" customWidth="1"/>
    <col min="6147" max="6147" width="0" style="1" hidden="1" customWidth="1"/>
    <col min="6148" max="6148" width="9" style="1" customWidth="1"/>
    <col min="6149" max="6149" width="12.25" style="1" customWidth="1"/>
    <col min="6150" max="6150" width="10.25" style="1" bestFit="1" customWidth="1"/>
    <col min="6151" max="6151" width="10.625" style="1" customWidth="1"/>
    <col min="6152" max="6396" width="9" style="1"/>
    <col min="6397" max="6397" width="25.375" style="1" customWidth="1"/>
    <col min="6398" max="6398" width="11.375" style="1" customWidth="1"/>
    <col min="6399" max="6399" width="12.875" style="1" customWidth="1"/>
    <col min="6400" max="6400" width="12.625" style="1" customWidth="1"/>
    <col min="6401" max="6401" width="12.375" style="1" customWidth="1"/>
    <col min="6402" max="6402" width="11.875" style="1" customWidth="1"/>
    <col min="6403" max="6403" width="0" style="1" hidden="1" customWidth="1"/>
    <col min="6404" max="6404" width="9" style="1" customWidth="1"/>
    <col min="6405" max="6405" width="12.25" style="1" customWidth="1"/>
    <col min="6406" max="6406" width="10.25" style="1" bestFit="1" customWidth="1"/>
    <col min="6407" max="6407" width="10.625" style="1" customWidth="1"/>
    <col min="6408" max="6652" width="9" style="1"/>
    <col min="6653" max="6653" width="25.375" style="1" customWidth="1"/>
    <col min="6654" max="6654" width="11.375" style="1" customWidth="1"/>
    <col min="6655" max="6655" width="12.875" style="1" customWidth="1"/>
    <col min="6656" max="6656" width="12.625" style="1" customWidth="1"/>
    <col min="6657" max="6657" width="12.375" style="1" customWidth="1"/>
    <col min="6658" max="6658" width="11.875" style="1" customWidth="1"/>
    <col min="6659" max="6659" width="0" style="1" hidden="1" customWidth="1"/>
    <col min="6660" max="6660" width="9" style="1" customWidth="1"/>
    <col min="6661" max="6661" width="12.25" style="1" customWidth="1"/>
    <col min="6662" max="6662" width="10.25" style="1" bestFit="1" customWidth="1"/>
    <col min="6663" max="6663" width="10.625" style="1" customWidth="1"/>
    <col min="6664" max="6908" width="9" style="1"/>
    <col min="6909" max="6909" width="25.375" style="1" customWidth="1"/>
    <col min="6910" max="6910" width="11.375" style="1" customWidth="1"/>
    <col min="6911" max="6911" width="12.875" style="1" customWidth="1"/>
    <col min="6912" max="6912" width="12.625" style="1" customWidth="1"/>
    <col min="6913" max="6913" width="12.375" style="1" customWidth="1"/>
    <col min="6914" max="6914" width="11.875" style="1" customWidth="1"/>
    <col min="6915" max="6915" width="0" style="1" hidden="1" customWidth="1"/>
    <col min="6916" max="6916" width="9" style="1" customWidth="1"/>
    <col min="6917" max="6917" width="12.25" style="1" customWidth="1"/>
    <col min="6918" max="6918" width="10.25" style="1" bestFit="1" customWidth="1"/>
    <col min="6919" max="6919" width="10.625" style="1" customWidth="1"/>
    <col min="6920" max="7164" width="9" style="1"/>
    <col min="7165" max="7165" width="25.375" style="1" customWidth="1"/>
    <col min="7166" max="7166" width="11.375" style="1" customWidth="1"/>
    <col min="7167" max="7167" width="12.875" style="1" customWidth="1"/>
    <col min="7168" max="7168" width="12.625" style="1" customWidth="1"/>
    <col min="7169" max="7169" width="12.375" style="1" customWidth="1"/>
    <col min="7170" max="7170" width="11.875" style="1" customWidth="1"/>
    <col min="7171" max="7171" width="0" style="1" hidden="1" customWidth="1"/>
    <col min="7172" max="7172" width="9" style="1" customWidth="1"/>
    <col min="7173" max="7173" width="12.25" style="1" customWidth="1"/>
    <col min="7174" max="7174" width="10.25" style="1" bestFit="1" customWidth="1"/>
    <col min="7175" max="7175" width="10.625" style="1" customWidth="1"/>
    <col min="7176" max="7420" width="9" style="1"/>
    <col min="7421" max="7421" width="25.375" style="1" customWidth="1"/>
    <col min="7422" max="7422" width="11.375" style="1" customWidth="1"/>
    <col min="7423" max="7423" width="12.875" style="1" customWidth="1"/>
    <col min="7424" max="7424" width="12.625" style="1" customWidth="1"/>
    <col min="7425" max="7425" width="12.375" style="1" customWidth="1"/>
    <col min="7426" max="7426" width="11.875" style="1" customWidth="1"/>
    <col min="7427" max="7427" width="0" style="1" hidden="1" customWidth="1"/>
    <col min="7428" max="7428" width="9" style="1" customWidth="1"/>
    <col min="7429" max="7429" width="12.25" style="1" customWidth="1"/>
    <col min="7430" max="7430" width="10.25" style="1" bestFit="1" customWidth="1"/>
    <col min="7431" max="7431" width="10.625" style="1" customWidth="1"/>
    <col min="7432" max="7676" width="9" style="1"/>
    <col min="7677" max="7677" width="25.375" style="1" customWidth="1"/>
    <col min="7678" max="7678" width="11.375" style="1" customWidth="1"/>
    <col min="7679" max="7679" width="12.875" style="1" customWidth="1"/>
    <col min="7680" max="7680" width="12.625" style="1" customWidth="1"/>
    <col min="7681" max="7681" width="12.375" style="1" customWidth="1"/>
    <col min="7682" max="7682" width="11.875" style="1" customWidth="1"/>
    <col min="7683" max="7683" width="0" style="1" hidden="1" customWidth="1"/>
    <col min="7684" max="7684" width="9" style="1" customWidth="1"/>
    <col min="7685" max="7685" width="12.25" style="1" customWidth="1"/>
    <col min="7686" max="7686" width="10.25" style="1" bestFit="1" customWidth="1"/>
    <col min="7687" max="7687" width="10.625" style="1" customWidth="1"/>
    <col min="7688" max="7932" width="9" style="1"/>
    <col min="7933" max="7933" width="25.375" style="1" customWidth="1"/>
    <col min="7934" max="7934" width="11.375" style="1" customWidth="1"/>
    <col min="7935" max="7935" width="12.875" style="1" customWidth="1"/>
    <col min="7936" max="7936" width="12.625" style="1" customWidth="1"/>
    <col min="7937" max="7937" width="12.375" style="1" customWidth="1"/>
    <col min="7938" max="7938" width="11.875" style="1" customWidth="1"/>
    <col min="7939" max="7939" width="0" style="1" hidden="1" customWidth="1"/>
    <col min="7940" max="7940" width="9" style="1" customWidth="1"/>
    <col min="7941" max="7941" width="12.25" style="1" customWidth="1"/>
    <col min="7942" max="7942" width="10.25" style="1" bestFit="1" customWidth="1"/>
    <col min="7943" max="7943" width="10.625" style="1" customWidth="1"/>
    <col min="7944" max="8188" width="9" style="1"/>
    <col min="8189" max="8189" width="25.375" style="1" customWidth="1"/>
    <col min="8190" max="8190" width="11.375" style="1" customWidth="1"/>
    <col min="8191" max="8191" width="12.875" style="1" customWidth="1"/>
    <col min="8192" max="8192" width="12.625" style="1" customWidth="1"/>
    <col min="8193" max="8193" width="12.375" style="1" customWidth="1"/>
    <col min="8194" max="8194" width="11.875" style="1" customWidth="1"/>
    <col min="8195" max="8195" width="0" style="1" hidden="1" customWidth="1"/>
    <col min="8196" max="8196" width="9" style="1" customWidth="1"/>
    <col min="8197" max="8197" width="12.25" style="1" customWidth="1"/>
    <col min="8198" max="8198" width="10.25" style="1" bestFit="1" customWidth="1"/>
    <col min="8199" max="8199" width="10.625" style="1" customWidth="1"/>
    <col min="8200" max="8444" width="9" style="1"/>
    <col min="8445" max="8445" width="25.375" style="1" customWidth="1"/>
    <col min="8446" max="8446" width="11.375" style="1" customWidth="1"/>
    <col min="8447" max="8447" width="12.875" style="1" customWidth="1"/>
    <col min="8448" max="8448" width="12.625" style="1" customWidth="1"/>
    <col min="8449" max="8449" width="12.375" style="1" customWidth="1"/>
    <col min="8450" max="8450" width="11.875" style="1" customWidth="1"/>
    <col min="8451" max="8451" width="0" style="1" hidden="1" customWidth="1"/>
    <col min="8452" max="8452" width="9" style="1" customWidth="1"/>
    <col min="8453" max="8453" width="12.25" style="1" customWidth="1"/>
    <col min="8454" max="8454" width="10.25" style="1" bestFit="1" customWidth="1"/>
    <col min="8455" max="8455" width="10.625" style="1" customWidth="1"/>
    <col min="8456" max="8700" width="9" style="1"/>
    <col min="8701" max="8701" width="25.375" style="1" customWidth="1"/>
    <col min="8702" max="8702" width="11.375" style="1" customWidth="1"/>
    <col min="8703" max="8703" width="12.875" style="1" customWidth="1"/>
    <col min="8704" max="8704" width="12.625" style="1" customWidth="1"/>
    <col min="8705" max="8705" width="12.375" style="1" customWidth="1"/>
    <col min="8706" max="8706" width="11.875" style="1" customWidth="1"/>
    <col min="8707" max="8707" width="0" style="1" hidden="1" customWidth="1"/>
    <col min="8708" max="8708" width="9" style="1" customWidth="1"/>
    <col min="8709" max="8709" width="12.25" style="1" customWidth="1"/>
    <col min="8710" max="8710" width="10.25" style="1" bestFit="1" customWidth="1"/>
    <col min="8711" max="8711" width="10.625" style="1" customWidth="1"/>
    <col min="8712" max="8956" width="9" style="1"/>
    <col min="8957" max="8957" width="25.375" style="1" customWidth="1"/>
    <col min="8958" max="8958" width="11.375" style="1" customWidth="1"/>
    <col min="8959" max="8959" width="12.875" style="1" customWidth="1"/>
    <col min="8960" max="8960" width="12.625" style="1" customWidth="1"/>
    <col min="8961" max="8961" width="12.375" style="1" customWidth="1"/>
    <col min="8962" max="8962" width="11.875" style="1" customWidth="1"/>
    <col min="8963" max="8963" width="0" style="1" hidden="1" customWidth="1"/>
    <col min="8964" max="8964" width="9" style="1" customWidth="1"/>
    <col min="8965" max="8965" width="12.25" style="1" customWidth="1"/>
    <col min="8966" max="8966" width="10.25" style="1" bestFit="1" customWidth="1"/>
    <col min="8967" max="8967" width="10.625" style="1" customWidth="1"/>
    <col min="8968" max="9212" width="9" style="1"/>
    <col min="9213" max="9213" width="25.375" style="1" customWidth="1"/>
    <col min="9214" max="9214" width="11.375" style="1" customWidth="1"/>
    <col min="9215" max="9215" width="12.875" style="1" customWidth="1"/>
    <col min="9216" max="9216" width="12.625" style="1" customWidth="1"/>
    <col min="9217" max="9217" width="12.375" style="1" customWidth="1"/>
    <col min="9218" max="9218" width="11.875" style="1" customWidth="1"/>
    <col min="9219" max="9219" width="0" style="1" hidden="1" customWidth="1"/>
    <col min="9220" max="9220" width="9" style="1" customWidth="1"/>
    <col min="9221" max="9221" width="12.25" style="1" customWidth="1"/>
    <col min="9222" max="9222" width="10.25" style="1" bestFit="1" customWidth="1"/>
    <col min="9223" max="9223" width="10.625" style="1" customWidth="1"/>
    <col min="9224" max="9468" width="9" style="1"/>
    <col min="9469" max="9469" width="25.375" style="1" customWidth="1"/>
    <col min="9470" max="9470" width="11.375" style="1" customWidth="1"/>
    <col min="9471" max="9471" width="12.875" style="1" customWidth="1"/>
    <col min="9472" max="9472" width="12.625" style="1" customWidth="1"/>
    <col min="9473" max="9473" width="12.375" style="1" customWidth="1"/>
    <col min="9474" max="9474" width="11.875" style="1" customWidth="1"/>
    <col min="9475" max="9475" width="0" style="1" hidden="1" customWidth="1"/>
    <col min="9476" max="9476" width="9" style="1" customWidth="1"/>
    <col min="9477" max="9477" width="12.25" style="1" customWidth="1"/>
    <col min="9478" max="9478" width="10.25" style="1" bestFit="1" customWidth="1"/>
    <col min="9479" max="9479" width="10.625" style="1" customWidth="1"/>
    <col min="9480" max="9724" width="9" style="1"/>
    <col min="9725" max="9725" width="25.375" style="1" customWidth="1"/>
    <col min="9726" max="9726" width="11.375" style="1" customWidth="1"/>
    <col min="9727" max="9727" width="12.875" style="1" customWidth="1"/>
    <col min="9728" max="9728" width="12.625" style="1" customWidth="1"/>
    <col min="9729" max="9729" width="12.375" style="1" customWidth="1"/>
    <col min="9730" max="9730" width="11.875" style="1" customWidth="1"/>
    <col min="9731" max="9731" width="0" style="1" hidden="1" customWidth="1"/>
    <col min="9732" max="9732" width="9" style="1" customWidth="1"/>
    <col min="9733" max="9733" width="12.25" style="1" customWidth="1"/>
    <col min="9734" max="9734" width="10.25" style="1" bestFit="1" customWidth="1"/>
    <col min="9735" max="9735" width="10.625" style="1" customWidth="1"/>
    <col min="9736" max="9980" width="9" style="1"/>
    <col min="9981" max="9981" width="25.375" style="1" customWidth="1"/>
    <col min="9982" max="9982" width="11.375" style="1" customWidth="1"/>
    <col min="9983" max="9983" width="12.875" style="1" customWidth="1"/>
    <col min="9984" max="9984" width="12.625" style="1" customWidth="1"/>
    <col min="9985" max="9985" width="12.375" style="1" customWidth="1"/>
    <col min="9986" max="9986" width="11.875" style="1" customWidth="1"/>
    <col min="9987" max="9987" width="0" style="1" hidden="1" customWidth="1"/>
    <col min="9988" max="9988" width="9" style="1" customWidth="1"/>
    <col min="9989" max="9989" width="12.25" style="1" customWidth="1"/>
    <col min="9990" max="9990" width="10.25" style="1" bestFit="1" customWidth="1"/>
    <col min="9991" max="9991" width="10.625" style="1" customWidth="1"/>
    <col min="9992" max="10236" width="9" style="1"/>
    <col min="10237" max="10237" width="25.375" style="1" customWidth="1"/>
    <col min="10238" max="10238" width="11.375" style="1" customWidth="1"/>
    <col min="10239" max="10239" width="12.875" style="1" customWidth="1"/>
    <col min="10240" max="10240" width="12.625" style="1" customWidth="1"/>
    <col min="10241" max="10241" width="12.375" style="1" customWidth="1"/>
    <col min="10242" max="10242" width="11.875" style="1" customWidth="1"/>
    <col min="10243" max="10243" width="0" style="1" hidden="1" customWidth="1"/>
    <col min="10244" max="10244" width="9" style="1" customWidth="1"/>
    <col min="10245" max="10245" width="12.25" style="1" customWidth="1"/>
    <col min="10246" max="10246" width="10.25" style="1" bestFit="1" customWidth="1"/>
    <col min="10247" max="10247" width="10.625" style="1" customWidth="1"/>
    <col min="10248" max="10492" width="9" style="1"/>
    <col min="10493" max="10493" width="25.375" style="1" customWidth="1"/>
    <col min="10494" max="10494" width="11.375" style="1" customWidth="1"/>
    <col min="10495" max="10495" width="12.875" style="1" customWidth="1"/>
    <col min="10496" max="10496" width="12.625" style="1" customWidth="1"/>
    <col min="10497" max="10497" width="12.375" style="1" customWidth="1"/>
    <col min="10498" max="10498" width="11.875" style="1" customWidth="1"/>
    <col min="10499" max="10499" width="0" style="1" hidden="1" customWidth="1"/>
    <col min="10500" max="10500" width="9" style="1" customWidth="1"/>
    <col min="10501" max="10501" width="12.25" style="1" customWidth="1"/>
    <col min="10502" max="10502" width="10.25" style="1" bestFit="1" customWidth="1"/>
    <col min="10503" max="10503" width="10.625" style="1" customWidth="1"/>
    <col min="10504" max="10748" width="9" style="1"/>
    <col min="10749" max="10749" width="25.375" style="1" customWidth="1"/>
    <col min="10750" max="10750" width="11.375" style="1" customWidth="1"/>
    <col min="10751" max="10751" width="12.875" style="1" customWidth="1"/>
    <col min="10752" max="10752" width="12.625" style="1" customWidth="1"/>
    <col min="10753" max="10753" width="12.375" style="1" customWidth="1"/>
    <col min="10754" max="10754" width="11.875" style="1" customWidth="1"/>
    <col min="10755" max="10755" width="0" style="1" hidden="1" customWidth="1"/>
    <col min="10756" max="10756" width="9" style="1" customWidth="1"/>
    <col min="10757" max="10757" width="12.25" style="1" customWidth="1"/>
    <col min="10758" max="10758" width="10.25" style="1" bestFit="1" customWidth="1"/>
    <col min="10759" max="10759" width="10.625" style="1" customWidth="1"/>
    <col min="10760" max="11004" width="9" style="1"/>
    <col min="11005" max="11005" width="25.375" style="1" customWidth="1"/>
    <col min="11006" max="11006" width="11.375" style="1" customWidth="1"/>
    <col min="11007" max="11007" width="12.875" style="1" customWidth="1"/>
    <col min="11008" max="11008" width="12.625" style="1" customWidth="1"/>
    <col min="11009" max="11009" width="12.375" style="1" customWidth="1"/>
    <col min="11010" max="11010" width="11.875" style="1" customWidth="1"/>
    <col min="11011" max="11011" width="0" style="1" hidden="1" customWidth="1"/>
    <col min="11012" max="11012" width="9" style="1" customWidth="1"/>
    <col min="11013" max="11013" width="12.25" style="1" customWidth="1"/>
    <col min="11014" max="11014" width="10.25" style="1" bestFit="1" customWidth="1"/>
    <col min="11015" max="11015" width="10.625" style="1" customWidth="1"/>
    <col min="11016" max="11260" width="9" style="1"/>
    <col min="11261" max="11261" width="25.375" style="1" customWidth="1"/>
    <col min="11262" max="11262" width="11.375" style="1" customWidth="1"/>
    <col min="11263" max="11263" width="12.875" style="1" customWidth="1"/>
    <col min="11264" max="11264" width="12.625" style="1" customWidth="1"/>
    <col min="11265" max="11265" width="12.375" style="1" customWidth="1"/>
    <col min="11266" max="11266" width="11.875" style="1" customWidth="1"/>
    <col min="11267" max="11267" width="0" style="1" hidden="1" customWidth="1"/>
    <col min="11268" max="11268" width="9" style="1" customWidth="1"/>
    <col min="11269" max="11269" width="12.25" style="1" customWidth="1"/>
    <col min="11270" max="11270" width="10.25" style="1" bestFit="1" customWidth="1"/>
    <col min="11271" max="11271" width="10.625" style="1" customWidth="1"/>
    <col min="11272" max="11516" width="9" style="1"/>
    <col min="11517" max="11517" width="25.375" style="1" customWidth="1"/>
    <col min="11518" max="11518" width="11.375" style="1" customWidth="1"/>
    <col min="11519" max="11519" width="12.875" style="1" customWidth="1"/>
    <col min="11520" max="11520" width="12.625" style="1" customWidth="1"/>
    <col min="11521" max="11521" width="12.375" style="1" customWidth="1"/>
    <col min="11522" max="11522" width="11.875" style="1" customWidth="1"/>
    <col min="11523" max="11523" width="0" style="1" hidden="1" customWidth="1"/>
    <col min="11524" max="11524" width="9" style="1" customWidth="1"/>
    <col min="11525" max="11525" width="12.25" style="1" customWidth="1"/>
    <col min="11526" max="11526" width="10.25" style="1" bestFit="1" customWidth="1"/>
    <col min="11527" max="11527" width="10.625" style="1" customWidth="1"/>
    <col min="11528" max="11772" width="9" style="1"/>
    <col min="11773" max="11773" width="25.375" style="1" customWidth="1"/>
    <col min="11774" max="11774" width="11.375" style="1" customWidth="1"/>
    <col min="11775" max="11775" width="12.875" style="1" customWidth="1"/>
    <col min="11776" max="11776" width="12.625" style="1" customWidth="1"/>
    <col min="11777" max="11777" width="12.375" style="1" customWidth="1"/>
    <col min="11778" max="11778" width="11.875" style="1" customWidth="1"/>
    <col min="11779" max="11779" width="0" style="1" hidden="1" customWidth="1"/>
    <col min="11780" max="11780" width="9" style="1" customWidth="1"/>
    <col min="11781" max="11781" width="12.25" style="1" customWidth="1"/>
    <col min="11782" max="11782" width="10.25" style="1" bestFit="1" customWidth="1"/>
    <col min="11783" max="11783" width="10.625" style="1" customWidth="1"/>
    <col min="11784" max="12028" width="9" style="1"/>
    <col min="12029" max="12029" width="25.375" style="1" customWidth="1"/>
    <col min="12030" max="12030" width="11.375" style="1" customWidth="1"/>
    <col min="12031" max="12031" width="12.875" style="1" customWidth="1"/>
    <col min="12032" max="12032" width="12.625" style="1" customWidth="1"/>
    <col min="12033" max="12033" width="12.375" style="1" customWidth="1"/>
    <col min="12034" max="12034" width="11.875" style="1" customWidth="1"/>
    <col min="12035" max="12035" width="0" style="1" hidden="1" customWidth="1"/>
    <col min="12036" max="12036" width="9" style="1" customWidth="1"/>
    <col min="12037" max="12037" width="12.25" style="1" customWidth="1"/>
    <col min="12038" max="12038" width="10.25" style="1" bestFit="1" customWidth="1"/>
    <col min="12039" max="12039" width="10.625" style="1" customWidth="1"/>
    <col min="12040" max="12284" width="9" style="1"/>
    <col min="12285" max="12285" width="25.375" style="1" customWidth="1"/>
    <col min="12286" max="12286" width="11.375" style="1" customWidth="1"/>
    <col min="12287" max="12287" width="12.875" style="1" customWidth="1"/>
    <col min="12288" max="12288" width="12.625" style="1" customWidth="1"/>
    <col min="12289" max="12289" width="12.375" style="1" customWidth="1"/>
    <col min="12290" max="12290" width="11.875" style="1" customWidth="1"/>
    <col min="12291" max="12291" width="0" style="1" hidden="1" customWidth="1"/>
    <col min="12292" max="12292" width="9" style="1" customWidth="1"/>
    <col min="12293" max="12293" width="12.25" style="1" customWidth="1"/>
    <col min="12294" max="12294" width="10.25" style="1" bestFit="1" customWidth="1"/>
    <col min="12295" max="12295" width="10.625" style="1" customWidth="1"/>
    <col min="12296" max="12540" width="9" style="1"/>
    <col min="12541" max="12541" width="25.375" style="1" customWidth="1"/>
    <col min="12542" max="12542" width="11.375" style="1" customWidth="1"/>
    <col min="12543" max="12543" width="12.875" style="1" customWidth="1"/>
    <col min="12544" max="12544" width="12.625" style="1" customWidth="1"/>
    <col min="12545" max="12545" width="12.375" style="1" customWidth="1"/>
    <col min="12546" max="12546" width="11.875" style="1" customWidth="1"/>
    <col min="12547" max="12547" width="0" style="1" hidden="1" customWidth="1"/>
    <col min="12548" max="12548" width="9" style="1" customWidth="1"/>
    <col min="12549" max="12549" width="12.25" style="1" customWidth="1"/>
    <col min="12550" max="12550" width="10.25" style="1" bestFit="1" customWidth="1"/>
    <col min="12551" max="12551" width="10.625" style="1" customWidth="1"/>
    <col min="12552" max="12796" width="9" style="1"/>
    <col min="12797" max="12797" width="25.375" style="1" customWidth="1"/>
    <col min="12798" max="12798" width="11.375" style="1" customWidth="1"/>
    <col min="12799" max="12799" width="12.875" style="1" customWidth="1"/>
    <col min="12800" max="12800" width="12.625" style="1" customWidth="1"/>
    <col min="12801" max="12801" width="12.375" style="1" customWidth="1"/>
    <col min="12802" max="12802" width="11.875" style="1" customWidth="1"/>
    <col min="12803" max="12803" width="0" style="1" hidden="1" customWidth="1"/>
    <col min="12804" max="12804" width="9" style="1" customWidth="1"/>
    <col min="12805" max="12805" width="12.25" style="1" customWidth="1"/>
    <col min="12806" max="12806" width="10.25" style="1" bestFit="1" customWidth="1"/>
    <col min="12807" max="12807" width="10.625" style="1" customWidth="1"/>
    <col min="12808" max="13052" width="9" style="1"/>
    <col min="13053" max="13053" width="25.375" style="1" customWidth="1"/>
    <col min="13054" max="13054" width="11.375" style="1" customWidth="1"/>
    <col min="13055" max="13055" width="12.875" style="1" customWidth="1"/>
    <col min="13056" max="13056" width="12.625" style="1" customWidth="1"/>
    <col min="13057" max="13057" width="12.375" style="1" customWidth="1"/>
    <col min="13058" max="13058" width="11.875" style="1" customWidth="1"/>
    <col min="13059" max="13059" width="0" style="1" hidden="1" customWidth="1"/>
    <col min="13060" max="13060" width="9" style="1" customWidth="1"/>
    <col min="13061" max="13061" width="12.25" style="1" customWidth="1"/>
    <col min="13062" max="13062" width="10.25" style="1" bestFit="1" customWidth="1"/>
    <col min="13063" max="13063" width="10.625" style="1" customWidth="1"/>
    <col min="13064" max="13308" width="9" style="1"/>
    <col min="13309" max="13309" width="25.375" style="1" customWidth="1"/>
    <col min="13310" max="13310" width="11.375" style="1" customWidth="1"/>
    <col min="13311" max="13311" width="12.875" style="1" customWidth="1"/>
    <col min="13312" max="13312" width="12.625" style="1" customWidth="1"/>
    <col min="13313" max="13313" width="12.375" style="1" customWidth="1"/>
    <col min="13314" max="13314" width="11.875" style="1" customWidth="1"/>
    <col min="13315" max="13315" width="0" style="1" hidden="1" customWidth="1"/>
    <col min="13316" max="13316" width="9" style="1" customWidth="1"/>
    <col min="13317" max="13317" width="12.25" style="1" customWidth="1"/>
    <col min="13318" max="13318" width="10.25" style="1" bestFit="1" customWidth="1"/>
    <col min="13319" max="13319" width="10.625" style="1" customWidth="1"/>
    <col min="13320" max="13564" width="9" style="1"/>
    <col min="13565" max="13565" width="25.375" style="1" customWidth="1"/>
    <col min="13566" max="13566" width="11.375" style="1" customWidth="1"/>
    <col min="13567" max="13567" width="12.875" style="1" customWidth="1"/>
    <col min="13568" max="13568" width="12.625" style="1" customWidth="1"/>
    <col min="13569" max="13569" width="12.375" style="1" customWidth="1"/>
    <col min="13570" max="13570" width="11.875" style="1" customWidth="1"/>
    <col min="13571" max="13571" width="0" style="1" hidden="1" customWidth="1"/>
    <col min="13572" max="13572" width="9" style="1" customWidth="1"/>
    <col min="13573" max="13573" width="12.25" style="1" customWidth="1"/>
    <col min="13574" max="13574" width="10.25" style="1" bestFit="1" customWidth="1"/>
    <col min="13575" max="13575" width="10.625" style="1" customWidth="1"/>
    <col min="13576" max="13820" width="9" style="1"/>
    <col min="13821" max="13821" width="25.375" style="1" customWidth="1"/>
    <col min="13822" max="13822" width="11.375" style="1" customWidth="1"/>
    <col min="13823" max="13823" width="12.875" style="1" customWidth="1"/>
    <col min="13824" max="13824" width="12.625" style="1" customWidth="1"/>
    <col min="13825" max="13825" width="12.375" style="1" customWidth="1"/>
    <col min="13826" max="13826" width="11.875" style="1" customWidth="1"/>
    <col min="13827" max="13827" width="0" style="1" hidden="1" customWidth="1"/>
    <col min="13828" max="13828" width="9" style="1" customWidth="1"/>
    <col min="13829" max="13829" width="12.25" style="1" customWidth="1"/>
    <col min="13830" max="13830" width="10.25" style="1" bestFit="1" customWidth="1"/>
    <col min="13831" max="13831" width="10.625" style="1" customWidth="1"/>
    <col min="13832" max="14076" width="9" style="1"/>
    <col min="14077" max="14077" width="25.375" style="1" customWidth="1"/>
    <col min="14078" max="14078" width="11.375" style="1" customWidth="1"/>
    <col min="14079" max="14079" width="12.875" style="1" customWidth="1"/>
    <col min="14080" max="14080" width="12.625" style="1" customWidth="1"/>
    <col min="14081" max="14081" width="12.375" style="1" customWidth="1"/>
    <col min="14082" max="14082" width="11.875" style="1" customWidth="1"/>
    <col min="14083" max="14083" width="0" style="1" hidden="1" customWidth="1"/>
    <col min="14084" max="14084" width="9" style="1" customWidth="1"/>
    <col min="14085" max="14085" width="12.25" style="1" customWidth="1"/>
    <col min="14086" max="14086" width="10.25" style="1" bestFit="1" customWidth="1"/>
    <col min="14087" max="14087" width="10.625" style="1" customWidth="1"/>
    <col min="14088" max="14332" width="9" style="1"/>
    <col min="14333" max="14333" width="25.375" style="1" customWidth="1"/>
    <col min="14334" max="14334" width="11.375" style="1" customWidth="1"/>
    <col min="14335" max="14335" width="12.875" style="1" customWidth="1"/>
    <col min="14336" max="14336" width="12.625" style="1" customWidth="1"/>
    <col min="14337" max="14337" width="12.375" style="1" customWidth="1"/>
    <col min="14338" max="14338" width="11.875" style="1" customWidth="1"/>
    <col min="14339" max="14339" width="0" style="1" hidden="1" customWidth="1"/>
    <col min="14340" max="14340" width="9" style="1" customWidth="1"/>
    <col min="14341" max="14341" width="12.25" style="1" customWidth="1"/>
    <col min="14342" max="14342" width="10.25" style="1" bestFit="1" customWidth="1"/>
    <col min="14343" max="14343" width="10.625" style="1" customWidth="1"/>
    <col min="14344" max="14588" width="9" style="1"/>
    <col min="14589" max="14589" width="25.375" style="1" customWidth="1"/>
    <col min="14590" max="14590" width="11.375" style="1" customWidth="1"/>
    <col min="14591" max="14591" width="12.875" style="1" customWidth="1"/>
    <col min="14592" max="14592" width="12.625" style="1" customWidth="1"/>
    <col min="14593" max="14593" width="12.375" style="1" customWidth="1"/>
    <col min="14594" max="14594" width="11.875" style="1" customWidth="1"/>
    <col min="14595" max="14595" width="0" style="1" hidden="1" customWidth="1"/>
    <col min="14596" max="14596" width="9" style="1" customWidth="1"/>
    <col min="14597" max="14597" width="12.25" style="1" customWidth="1"/>
    <col min="14598" max="14598" width="10.25" style="1" bestFit="1" customWidth="1"/>
    <col min="14599" max="14599" width="10.625" style="1" customWidth="1"/>
    <col min="14600" max="14844" width="9" style="1"/>
    <col min="14845" max="14845" width="25.375" style="1" customWidth="1"/>
    <col min="14846" max="14846" width="11.375" style="1" customWidth="1"/>
    <col min="14847" max="14847" width="12.875" style="1" customWidth="1"/>
    <col min="14848" max="14848" width="12.625" style="1" customWidth="1"/>
    <col min="14849" max="14849" width="12.375" style="1" customWidth="1"/>
    <col min="14850" max="14850" width="11.875" style="1" customWidth="1"/>
    <col min="14851" max="14851" width="0" style="1" hidden="1" customWidth="1"/>
    <col min="14852" max="14852" width="9" style="1" customWidth="1"/>
    <col min="14853" max="14853" width="12.25" style="1" customWidth="1"/>
    <col min="14854" max="14854" width="10.25" style="1" bestFit="1" customWidth="1"/>
    <col min="14855" max="14855" width="10.625" style="1" customWidth="1"/>
    <col min="14856" max="15100" width="9" style="1"/>
    <col min="15101" max="15101" width="25.375" style="1" customWidth="1"/>
    <col min="15102" max="15102" width="11.375" style="1" customWidth="1"/>
    <col min="15103" max="15103" width="12.875" style="1" customWidth="1"/>
    <col min="15104" max="15104" width="12.625" style="1" customWidth="1"/>
    <col min="15105" max="15105" width="12.375" style="1" customWidth="1"/>
    <col min="15106" max="15106" width="11.875" style="1" customWidth="1"/>
    <col min="15107" max="15107" width="0" style="1" hidden="1" customWidth="1"/>
    <col min="15108" max="15108" width="9" style="1" customWidth="1"/>
    <col min="15109" max="15109" width="12.25" style="1" customWidth="1"/>
    <col min="15110" max="15110" width="10.25" style="1" bestFit="1" customWidth="1"/>
    <col min="15111" max="15111" width="10.625" style="1" customWidth="1"/>
    <col min="15112" max="15356" width="9" style="1"/>
    <col min="15357" max="15357" width="25.375" style="1" customWidth="1"/>
    <col min="15358" max="15358" width="11.375" style="1" customWidth="1"/>
    <col min="15359" max="15359" width="12.875" style="1" customWidth="1"/>
    <col min="15360" max="15360" width="12.625" style="1" customWidth="1"/>
    <col min="15361" max="15361" width="12.375" style="1" customWidth="1"/>
    <col min="15362" max="15362" width="11.875" style="1" customWidth="1"/>
    <col min="15363" max="15363" width="0" style="1" hidden="1" customWidth="1"/>
    <col min="15364" max="15364" width="9" style="1" customWidth="1"/>
    <col min="15365" max="15365" width="12.25" style="1" customWidth="1"/>
    <col min="15366" max="15366" width="10.25" style="1" bestFit="1" customWidth="1"/>
    <col min="15367" max="15367" width="10.625" style="1" customWidth="1"/>
    <col min="15368" max="15612" width="9" style="1"/>
    <col min="15613" max="15613" width="25.375" style="1" customWidth="1"/>
    <col min="15614" max="15614" width="11.375" style="1" customWidth="1"/>
    <col min="15615" max="15615" width="12.875" style="1" customWidth="1"/>
    <col min="15616" max="15616" width="12.625" style="1" customWidth="1"/>
    <col min="15617" max="15617" width="12.375" style="1" customWidth="1"/>
    <col min="15618" max="15618" width="11.875" style="1" customWidth="1"/>
    <col min="15619" max="15619" width="0" style="1" hidden="1" customWidth="1"/>
    <col min="15620" max="15620" width="9" style="1" customWidth="1"/>
    <col min="15621" max="15621" width="12.25" style="1" customWidth="1"/>
    <col min="15622" max="15622" width="10.25" style="1" bestFit="1" customWidth="1"/>
    <col min="15623" max="15623" width="10.625" style="1" customWidth="1"/>
    <col min="15624" max="15868" width="9" style="1"/>
    <col min="15869" max="15869" width="25.375" style="1" customWidth="1"/>
    <col min="15870" max="15870" width="11.375" style="1" customWidth="1"/>
    <col min="15871" max="15871" width="12.875" style="1" customWidth="1"/>
    <col min="15872" max="15872" width="12.625" style="1" customWidth="1"/>
    <col min="15873" max="15873" width="12.375" style="1" customWidth="1"/>
    <col min="15874" max="15874" width="11.875" style="1" customWidth="1"/>
    <col min="15875" max="15875" width="0" style="1" hidden="1" customWidth="1"/>
    <col min="15876" max="15876" width="9" style="1" customWidth="1"/>
    <col min="15877" max="15877" width="12.25" style="1" customWidth="1"/>
    <col min="15878" max="15878" width="10.25" style="1" bestFit="1" customWidth="1"/>
    <col min="15879" max="15879" width="10.625" style="1" customWidth="1"/>
    <col min="15880" max="16124" width="9" style="1"/>
    <col min="16125" max="16125" width="25.375" style="1" customWidth="1"/>
    <col min="16126" max="16126" width="11.375" style="1" customWidth="1"/>
    <col min="16127" max="16127" width="12.875" style="1" customWidth="1"/>
    <col min="16128" max="16128" width="12.625" style="1" customWidth="1"/>
    <col min="16129" max="16129" width="12.375" style="1" customWidth="1"/>
    <col min="16130" max="16130" width="11.875" style="1" customWidth="1"/>
    <col min="16131" max="16131" width="0" style="1" hidden="1" customWidth="1"/>
    <col min="16132" max="16132" width="9" style="1" customWidth="1"/>
    <col min="16133" max="16133" width="12.25" style="1" customWidth="1"/>
    <col min="16134" max="16134" width="10.25" style="1" bestFit="1" customWidth="1"/>
    <col min="16135" max="16135" width="10.625" style="1" customWidth="1"/>
    <col min="16136" max="16384" width="9" style="1"/>
  </cols>
  <sheetData>
    <row r="1" spans="1:12" ht="25.5" customHeight="1">
      <c r="A1" s="671" t="str">
        <f>'Tab 4 (14)'!A1:H1</f>
        <v>II. FUNDUSZ EMERYTALNO-RENTOWY</v>
      </c>
      <c r="B1" s="671"/>
      <c r="C1" s="671"/>
      <c r="D1" s="671"/>
      <c r="E1" s="671"/>
      <c r="F1" s="671"/>
    </row>
    <row r="2" spans="1:12" ht="9.75" customHeight="1">
      <c r="A2" s="14"/>
      <c r="B2" s="14"/>
      <c r="C2" s="14"/>
      <c r="D2" s="21"/>
      <c r="E2" s="14"/>
      <c r="F2" s="14"/>
    </row>
    <row r="3" spans="1:12" ht="28.5" customHeight="1">
      <c r="A3" s="699" t="s">
        <v>371</v>
      </c>
      <c r="B3" s="699"/>
      <c r="C3" s="699"/>
      <c r="D3" s="699"/>
      <c r="E3" s="699"/>
      <c r="F3" s="699"/>
    </row>
    <row r="4" spans="1:12" ht="21" customHeight="1">
      <c r="A4" s="617" t="s">
        <v>20</v>
      </c>
      <c r="B4" s="613" t="s">
        <v>21</v>
      </c>
      <c r="C4" s="614"/>
      <c r="D4" s="613" t="s">
        <v>503</v>
      </c>
      <c r="E4" s="615"/>
      <c r="F4" s="614"/>
    </row>
    <row r="5" spans="1:12" ht="21" customHeight="1">
      <c r="A5" s="652"/>
      <c r="B5" s="616" t="s">
        <v>502</v>
      </c>
      <c r="C5" s="620" t="s">
        <v>293</v>
      </c>
      <c r="D5" s="616" t="s">
        <v>502</v>
      </c>
      <c r="E5" s="700" t="s">
        <v>22</v>
      </c>
      <c r="F5" s="620"/>
    </row>
    <row r="6" spans="1:12" ht="64.900000000000006" customHeight="1">
      <c r="A6" s="652"/>
      <c r="B6" s="616"/>
      <c r="C6" s="620"/>
      <c r="D6" s="616"/>
      <c r="E6" s="617" t="s">
        <v>504</v>
      </c>
      <c r="F6" s="617" t="s">
        <v>505</v>
      </c>
    </row>
    <row r="7" spans="1:12" ht="21.75" customHeight="1">
      <c r="A7" s="618"/>
      <c r="B7" s="701" t="s">
        <v>364</v>
      </c>
      <c r="C7" s="702"/>
      <c r="D7" s="702"/>
      <c r="E7" s="618"/>
      <c r="F7" s="618"/>
      <c r="G7" s="14"/>
    </row>
    <row r="8" spans="1:12" ht="21.75" customHeight="1">
      <c r="A8" s="674" t="s">
        <v>640</v>
      </c>
      <c r="B8" s="675"/>
      <c r="C8" s="675"/>
      <c r="D8" s="675"/>
      <c r="E8" s="675"/>
      <c r="F8" s="703"/>
      <c r="G8" s="14"/>
    </row>
    <row r="9" spans="1:12" s="6" customFormat="1" ht="21" customHeight="1">
      <c r="A9" s="321" t="s">
        <v>71</v>
      </c>
      <c r="B9" s="322">
        <f t="shared" ref="B9:C9" si="0">B10+B11</f>
        <v>4065334723.4700007</v>
      </c>
      <c r="C9" s="322">
        <f t="shared" si="0"/>
        <v>4141688853.7700014</v>
      </c>
      <c r="D9" s="323">
        <f>D10+D11</f>
        <v>4135730076.7100005</v>
      </c>
      <c r="E9" s="259">
        <f>D9/B9-1</f>
        <v>1.7316004223119297E-2</v>
      </c>
      <c r="F9" s="260">
        <f>D9/C9-1</f>
        <v>-1.4387312206171066E-3</v>
      </c>
      <c r="G9" s="23"/>
      <c r="H9" s="24"/>
      <c r="K9" s="25"/>
      <c r="L9" s="25"/>
    </row>
    <row r="10" spans="1:12" ht="21" customHeight="1">
      <c r="A10" s="265" t="s">
        <v>151</v>
      </c>
      <c r="B10" s="324">
        <f t="shared" ref="B10:C10" si="1">B13</f>
        <v>3208804488.1400008</v>
      </c>
      <c r="C10" s="324">
        <f t="shared" si="1"/>
        <v>3256573327.1600013</v>
      </c>
      <c r="D10" s="325">
        <f>D13</f>
        <v>3245133534.3100004</v>
      </c>
      <c r="E10" s="263">
        <f t="shared" ref="E10:E11" si="2">D10/B10-1</f>
        <v>1.1321676438771799E-2</v>
      </c>
      <c r="F10" s="264">
        <f t="shared" ref="F10:F11" si="3">D10/C10-1</f>
        <v>-3.5128313416413759E-3</v>
      </c>
      <c r="G10" s="23"/>
      <c r="H10" s="24"/>
      <c r="I10" s="6"/>
      <c r="J10" s="6"/>
      <c r="K10" s="6"/>
    </row>
    <row r="11" spans="1:12" ht="21" customHeight="1">
      <c r="A11" s="265" t="s">
        <v>24</v>
      </c>
      <c r="B11" s="324">
        <f t="shared" ref="B11:C11" si="4">B20</f>
        <v>856530235.33000004</v>
      </c>
      <c r="C11" s="324">
        <f t="shared" si="4"/>
        <v>885115526.61000013</v>
      </c>
      <c r="D11" s="325">
        <f>D20</f>
        <v>890596542.4000001</v>
      </c>
      <c r="E11" s="263">
        <f t="shared" si="2"/>
        <v>3.9772451298085487E-2</v>
      </c>
      <c r="F11" s="264">
        <f t="shared" si="3"/>
        <v>6.1924298300271019E-3</v>
      </c>
      <c r="G11" s="23"/>
      <c r="H11" s="24"/>
      <c r="I11" s="6"/>
      <c r="J11" s="6"/>
      <c r="K11" s="6"/>
    </row>
    <row r="12" spans="1:12" ht="21" customHeight="1">
      <c r="A12" s="674" t="s">
        <v>119</v>
      </c>
      <c r="B12" s="675"/>
      <c r="C12" s="675"/>
      <c r="D12" s="675"/>
      <c r="E12" s="675"/>
      <c r="F12" s="703"/>
      <c r="G12" s="23"/>
      <c r="H12" s="24"/>
      <c r="I12" s="6"/>
      <c r="J12" s="6"/>
      <c r="K12" s="6"/>
    </row>
    <row r="13" spans="1:12" s="6" customFormat="1" ht="21" customHeight="1">
      <c r="A13" s="277" t="s">
        <v>72</v>
      </c>
      <c r="B13" s="326">
        <f t="shared" ref="B13:C13" si="5">SUM(B15:B18)</f>
        <v>3208804488.1400008</v>
      </c>
      <c r="C13" s="326">
        <f t="shared" si="5"/>
        <v>3256573327.1600013</v>
      </c>
      <c r="D13" s="327">
        <f>SUM(D15:D18)</f>
        <v>3245133534.3100004</v>
      </c>
      <c r="E13" s="259">
        <f t="shared" ref="E13:E18" si="6">D13/B13-1</f>
        <v>1.1321676438771799E-2</v>
      </c>
      <c r="F13" s="260">
        <f t="shared" ref="F13:F18" si="7">D13/C13-1</f>
        <v>-3.5128313416413759E-3</v>
      </c>
      <c r="G13" s="23"/>
      <c r="H13" s="24"/>
    </row>
    <row r="14" spans="1:12" ht="21" customHeight="1">
      <c r="A14" s="273" t="s">
        <v>73</v>
      </c>
      <c r="B14" s="328">
        <v>146898632.12</v>
      </c>
      <c r="C14" s="328">
        <v>111793741.00999999</v>
      </c>
      <c r="D14" s="329">
        <v>98055079.370000005</v>
      </c>
      <c r="E14" s="263">
        <f t="shared" si="6"/>
        <v>-0.33249834967898273</v>
      </c>
      <c r="F14" s="264">
        <f t="shared" si="7"/>
        <v>-0.12289294119579608</v>
      </c>
      <c r="G14" s="23"/>
      <c r="H14" s="24"/>
      <c r="I14" s="6"/>
      <c r="J14" s="6"/>
      <c r="K14" s="6"/>
    </row>
    <row r="15" spans="1:12" ht="21" customHeight="1">
      <c r="A15" s="270" t="s">
        <v>26</v>
      </c>
      <c r="B15" s="330">
        <v>2763484600.6000009</v>
      </c>
      <c r="C15" s="330">
        <v>2840621411.6000009</v>
      </c>
      <c r="D15" s="329">
        <v>2847109643.21</v>
      </c>
      <c r="E15" s="263">
        <f t="shared" si="6"/>
        <v>3.0260723215842278E-2</v>
      </c>
      <c r="F15" s="264">
        <f t="shared" si="7"/>
        <v>2.2840888206727694E-3</v>
      </c>
      <c r="G15" s="23"/>
      <c r="H15" s="24"/>
      <c r="I15" s="6"/>
      <c r="J15" s="6"/>
      <c r="K15" s="25"/>
    </row>
    <row r="16" spans="1:12" ht="27" customHeight="1">
      <c r="A16" s="270" t="s">
        <v>27</v>
      </c>
      <c r="B16" s="330">
        <v>68169383.539999992</v>
      </c>
      <c r="C16" s="330">
        <v>63664435.779999994</v>
      </c>
      <c r="D16" s="329">
        <v>60977515.299999997</v>
      </c>
      <c r="E16" s="263">
        <f t="shared" si="6"/>
        <v>-0.10549997471782913</v>
      </c>
      <c r="F16" s="264">
        <f t="shared" si="7"/>
        <v>-4.2204418323677162E-2</v>
      </c>
      <c r="G16" s="23"/>
      <c r="H16" s="24"/>
      <c r="I16" s="28"/>
      <c r="J16" s="6"/>
      <c r="K16" s="6"/>
    </row>
    <row r="17" spans="1:11" ht="27" customHeight="1">
      <c r="A17" s="270" t="s">
        <v>28</v>
      </c>
      <c r="B17" s="330">
        <v>365587032.18000001</v>
      </c>
      <c r="C17" s="330">
        <v>340505032.32000005</v>
      </c>
      <c r="D17" s="329">
        <v>325420434.7899999</v>
      </c>
      <c r="E17" s="263">
        <f t="shared" si="6"/>
        <v>-0.10986876955259106</v>
      </c>
      <c r="F17" s="264">
        <f t="shared" si="7"/>
        <v>-4.4300659603244696E-2</v>
      </c>
      <c r="G17" s="23"/>
      <c r="H17" s="24"/>
      <c r="I17" s="6"/>
      <c r="J17" s="6"/>
      <c r="K17" s="6"/>
    </row>
    <row r="18" spans="1:11" ht="27" customHeight="1">
      <c r="A18" s="270" t="s">
        <v>29</v>
      </c>
      <c r="B18" s="330">
        <v>11563471.819999998</v>
      </c>
      <c r="C18" s="330">
        <v>11782447.459999997</v>
      </c>
      <c r="D18" s="329">
        <v>11625941.010000004</v>
      </c>
      <c r="E18" s="263">
        <f t="shared" si="6"/>
        <v>5.4022866983562956E-3</v>
      </c>
      <c r="F18" s="264">
        <f t="shared" si="7"/>
        <v>-1.3283017007401421E-2</v>
      </c>
      <c r="G18" s="23"/>
      <c r="H18" s="24"/>
      <c r="I18" s="6"/>
      <c r="J18" s="6"/>
      <c r="K18" s="6"/>
    </row>
    <row r="19" spans="1:11" ht="21" customHeight="1">
      <c r="A19" s="704" t="s">
        <v>74</v>
      </c>
      <c r="B19" s="705"/>
      <c r="C19" s="705"/>
      <c r="D19" s="705"/>
      <c r="E19" s="705"/>
      <c r="F19" s="706"/>
      <c r="G19" s="23"/>
      <c r="H19" s="24"/>
      <c r="I19" s="6"/>
      <c r="J19" s="6"/>
      <c r="K19" s="6"/>
    </row>
    <row r="20" spans="1:11" ht="21" customHeight="1">
      <c r="A20" s="331" t="s">
        <v>75</v>
      </c>
      <c r="B20" s="332">
        <f t="shared" ref="B20:C20" si="8">B21+B27</f>
        <v>856530235.33000004</v>
      </c>
      <c r="C20" s="332">
        <f t="shared" si="8"/>
        <v>885115526.61000013</v>
      </c>
      <c r="D20" s="333">
        <f>D21+D27</f>
        <v>890596542.4000001</v>
      </c>
      <c r="E20" s="334">
        <f t="shared" ref="E20:E32" si="9">D20/B20-1</f>
        <v>3.9772451298085487E-2</v>
      </c>
      <c r="F20" s="335">
        <f t="shared" ref="F20:F32" si="10">D20/C20-1</f>
        <v>6.1924298300271019E-3</v>
      </c>
      <c r="G20" s="23"/>
      <c r="H20" s="24"/>
      <c r="I20" s="6"/>
      <c r="J20" s="6"/>
      <c r="K20" s="6"/>
    </row>
    <row r="21" spans="1:11" s="6" customFormat="1" ht="30.75" customHeight="1">
      <c r="A21" s="277" t="s">
        <v>32</v>
      </c>
      <c r="B21" s="326">
        <f t="shared" ref="B21:C21" si="11">SUM(B23:B26)</f>
        <v>683181979.97000003</v>
      </c>
      <c r="C21" s="326">
        <f t="shared" si="11"/>
        <v>703055661.77000022</v>
      </c>
      <c r="D21" s="327">
        <f>SUM(D23:D26)</f>
        <v>706168166.99000001</v>
      </c>
      <c r="E21" s="259">
        <f t="shared" si="9"/>
        <v>3.3645774762691039E-2</v>
      </c>
      <c r="F21" s="260">
        <f t="shared" si="10"/>
        <v>4.427110667402534E-3</v>
      </c>
      <c r="G21" s="23"/>
      <c r="H21" s="24"/>
    </row>
    <row r="22" spans="1:11" ht="26.25" customHeight="1">
      <c r="A22" s="270" t="s">
        <v>267</v>
      </c>
      <c r="B22" s="330">
        <v>46258179.340000004</v>
      </c>
      <c r="C22" s="330">
        <v>47524098.259999998</v>
      </c>
      <c r="D22" s="325">
        <v>47587782.589999996</v>
      </c>
      <c r="E22" s="263">
        <f t="shared" si="9"/>
        <v>2.8743095144911246E-2</v>
      </c>
      <c r="F22" s="264">
        <f t="shared" si="10"/>
        <v>1.3400428904843942E-3</v>
      </c>
      <c r="G22" s="23"/>
      <c r="H22" s="24"/>
      <c r="I22" s="6"/>
      <c r="J22" s="6"/>
      <c r="K22" s="6"/>
    </row>
    <row r="23" spans="1:11" ht="27" customHeight="1">
      <c r="A23" s="336" t="s">
        <v>34</v>
      </c>
      <c r="B23" s="330">
        <v>673113736.63000011</v>
      </c>
      <c r="C23" s="330">
        <v>693466316.32000017</v>
      </c>
      <c r="D23" s="325">
        <v>696788429.08000004</v>
      </c>
      <c r="E23" s="263">
        <f t="shared" si="9"/>
        <v>3.5171905075848331E-2</v>
      </c>
      <c r="F23" s="264">
        <f t="shared" si="10"/>
        <v>4.790589941886747E-3</v>
      </c>
      <c r="G23" s="23"/>
      <c r="H23" s="24"/>
      <c r="I23" s="6"/>
      <c r="J23" s="6"/>
      <c r="K23" s="6"/>
    </row>
    <row r="24" spans="1:11" ht="27.75" customHeight="1">
      <c r="A24" s="270" t="s">
        <v>35</v>
      </c>
      <c r="B24" s="330">
        <v>765186.48</v>
      </c>
      <c r="C24" s="330">
        <v>710193.38</v>
      </c>
      <c r="D24" s="325">
        <v>693341.65999999992</v>
      </c>
      <c r="E24" s="263">
        <f t="shared" si="9"/>
        <v>-9.3891909851831268E-2</v>
      </c>
      <c r="F24" s="264">
        <f t="shared" si="10"/>
        <v>-2.3728354099836979E-2</v>
      </c>
      <c r="G24" s="23"/>
      <c r="H24" s="24"/>
      <c r="I24" s="6"/>
      <c r="J24" s="6"/>
      <c r="K24" s="6"/>
    </row>
    <row r="25" spans="1:11" ht="27" customHeight="1">
      <c r="A25" s="270" t="s">
        <v>36</v>
      </c>
      <c r="B25" s="330">
        <v>1971219.5599999998</v>
      </c>
      <c r="C25" s="330">
        <v>1859496.63</v>
      </c>
      <c r="D25" s="325">
        <v>1822126.4900000002</v>
      </c>
      <c r="E25" s="263">
        <f t="shared" si="9"/>
        <v>-7.5634938403309926E-2</v>
      </c>
      <c r="F25" s="264">
        <f t="shared" si="10"/>
        <v>-2.0096911926105299E-2</v>
      </c>
      <c r="G25" s="23"/>
      <c r="H25" s="24"/>
      <c r="I25" s="6"/>
      <c r="J25" s="6"/>
      <c r="K25" s="6"/>
    </row>
    <row r="26" spans="1:11" ht="37.5" customHeight="1">
      <c r="A26" s="270" t="s">
        <v>37</v>
      </c>
      <c r="B26" s="330">
        <v>7331837.3000000017</v>
      </c>
      <c r="C26" s="330">
        <v>7019655.4399999995</v>
      </c>
      <c r="D26" s="325">
        <v>6864269.7600000007</v>
      </c>
      <c r="E26" s="263">
        <f t="shared" si="9"/>
        <v>-6.3772219822717635E-2</v>
      </c>
      <c r="F26" s="264">
        <f t="shared" si="10"/>
        <v>-2.2135798733733725E-2</v>
      </c>
      <c r="G26" s="23"/>
      <c r="H26" s="24"/>
      <c r="I26" s="6"/>
      <c r="J26" s="6"/>
      <c r="K26" s="6"/>
    </row>
    <row r="27" spans="1:11" s="6" customFormat="1" ht="21" customHeight="1">
      <c r="A27" s="277" t="s">
        <v>38</v>
      </c>
      <c r="B27" s="326">
        <f t="shared" ref="B27:C27" si="12">SUM(B29:B32)</f>
        <v>173348255.36000001</v>
      </c>
      <c r="C27" s="326">
        <f t="shared" si="12"/>
        <v>182059864.83999997</v>
      </c>
      <c r="D27" s="327">
        <f>SUM(D29:D32)</f>
        <v>184428375.41000003</v>
      </c>
      <c r="E27" s="259">
        <f t="shared" si="9"/>
        <v>6.3918266884136932E-2</v>
      </c>
      <c r="F27" s="260">
        <f t="shared" si="10"/>
        <v>1.3009515150862905E-2</v>
      </c>
      <c r="G27" s="23"/>
      <c r="H27" s="24"/>
    </row>
    <row r="28" spans="1:11" ht="18.75" customHeight="1">
      <c r="A28" s="270" t="s">
        <v>76</v>
      </c>
      <c r="B28" s="330">
        <v>3984485.3499999996</v>
      </c>
      <c r="C28" s="330">
        <v>3964720.3699999996</v>
      </c>
      <c r="D28" s="325">
        <v>3932537.0100000012</v>
      </c>
      <c r="E28" s="263">
        <f t="shared" si="9"/>
        <v>-1.3037653658332204E-2</v>
      </c>
      <c r="F28" s="264">
        <f t="shared" si="10"/>
        <v>-8.117435026066766E-3</v>
      </c>
      <c r="G28" s="23"/>
      <c r="H28" s="24"/>
      <c r="I28" s="6"/>
      <c r="J28" s="6"/>
      <c r="K28" s="6"/>
    </row>
    <row r="29" spans="1:11" ht="21" customHeight="1">
      <c r="A29" s="270" t="s">
        <v>40</v>
      </c>
      <c r="B29" s="330">
        <v>165461601.03</v>
      </c>
      <c r="C29" s="330">
        <v>174005844.52999997</v>
      </c>
      <c r="D29" s="325">
        <v>176490877.76000002</v>
      </c>
      <c r="E29" s="263">
        <f t="shared" si="9"/>
        <v>6.6657621232616426E-2</v>
      </c>
      <c r="F29" s="264">
        <f t="shared" si="10"/>
        <v>1.4281320473529258E-2</v>
      </c>
      <c r="G29" s="23"/>
      <c r="H29" s="24"/>
      <c r="I29" s="6"/>
      <c r="J29" s="6"/>
      <c r="K29" s="6"/>
    </row>
    <row r="30" spans="1:11" ht="27" customHeight="1">
      <c r="A30" s="270" t="s">
        <v>41</v>
      </c>
      <c r="B30" s="330">
        <v>1876070.7999999998</v>
      </c>
      <c r="C30" s="330">
        <v>1881509.0299999998</v>
      </c>
      <c r="D30" s="325">
        <v>1834623.6800000002</v>
      </c>
      <c r="E30" s="263">
        <f t="shared" si="9"/>
        <v>-2.2092513779330525E-2</v>
      </c>
      <c r="F30" s="264">
        <f t="shared" si="10"/>
        <v>-2.4919014074569534E-2</v>
      </c>
      <c r="G30" s="23"/>
      <c r="H30" s="24"/>
      <c r="I30" s="6"/>
      <c r="J30" s="6"/>
      <c r="K30" s="6"/>
    </row>
    <row r="31" spans="1:11" ht="28.5" customHeight="1">
      <c r="A31" s="270" t="s">
        <v>42</v>
      </c>
      <c r="B31" s="330">
        <v>4345986.8100000005</v>
      </c>
      <c r="C31" s="330">
        <v>4441874.7399999993</v>
      </c>
      <c r="D31" s="325">
        <v>4377013.6500000004</v>
      </c>
      <c r="E31" s="263">
        <f t="shared" si="9"/>
        <v>7.139193319364967E-3</v>
      </c>
      <c r="F31" s="264">
        <f t="shared" si="10"/>
        <v>-1.4602187994161908E-2</v>
      </c>
      <c r="G31" s="23"/>
      <c r="H31" s="24"/>
      <c r="I31" s="6"/>
      <c r="J31" s="6"/>
      <c r="K31" s="6"/>
    </row>
    <row r="32" spans="1:11" ht="25.5" customHeight="1">
      <c r="A32" s="280" t="s">
        <v>77</v>
      </c>
      <c r="B32" s="337">
        <v>1664596.7200000004</v>
      </c>
      <c r="C32" s="337">
        <v>1730636.54</v>
      </c>
      <c r="D32" s="338">
        <v>1725860.32</v>
      </c>
      <c r="E32" s="281">
        <f t="shared" si="9"/>
        <v>3.6803869227856945E-2</v>
      </c>
      <c r="F32" s="282">
        <f t="shared" si="10"/>
        <v>-2.7598053604022121E-3</v>
      </c>
      <c r="G32" s="23"/>
      <c r="H32" s="24"/>
      <c r="I32" s="6"/>
      <c r="J32" s="6"/>
      <c r="K32" s="6"/>
    </row>
    <row r="33" spans="1:6" ht="21.75" customHeight="1">
      <c r="A33" s="707" t="s">
        <v>576</v>
      </c>
      <c r="B33" s="708"/>
      <c r="C33" s="708"/>
      <c r="D33" s="708"/>
      <c r="E33" s="708"/>
      <c r="F33" s="708"/>
    </row>
    <row r="34" spans="1:6">
      <c r="A34" s="670"/>
      <c r="B34" s="670"/>
      <c r="C34" s="670"/>
      <c r="D34" s="670"/>
      <c r="E34" s="670"/>
      <c r="F34" s="670"/>
    </row>
  </sheetData>
  <mergeCells count="17">
    <mergeCell ref="A34:F34"/>
    <mergeCell ref="A8:F8"/>
    <mergeCell ref="A12:F12"/>
    <mergeCell ref="A19:F19"/>
    <mergeCell ref="A33:F33"/>
    <mergeCell ref="A1:F1"/>
    <mergeCell ref="A3:F3"/>
    <mergeCell ref="A4:A7"/>
    <mergeCell ref="B4:C4"/>
    <mergeCell ref="D4:F4"/>
    <mergeCell ref="B5:B6"/>
    <mergeCell ref="C5:C6"/>
    <mergeCell ref="D5:D6"/>
    <mergeCell ref="E5:F5"/>
    <mergeCell ref="E6:E7"/>
    <mergeCell ref="F6:F7"/>
    <mergeCell ref="B7:D7"/>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ignoredErrors>
    <ignoredError sqref="B13:D13 B21:D21 B27:D27"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2:F6"/>
  <sheetViews>
    <sheetView tabSelected="1" view="pageBreakPreview" zoomScale="80" zoomScaleNormal="100" zoomScaleSheetLayoutView="80" workbookViewId="0">
      <selection activeCell="A15" sqref="A15:G15"/>
    </sheetView>
  </sheetViews>
  <sheetFormatPr defaultRowHeight="15"/>
  <cols>
    <col min="1" max="1" width="22.875" customWidth="1"/>
    <col min="2" max="2" width="17.125" customWidth="1"/>
    <col min="3" max="4" width="16.5" customWidth="1"/>
    <col min="5" max="5" width="21.25" customWidth="1"/>
    <col min="6" max="6" width="19" customWidth="1"/>
  </cols>
  <sheetData>
    <row r="2" spans="1:6" ht="393" customHeight="1"/>
    <row r="3" spans="1:6" ht="41.25" customHeight="1">
      <c r="A3" s="709" t="s">
        <v>537</v>
      </c>
      <c r="B3" s="709"/>
      <c r="C3" s="709"/>
      <c r="D3" s="709"/>
      <c r="E3" s="709"/>
      <c r="F3" s="709"/>
    </row>
    <row r="4" spans="1:6" ht="50.25" customHeight="1">
      <c r="A4" s="344" t="s">
        <v>20</v>
      </c>
      <c r="B4" s="344" t="s">
        <v>151</v>
      </c>
      <c r="C4" s="344" t="s">
        <v>285</v>
      </c>
      <c r="D4" s="344" t="s">
        <v>286</v>
      </c>
      <c r="E4" s="344" t="s">
        <v>367</v>
      </c>
      <c r="F4" s="344" t="s">
        <v>136</v>
      </c>
    </row>
    <row r="5" spans="1:6" ht="27" customHeight="1">
      <c r="A5" s="339" t="s">
        <v>284</v>
      </c>
      <c r="B5" s="340">
        <f>'Tab 5 (15)'!D13-'Wykres 3'!E5</f>
        <v>3243911087.4500003</v>
      </c>
      <c r="C5" s="340">
        <f>'Tab 5 (15)'!D21</f>
        <v>706168166.99000001</v>
      </c>
      <c r="D5" s="340">
        <f>'Tab 5 (15)'!D27</f>
        <v>184428375.41000003</v>
      </c>
      <c r="E5" s="340">
        <v>1222446.8600001335</v>
      </c>
      <c r="F5" s="340">
        <f>SUM(B5:E5)</f>
        <v>4135730076.7100005</v>
      </c>
    </row>
    <row r="6" spans="1:6" ht="18.75" customHeight="1">
      <c r="A6" s="339" t="s">
        <v>279</v>
      </c>
      <c r="B6" s="341">
        <f t="shared" ref="B6:E6" si="0">B5/$F$5</f>
        <v>0.78436238034919148</v>
      </c>
      <c r="C6" s="341">
        <f t="shared" si="0"/>
        <v>0.17074812763210148</v>
      </c>
      <c r="D6" s="341">
        <f t="shared" si="0"/>
        <v>4.4593910141426336E-2</v>
      </c>
      <c r="E6" s="341">
        <f t="shared" si="0"/>
        <v>2.9558187728068506E-4</v>
      </c>
      <c r="F6" s="341">
        <f>F5/$F$5</f>
        <v>1</v>
      </c>
    </row>
  </sheetData>
  <mergeCells count="1">
    <mergeCell ref="A3:F3"/>
  </mergeCell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38"/>
  <sheetViews>
    <sheetView showGridLines="0" tabSelected="1" view="pageBreakPreview" zoomScale="90" zoomScaleNormal="100" zoomScaleSheetLayoutView="90" workbookViewId="0">
      <selection activeCell="A15" sqref="A15:G15"/>
    </sheetView>
  </sheetViews>
  <sheetFormatPr defaultColWidth="8" defaultRowHeight="12.75"/>
  <cols>
    <col min="1" max="1" width="23.125" style="19" customWidth="1"/>
    <col min="2" max="3" width="12.625" style="19" customWidth="1"/>
    <col min="4" max="4" width="12" style="19" customWidth="1"/>
    <col min="5" max="5" width="11.75" style="19" customWidth="1"/>
    <col min="6" max="6" width="11.625" style="19" customWidth="1"/>
    <col min="7" max="7" width="11.75" style="19" customWidth="1"/>
    <col min="8" max="8" width="11.25" style="19" customWidth="1"/>
    <col min="9" max="16383" width="8" style="19"/>
    <col min="16384" max="16384" width="0.625" style="19" customWidth="1"/>
  </cols>
  <sheetData>
    <row r="1" spans="1:8" ht="30" customHeight="1">
      <c r="A1" s="671" t="str">
        <f>'Tab 1 (11)'!A1</f>
        <v>II. FUNDUSZ EMERYTALNO-RENTOWY</v>
      </c>
      <c r="B1" s="671"/>
      <c r="C1" s="671"/>
      <c r="D1" s="671"/>
      <c r="E1" s="671"/>
      <c r="F1" s="671"/>
      <c r="G1" s="671"/>
      <c r="H1" s="671"/>
    </row>
    <row r="2" spans="1:8" ht="27" customHeight="1">
      <c r="A2" s="33"/>
      <c r="B2" s="33"/>
      <c r="C2" s="33"/>
      <c r="D2" s="33"/>
      <c r="E2" s="33"/>
      <c r="F2" s="33"/>
      <c r="G2" s="33"/>
      <c r="H2" s="34"/>
    </row>
    <row r="3" spans="1:8" ht="37.5" customHeight="1">
      <c r="A3" s="711" t="s">
        <v>585</v>
      </c>
      <c r="B3" s="711"/>
      <c r="C3" s="711"/>
      <c r="D3" s="711"/>
      <c r="E3" s="711"/>
      <c r="F3" s="711"/>
      <c r="G3" s="711"/>
      <c r="H3" s="711"/>
    </row>
    <row r="4" spans="1:8" ht="14.25" customHeight="1">
      <c r="A4" s="681" t="s">
        <v>20</v>
      </c>
      <c r="B4" s="681" t="s">
        <v>641</v>
      </c>
      <c r="C4" s="684" t="s">
        <v>44</v>
      </c>
      <c r="D4" s="685"/>
      <c r="E4" s="685"/>
      <c r="F4" s="685"/>
      <c r="G4" s="685"/>
      <c r="H4" s="686"/>
    </row>
    <row r="5" spans="1:8" ht="13.5" customHeight="1">
      <c r="A5" s="682"/>
      <c r="B5" s="682"/>
      <c r="C5" s="681" t="s">
        <v>523</v>
      </c>
      <c r="D5" s="681" t="s">
        <v>45</v>
      </c>
      <c r="E5" s="360" t="s">
        <v>44</v>
      </c>
      <c r="F5" s="361"/>
      <c r="G5" s="361"/>
      <c r="H5" s="362"/>
    </row>
    <row r="6" spans="1:8" ht="27" customHeight="1">
      <c r="A6" s="682"/>
      <c r="B6" s="682"/>
      <c r="C6" s="682"/>
      <c r="D6" s="682"/>
      <c r="E6" s="690" t="s">
        <v>46</v>
      </c>
      <c r="F6" s="691"/>
      <c r="G6" s="690" t="s">
        <v>47</v>
      </c>
      <c r="H6" s="691"/>
    </row>
    <row r="7" spans="1:8" ht="13.5" customHeight="1">
      <c r="A7" s="682"/>
      <c r="B7" s="682"/>
      <c r="C7" s="682"/>
      <c r="D7" s="682"/>
      <c r="E7" s="681" t="s">
        <v>48</v>
      </c>
      <c r="F7" s="712" t="s">
        <v>49</v>
      </c>
      <c r="G7" s="681" t="s">
        <v>50</v>
      </c>
      <c r="H7" s="712" t="s">
        <v>49</v>
      </c>
    </row>
    <row r="8" spans="1:8" ht="18" customHeight="1">
      <c r="A8" s="682"/>
      <c r="B8" s="683"/>
      <c r="C8" s="683"/>
      <c r="D8" s="683"/>
      <c r="E8" s="683"/>
      <c r="F8" s="713"/>
      <c r="G8" s="683"/>
      <c r="H8" s="713"/>
    </row>
    <row r="9" spans="1:8" ht="18" customHeight="1">
      <c r="A9" s="682"/>
      <c r="B9" s="696" t="str">
        <f>'Tab 4 (14)'!B9:H9</f>
        <v>I KWARTAŁ 2021 R.</v>
      </c>
      <c r="C9" s="697"/>
      <c r="D9" s="697"/>
      <c r="E9" s="697"/>
      <c r="F9" s="697"/>
      <c r="G9" s="697"/>
      <c r="H9" s="698"/>
    </row>
    <row r="10" spans="1:8" ht="20.25" customHeight="1">
      <c r="A10" s="683"/>
      <c r="B10" s="714" t="s">
        <v>364</v>
      </c>
      <c r="C10" s="715"/>
      <c r="D10" s="715"/>
      <c r="E10" s="715"/>
      <c r="F10" s="715"/>
      <c r="G10" s="715"/>
      <c r="H10" s="716"/>
    </row>
    <row r="11" spans="1:8" ht="24.75" customHeight="1">
      <c r="A11" s="345" t="s">
        <v>78</v>
      </c>
      <c r="B11" s="346">
        <f>SUM(B12:B28)</f>
        <v>4135730076.7099996</v>
      </c>
      <c r="C11" s="346">
        <f>SUM(C12:C28)</f>
        <v>3245133534.309999</v>
      </c>
      <c r="D11" s="346">
        <f>SUM(D12:D27)</f>
        <v>890596542.39999998</v>
      </c>
      <c r="E11" s="346">
        <f>SUM(E12:E27)</f>
        <v>706168166.99000001</v>
      </c>
      <c r="F11" s="346">
        <f>SUM(F12:F27)</f>
        <v>47587782.590000004</v>
      </c>
      <c r="G11" s="346">
        <f>SUM(G12:G27)</f>
        <v>184428375.40999997</v>
      </c>
      <c r="H11" s="347">
        <f>SUM(H12:H27)</f>
        <v>3932537.0100000007</v>
      </c>
    </row>
    <row r="12" spans="1:8" ht="21" customHeight="1">
      <c r="A12" s="348" t="s">
        <v>51</v>
      </c>
      <c r="B12" s="349">
        <f>SUM(C12:D12)</f>
        <v>151713606.56999999</v>
      </c>
      <c r="C12" s="349">
        <v>118741276.62</v>
      </c>
      <c r="D12" s="350">
        <v>32972329.950000003</v>
      </c>
      <c r="E12" s="349">
        <v>26288229.720000003</v>
      </c>
      <c r="F12" s="349">
        <v>1802382.71</v>
      </c>
      <c r="G12" s="349">
        <v>6684100.2299999995</v>
      </c>
      <c r="H12" s="351">
        <v>95682.61</v>
      </c>
    </row>
    <row r="13" spans="1:8" ht="21" customHeight="1">
      <c r="A13" s="348" t="s">
        <v>52</v>
      </c>
      <c r="B13" s="349">
        <f t="shared" ref="B13:B27" si="0">SUM(C13:D13)</f>
        <v>285077231.06999999</v>
      </c>
      <c r="C13" s="349">
        <v>221844252.26000002</v>
      </c>
      <c r="D13" s="350">
        <v>63232978.809999995</v>
      </c>
      <c r="E13" s="349">
        <v>51410732.919999994</v>
      </c>
      <c r="F13" s="349">
        <v>4208299.0200000005</v>
      </c>
      <c r="G13" s="349">
        <v>11822245.889999999</v>
      </c>
      <c r="H13" s="351">
        <v>345167.11</v>
      </c>
    </row>
    <row r="14" spans="1:8" ht="21" customHeight="1">
      <c r="A14" s="348" t="s">
        <v>53</v>
      </c>
      <c r="B14" s="349">
        <f t="shared" si="0"/>
        <v>534386837.52999985</v>
      </c>
      <c r="C14" s="349">
        <v>420798983.01999986</v>
      </c>
      <c r="D14" s="350">
        <v>113587854.50999998</v>
      </c>
      <c r="E14" s="349">
        <v>91238003.819999978</v>
      </c>
      <c r="F14" s="349">
        <v>5830630.7500000009</v>
      </c>
      <c r="G14" s="349">
        <v>22349850.689999994</v>
      </c>
      <c r="H14" s="351">
        <v>542744.77999999991</v>
      </c>
    </row>
    <row r="15" spans="1:8" ht="21" customHeight="1">
      <c r="A15" s="348" t="s">
        <v>54</v>
      </c>
      <c r="B15" s="349">
        <f t="shared" si="0"/>
        <v>53574808.049999997</v>
      </c>
      <c r="C15" s="349">
        <v>39580512.909999996</v>
      </c>
      <c r="D15" s="350">
        <v>13994295.140000001</v>
      </c>
      <c r="E15" s="349">
        <v>11581905.59</v>
      </c>
      <c r="F15" s="349">
        <v>716852.71</v>
      </c>
      <c r="G15" s="349">
        <v>2412389.5499999998</v>
      </c>
      <c r="H15" s="351">
        <v>36461.21</v>
      </c>
    </row>
    <row r="16" spans="1:8" ht="21" customHeight="1">
      <c r="A16" s="348" t="s">
        <v>55</v>
      </c>
      <c r="B16" s="349">
        <f t="shared" si="0"/>
        <v>356478782.94999993</v>
      </c>
      <c r="C16" s="349">
        <v>297907155.72999996</v>
      </c>
      <c r="D16" s="350">
        <v>58571627.219999991</v>
      </c>
      <c r="E16" s="349">
        <v>42213096.559999995</v>
      </c>
      <c r="F16" s="349">
        <v>3671490.33</v>
      </c>
      <c r="G16" s="349">
        <v>16358530.659999996</v>
      </c>
      <c r="H16" s="351">
        <v>321303.89</v>
      </c>
    </row>
    <row r="17" spans="1:9" ht="21" customHeight="1">
      <c r="A17" s="348" t="s">
        <v>56</v>
      </c>
      <c r="B17" s="349">
        <f t="shared" si="0"/>
        <v>344740708.24000001</v>
      </c>
      <c r="C17" s="349">
        <v>235951509.06999999</v>
      </c>
      <c r="D17" s="350">
        <v>108789199.16999999</v>
      </c>
      <c r="E17" s="349">
        <v>93308081.23999998</v>
      </c>
      <c r="F17" s="349">
        <v>4504405.3999999994</v>
      </c>
      <c r="G17" s="349">
        <v>15481117.930000002</v>
      </c>
      <c r="H17" s="351">
        <v>284612.64</v>
      </c>
    </row>
    <row r="18" spans="1:9" ht="21" customHeight="1">
      <c r="A18" s="348" t="s">
        <v>57</v>
      </c>
      <c r="B18" s="349">
        <f t="shared" si="0"/>
        <v>641253748.3900001</v>
      </c>
      <c r="C18" s="349">
        <v>524540923.26000005</v>
      </c>
      <c r="D18" s="350">
        <v>116712825.13</v>
      </c>
      <c r="E18" s="349">
        <v>86929135.169999987</v>
      </c>
      <c r="F18" s="349">
        <v>6418093.7699999996</v>
      </c>
      <c r="G18" s="349">
        <v>29783689.960000001</v>
      </c>
      <c r="H18" s="351">
        <v>586690.77</v>
      </c>
    </row>
    <row r="19" spans="1:9" ht="21" customHeight="1">
      <c r="A19" s="348" t="s">
        <v>58</v>
      </c>
      <c r="B19" s="349">
        <f t="shared" si="0"/>
        <v>84775350.670000032</v>
      </c>
      <c r="C19" s="349">
        <v>72509116.680000037</v>
      </c>
      <c r="D19" s="350">
        <v>12266233.99</v>
      </c>
      <c r="E19" s="349">
        <v>8946936.75</v>
      </c>
      <c r="F19" s="349">
        <v>683899.35</v>
      </c>
      <c r="G19" s="349">
        <v>3319297.24</v>
      </c>
      <c r="H19" s="351">
        <v>57389.17</v>
      </c>
    </row>
    <row r="20" spans="1:9" ht="21" customHeight="1">
      <c r="A20" s="348" t="s">
        <v>59</v>
      </c>
      <c r="B20" s="349">
        <f t="shared" si="0"/>
        <v>238803756.83000001</v>
      </c>
      <c r="C20" s="349">
        <v>182155335.82000002</v>
      </c>
      <c r="D20" s="350">
        <v>56648421.009999998</v>
      </c>
      <c r="E20" s="349">
        <v>46534455.589999996</v>
      </c>
      <c r="F20" s="349">
        <v>2369206.6300000004</v>
      </c>
      <c r="G20" s="349">
        <v>10113965.42</v>
      </c>
      <c r="H20" s="351">
        <v>142825.48000000001</v>
      </c>
    </row>
    <row r="21" spans="1:9" ht="21" customHeight="1">
      <c r="A21" s="348" t="s">
        <v>60</v>
      </c>
      <c r="B21" s="349">
        <f t="shared" si="0"/>
        <v>304298942.07999992</v>
      </c>
      <c r="C21" s="349">
        <v>247484824.39999995</v>
      </c>
      <c r="D21" s="350">
        <v>56814117.680000007</v>
      </c>
      <c r="E21" s="349">
        <v>43270260.490000002</v>
      </c>
      <c r="F21" s="349">
        <v>3110647.21</v>
      </c>
      <c r="G21" s="349">
        <v>13543857.190000001</v>
      </c>
      <c r="H21" s="351">
        <v>324287.51</v>
      </c>
    </row>
    <row r="22" spans="1:9" ht="21" customHeight="1">
      <c r="A22" s="348" t="s">
        <v>61</v>
      </c>
      <c r="B22" s="349">
        <f t="shared" si="0"/>
        <v>133817209.04999998</v>
      </c>
      <c r="C22" s="349">
        <v>99103199.929999992</v>
      </c>
      <c r="D22" s="350">
        <v>34714009.119999997</v>
      </c>
      <c r="E22" s="349">
        <v>27808373.52</v>
      </c>
      <c r="F22" s="349">
        <v>1818638.33</v>
      </c>
      <c r="G22" s="349">
        <v>6905635.6000000006</v>
      </c>
      <c r="H22" s="351">
        <v>135945.72</v>
      </c>
    </row>
    <row r="23" spans="1:9" ht="21" customHeight="1">
      <c r="A23" s="348" t="s">
        <v>62</v>
      </c>
      <c r="B23" s="349">
        <f t="shared" si="0"/>
        <v>113654817.33000001</v>
      </c>
      <c r="C23" s="349">
        <v>91236326.200000003</v>
      </c>
      <c r="D23" s="350">
        <v>22418491.130000003</v>
      </c>
      <c r="E23" s="349">
        <v>18137885.030000001</v>
      </c>
      <c r="F23" s="349">
        <v>1290826.27</v>
      </c>
      <c r="G23" s="349">
        <v>4280606.0999999996</v>
      </c>
      <c r="H23" s="351">
        <v>95747.74</v>
      </c>
    </row>
    <row r="24" spans="1:9" ht="21" customHeight="1">
      <c r="A24" s="348" t="s">
        <v>63</v>
      </c>
      <c r="B24" s="349">
        <f t="shared" si="0"/>
        <v>225374915.61999997</v>
      </c>
      <c r="C24" s="349">
        <v>181529594.17999998</v>
      </c>
      <c r="D24" s="350">
        <v>43845321.439999998</v>
      </c>
      <c r="E24" s="349">
        <v>33969490.280000001</v>
      </c>
      <c r="F24" s="349">
        <v>2516546.31</v>
      </c>
      <c r="G24" s="349">
        <v>9875831.1600000001</v>
      </c>
      <c r="H24" s="351">
        <v>235546.94999999998</v>
      </c>
    </row>
    <row r="25" spans="1:9" ht="21" customHeight="1">
      <c r="A25" s="348" t="s">
        <v>64</v>
      </c>
      <c r="B25" s="349">
        <f t="shared" si="0"/>
        <v>154018329.56</v>
      </c>
      <c r="C25" s="349">
        <v>117280859.94</v>
      </c>
      <c r="D25" s="350">
        <v>36737469.619999997</v>
      </c>
      <c r="E25" s="349">
        <v>28331921.239999998</v>
      </c>
      <c r="F25" s="349">
        <v>2029683.33</v>
      </c>
      <c r="G25" s="349">
        <v>8405548.3800000008</v>
      </c>
      <c r="H25" s="351">
        <v>194257.03</v>
      </c>
    </row>
    <row r="26" spans="1:9" ht="21" customHeight="1">
      <c r="A26" s="348" t="s">
        <v>65</v>
      </c>
      <c r="B26" s="349">
        <f t="shared" si="0"/>
        <v>423230026.58000004</v>
      </c>
      <c r="C26" s="349">
        <v>323889391.63999999</v>
      </c>
      <c r="D26" s="350">
        <v>99340634.940000027</v>
      </c>
      <c r="E26" s="349">
        <v>80522045.350000024</v>
      </c>
      <c r="F26" s="349">
        <v>5558769.1699999999</v>
      </c>
      <c r="G26" s="349">
        <v>18818589.590000004</v>
      </c>
      <c r="H26" s="351">
        <v>456050.72000000003</v>
      </c>
    </row>
    <row r="27" spans="1:9" ht="21" customHeight="1">
      <c r="A27" s="348" t="s">
        <v>66</v>
      </c>
      <c r="B27" s="349">
        <f t="shared" si="0"/>
        <v>89308559.330000013</v>
      </c>
      <c r="C27" s="349">
        <v>69357825.790000007</v>
      </c>
      <c r="D27" s="350">
        <v>19950733.539999999</v>
      </c>
      <c r="E27" s="349">
        <v>15677613.720000001</v>
      </c>
      <c r="F27" s="349">
        <v>1057411.3</v>
      </c>
      <c r="G27" s="349">
        <v>4273119.82</v>
      </c>
      <c r="H27" s="351">
        <v>77823.679999999993</v>
      </c>
      <c r="I27" s="35"/>
    </row>
    <row r="28" spans="1:9" ht="48.75" customHeight="1">
      <c r="A28" s="309" t="s">
        <v>67</v>
      </c>
      <c r="B28" s="352">
        <f>B29+B30+B31</f>
        <v>1222446.8600000001</v>
      </c>
      <c r="C28" s="352">
        <f>C29+C30+C31</f>
        <v>1222446.8600000001</v>
      </c>
      <c r="D28" s="311">
        <v>0</v>
      </c>
      <c r="E28" s="311">
        <v>0</v>
      </c>
      <c r="F28" s="311">
        <v>0</v>
      </c>
      <c r="G28" s="311">
        <v>0</v>
      </c>
      <c r="H28" s="312">
        <v>0</v>
      </c>
    </row>
    <row r="29" spans="1:9" ht="21" customHeight="1">
      <c r="A29" s="353" t="s">
        <v>68</v>
      </c>
      <c r="B29" s="354">
        <f>C29</f>
        <v>216008.85</v>
      </c>
      <c r="C29" s="354">
        <v>216008.85</v>
      </c>
      <c r="D29" s="315">
        <v>0</v>
      </c>
      <c r="E29" s="315">
        <v>0</v>
      </c>
      <c r="F29" s="315">
        <v>0</v>
      </c>
      <c r="G29" s="315">
        <v>0</v>
      </c>
      <c r="H29" s="316">
        <v>0</v>
      </c>
    </row>
    <row r="30" spans="1:9" ht="21" customHeight="1">
      <c r="A30" s="353" t="s">
        <v>69</v>
      </c>
      <c r="B30" s="354">
        <f t="shared" ref="B30:B31" si="1">C30</f>
        <v>913504.06</v>
      </c>
      <c r="C30" s="354">
        <v>913504.06</v>
      </c>
      <c r="D30" s="315">
        <v>0</v>
      </c>
      <c r="E30" s="315">
        <v>0</v>
      </c>
      <c r="F30" s="315">
        <v>0</v>
      </c>
      <c r="G30" s="315">
        <v>0</v>
      </c>
      <c r="H30" s="316">
        <v>0</v>
      </c>
    </row>
    <row r="31" spans="1:9" ht="21" customHeight="1">
      <c r="A31" s="355" t="s">
        <v>70</v>
      </c>
      <c r="B31" s="356">
        <f t="shared" si="1"/>
        <v>92933.95</v>
      </c>
      <c r="C31" s="357">
        <v>92933.95</v>
      </c>
      <c r="D31" s="319">
        <v>0</v>
      </c>
      <c r="E31" s="319">
        <v>0</v>
      </c>
      <c r="F31" s="319">
        <v>0</v>
      </c>
      <c r="G31" s="319">
        <v>0</v>
      </c>
      <c r="H31" s="320">
        <v>0</v>
      </c>
    </row>
    <row r="32" spans="1:9" s="1" customFormat="1" ht="12.75" customHeight="1">
      <c r="A32" s="710" t="s">
        <v>576</v>
      </c>
      <c r="B32" s="710"/>
      <c r="C32" s="710"/>
      <c r="D32" s="710"/>
      <c r="E32" s="710"/>
      <c r="F32" s="710"/>
      <c r="G32" s="710"/>
      <c r="H32" s="710"/>
    </row>
    <row r="33" spans="1:5">
      <c r="A33" s="36"/>
      <c r="B33" s="35"/>
      <c r="C33" s="35"/>
      <c r="D33" s="35"/>
      <c r="E33" s="37"/>
    </row>
    <row r="34" spans="1:5">
      <c r="B34" s="35"/>
      <c r="C34" s="35"/>
      <c r="D34" s="35"/>
      <c r="E34" s="37"/>
    </row>
    <row r="35" spans="1:5">
      <c r="C35" s="37"/>
      <c r="D35" s="37"/>
      <c r="E35" s="37"/>
    </row>
    <row r="36" spans="1:5">
      <c r="C36" s="35"/>
      <c r="D36" s="35"/>
      <c r="E36" s="35"/>
    </row>
    <row r="37" spans="1:5">
      <c r="C37" s="35"/>
      <c r="D37" s="35"/>
    </row>
    <row r="38" spans="1:5">
      <c r="C38" s="35"/>
      <c r="D38" s="35"/>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ignoredErrors>
    <ignoredError sqref="D11:H11 B12:B27"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N33"/>
  <sheetViews>
    <sheetView showGridLines="0" tabSelected="1" view="pageBreakPreview" zoomScale="90" zoomScaleNormal="100" zoomScaleSheetLayoutView="90" workbookViewId="0">
      <selection activeCell="A15" sqref="A15:G15"/>
    </sheetView>
  </sheetViews>
  <sheetFormatPr defaultColWidth="8" defaultRowHeight="12.75"/>
  <cols>
    <col min="1" max="1" width="28.25" style="1" customWidth="1"/>
    <col min="2" max="2" width="11.25" style="1" customWidth="1"/>
    <col min="3" max="3" width="10.25" style="1" customWidth="1"/>
    <col min="4" max="4" width="11.125" style="32" customWidth="1"/>
    <col min="5" max="5" width="9.625" style="1" customWidth="1"/>
    <col min="6" max="6" width="9.5" style="1" customWidth="1"/>
    <col min="7" max="16380" width="8" style="1"/>
    <col min="16381" max="16384" width="0.375" style="1" customWidth="1"/>
  </cols>
  <sheetData>
    <row r="1" spans="1:14" ht="23.25" customHeight="1">
      <c r="A1" s="671" t="str">
        <f>'Tab 1 (11)'!A1</f>
        <v>II. FUNDUSZ EMERYTALNO-RENTOWY</v>
      </c>
      <c r="B1" s="671"/>
      <c r="C1" s="671"/>
      <c r="D1" s="671"/>
      <c r="E1" s="671"/>
      <c r="F1" s="671"/>
      <c r="G1" s="38"/>
      <c r="H1" s="38"/>
    </row>
    <row r="2" spans="1:14" ht="23.25" customHeight="1">
      <c r="A2" s="3"/>
      <c r="B2" s="3"/>
      <c r="C2" s="3"/>
      <c r="D2" s="39"/>
      <c r="E2" s="3"/>
      <c r="F2" s="3"/>
    </row>
    <row r="3" spans="1:14" ht="28.5" customHeight="1">
      <c r="A3" s="718" t="s">
        <v>530</v>
      </c>
      <c r="B3" s="718"/>
      <c r="C3" s="718"/>
      <c r="D3" s="718"/>
      <c r="E3" s="718"/>
      <c r="F3" s="718"/>
    </row>
    <row r="4" spans="1:14" ht="21" customHeight="1">
      <c r="A4" s="719" t="s">
        <v>20</v>
      </c>
      <c r="B4" s="615" t="s">
        <v>21</v>
      </c>
      <c r="C4" s="614"/>
      <c r="D4" s="613" t="s">
        <v>503</v>
      </c>
      <c r="E4" s="615"/>
      <c r="F4" s="614"/>
      <c r="G4" s="40"/>
    </row>
    <row r="5" spans="1:14" ht="20.25" customHeight="1">
      <c r="A5" s="720"/>
      <c r="B5" s="620" t="s">
        <v>502</v>
      </c>
      <c r="C5" s="620" t="s">
        <v>293</v>
      </c>
      <c r="D5" s="616" t="s">
        <v>502</v>
      </c>
      <c r="E5" s="700" t="s">
        <v>22</v>
      </c>
      <c r="F5" s="620"/>
      <c r="G5" s="40"/>
    </row>
    <row r="6" spans="1:14" ht="65.25" customHeight="1">
      <c r="A6" s="720"/>
      <c r="B6" s="620"/>
      <c r="C6" s="620"/>
      <c r="D6" s="616"/>
      <c r="E6" s="617" t="s">
        <v>504</v>
      </c>
      <c r="F6" s="617" t="s">
        <v>505</v>
      </c>
      <c r="G6" s="40"/>
      <c r="H6" s="717"/>
      <c r="I6" s="717"/>
      <c r="J6" s="717"/>
      <c r="L6" s="717"/>
      <c r="M6" s="717"/>
      <c r="N6" s="717"/>
    </row>
    <row r="7" spans="1:14" ht="21" customHeight="1">
      <c r="A7" s="721"/>
      <c r="B7" s="701" t="s">
        <v>364</v>
      </c>
      <c r="C7" s="702"/>
      <c r="D7" s="702"/>
      <c r="E7" s="618"/>
      <c r="F7" s="618"/>
      <c r="G7" s="40"/>
    </row>
    <row r="8" spans="1:14" ht="21" customHeight="1">
      <c r="A8" s="722" t="s">
        <v>642</v>
      </c>
      <c r="B8" s="723"/>
      <c r="C8" s="723"/>
      <c r="D8" s="723"/>
      <c r="E8" s="723"/>
      <c r="F8" s="724"/>
      <c r="G8" s="40"/>
    </row>
    <row r="9" spans="1:14" ht="21" customHeight="1">
      <c r="A9" s="22" t="s">
        <v>71</v>
      </c>
      <c r="B9" s="41">
        <v>1237.1099999999999</v>
      </c>
      <c r="C9" s="358">
        <v>1292.49</v>
      </c>
      <c r="D9" s="134">
        <v>1309.3</v>
      </c>
      <c r="E9" s="128">
        <f>D9/B9-1</f>
        <v>5.8353743806128788E-2</v>
      </c>
      <c r="F9" s="129">
        <f>D9/C9-1</f>
        <v>1.3005903333874969E-2</v>
      </c>
      <c r="G9" s="40"/>
      <c r="H9" s="42"/>
      <c r="I9" s="43"/>
      <c r="J9" s="25"/>
      <c r="K9" s="25"/>
      <c r="L9" s="44"/>
      <c r="M9" s="44"/>
      <c r="N9" s="6"/>
    </row>
    <row r="10" spans="1:14" s="48" customFormat="1" ht="21" customHeight="1">
      <c r="A10" s="5" t="s">
        <v>151</v>
      </c>
      <c r="B10" s="45">
        <v>1237.04</v>
      </c>
      <c r="C10" s="45">
        <f>C13</f>
        <v>1291.57</v>
      </c>
      <c r="D10" s="133">
        <v>1310.93</v>
      </c>
      <c r="E10" s="130">
        <f t="shared" ref="E10:E11" si="0">D10/B10-1</f>
        <v>5.9731294056780682E-2</v>
      </c>
      <c r="F10" s="131">
        <f t="shared" ref="F10:F11" si="1">D10/C10-1</f>
        <v>1.4989508892278458E-2</v>
      </c>
      <c r="G10" s="46"/>
      <c r="H10" s="42"/>
      <c r="I10" s="43"/>
      <c r="J10" s="25"/>
      <c r="K10" s="25"/>
      <c r="L10" s="47"/>
      <c r="M10" s="47"/>
      <c r="N10" s="6"/>
    </row>
    <row r="11" spans="1:14" s="48" customFormat="1" ht="21" customHeight="1">
      <c r="A11" s="5" t="s">
        <v>24</v>
      </c>
      <c r="B11" s="45">
        <v>1237.3699999999999</v>
      </c>
      <c r="C11" s="45">
        <f>C20</f>
        <v>1295.9000000000001</v>
      </c>
      <c r="D11" s="133">
        <v>1303.43</v>
      </c>
      <c r="E11" s="130">
        <f t="shared" si="0"/>
        <v>5.3387426557941486E-2</v>
      </c>
      <c r="F11" s="131">
        <f t="shared" si="1"/>
        <v>5.8106335365382122E-3</v>
      </c>
      <c r="G11" s="46"/>
      <c r="H11" s="42"/>
      <c r="I11" s="43"/>
      <c r="J11" s="25"/>
      <c r="K11" s="25"/>
      <c r="L11" s="47"/>
      <c r="M11" s="47"/>
      <c r="N11" s="6"/>
    </row>
    <row r="12" spans="1:14" ht="22.15" customHeight="1">
      <c r="A12" s="725" t="s">
        <v>119</v>
      </c>
      <c r="B12" s="726"/>
      <c r="C12" s="726"/>
      <c r="D12" s="726"/>
      <c r="E12" s="726"/>
      <c r="F12" s="727"/>
      <c r="G12" s="40"/>
      <c r="H12" s="42"/>
      <c r="I12" s="43"/>
      <c r="J12" s="25"/>
      <c r="K12" s="25"/>
      <c r="L12" s="44"/>
      <c r="M12" s="44"/>
      <c r="N12" s="6"/>
    </row>
    <row r="13" spans="1:14" s="6" customFormat="1" ht="21" customHeight="1">
      <c r="A13" s="49" t="s">
        <v>72</v>
      </c>
      <c r="B13" s="50">
        <v>1237.04</v>
      </c>
      <c r="C13" s="134">
        <v>1291.57</v>
      </c>
      <c r="D13" s="134">
        <v>1310.93</v>
      </c>
      <c r="E13" s="128">
        <f t="shared" ref="E13:E18" si="2">D13/B13-1</f>
        <v>5.9731294056780682E-2</v>
      </c>
      <c r="F13" s="129">
        <f t="shared" ref="F13:F18" si="3">D13/C13-1</f>
        <v>1.4989508892278458E-2</v>
      </c>
      <c r="G13" s="51"/>
      <c r="H13" s="42"/>
      <c r="I13" s="43"/>
      <c r="J13" s="25"/>
      <c r="K13" s="25"/>
      <c r="L13" s="25"/>
      <c r="M13" s="25"/>
    </row>
    <row r="14" spans="1:14" s="48" customFormat="1" ht="21" customHeight="1">
      <c r="A14" s="7" t="s">
        <v>25</v>
      </c>
      <c r="B14" s="27">
        <v>1144.2</v>
      </c>
      <c r="C14" s="133">
        <v>1209.42</v>
      </c>
      <c r="D14" s="133">
        <v>1229.8399999999999</v>
      </c>
      <c r="E14" s="130">
        <f t="shared" si="2"/>
        <v>7.4847054710714733E-2</v>
      </c>
      <c r="F14" s="131">
        <f t="shared" si="3"/>
        <v>1.6884126275404698E-2</v>
      </c>
      <c r="G14" s="46"/>
      <c r="H14" s="42"/>
      <c r="I14" s="43"/>
      <c r="J14" s="25"/>
      <c r="K14" s="25"/>
      <c r="L14" s="47"/>
      <c r="M14" s="47"/>
      <c r="N14" s="6"/>
    </row>
    <row r="15" spans="1:14" s="48" customFormat="1" ht="21" customHeight="1">
      <c r="A15" s="7" t="s">
        <v>26</v>
      </c>
      <c r="B15" s="27">
        <v>1260.6400000000001</v>
      </c>
      <c r="C15" s="133">
        <v>1312.86</v>
      </c>
      <c r="D15" s="133">
        <v>1331.23</v>
      </c>
      <c r="E15" s="130">
        <f t="shared" si="2"/>
        <v>5.5995367432415177E-2</v>
      </c>
      <c r="F15" s="131">
        <f t="shared" si="3"/>
        <v>1.3992352573770406E-2</v>
      </c>
      <c r="G15" s="46"/>
      <c r="H15" s="42"/>
      <c r="I15" s="43"/>
      <c r="J15" s="52"/>
      <c r="K15" s="25"/>
      <c r="L15" s="47"/>
      <c r="M15" s="47"/>
      <c r="N15" s="6"/>
    </row>
    <row r="16" spans="1:14" s="48" customFormat="1" ht="27" customHeight="1">
      <c r="A16" s="7" t="s">
        <v>27</v>
      </c>
      <c r="B16" s="27">
        <v>1045.03</v>
      </c>
      <c r="C16" s="133">
        <v>1097.32</v>
      </c>
      <c r="D16" s="133">
        <v>1118.3800000000001</v>
      </c>
      <c r="E16" s="130">
        <f t="shared" si="2"/>
        <v>7.0189372553898011E-2</v>
      </c>
      <c r="F16" s="131">
        <f t="shared" si="3"/>
        <v>1.9192213757153853E-2</v>
      </c>
      <c r="G16" s="46"/>
      <c r="H16" s="42"/>
      <c r="I16" s="43"/>
      <c r="J16" s="25"/>
      <c r="K16" s="25"/>
      <c r="L16" s="47"/>
      <c r="M16" s="47"/>
      <c r="N16" s="6"/>
    </row>
    <row r="17" spans="1:14" s="48" customFormat="1" ht="27" customHeight="1">
      <c r="A17" s="7" t="s">
        <v>28</v>
      </c>
      <c r="B17" s="27">
        <v>1115.98</v>
      </c>
      <c r="C17" s="133">
        <v>1170.01</v>
      </c>
      <c r="D17" s="133">
        <v>1188.6199999999999</v>
      </c>
      <c r="E17" s="130">
        <f t="shared" si="2"/>
        <v>6.5090772236061412E-2</v>
      </c>
      <c r="F17" s="131">
        <f t="shared" si="3"/>
        <v>1.5905846958572889E-2</v>
      </c>
      <c r="G17" s="46"/>
      <c r="H17" s="42"/>
      <c r="I17" s="43"/>
      <c r="J17" s="25"/>
      <c r="K17" s="25"/>
      <c r="L17" s="47"/>
      <c r="M17" s="47"/>
      <c r="N17" s="6"/>
    </row>
    <row r="18" spans="1:14" s="48" customFormat="1" ht="27" customHeight="1">
      <c r="A18" s="7" t="s">
        <v>29</v>
      </c>
      <c r="B18" s="27">
        <v>1288.55</v>
      </c>
      <c r="C18" s="133">
        <v>1357.58</v>
      </c>
      <c r="D18" s="133">
        <v>1376.5</v>
      </c>
      <c r="E18" s="130">
        <f t="shared" si="2"/>
        <v>6.8255015327305824E-2</v>
      </c>
      <c r="F18" s="131">
        <f t="shared" si="3"/>
        <v>1.3936563591095963E-2</v>
      </c>
      <c r="G18" s="46"/>
      <c r="H18" s="42"/>
      <c r="I18" s="43"/>
      <c r="J18" s="25"/>
      <c r="K18" s="25"/>
      <c r="L18" s="47"/>
      <c r="M18" s="47"/>
      <c r="N18" s="6"/>
    </row>
    <row r="19" spans="1:14" ht="21" customHeight="1">
      <c r="A19" s="728" t="s">
        <v>74</v>
      </c>
      <c r="B19" s="729"/>
      <c r="C19" s="729"/>
      <c r="D19" s="729"/>
      <c r="E19" s="729"/>
      <c r="F19" s="730"/>
      <c r="G19" s="40"/>
      <c r="H19" s="42"/>
      <c r="I19" s="43"/>
      <c r="J19" s="25"/>
      <c r="K19" s="25"/>
      <c r="L19" s="44"/>
      <c r="M19" s="44"/>
      <c r="N19" s="6"/>
    </row>
    <row r="20" spans="1:14" ht="21" customHeight="1">
      <c r="A20" s="53" t="s">
        <v>75</v>
      </c>
      <c r="B20" s="54">
        <v>1237.3699999999999</v>
      </c>
      <c r="C20" s="359">
        <v>1295.9000000000001</v>
      </c>
      <c r="D20" s="134">
        <v>1303.43</v>
      </c>
      <c r="E20" s="29">
        <f t="shared" ref="E20:E32" si="4">D20/B20-1</f>
        <v>5.3387426557941486E-2</v>
      </c>
      <c r="F20" s="129">
        <f t="shared" ref="F20:F32" si="5">D20/C20-1</f>
        <v>5.8106335365382122E-3</v>
      </c>
      <c r="G20" s="40"/>
      <c r="H20" s="42"/>
      <c r="I20" s="43"/>
      <c r="J20" s="25"/>
      <c r="K20" s="25"/>
      <c r="L20" s="44"/>
      <c r="M20" s="44"/>
      <c r="N20" s="6"/>
    </row>
    <row r="21" spans="1:14" s="6" customFormat="1" ht="27" customHeight="1">
      <c r="A21" s="8" t="s">
        <v>32</v>
      </c>
      <c r="B21" s="26">
        <v>1209.55</v>
      </c>
      <c r="C21" s="135">
        <v>1255.45</v>
      </c>
      <c r="D21" s="134">
        <v>1266.1199999999999</v>
      </c>
      <c r="E21" s="128">
        <f t="shared" si="4"/>
        <v>4.6769459716423434E-2</v>
      </c>
      <c r="F21" s="129">
        <f t="shared" si="5"/>
        <v>8.4989446015371062E-3</v>
      </c>
      <c r="G21" s="51"/>
      <c r="H21" s="42"/>
      <c r="I21" s="43"/>
      <c r="J21" s="25"/>
      <c r="K21" s="25"/>
      <c r="L21" s="25"/>
      <c r="M21" s="25"/>
    </row>
    <row r="22" spans="1:14" s="48" customFormat="1" ht="30" customHeight="1">
      <c r="A22" s="55" t="s">
        <v>79</v>
      </c>
      <c r="B22" s="27">
        <v>1233.9100000000001</v>
      </c>
      <c r="C22" s="132">
        <v>1278.77</v>
      </c>
      <c r="D22" s="133">
        <v>1283.94</v>
      </c>
      <c r="E22" s="130">
        <f t="shared" si="4"/>
        <v>4.0545906913794338E-2</v>
      </c>
      <c r="F22" s="131">
        <f t="shared" si="5"/>
        <v>4.0429475198824338E-3</v>
      </c>
      <c r="G22" s="46"/>
      <c r="H22" s="42"/>
      <c r="I22" s="43"/>
      <c r="J22" s="25"/>
      <c r="K22" s="25"/>
      <c r="L22" s="47"/>
      <c r="M22" s="47"/>
      <c r="N22" s="6"/>
    </row>
    <row r="23" spans="1:14" s="48" customFormat="1" ht="27" customHeight="1">
      <c r="A23" s="7" t="s">
        <v>80</v>
      </c>
      <c r="B23" s="27">
        <v>1210.68</v>
      </c>
      <c r="C23" s="132">
        <v>1256.1500000000001</v>
      </c>
      <c r="D23" s="133">
        <v>1266.67</v>
      </c>
      <c r="E23" s="130">
        <f t="shared" si="4"/>
        <v>4.6246737370733815E-2</v>
      </c>
      <c r="F23" s="131">
        <f t="shared" si="5"/>
        <v>8.3747960036619773E-3</v>
      </c>
      <c r="G23" s="46"/>
      <c r="H23" s="42"/>
      <c r="I23" s="43"/>
      <c r="J23" s="25"/>
      <c r="K23" s="25"/>
      <c r="L23" s="47" t="s">
        <v>81</v>
      </c>
      <c r="M23" s="47"/>
      <c r="N23" s="6"/>
    </row>
    <row r="24" spans="1:14" s="48" customFormat="1" ht="37.5" customHeight="1">
      <c r="A24" s="7" t="s">
        <v>586</v>
      </c>
      <c r="B24" s="27">
        <v>1049.6400000000001</v>
      </c>
      <c r="C24" s="132">
        <v>1090.93</v>
      </c>
      <c r="D24" s="133">
        <v>1123.73</v>
      </c>
      <c r="E24" s="130">
        <f t="shared" si="4"/>
        <v>7.0586105712434621E-2</v>
      </c>
      <c r="F24" s="131">
        <f t="shared" si="5"/>
        <v>3.0066090399933909E-2</v>
      </c>
      <c r="G24" s="46"/>
      <c r="H24" s="42"/>
      <c r="I24" s="43"/>
      <c r="J24" s="25"/>
      <c r="K24" s="25"/>
      <c r="L24" s="47"/>
      <c r="M24" s="47"/>
      <c r="N24" s="6"/>
    </row>
    <row r="25" spans="1:14" s="48" customFormat="1" ht="37.5" customHeight="1">
      <c r="A25" s="7" t="s">
        <v>587</v>
      </c>
      <c r="B25" s="27">
        <v>981.68</v>
      </c>
      <c r="C25" s="132">
        <v>1031.33</v>
      </c>
      <c r="D25" s="133">
        <v>1046</v>
      </c>
      <c r="E25" s="130">
        <f t="shared" si="4"/>
        <v>6.5520332491239452E-2</v>
      </c>
      <c r="F25" s="131">
        <f t="shared" si="5"/>
        <v>1.422435108064346E-2</v>
      </c>
      <c r="G25" s="46"/>
      <c r="H25" s="42"/>
      <c r="I25" s="43"/>
      <c r="J25" s="25"/>
      <c r="K25" s="25"/>
      <c r="L25" s="47"/>
      <c r="M25" s="47"/>
      <c r="N25" s="6"/>
    </row>
    <row r="26" spans="1:14" s="48" customFormat="1" ht="37.5" customHeight="1">
      <c r="A26" s="7" t="s">
        <v>37</v>
      </c>
      <c r="B26" s="27">
        <v>1200.96</v>
      </c>
      <c r="C26" s="132">
        <v>1279.0899999999999</v>
      </c>
      <c r="D26" s="133">
        <v>1297.5899999999999</v>
      </c>
      <c r="E26" s="130">
        <f t="shared" si="4"/>
        <v>8.046063149480398E-2</v>
      </c>
      <c r="F26" s="131">
        <f t="shared" si="5"/>
        <v>1.4463407578825471E-2</v>
      </c>
      <c r="G26" s="46"/>
      <c r="H26" s="42"/>
      <c r="I26" s="43"/>
      <c r="J26" s="25"/>
      <c r="K26" s="25"/>
      <c r="L26" s="47"/>
      <c r="M26" s="47"/>
      <c r="N26" s="6"/>
    </row>
    <row r="27" spans="1:14" s="6" customFormat="1" ht="21" customHeight="1">
      <c r="A27" s="8" t="s">
        <v>38</v>
      </c>
      <c r="B27" s="26">
        <v>1360.7</v>
      </c>
      <c r="C27" s="135">
        <v>1480.01</v>
      </c>
      <c r="D27" s="134">
        <v>1469.23</v>
      </c>
      <c r="E27" s="128">
        <f t="shared" si="4"/>
        <v>7.9760417432203967E-2</v>
      </c>
      <c r="F27" s="129">
        <f t="shared" si="5"/>
        <v>-7.2837345693610445E-3</v>
      </c>
      <c r="G27" s="51"/>
      <c r="H27" s="42"/>
      <c r="I27" s="43"/>
      <c r="J27" s="25"/>
      <c r="K27" s="25"/>
      <c r="L27" s="25"/>
      <c r="M27" s="25"/>
    </row>
    <row r="28" spans="1:14" s="48" customFormat="1" ht="21" customHeight="1">
      <c r="A28" s="7" t="s">
        <v>39</v>
      </c>
      <c r="B28" s="27">
        <v>1421</v>
      </c>
      <c r="C28" s="132">
        <v>1572.05</v>
      </c>
      <c r="D28" s="133">
        <v>1529.57</v>
      </c>
      <c r="E28" s="130">
        <f t="shared" si="4"/>
        <v>7.640394088669944E-2</v>
      </c>
      <c r="F28" s="131">
        <f t="shared" si="5"/>
        <v>-2.7022041283674247E-2</v>
      </c>
      <c r="G28" s="46"/>
      <c r="H28" s="42"/>
      <c r="I28" s="43"/>
      <c r="J28" s="25"/>
      <c r="K28" s="25"/>
      <c r="L28" s="47"/>
      <c r="M28" s="47"/>
      <c r="N28" s="6"/>
    </row>
    <row r="29" spans="1:14" s="48" customFormat="1" ht="21" customHeight="1">
      <c r="A29" s="7" t="s">
        <v>40</v>
      </c>
      <c r="B29" s="27">
        <v>1350.97</v>
      </c>
      <c r="C29" s="132">
        <v>1471.58</v>
      </c>
      <c r="D29" s="133">
        <v>1460.11</v>
      </c>
      <c r="E29" s="130">
        <f t="shared" si="4"/>
        <v>8.0786397921493336E-2</v>
      </c>
      <c r="F29" s="131">
        <f t="shared" si="5"/>
        <v>-7.794343494747169E-3</v>
      </c>
      <c r="G29" s="46"/>
      <c r="H29" s="42"/>
      <c r="I29" s="43"/>
      <c r="J29" s="25"/>
      <c r="K29" s="25"/>
      <c r="L29" s="47"/>
      <c r="M29" s="47"/>
      <c r="N29" s="6"/>
    </row>
    <row r="30" spans="1:14" s="48" customFormat="1" ht="27" customHeight="1">
      <c r="A30" s="7" t="s">
        <v>41</v>
      </c>
      <c r="B30" s="27">
        <v>1661.71</v>
      </c>
      <c r="C30" s="132">
        <v>1737.31</v>
      </c>
      <c r="D30" s="133">
        <v>1762.37</v>
      </c>
      <c r="E30" s="130">
        <f t="shared" si="4"/>
        <v>6.0576153480450756E-2</v>
      </c>
      <c r="F30" s="131">
        <f t="shared" si="5"/>
        <v>1.4424598948949763E-2</v>
      </c>
      <c r="G30" s="46"/>
      <c r="H30" s="42"/>
      <c r="I30" s="43"/>
      <c r="J30" s="25"/>
      <c r="K30" s="25"/>
      <c r="L30" s="47"/>
      <c r="M30" s="47"/>
      <c r="N30" s="6"/>
    </row>
    <row r="31" spans="1:14" s="48" customFormat="1" ht="27" customHeight="1">
      <c r="A31" s="7" t="s">
        <v>42</v>
      </c>
      <c r="B31" s="27">
        <v>1618.62</v>
      </c>
      <c r="C31" s="132">
        <v>1709.73</v>
      </c>
      <c r="D31" s="133">
        <v>1725.27</v>
      </c>
      <c r="E31" s="130">
        <f t="shared" si="4"/>
        <v>6.5889461393038529E-2</v>
      </c>
      <c r="F31" s="131">
        <f t="shared" si="5"/>
        <v>9.0891544278921543E-3</v>
      </c>
      <c r="G31" s="46"/>
      <c r="H31" s="42"/>
      <c r="I31" s="43"/>
      <c r="J31" s="25"/>
      <c r="K31" s="25"/>
      <c r="L31" s="47"/>
      <c r="M31" s="47"/>
      <c r="N31" s="6"/>
    </row>
    <row r="32" spans="1:14" s="48" customFormat="1" ht="27" customHeight="1">
      <c r="A32" s="9" t="s">
        <v>43</v>
      </c>
      <c r="B32" s="30">
        <v>1505.06</v>
      </c>
      <c r="C32" s="56">
        <v>1590.66</v>
      </c>
      <c r="D32" s="31">
        <v>1606.95</v>
      </c>
      <c r="E32" s="10">
        <f t="shared" si="4"/>
        <v>6.7698297742282865E-2</v>
      </c>
      <c r="F32" s="11">
        <f t="shared" si="5"/>
        <v>1.0241032024442598E-2</v>
      </c>
      <c r="G32" s="46"/>
      <c r="H32" s="42"/>
      <c r="I32" s="43"/>
      <c r="J32" s="25"/>
      <c r="K32" s="25"/>
      <c r="L32" s="47"/>
      <c r="M32" s="47"/>
      <c r="N32" s="6"/>
    </row>
    <row r="33" spans="1:6" ht="24" customHeight="1">
      <c r="A33" s="707" t="s">
        <v>576</v>
      </c>
      <c r="B33" s="708"/>
      <c r="C33" s="708"/>
      <c r="D33" s="708"/>
      <c r="E33" s="708"/>
      <c r="F33" s="708"/>
    </row>
  </sheetData>
  <mergeCells count="18">
    <mergeCell ref="A33:F33"/>
    <mergeCell ref="A8:F8"/>
    <mergeCell ref="A12:F12"/>
    <mergeCell ref="A19:F19"/>
    <mergeCell ref="H6:J6"/>
    <mergeCell ref="L6:N6"/>
    <mergeCell ref="A1:F1"/>
    <mergeCell ref="A3:F3"/>
    <mergeCell ref="A4:A7"/>
    <mergeCell ref="B4:C4"/>
    <mergeCell ref="D4:F4"/>
    <mergeCell ref="B5:B6"/>
    <mergeCell ref="C5:C6"/>
    <mergeCell ref="D5:D6"/>
    <mergeCell ref="E5:F5"/>
    <mergeCell ref="E6:E7"/>
    <mergeCell ref="F6:F7"/>
    <mergeCell ref="B7:D7"/>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H39"/>
  <sheetViews>
    <sheetView showGridLines="0" tabSelected="1" view="pageBreakPreview" zoomScale="90" zoomScaleNormal="100" zoomScaleSheetLayoutView="90" workbookViewId="0">
      <selection activeCell="A15" sqref="A15:G15"/>
    </sheetView>
  </sheetViews>
  <sheetFormatPr defaultColWidth="8" defaultRowHeight="12.75"/>
  <cols>
    <col min="1" max="1" width="24.25" style="1" customWidth="1"/>
    <col min="2" max="4" width="12.375" style="1" customWidth="1"/>
    <col min="5" max="8" width="10.875" style="1" customWidth="1"/>
    <col min="9" max="16384" width="8" style="1"/>
  </cols>
  <sheetData>
    <row r="1" spans="1:8" ht="24.75" customHeight="1">
      <c r="A1" s="671" t="str">
        <f>'Tab 1 (11)'!A1</f>
        <v>II. FUNDUSZ EMERYTALNO-RENTOWY</v>
      </c>
      <c r="B1" s="671"/>
      <c r="C1" s="671"/>
      <c r="D1" s="671"/>
      <c r="E1" s="671"/>
      <c r="F1" s="671"/>
      <c r="G1" s="671"/>
      <c r="H1" s="671"/>
    </row>
    <row r="2" spans="1:8" ht="23.25" customHeight="1">
      <c r="A2" s="16"/>
      <c r="B2" s="16"/>
      <c r="C2" s="16"/>
      <c r="D2" s="16"/>
      <c r="E2" s="16"/>
      <c r="F2" s="16"/>
      <c r="G2" s="16"/>
      <c r="H2" s="16"/>
    </row>
    <row r="3" spans="1:8" ht="34.5" customHeight="1">
      <c r="A3" s="672" t="s">
        <v>588</v>
      </c>
      <c r="B3" s="672"/>
      <c r="C3" s="672"/>
      <c r="D3" s="672"/>
      <c r="E3" s="672"/>
      <c r="F3" s="672"/>
      <c r="G3" s="672"/>
      <c r="H3" s="672"/>
    </row>
    <row r="4" spans="1:8">
      <c r="A4" s="681" t="s">
        <v>20</v>
      </c>
      <c r="B4" s="681" t="s">
        <v>641</v>
      </c>
      <c r="C4" s="687" t="s">
        <v>82</v>
      </c>
      <c r="D4" s="688"/>
      <c r="E4" s="688"/>
      <c r="F4" s="688"/>
      <c r="G4" s="688"/>
      <c r="H4" s="689"/>
    </row>
    <row r="5" spans="1:8">
      <c r="A5" s="682"/>
      <c r="B5" s="682"/>
      <c r="C5" s="681" t="s">
        <v>523</v>
      </c>
      <c r="D5" s="681" t="s">
        <v>45</v>
      </c>
      <c r="E5" s="687" t="s">
        <v>44</v>
      </c>
      <c r="F5" s="688"/>
      <c r="G5" s="688"/>
      <c r="H5" s="689"/>
    </row>
    <row r="6" spans="1:8" ht="29.25" customHeight="1">
      <c r="A6" s="682"/>
      <c r="B6" s="682"/>
      <c r="C6" s="682"/>
      <c r="D6" s="682"/>
      <c r="E6" s="690" t="s">
        <v>83</v>
      </c>
      <c r="F6" s="691"/>
      <c r="G6" s="692" t="s">
        <v>531</v>
      </c>
      <c r="H6" s="692"/>
    </row>
    <row r="7" spans="1:8">
      <c r="A7" s="682"/>
      <c r="B7" s="682"/>
      <c r="C7" s="682"/>
      <c r="D7" s="682"/>
      <c r="E7" s="692" t="s">
        <v>48</v>
      </c>
      <c r="F7" s="693" t="s">
        <v>49</v>
      </c>
      <c r="G7" s="681" t="s">
        <v>50</v>
      </c>
      <c r="H7" s="693" t="s">
        <v>49</v>
      </c>
    </row>
    <row r="8" spans="1:8" ht="21.75" customHeight="1">
      <c r="A8" s="682"/>
      <c r="B8" s="683"/>
      <c r="C8" s="683"/>
      <c r="D8" s="683"/>
      <c r="E8" s="692"/>
      <c r="F8" s="693"/>
      <c r="G8" s="683"/>
      <c r="H8" s="693"/>
    </row>
    <row r="9" spans="1:8" ht="17.25" customHeight="1">
      <c r="A9" s="682"/>
      <c r="B9" s="696" t="str">
        <f>'Tab 6 (16)'!B9:H9</f>
        <v>I KWARTAŁ 2021 R.</v>
      </c>
      <c r="C9" s="697"/>
      <c r="D9" s="697"/>
      <c r="E9" s="697"/>
      <c r="F9" s="697"/>
      <c r="G9" s="697"/>
      <c r="H9" s="698"/>
    </row>
    <row r="10" spans="1:8" ht="19.5" customHeight="1">
      <c r="A10" s="683"/>
      <c r="B10" s="690" t="s">
        <v>364</v>
      </c>
      <c r="C10" s="732"/>
      <c r="D10" s="732"/>
      <c r="E10" s="732"/>
      <c r="F10" s="732"/>
      <c r="G10" s="732"/>
      <c r="H10" s="691"/>
    </row>
    <row r="11" spans="1:8" ht="21" customHeight="1">
      <c r="A11" s="377" t="s">
        <v>84</v>
      </c>
      <c r="B11" s="378">
        <v>1309.3</v>
      </c>
      <c r="C11" s="379">
        <v>1310.93</v>
      </c>
      <c r="D11" s="380">
        <v>1303.43</v>
      </c>
      <c r="E11" s="378">
        <v>1266.1199999999999</v>
      </c>
      <c r="F11" s="381">
        <v>1283.94</v>
      </c>
      <c r="G11" s="378">
        <v>1469.23</v>
      </c>
      <c r="H11" s="382">
        <v>1529.57</v>
      </c>
    </row>
    <row r="12" spans="1:8" ht="21" customHeight="1">
      <c r="A12" s="348" t="s">
        <v>51</v>
      </c>
      <c r="B12" s="383">
        <v>1275.76</v>
      </c>
      <c r="C12" s="384">
        <v>1277.02</v>
      </c>
      <c r="D12" s="350">
        <v>1271.25</v>
      </c>
      <c r="E12" s="383">
        <v>1239.25</v>
      </c>
      <c r="F12" s="385">
        <v>1217.83</v>
      </c>
      <c r="G12" s="383">
        <v>1414.92</v>
      </c>
      <c r="H12" s="386">
        <v>1328.93</v>
      </c>
    </row>
    <row r="13" spans="1:8" ht="21" customHeight="1">
      <c r="A13" s="348" t="s">
        <v>52</v>
      </c>
      <c r="B13" s="383">
        <v>1346.81</v>
      </c>
      <c r="C13" s="384">
        <v>1338.25</v>
      </c>
      <c r="D13" s="350">
        <v>1377.74</v>
      </c>
      <c r="E13" s="383">
        <v>1328.48</v>
      </c>
      <c r="F13" s="385">
        <v>1350.55</v>
      </c>
      <c r="G13" s="383">
        <v>1642.66</v>
      </c>
      <c r="H13" s="386">
        <v>1855.74</v>
      </c>
    </row>
    <row r="14" spans="1:8" ht="21" customHeight="1">
      <c r="A14" s="348" t="s">
        <v>53</v>
      </c>
      <c r="B14" s="383">
        <v>1314.99</v>
      </c>
      <c r="C14" s="384">
        <v>1319.28</v>
      </c>
      <c r="D14" s="350">
        <v>1299.3499999999999</v>
      </c>
      <c r="E14" s="383">
        <v>1262.4100000000001</v>
      </c>
      <c r="F14" s="385">
        <v>1276.4100000000001</v>
      </c>
      <c r="G14" s="383">
        <v>1475.63</v>
      </c>
      <c r="H14" s="386">
        <v>1466.88</v>
      </c>
    </row>
    <row r="15" spans="1:8" ht="21" customHeight="1">
      <c r="A15" s="348" t="s">
        <v>54</v>
      </c>
      <c r="B15" s="383">
        <v>1242.78</v>
      </c>
      <c r="C15" s="384">
        <v>1231.77</v>
      </c>
      <c r="D15" s="350">
        <v>1274.99</v>
      </c>
      <c r="E15" s="383">
        <v>1246.04</v>
      </c>
      <c r="F15" s="385">
        <v>1231.71</v>
      </c>
      <c r="G15" s="383">
        <v>1435.09</v>
      </c>
      <c r="H15" s="386">
        <v>1350.42</v>
      </c>
    </row>
    <row r="16" spans="1:8" ht="21" customHeight="1">
      <c r="A16" s="348" t="s">
        <v>55</v>
      </c>
      <c r="B16" s="383">
        <v>1322.11</v>
      </c>
      <c r="C16" s="384">
        <v>1315.89</v>
      </c>
      <c r="D16" s="350">
        <v>1354.7</v>
      </c>
      <c r="E16" s="383">
        <v>1260.92</v>
      </c>
      <c r="F16" s="385">
        <v>1274.3800000000001</v>
      </c>
      <c r="G16" s="383">
        <v>1676.42</v>
      </c>
      <c r="H16" s="386">
        <v>1959.17</v>
      </c>
    </row>
    <row r="17" spans="1:8" ht="21" customHeight="1">
      <c r="A17" s="348" t="s">
        <v>56</v>
      </c>
      <c r="B17" s="383">
        <v>1287.8399999999999</v>
      </c>
      <c r="C17" s="384">
        <v>1290.21</v>
      </c>
      <c r="D17" s="350">
        <v>1282.73</v>
      </c>
      <c r="E17" s="383">
        <v>1263.79</v>
      </c>
      <c r="F17" s="385">
        <v>1279.6600000000001</v>
      </c>
      <c r="G17" s="383">
        <v>1410.07</v>
      </c>
      <c r="H17" s="386">
        <v>1423.06</v>
      </c>
    </row>
    <row r="18" spans="1:8" s="32" customFormat="1" ht="21" customHeight="1">
      <c r="A18" s="348" t="s">
        <v>57</v>
      </c>
      <c r="B18" s="387">
        <v>1320.4</v>
      </c>
      <c r="C18" s="384">
        <v>1326.69</v>
      </c>
      <c r="D18" s="350">
        <v>1292.8699999999999</v>
      </c>
      <c r="E18" s="388">
        <v>1251.3900000000001</v>
      </c>
      <c r="F18" s="389">
        <v>1281.06</v>
      </c>
      <c r="G18" s="388">
        <v>1431.36</v>
      </c>
      <c r="H18" s="390">
        <v>1523.87</v>
      </c>
    </row>
    <row r="19" spans="1:8" ht="21" customHeight="1">
      <c r="A19" s="348" t="s">
        <v>58</v>
      </c>
      <c r="B19" s="383">
        <v>1328.93</v>
      </c>
      <c r="C19" s="384">
        <v>1320.77</v>
      </c>
      <c r="D19" s="350">
        <v>1379.31</v>
      </c>
      <c r="E19" s="383">
        <v>1322.73</v>
      </c>
      <c r="F19" s="385">
        <v>1325.39</v>
      </c>
      <c r="G19" s="383">
        <v>1559.09</v>
      </c>
      <c r="H19" s="391">
        <v>1594.14</v>
      </c>
    </row>
    <row r="20" spans="1:8" ht="21" customHeight="1">
      <c r="A20" s="348" t="s">
        <v>59</v>
      </c>
      <c r="B20" s="383">
        <v>1303.58</v>
      </c>
      <c r="C20" s="384">
        <v>1307.2</v>
      </c>
      <c r="D20" s="350">
        <v>1292.07</v>
      </c>
      <c r="E20" s="383">
        <v>1262.02</v>
      </c>
      <c r="F20" s="385">
        <v>1277.8900000000001</v>
      </c>
      <c r="G20" s="383">
        <v>1451.07</v>
      </c>
      <c r="H20" s="386">
        <v>1569.51</v>
      </c>
    </row>
    <row r="21" spans="1:8" ht="21" customHeight="1">
      <c r="A21" s="348" t="s">
        <v>60</v>
      </c>
      <c r="B21" s="383">
        <v>1344.29</v>
      </c>
      <c r="C21" s="384">
        <v>1347.85</v>
      </c>
      <c r="D21" s="350">
        <v>1328.99</v>
      </c>
      <c r="E21" s="383">
        <v>1279.05</v>
      </c>
      <c r="F21" s="385">
        <v>1307.54</v>
      </c>
      <c r="G21" s="383">
        <v>1518.37</v>
      </c>
      <c r="H21" s="386">
        <v>1574.21</v>
      </c>
    </row>
    <row r="22" spans="1:8" ht="21" customHeight="1">
      <c r="A22" s="348" t="s">
        <v>61</v>
      </c>
      <c r="B22" s="383">
        <v>1308.06</v>
      </c>
      <c r="C22" s="384">
        <v>1310.99</v>
      </c>
      <c r="D22" s="350">
        <v>1299.76</v>
      </c>
      <c r="E22" s="383">
        <v>1264.02</v>
      </c>
      <c r="F22" s="385">
        <v>1278.03</v>
      </c>
      <c r="G22" s="383">
        <v>1466.79</v>
      </c>
      <c r="H22" s="386">
        <v>1493.91</v>
      </c>
    </row>
    <row r="23" spans="1:8" ht="21" customHeight="1">
      <c r="A23" s="348" t="s">
        <v>62</v>
      </c>
      <c r="B23" s="383">
        <v>1240.79</v>
      </c>
      <c r="C23" s="384">
        <v>1235.33</v>
      </c>
      <c r="D23" s="350">
        <v>1263.51</v>
      </c>
      <c r="E23" s="383">
        <v>1243</v>
      </c>
      <c r="F23" s="385">
        <v>1248.3800000000001</v>
      </c>
      <c r="G23" s="383">
        <v>1358.49</v>
      </c>
      <c r="H23" s="386">
        <v>1450.72</v>
      </c>
    </row>
    <row r="24" spans="1:8" ht="21" customHeight="1">
      <c r="A24" s="348" t="s">
        <v>63</v>
      </c>
      <c r="B24" s="383">
        <v>1310.0899999999999</v>
      </c>
      <c r="C24" s="384">
        <v>1313.78</v>
      </c>
      <c r="D24" s="350">
        <v>1295.01</v>
      </c>
      <c r="E24" s="383">
        <v>1265.72</v>
      </c>
      <c r="F24" s="385">
        <v>1303.23</v>
      </c>
      <c r="G24" s="383">
        <v>1407.01</v>
      </c>
      <c r="H24" s="386">
        <v>1445.07</v>
      </c>
    </row>
    <row r="25" spans="1:8" ht="21" customHeight="1">
      <c r="A25" s="348" t="s">
        <v>64</v>
      </c>
      <c r="B25" s="383">
        <v>1331.84</v>
      </c>
      <c r="C25" s="384">
        <v>1337.45</v>
      </c>
      <c r="D25" s="350">
        <v>1314.26</v>
      </c>
      <c r="E25" s="383">
        <v>1276.27</v>
      </c>
      <c r="F25" s="385">
        <v>1277.33</v>
      </c>
      <c r="G25" s="383">
        <v>1460.82</v>
      </c>
      <c r="H25" s="386">
        <v>1554.06</v>
      </c>
    </row>
    <row r="26" spans="1:8" ht="21" customHeight="1">
      <c r="A26" s="348" t="s">
        <v>65</v>
      </c>
      <c r="B26" s="383">
        <v>1281.2</v>
      </c>
      <c r="C26" s="384">
        <v>1282.94</v>
      </c>
      <c r="D26" s="350">
        <v>1275.56</v>
      </c>
      <c r="E26" s="383">
        <v>1257.5899999999999</v>
      </c>
      <c r="F26" s="385">
        <v>1282.5999999999999</v>
      </c>
      <c r="G26" s="383">
        <v>1358.64</v>
      </c>
      <c r="H26" s="386">
        <v>1390.4</v>
      </c>
    </row>
    <row r="27" spans="1:8" ht="21" customHeight="1">
      <c r="A27" s="392" t="s">
        <v>66</v>
      </c>
      <c r="B27" s="383">
        <v>1307.31</v>
      </c>
      <c r="C27" s="384">
        <v>1303.2</v>
      </c>
      <c r="D27" s="350">
        <v>1321.77</v>
      </c>
      <c r="E27" s="383">
        <v>1268.21</v>
      </c>
      <c r="F27" s="385">
        <v>1248.42</v>
      </c>
      <c r="G27" s="383">
        <v>1564.1</v>
      </c>
      <c r="H27" s="386">
        <v>1275.8</v>
      </c>
    </row>
    <row r="28" spans="1:8" s="2" customFormat="1" ht="53.25" customHeight="1">
      <c r="A28" s="309" t="s">
        <v>85</v>
      </c>
      <c r="B28" s="352">
        <f>C28</f>
        <v>581.55999999999995</v>
      </c>
      <c r="C28" s="352">
        <v>581.55999999999995</v>
      </c>
      <c r="D28" s="311">
        <v>0</v>
      </c>
      <c r="E28" s="311">
        <v>0</v>
      </c>
      <c r="F28" s="311">
        <v>0</v>
      </c>
      <c r="G28" s="311">
        <v>0</v>
      </c>
      <c r="H28" s="312">
        <v>0</v>
      </c>
    </row>
    <row r="29" spans="1:8" ht="21" customHeight="1">
      <c r="A29" s="313" t="s">
        <v>68</v>
      </c>
      <c r="B29" s="393">
        <f t="shared" ref="B29:B31" si="0">C29</f>
        <v>662.6</v>
      </c>
      <c r="C29" s="393">
        <v>662.6</v>
      </c>
      <c r="D29" s="315">
        <v>0</v>
      </c>
      <c r="E29" s="315">
        <v>0</v>
      </c>
      <c r="F29" s="315">
        <v>0</v>
      </c>
      <c r="G29" s="315">
        <v>0</v>
      </c>
      <c r="H29" s="316">
        <v>0</v>
      </c>
    </row>
    <row r="30" spans="1:8" ht="21" customHeight="1">
      <c r="A30" s="313" t="s">
        <v>69</v>
      </c>
      <c r="B30" s="393">
        <f t="shared" si="0"/>
        <v>568.80999999999995</v>
      </c>
      <c r="C30" s="393">
        <v>568.80999999999995</v>
      </c>
      <c r="D30" s="315">
        <v>0</v>
      </c>
      <c r="E30" s="315">
        <v>0</v>
      </c>
      <c r="F30" s="315">
        <v>0</v>
      </c>
      <c r="G30" s="315">
        <v>0</v>
      </c>
      <c r="H30" s="316">
        <v>0</v>
      </c>
    </row>
    <row r="31" spans="1:8" ht="21" customHeight="1">
      <c r="A31" s="317" t="s">
        <v>70</v>
      </c>
      <c r="B31" s="356">
        <f t="shared" si="0"/>
        <v>546.66999999999996</v>
      </c>
      <c r="C31" s="356">
        <v>546.66999999999996</v>
      </c>
      <c r="D31" s="319">
        <v>0</v>
      </c>
      <c r="E31" s="319">
        <v>0</v>
      </c>
      <c r="F31" s="319">
        <v>0</v>
      </c>
      <c r="G31" s="319">
        <v>0</v>
      </c>
      <c r="H31" s="320">
        <v>0</v>
      </c>
    </row>
    <row r="32" spans="1:8" ht="15.75" customHeight="1">
      <c r="A32" s="710" t="s">
        <v>576</v>
      </c>
      <c r="B32" s="710"/>
      <c r="C32" s="710"/>
      <c r="D32" s="710"/>
      <c r="E32" s="710"/>
      <c r="F32" s="710"/>
      <c r="G32" s="710"/>
      <c r="H32" s="710"/>
    </row>
    <row r="33" spans="1:8" ht="24.75" customHeight="1">
      <c r="A33" s="731"/>
      <c r="B33" s="731"/>
      <c r="C33" s="731"/>
      <c r="D33" s="731"/>
      <c r="E33" s="731"/>
      <c r="F33" s="731"/>
      <c r="G33" s="731"/>
      <c r="H33" s="731"/>
    </row>
    <row r="34" spans="1:8">
      <c r="A34" s="57"/>
      <c r="B34" s="57"/>
      <c r="C34" s="57"/>
      <c r="D34" s="57"/>
      <c r="E34" s="57"/>
      <c r="F34" s="57"/>
      <c r="G34" s="57"/>
      <c r="H34" s="57"/>
    </row>
    <row r="37" spans="1:8">
      <c r="C37" s="44"/>
    </row>
    <row r="39" spans="1:8" ht="15">
      <c r="D39" s="58"/>
    </row>
  </sheetData>
  <mergeCells count="18">
    <mergeCell ref="A33:H33"/>
    <mergeCell ref="E7:E8"/>
    <mergeCell ref="F7:F8"/>
    <mergeCell ref="G7:G8"/>
    <mergeCell ref="H7:H8"/>
    <mergeCell ref="B10:H10"/>
    <mergeCell ref="A32:H32"/>
    <mergeCell ref="A1:H1"/>
    <mergeCell ref="A3:H3"/>
    <mergeCell ref="A4:A10"/>
    <mergeCell ref="B4:B8"/>
    <mergeCell ref="C4:H4"/>
    <mergeCell ref="C5:C8"/>
    <mergeCell ref="D5:D8"/>
    <mergeCell ref="E5:H5"/>
    <mergeCell ref="E6:F6"/>
    <mergeCell ref="G6:H6"/>
    <mergeCell ref="B9:H9"/>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F59"/>
  <sheetViews>
    <sheetView showGridLines="0" tabSelected="1" view="pageBreakPreview" topLeftCell="A46" zoomScaleNormal="100" zoomScaleSheetLayoutView="100" workbookViewId="0">
      <selection activeCell="A15" sqref="A15:G15"/>
    </sheetView>
  </sheetViews>
  <sheetFormatPr defaultRowHeight="15"/>
  <cols>
    <col min="1" max="1" width="74.625" customWidth="1"/>
    <col min="2" max="2" width="6.625" customWidth="1"/>
    <col min="3" max="3" width="6" customWidth="1"/>
  </cols>
  <sheetData>
    <row r="1" spans="1:3" ht="15" customHeight="1">
      <c r="A1" s="156" t="s">
        <v>1</v>
      </c>
      <c r="B1" s="99"/>
      <c r="C1" s="99"/>
    </row>
    <row r="2" spans="1:3" ht="15" customHeight="1">
      <c r="A2" s="108"/>
      <c r="B2" s="118" t="s">
        <v>314</v>
      </c>
      <c r="C2" s="119" t="s">
        <v>312</v>
      </c>
    </row>
    <row r="3" spans="1:3" ht="18.75" customHeight="1">
      <c r="A3" s="571" t="s">
        <v>310</v>
      </c>
      <c r="B3" s="572" t="s">
        <v>315</v>
      </c>
      <c r="C3" s="585">
        <v>5</v>
      </c>
    </row>
    <row r="4" spans="1:3" ht="24" customHeight="1">
      <c r="A4" s="113" t="s">
        <v>311</v>
      </c>
      <c r="B4" s="116" t="s">
        <v>315</v>
      </c>
      <c r="C4" s="120">
        <v>11</v>
      </c>
    </row>
    <row r="5" spans="1:3" ht="24" customHeight="1">
      <c r="A5" s="573" t="s">
        <v>578</v>
      </c>
      <c r="B5" s="116" t="s">
        <v>315</v>
      </c>
      <c r="C5" s="120">
        <v>11</v>
      </c>
    </row>
    <row r="6" spans="1:3" ht="24.75" customHeight="1">
      <c r="A6" s="155" t="s">
        <v>313</v>
      </c>
      <c r="B6" s="123"/>
      <c r="C6" s="120"/>
    </row>
    <row r="7" spans="1:3" ht="27" customHeight="1">
      <c r="A7" s="114" t="s">
        <v>564</v>
      </c>
      <c r="B7" s="121"/>
      <c r="C7" s="121"/>
    </row>
    <row r="8" spans="1:3" ht="24" customHeight="1">
      <c r="A8" s="100" t="s">
        <v>379</v>
      </c>
      <c r="B8" s="116">
        <v>1</v>
      </c>
      <c r="C8" s="117">
        <v>12</v>
      </c>
    </row>
    <row r="9" spans="1:3" ht="36" customHeight="1">
      <c r="A9" s="100" t="s">
        <v>380</v>
      </c>
      <c r="B9" s="116">
        <v>2</v>
      </c>
      <c r="C9" s="117">
        <v>13</v>
      </c>
    </row>
    <row r="10" spans="1:3" ht="24" customHeight="1">
      <c r="A10" s="100" t="s">
        <v>297</v>
      </c>
      <c r="B10" s="116">
        <v>3</v>
      </c>
      <c r="C10" s="117">
        <v>13</v>
      </c>
    </row>
    <row r="11" spans="1:3" ht="24" customHeight="1">
      <c r="A11" s="586" t="s">
        <v>621</v>
      </c>
      <c r="B11" s="116">
        <v>4</v>
      </c>
      <c r="C11" s="117">
        <v>14</v>
      </c>
    </row>
    <row r="12" spans="1:3" ht="24" customHeight="1">
      <c r="A12" s="586" t="s">
        <v>620</v>
      </c>
      <c r="B12" s="116">
        <v>5</v>
      </c>
      <c r="C12" s="117">
        <v>14</v>
      </c>
    </row>
    <row r="13" spans="1:3" ht="36" customHeight="1">
      <c r="A13" s="100" t="s">
        <v>357</v>
      </c>
      <c r="B13" s="116">
        <v>6</v>
      </c>
      <c r="C13" s="117">
        <v>15</v>
      </c>
    </row>
    <row r="14" spans="1:3" ht="36" customHeight="1">
      <c r="A14" s="586" t="s">
        <v>622</v>
      </c>
      <c r="B14" s="116">
        <v>7</v>
      </c>
      <c r="C14" s="117">
        <v>15</v>
      </c>
    </row>
    <row r="15" spans="1:3" ht="36" customHeight="1">
      <c r="A15" s="100" t="s">
        <v>358</v>
      </c>
      <c r="B15" s="116">
        <v>8</v>
      </c>
      <c r="C15" s="117">
        <v>16</v>
      </c>
    </row>
    <row r="16" spans="1:3" ht="36" customHeight="1">
      <c r="A16" s="586" t="s">
        <v>623</v>
      </c>
      <c r="B16" s="116">
        <v>9</v>
      </c>
      <c r="C16" s="117">
        <v>16</v>
      </c>
    </row>
    <row r="17" spans="1:3" ht="36" customHeight="1">
      <c r="A17" s="100" t="s">
        <v>381</v>
      </c>
      <c r="B17" s="116">
        <v>10</v>
      </c>
      <c r="C17" s="117">
        <v>17</v>
      </c>
    </row>
    <row r="18" spans="1:3" ht="30" customHeight="1">
      <c r="A18" s="114" t="s">
        <v>565</v>
      </c>
      <c r="B18" s="122"/>
      <c r="C18" s="122"/>
    </row>
    <row r="19" spans="1:3" ht="21.75" customHeight="1">
      <c r="A19" s="115" t="s">
        <v>566</v>
      </c>
      <c r="B19" s="116"/>
      <c r="C19" s="123"/>
    </row>
    <row r="20" spans="1:3" ht="24" customHeight="1">
      <c r="A20" s="100" t="s">
        <v>295</v>
      </c>
      <c r="B20" s="116" t="s">
        <v>382</v>
      </c>
      <c r="C20" s="117">
        <v>18</v>
      </c>
    </row>
    <row r="21" spans="1:3" ht="24" customHeight="1">
      <c r="A21" s="100" t="s">
        <v>305</v>
      </c>
      <c r="B21" s="116" t="s">
        <v>383</v>
      </c>
      <c r="C21" s="117">
        <v>19</v>
      </c>
    </row>
    <row r="22" spans="1:3" ht="24" customHeight="1">
      <c r="A22" s="100" t="s">
        <v>306</v>
      </c>
      <c r="B22" s="116" t="s">
        <v>384</v>
      </c>
      <c r="C22" s="117">
        <v>20</v>
      </c>
    </row>
    <row r="23" spans="1:3" ht="36" customHeight="1">
      <c r="A23" s="100" t="s">
        <v>307</v>
      </c>
      <c r="B23" s="116" t="s">
        <v>385</v>
      </c>
      <c r="C23" s="117">
        <v>21</v>
      </c>
    </row>
    <row r="24" spans="1:3" ht="24" customHeight="1">
      <c r="A24" s="100" t="s">
        <v>386</v>
      </c>
      <c r="B24" s="116" t="s">
        <v>387</v>
      </c>
      <c r="C24" s="117">
        <v>22</v>
      </c>
    </row>
    <row r="25" spans="1:3" ht="36" customHeight="1">
      <c r="A25" s="100" t="s">
        <v>388</v>
      </c>
      <c r="B25" s="116" t="s">
        <v>389</v>
      </c>
      <c r="C25" s="117">
        <v>24</v>
      </c>
    </row>
    <row r="26" spans="1:3" ht="24" customHeight="1">
      <c r="A26" s="100" t="s">
        <v>391</v>
      </c>
      <c r="B26" s="116" t="s">
        <v>392</v>
      </c>
      <c r="C26" s="117">
        <v>25</v>
      </c>
    </row>
    <row r="27" spans="1:3" ht="30" customHeight="1">
      <c r="A27" s="100" t="s">
        <v>390</v>
      </c>
      <c r="B27" s="116" t="s">
        <v>393</v>
      </c>
      <c r="C27" s="117">
        <v>26</v>
      </c>
    </row>
    <row r="28" spans="1:3" ht="18" customHeight="1">
      <c r="A28" s="100"/>
      <c r="B28" s="118" t="s">
        <v>314</v>
      </c>
      <c r="C28" s="119" t="s">
        <v>312</v>
      </c>
    </row>
    <row r="29" spans="1:3" s="101" customFormat="1" ht="21.75" customHeight="1">
      <c r="A29" s="115" t="s">
        <v>577</v>
      </c>
      <c r="B29" s="116"/>
      <c r="C29" s="117"/>
    </row>
    <row r="30" spans="1:3" ht="24" customHeight="1">
      <c r="A30" s="587" t="s">
        <v>624</v>
      </c>
      <c r="B30" s="116" t="s">
        <v>394</v>
      </c>
      <c r="C30" s="117">
        <v>27</v>
      </c>
    </row>
    <row r="31" spans="1:3" ht="24" customHeight="1">
      <c r="A31" s="100" t="s">
        <v>395</v>
      </c>
      <c r="B31" s="116" t="s">
        <v>396</v>
      </c>
      <c r="C31" s="117">
        <v>27</v>
      </c>
    </row>
    <row r="32" spans="1:3" ht="24" customHeight="1">
      <c r="A32" s="587" t="s">
        <v>94</v>
      </c>
      <c r="B32" s="116" t="s">
        <v>397</v>
      </c>
      <c r="C32" s="117">
        <v>28</v>
      </c>
    </row>
    <row r="33" spans="1:6" ht="24" customHeight="1">
      <c r="A33" s="100" t="s">
        <v>401</v>
      </c>
      <c r="B33" s="116" t="s">
        <v>398</v>
      </c>
      <c r="C33" s="117">
        <v>28</v>
      </c>
    </row>
    <row r="34" spans="1:6" ht="30" customHeight="1">
      <c r="A34" s="115" t="s">
        <v>567</v>
      </c>
      <c r="B34" s="124"/>
      <c r="C34" s="124"/>
    </row>
    <row r="35" spans="1:6" ht="33" customHeight="1">
      <c r="A35" s="100" t="s">
        <v>296</v>
      </c>
      <c r="B35" s="116" t="s">
        <v>308</v>
      </c>
      <c r="C35" s="117">
        <v>29</v>
      </c>
    </row>
    <row r="36" spans="1:6" ht="30" customHeight="1">
      <c r="A36" s="115" t="s">
        <v>568</v>
      </c>
      <c r="B36" s="124"/>
      <c r="C36" s="124"/>
    </row>
    <row r="37" spans="1:6" ht="24" customHeight="1">
      <c r="A37" s="100" t="s">
        <v>299</v>
      </c>
      <c r="B37" s="116" t="s">
        <v>399</v>
      </c>
      <c r="C37" s="117">
        <v>30</v>
      </c>
    </row>
    <row r="38" spans="1:6" ht="24" customHeight="1">
      <c r="A38" s="100" t="s">
        <v>400</v>
      </c>
      <c r="B38" s="116" t="s">
        <v>404</v>
      </c>
      <c r="C38" s="117">
        <v>30</v>
      </c>
    </row>
    <row r="39" spans="1:6" ht="24" customHeight="1">
      <c r="A39" s="100" t="s">
        <v>300</v>
      </c>
      <c r="B39" s="116" t="s">
        <v>405</v>
      </c>
      <c r="C39" s="117">
        <v>32</v>
      </c>
    </row>
    <row r="40" spans="1:6" ht="24" customHeight="1">
      <c r="A40" s="100" t="s">
        <v>301</v>
      </c>
      <c r="B40" s="116" t="s">
        <v>406</v>
      </c>
      <c r="C40" s="117">
        <v>32</v>
      </c>
    </row>
    <row r="41" spans="1:6" ht="30" customHeight="1">
      <c r="A41" s="114" t="s">
        <v>361</v>
      </c>
      <c r="B41" s="121"/>
      <c r="C41" s="121"/>
    </row>
    <row r="42" spans="1:6" ht="24" customHeight="1">
      <c r="A42" s="100" t="s">
        <v>625</v>
      </c>
      <c r="B42" s="116" t="s">
        <v>407</v>
      </c>
      <c r="C42" s="117">
        <v>34</v>
      </c>
    </row>
    <row r="43" spans="1:6" ht="24" customHeight="1">
      <c r="A43" s="100" t="s">
        <v>626</v>
      </c>
      <c r="B43" s="116" t="s">
        <v>408</v>
      </c>
      <c r="C43" s="117">
        <v>35</v>
      </c>
    </row>
    <row r="44" spans="1:6" ht="24" customHeight="1">
      <c r="A44" s="100" t="s">
        <v>627</v>
      </c>
      <c r="B44" s="116" t="s">
        <v>409</v>
      </c>
      <c r="C44" s="117">
        <v>35</v>
      </c>
    </row>
    <row r="45" spans="1:6" ht="24" customHeight="1">
      <c r="A45" s="100" t="s">
        <v>628</v>
      </c>
      <c r="B45" s="116" t="s">
        <v>629</v>
      </c>
      <c r="C45" s="117">
        <v>36</v>
      </c>
    </row>
    <row r="46" spans="1:6" ht="36" customHeight="1">
      <c r="A46" s="587" t="s">
        <v>630</v>
      </c>
      <c r="B46" s="116" t="s">
        <v>410</v>
      </c>
      <c r="C46" s="117">
        <v>37</v>
      </c>
      <c r="D46" s="602"/>
      <c r="E46" s="602"/>
      <c r="F46" s="602"/>
    </row>
    <row r="47" spans="1:6" ht="36" customHeight="1">
      <c r="A47" s="587" t="s">
        <v>631</v>
      </c>
      <c r="B47" s="116" t="s">
        <v>411</v>
      </c>
      <c r="C47" s="117">
        <v>37</v>
      </c>
      <c r="D47" s="602"/>
      <c r="E47" s="602"/>
      <c r="F47" s="602"/>
    </row>
    <row r="48" spans="1:6" ht="24" customHeight="1">
      <c r="A48" s="100" t="s">
        <v>402</v>
      </c>
      <c r="B48" s="116" t="s">
        <v>403</v>
      </c>
      <c r="C48" s="117">
        <v>39</v>
      </c>
    </row>
    <row r="49" spans="1:3" ht="24" customHeight="1">
      <c r="A49" s="587" t="s">
        <v>633</v>
      </c>
      <c r="B49" s="116" t="s">
        <v>412</v>
      </c>
      <c r="C49" s="117">
        <v>39</v>
      </c>
    </row>
    <row r="50" spans="1:3" ht="30" customHeight="1">
      <c r="A50" s="114" t="s">
        <v>569</v>
      </c>
      <c r="B50" s="121"/>
      <c r="C50" s="121"/>
    </row>
    <row r="51" spans="1:3" ht="36" customHeight="1">
      <c r="A51" s="587" t="s">
        <v>634</v>
      </c>
      <c r="B51" s="116" t="s">
        <v>413</v>
      </c>
      <c r="C51" s="117">
        <v>40</v>
      </c>
    </row>
    <row r="52" spans="1:3" ht="24" customHeight="1">
      <c r="A52" s="587" t="s">
        <v>635</v>
      </c>
      <c r="B52" s="116" t="s">
        <v>414</v>
      </c>
      <c r="C52" s="117">
        <v>40</v>
      </c>
    </row>
    <row r="53" spans="1:3" ht="21" customHeight="1">
      <c r="A53" s="107"/>
      <c r="B53" s="118" t="s">
        <v>314</v>
      </c>
      <c r="C53" s="119" t="s">
        <v>312</v>
      </c>
    </row>
    <row r="54" spans="1:3" s="110" customFormat="1" ht="21" customHeight="1">
      <c r="A54" s="155" t="s">
        <v>309</v>
      </c>
      <c r="B54" s="126"/>
      <c r="C54" s="125"/>
    </row>
    <row r="55" spans="1:3" ht="24" customHeight="1">
      <c r="A55" s="100" t="s">
        <v>305</v>
      </c>
      <c r="B55" s="116">
        <v>1</v>
      </c>
      <c r="C55" s="117">
        <v>19</v>
      </c>
    </row>
    <row r="56" spans="1:3" ht="24" customHeight="1">
      <c r="A56" s="100" t="s">
        <v>306</v>
      </c>
      <c r="B56" s="116">
        <v>2</v>
      </c>
      <c r="C56" s="117">
        <v>20</v>
      </c>
    </row>
    <row r="57" spans="1:3" ht="24" customHeight="1">
      <c r="A57" s="100" t="s">
        <v>303</v>
      </c>
      <c r="B57" s="116">
        <v>3</v>
      </c>
      <c r="C57" s="117">
        <v>23</v>
      </c>
    </row>
    <row r="58" spans="1:3" ht="24" customHeight="1">
      <c r="A58" s="100" t="s">
        <v>304</v>
      </c>
      <c r="B58" s="116">
        <v>4</v>
      </c>
      <c r="C58" s="117">
        <v>31</v>
      </c>
    </row>
    <row r="59" spans="1:3" ht="24" customHeight="1">
      <c r="A59" s="100" t="s">
        <v>302</v>
      </c>
      <c r="B59" s="116">
        <v>5</v>
      </c>
      <c r="C59" s="117">
        <v>33</v>
      </c>
    </row>
  </sheetData>
  <mergeCells count="2">
    <mergeCell ref="D46:F46"/>
    <mergeCell ref="D47:F47"/>
  </mergeCell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 &amp;P -</oddFooter>
  </headerFooter>
  <rowBreaks count="3" manualBreakCount="3">
    <brk id="27" max="2" man="1"/>
    <brk id="52" max="2" man="1"/>
    <brk id="59"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F34"/>
  <sheetViews>
    <sheetView showGridLines="0" tabSelected="1" view="pageBreakPreview" zoomScaleNormal="100" zoomScaleSheetLayoutView="100" workbookViewId="0">
      <selection activeCell="A15" sqref="A15:G15"/>
    </sheetView>
  </sheetViews>
  <sheetFormatPr defaultColWidth="8" defaultRowHeight="12.75"/>
  <cols>
    <col min="1" max="1" width="20.375" style="1" customWidth="1"/>
    <col min="2" max="3" width="11.625" style="1" customWidth="1"/>
    <col min="4" max="4" width="11.875" style="1" customWidth="1"/>
    <col min="5" max="6" width="9.5" style="1" customWidth="1"/>
    <col min="7" max="16380" width="8" style="1"/>
    <col min="16381" max="16384" width="0.625" style="1" customWidth="1"/>
  </cols>
  <sheetData>
    <row r="1" spans="1:6" ht="30" customHeight="1">
      <c r="A1" s="671" t="str">
        <f>'Tab 8 (18)'!A1:H1</f>
        <v>II. FUNDUSZ EMERYTALNO-RENTOWY</v>
      </c>
      <c r="B1" s="671"/>
      <c r="C1" s="671"/>
      <c r="D1" s="671"/>
      <c r="E1" s="671"/>
      <c r="F1" s="671"/>
    </row>
    <row r="2" spans="1:6" s="60" customFormat="1" ht="17.25" customHeight="1">
      <c r="A2" s="59"/>
      <c r="B2" s="59"/>
      <c r="C2" s="59"/>
      <c r="D2" s="59"/>
    </row>
    <row r="3" spans="1:6" ht="26.25" customHeight="1">
      <c r="A3" s="735" t="s">
        <v>599</v>
      </c>
      <c r="B3" s="735"/>
      <c r="C3" s="735"/>
      <c r="D3" s="735"/>
      <c r="E3" s="735"/>
      <c r="F3" s="735"/>
    </row>
    <row r="4" spans="1:6" ht="19.5" customHeight="1">
      <c r="A4" s="617" t="s">
        <v>20</v>
      </c>
      <c r="B4" s="613" t="s">
        <v>21</v>
      </c>
      <c r="C4" s="614"/>
      <c r="D4" s="615" t="s">
        <v>503</v>
      </c>
      <c r="E4" s="615"/>
      <c r="F4" s="614"/>
    </row>
    <row r="5" spans="1:6" ht="24" customHeight="1">
      <c r="A5" s="733"/>
      <c r="B5" s="616" t="s">
        <v>502</v>
      </c>
      <c r="C5" s="616" t="s">
        <v>293</v>
      </c>
      <c r="D5" s="617" t="s">
        <v>502</v>
      </c>
      <c r="E5" s="619" t="s">
        <v>22</v>
      </c>
      <c r="F5" s="620"/>
    </row>
    <row r="6" spans="1:6" ht="66.75" customHeight="1">
      <c r="A6" s="734"/>
      <c r="B6" s="616"/>
      <c r="C6" s="616"/>
      <c r="D6" s="618"/>
      <c r="E6" s="210" t="s">
        <v>504</v>
      </c>
      <c r="F6" s="211" t="s">
        <v>505</v>
      </c>
    </row>
    <row r="7" spans="1:6" ht="21.75" customHeight="1">
      <c r="A7" s="363" t="s">
        <v>87</v>
      </c>
      <c r="B7" s="364">
        <v>45996</v>
      </c>
      <c r="C7" s="365">
        <v>41269</v>
      </c>
      <c r="D7" s="365">
        <v>40091</v>
      </c>
      <c r="E7" s="167">
        <f>D7/B7-1</f>
        <v>-0.12838072875902251</v>
      </c>
      <c r="F7" s="196">
        <f>D7/C7-1</f>
        <v>-2.8544428021032742E-2</v>
      </c>
    </row>
    <row r="8" spans="1:6" ht="21.75" customHeight="1">
      <c r="A8" s="366" t="s">
        <v>88</v>
      </c>
      <c r="B8" s="367">
        <v>45134609.269999988</v>
      </c>
      <c r="C8" s="368">
        <v>41077583.169999987</v>
      </c>
      <c r="D8" s="368">
        <v>39737939.660000004</v>
      </c>
      <c r="E8" s="170">
        <f t="shared" ref="E8:E9" si="0">D8/B8-1</f>
        <v>-0.11956832455813537</v>
      </c>
      <c r="F8" s="369">
        <f t="shared" ref="F8:F9" si="1">D8/C8-1</f>
        <v>-3.2612520178118887E-2</v>
      </c>
    </row>
    <row r="9" spans="1:6" ht="21.75" customHeight="1">
      <c r="A9" s="370" t="s">
        <v>89</v>
      </c>
      <c r="B9" s="371">
        <f>ROUND(B8/B7,2)</f>
        <v>981.27</v>
      </c>
      <c r="C9" s="371">
        <f t="shared" ref="C9:D9" si="2">ROUND(C8/C7,2)</f>
        <v>995.36</v>
      </c>
      <c r="D9" s="372">
        <f t="shared" si="2"/>
        <v>991.19</v>
      </c>
      <c r="E9" s="176">
        <f t="shared" si="0"/>
        <v>1.0109348089720527E-2</v>
      </c>
      <c r="F9" s="197">
        <f t="shared" si="1"/>
        <v>-4.1894389969457935E-3</v>
      </c>
    </row>
    <row r="10" spans="1:6" ht="18.75" customHeight="1">
      <c r="A10" s="104"/>
      <c r="B10" s="104"/>
      <c r="C10" s="104"/>
      <c r="D10" s="104"/>
      <c r="E10" s="104"/>
      <c r="F10" s="104"/>
    </row>
    <row r="11" spans="1:6" s="105" customFormat="1" ht="29.25" customHeight="1">
      <c r="A11" s="738" t="s">
        <v>372</v>
      </c>
      <c r="B11" s="738"/>
      <c r="C11" s="738"/>
      <c r="D11" s="738"/>
      <c r="E11" s="139"/>
      <c r="F11" s="139"/>
    </row>
    <row r="12" spans="1:6" ht="35.450000000000003" customHeight="1">
      <c r="A12" s="617" t="s">
        <v>20</v>
      </c>
      <c r="B12" s="576" t="s">
        <v>90</v>
      </c>
      <c r="C12" s="576" t="s">
        <v>359</v>
      </c>
      <c r="D12" s="577" t="s">
        <v>532</v>
      </c>
      <c r="E12" s="736"/>
      <c r="F12" s="737"/>
    </row>
    <row r="13" spans="1:6" ht="14.25" customHeight="1">
      <c r="A13" s="618"/>
      <c r="B13" s="613" t="str">
        <f>'Tab 6 i 7 '!B19:G19</f>
        <v>I KWARTAŁ 2021 R.</v>
      </c>
      <c r="C13" s="615"/>
      <c r="D13" s="614"/>
      <c r="E13" s="583"/>
      <c r="F13" s="584"/>
    </row>
    <row r="14" spans="1:6" ht="21" customHeight="1">
      <c r="A14" s="225" t="s">
        <v>513</v>
      </c>
      <c r="B14" s="215">
        <f>SUM(B15:B30)</f>
        <v>40091</v>
      </c>
      <c r="C14" s="373">
        <f>SUM(C15:C30)</f>
        <v>39737939.659999996</v>
      </c>
      <c r="D14" s="373">
        <f>ROUND(C14/B14,2)</f>
        <v>991.19</v>
      </c>
      <c r="E14" s="739"/>
      <c r="F14" s="740"/>
    </row>
    <row r="15" spans="1:6" ht="21" customHeight="1">
      <c r="A15" s="226" t="s">
        <v>51</v>
      </c>
      <c r="B15" s="220">
        <v>884</v>
      </c>
      <c r="C15" s="374">
        <v>878054.7</v>
      </c>
      <c r="D15" s="374">
        <f t="shared" ref="D15:D30" si="3">ROUND(C15/B15,2)</f>
        <v>993.27</v>
      </c>
      <c r="E15" s="741"/>
      <c r="F15" s="742"/>
    </row>
    <row r="16" spans="1:6" ht="21" customHeight="1">
      <c r="A16" s="226" t="s">
        <v>52</v>
      </c>
      <c r="B16" s="220">
        <v>1599</v>
      </c>
      <c r="C16" s="374">
        <v>1589497.6</v>
      </c>
      <c r="D16" s="374">
        <f t="shared" si="3"/>
        <v>994.06</v>
      </c>
      <c r="E16" s="741"/>
      <c r="F16" s="742"/>
    </row>
    <row r="17" spans="1:6" ht="21" customHeight="1">
      <c r="A17" s="226" t="s">
        <v>53</v>
      </c>
      <c r="B17" s="220">
        <v>5345</v>
      </c>
      <c r="C17" s="374">
        <v>5407147.9399999995</v>
      </c>
      <c r="D17" s="374">
        <f t="shared" si="3"/>
        <v>1011.63</v>
      </c>
      <c r="E17" s="741"/>
      <c r="F17" s="742"/>
    </row>
    <row r="18" spans="1:6" ht="21" customHeight="1">
      <c r="A18" s="226" t="s">
        <v>54</v>
      </c>
      <c r="B18" s="220">
        <v>361</v>
      </c>
      <c r="C18" s="374">
        <v>352378.2</v>
      </c>
      <c r="D18" s="374">
        <f t="shared" si="3"/>
        <v>976.12</v>
      </c>
      <c r="E18" s="741"/>
      <c r="F18" s="742"/>
    </row>
    <row r="19" spans="1:6" ht="21" customHeight="1">
      <c r="A19" s="226" t="s">
        <v>55</v>
      </c>
      <c r="B19" s="220">
        <v>2529</v>
      </c>
      <c r="C19" s="374">
        <v>2496120.4</v>
      </c>
      <c r="D19" s="374">
        <f t="shared" si="3"/>
        <v>987</v>
      </c>
      <c r="E19" s="741"/>
      <c r="F19" s="742"/>
    </row>
    <row r="20" spans="1:6" ht="21" customHeight="1">
      <c r="A20" s="226" t="s">
        <v>56</v>
      </c>
      <c r="B20" s="220">
        <v>7019</v>
      </c>
      <c r="C20" s="374">
        <v>6882136.5</v>
      </c>
      <c r="D20" s="374">
        <f t="shared" si="3"/>
        <v>980.5</v>
      </c>
      <c r="E20" s="741"/>
      <c r="F20" s="742"/>
    </row>
    <row r="21" spans="1:6" ht="21" customHeight="1">
      <c r="A21" s="226" t="s">
        <v>57</v>
      </c>
      <c r="B21" s="220">
        <v>4845</v>
      </c>
      <c r="C21" s="374">
        <v>4852032.4000000004</v>
      </c>
      <c r="D21" s="374">
        <f t="shared" si="3"/>
        <v>1001.45</v>
      </c>
      <c r="E21" s="741"/>
      <c r="F21" s="742"/>
    </row>
    <row r="22" spans="1:6" ht="21" customHeight="1">
      <c r="A22" s="226" t="s">
        <v>58</v>
      </c>
      <c r="B22" s="220">
        <v>890</v>
      </c>
      <c r="C22" s="374">
        <v>874983.20000000007</v>
      </c>
      <c r="D22" s="374">
        <f t="shared" si="3"/>
        <v>983.13</v>
      </c>
      <c r="E22" s="741"/>
      <c r="F22" s="742"/>
    </row>
    <row r="23" spans="1:6" ht="21" customHeight="1">
      <c r="A23" s="226" t="s">
        <v>59</v>
      </c>
      <c r="B23" s="220">
        <v>3716</v>
      </c>
      <c r="C23" s="374">
        <v>3668144.3</v>
      </c>
      <c r="D23" s="374">
        <f t="shared" si="3"/>
        <v>987.12</v>
      </c>
      <c r="E23" s="741"/>
      <c r="F23" s="742"/>
    </row>
    <row r="24" spans="1:6" ht="21" customHeight="1">
      <c r="A24" s="226" t="s">
        <v>60</v>
      </c>
      <c r="B24" s="220">
        <v>2929</v>
      </c>
      <c r="C24" s="374">
        <v>2875691.7</v>
      </c>
      <c r="D24" s="374">
        <f t="shared" si="3"/>
        <v>981.8</v>
      </c>
      <c r="E24" s="741"/>
      <c r="F24" s="742"/>
    </row>
    <row r="25" spans="1:6" ht="21" customHeight="1">
      <c r="A25" s="226" t="s">
        <v>61</v>
      </c>
      <c r="B25" s="220">
        <v>1360</v>
      </c>
      <c r="C25" s="374">
        <v>1339741.5</v>
      </c>
      <c r="D25" s="374">
        <f t="shared" si="3"/>
        <v>985.1</v>
      </c>
      <c r="E25" s="741"/>
      <c r="F25" s="742"/>
    </row>
    <row r="26" spans="1:6" ht="21" customHeight="1">
      <c r="A26" s="226" t="s">
        <v>62</v>
      </c>
      <c r="B26" s="220">
        <v>969</v>
      </c>
      <c r="C26" s="374">
        <v>957228.3</v>
      </c>
      <c r="D26" s="374">
        <f t="shared" si="3"/>
        <v>987.85</v>
      </c>
      <c r="E26" s="741"/>
      <c r="F26" s="742"/>
    </row>
    <row r="27" spans="1:6" ht="21" customHeight="1">
      <c r="A27" s="226" t="s">
        <v>63</v>
      </c>
      <c r="B27" s="220">
        <v>2199</v>
      </c>
      <c r="C27" s="374">
        <v>2197883.9</v>
      </c>
      <c r="D27" s="374">
        <f t="shared" si="3"/>
        <v>999.49</v>
      </c>
      <c r="E27" s="741"/>
      <c r="F27" s="742"/>
    </row>
    <row r="28" spans="1:6" ht="21" customHeight="1">
      <c r="A28" s="226" t="s">
        <v>64</v>
      </c>
      <c r="B28" s="220">
        <v>1235</v>
      </c>
      <c r="C28" s="374">
        <v>1231941.8999999999</v>
      </c>
      <c r="D28" s="374">
        <f t="shared" si="3"/>
        <v>997.52</v>
      </c>
      <c r="E28" s="741"/>
      <c r="F28" s="742"/>
    </row>
    <row r="29" spans="1:6" ht="21" customHeight="1">
      <c r="A29" s="226" t="s">
        <v>65</v>
      </c>
      <c r="B29" s="220">
        <v>3775</v>
      </c>
      <c r="C29" s="374">
        <v>3707023.82</v>
      </c>
      <c r="D29" s="374">
        <f t="shared" si="3"/>
        <v>981.99</v>
      </c>
      <c r="E29" s="741"/>
      <c r="F29" s="742"/>
    </row>
    <row r="30" spans="1:6" ht="21" customHeight="1">
      <c r="A30" s="227" t="s">
        <v>66</v>
      </c>
      <c r="B30" s="229">
        <v>436</v>
      </c>
      <c r="C30" s="375">
        <v>427933.29999999993</v>
      </c>
      <c r="D30" s="376">
        <f t="shared" si="3"/>
        <v>981.5</v>
      </c>
      <c r="E30" s="741"/>
      <c r="F30" s="742"/>
    </row>
    <row r="32" spans="1:6">
      <c r="B32" s="18"/>
      <c r="C32" s="18"/>
      <c r="D32" s="18"/>
    </row>
    <row r="33" spans="4:4">
      <c r="D33" s="63"/>
    </row>
    <row r="34" spans="4:4">
      <c r="D34" s="63"/>
    </row>
  </sheetData>
  <mergeCells count="30">
    <mergeCell ref="E27:F27"/>
    <mergeCell ref="E28:F28"/>
    <mergeCell ref="E29:F29"/>
    <mergeCell ref="E30:F30"/>
    <mergeCell ref="E22:F22"/>
    <mergeCell ref="E23:F23"/>
    <mergeCell ref="E24:F24"/>
    <mergeCell ref="E25:F25"/>
    <mergeCell ref="E26:F26"/>
    <mergeCell ref="E17:F17"/>
    <mergeCell ref="E18:F18"/>
    <mergeCell ref="E19:F19"/>
    <mergeCell ref="E20:F20"/>
    <mergeCell ref="E21:F21"/>
    <mergeCell ref="E12:F12"/>
    <mergeCell ref="A11:D11"/>
    <mergeCell ref="E14:F14"/>
    <mergeCell ref="E15:F15"/>
    <mergeCell ref="E16:F16"/>
    <mergeCell ref="A12:A13"/>
    <mergeCell ref="B13:D13"/>
    <mergeCell ref="A1:F1"/>
    <mergeCell ref="A4:A6"/>
    <mergeCell ref="B4:C4"/>
    <mergeCell ref="D4:F4"/>
    <mergeCell ref="B5:B6"/>
    <mergeCell ref="C5:C6"/>
    <mergeCell ref="D5:D6"/>
    <mergeCell ref="E5:F5"/>
    <mergeCell ref="A3:F3"/>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M46"/>
  <sheetViews>
    <sheetView showGridLines="0" tabSelected="1" view="pageBreakPreview" zoomScaleNormal="100" zoomScaleSheetLayoutView="100" workbookViewId="0">
      <selection activeCell="A15" sqref="A15:G15"/>
    </sheetView>
  </sheetViews>
  <sheetFormatPr defaultColWidth="8" defaultRowHeight="12.75"/>
  <cols>
    <col min="1" max="1" width="19.375" style="1" customWidth="1"/>
    <col min="2" max="2" width="10.5" style="1" customWidth="1"/>
    <col min="3" max="3" width="11.125" style="1" customWidth="1"/>
    <col min="4" max="4" width="10.75" style="1" customWidth="1"/>
    <col min="5" max="6" width="10.625" style="1" customWidth="1"/>
    <col min="7" max="9" width="10.5" style="40" customWidth="1"/>
    <col min="10" max="897" width="8" style="40" customWidth="1"/>
    <col min="898" max="16383" width="8" style="1" customWidth="1"/>
    <col min="16384" max="16384" width="0.25" style="1" customWidth="1"/>
  </cols>
  <sheetData>
    <row r="1" spans="1:897" ht="30" customHeight="1">
      <c r="A1" s="671" t="str">
        <f>'Tab 9 (19) i 10 (20)'!A1:F1</f>
        <v>II. FUNDUSZ EMERYTALNO-RENTOWY</v>
      </c>
      <c r="B1" s="671"/>
      <c r="C1" s="671"/>
      <c r="D1" s="671"/>
      <c r="E1" s="671"/>
      <c r="F1" s="671"/>
      <c r="G1" s="671"/>
      <c r="H1" s="671"/>
      <c r="I1" s="671"/>
    </row>
    <row r="2" spans="1:897" ht="30" customHeight="1">
      <c r="A2" s="750" t="s">
        <v>600</v>
      </c>
      <c r="B2" s="750"/>
      <c r="C2" s="750"/>
      <c r="D2" s="750"/>
      <c r="E2" s="750"/>
      <c r="F2" s="750"/>
    </row>
    <row r="3" spans="1:897" s="14" customFormat="1" ht="16.5" customHeight="1">
      <c r="A3" s="616" t="s">
        <v>20</v>
      </c>
      <c r="B3" s="613" t="s">
        <v>21</v>
      </c>
      <c r="C3" s="614"/>
      <c r="D3" s="615" t="s">
        <v>503</v>
      </c>
      <c r="E3" s="615"/>
      <c r="F3" s="614"/>
      <c r="G3" s="65"/>
      <c r="H3" s="401"/>
      <c r="I3" s="401"/>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c r="NY3" s="64"/>
      <c r="NZ3" s="64"/>
      <c r="OA3" s="64"/>
      <c r="OB3" s="64"/>
      <c r="OC3" s="64"/>
      <c r="OD3" s="64"/>
      <c r="OE3" s="64"/>
      <c r="OF3" s="64"/>
      <c r="OG3" s="64"/>
      <c r="OH3" s="64"/>
      <c r="OI3" s="64"/>
      <c r="OJ3" s="64"/>
      <c r="OK3" s="64"/>
      <c r="OL3" s="64"/>
      <c r="OM3" s="64"/>
      <c r="ON3" s="64"/>
      <c r="OO3" s="64"/>
      <c r="OP3" s="64"/>
      <c r="OQ3" s="64"/>
      <c r="OR3" s="64"/>
      <c r="OS3" s="64"/>
      <c r="OT3" s="64"/>
      <c r="OU3" s="64"/>
      <c r="OV3" s="64"/>
      <c r="OW3" s="64"/>
      <c r="OX3" s="64"/>
      <c r="OY3" s="64"/>
      <c r="OZ3" s="64"/>
      <c r="PA3" s="64"/>
      <c r="PB3" s="64"/>
      <c r="PC3" s="64"/>
      <c r="PD3" s="64"/>
      <c r="PE3" s="64"/>
      <c r="PF3" s="64"/>
      <c r="PG3" s="64"/>
      <c r="PH3" s="64"/>
      <c r="PI3" s="64"/>
      <c r="PJ3" s="64"/>
      <c r="PK3" s="64"/>
      <c r="PL3" s="64"/>
      <c r="PM3" s="64"/>
      <c r="PN3" s="64"/>
      <c r="PO3" s="64"/>
      <c r="PP3" s="64"/>
      <c r="PQ3" s="64"/>
      <c r="PR3" s="64"/>
      <c r="PS3" s="64"/>
      <c r="PT3" s="64"/>
      <c r="PU3" s="64"/>
      <c r="PV3" s="64"/>
      <c r="PW3" s="64"/>
      <c r="PX3" s="64"/>
      <c r="PY3" s="64"/>
      <c r="PZ3" s="64"/>
      <c r="QA3" s="64"/>
      <c r="QB3" s="64"/>
      <c r="QC3" s="64"/>
      <c r="QD3" s="64"/>
      <c r="QE3" s="64"/>
      <c r="QF3" s="64"/>
      <c r="QG3" s="64"/>
      <c r="QH3" s="64"/>
      <c r="QI3" s="64"/>
      <c r="QJ3" s="64"/>
      <c r="QK3" s="64"/>
      <c r="QL3" s="64"/>
      <c r="QM3" s="64"/>
      <c r="QN3" s="64"/>
      <c r="QO3" s="64"/>
      <c r="QP3" s="64"/>
      <c r="QQ3" s="64"/>
      <c r="QR3" s="64"/>
      <c r="QS3" s="64"/>
      <c r="QT3" s="64"/>
      <c r="QU3" s="64"/>
      <c r="QV3" s="64"/>
      <c r="QW3" s="64"/>
      <c r="QX3" s="64"/>
      <c r="QY3" s="64"/>
      <c r="QZ3" s="64"/>
      <c r="RA3" s="64"/>
      <c r="RB3" s="64"/>
      <c r="RC3" s="64"/>
      <c r="RD3" s="64"/>
      <c r="RE3" s="64"/>
      <c r="RF3" s="64"/>
      <c r="RG3" s="64"/>
      <c r="RH3" s="64"/>
      <c r="RI3" s="64"/>
      <c r="RJ3" s="64"/>
      <c r="RK3" s="64"/>
      <c r="RL3" s="64"/>
      <c r="RM3" s="64"/>
      <c r="RN3" s="64"/>
      <c r="RO3" s="64"/>
      <c r="RP3" s="64"/>
      <c r="RQ3" s="64"/>
      <c r="RR3" s="64"/>
      <c r="RS3" s="64"/>
      <c r="RT3" s="64"/>
      <c r="RU3" s="64"/>
      <c r="RV3" s="64"/>
      <c r="RW3" s="64"/>
      <c r="RX3" s="64"/>
      <c r="RY3" s="64"/>
      <c r="RZ3" s="64"/>
      <c r="SA3" s="64"/>
      <c r="SB3" s="64"/>
      <c r="SC3" s="64"/>
      <c r="SD3" s="64"/>
      <c r="SE3" s="64"/>
      <c r="SF3" s="64"/>
      <c r="SG3" s="64"/>
      <c r="SH3" s="64"/>
      <c r="SI3" s="64"/>
      <c r="SJ3" s="64"/>
      <c r="SK3" s="64"/>
      <c r="SL3" s="64"/>
      <c r="SM3" s="64"/>
      <c r="SN3" s="64"/>
      <c r="SO3" s="64"/>
      <c r="SP3" s="64"/>
      <c r="SQ3" s="64"/>
      <c r="SR3" s="64"/>
      <c r="SS3" s="64"/>
      <c r="ST3" s="64"/>
      <c r="SU3" s="64"/>
      <c r="SV3" s="64"/>
      <c r="SW3" s="64"/>
      <c r="SX3" s="64"/>
      <c r="SY3" s="64"/>
      <c r="SZ3" s="64"/>
      <c r="TA3" s="64"/>
      <c r="TB3" s="64"/>
      <c r="TC3" s="64"/>
      <c r="TD3" s="64"/>
      <c r="TE3" s="64"/>
      <c r="TF3" s="64"/>
      <c r="TG3" s="64"/>
      <c r="TH3" s="64"/>
      <c r="TI3" s="64"/>
      <c r="TJ3" s="64"/>
      <c r="TK3" s="64"/>
      <c r="TL3" s="64"/>
      <c r="TM3" s="64"/>
      <c r="TN3" s="64"/>
      <c r="TO3" s="64"/>
      <c r="TP3" s="64"/>
      <c r="TQ3" s="64"/>
      <c r="TR3" s="64"/>
      <c r="TS3" s="64"/>
      <c r="TT3" s="64"/>
      <c r="TU3" s="64"/>
      <c r="TV3" s="64"/>
      <c r="TW3" s="64"/>
      <c r="TX3" s="64"/>
      <c r="TY3" s="64"/>
      <c r="TZ3" s="64"/>
      <c r="UA3" s="64"/>
      <c r="UB3" s="64"/>
      <c r="UC3" s="64"/>
      <c r="UD3" s="64"/>
      <c r="UE3" s="64"/>
      <c r="UF3" s="64"/>
      <c r="UG3" s="64"/>
      <c r="UH3" s="64"/>
      <c r="UI3" s="64"/>
      <c r="UJ3" s="64"/>
      <c r="UK3" s="64"/>
      <c r="UL3" s="64"/>
      <c r="UM3" s="64"/>
      <c r="UN3" s="64"/>
      <c r="UO3" s="64"/>
      <c r="UP3" s="64"/>
      <c r="UQ3" s="64"/>
      <c r="UR3" s="64"/>
      <c r="US3" s="64"/>
      <c r="UT3" s="64"/>
      <c r="UU3" s="64"/>
      <c r="UV3" s="64"/>
      <c r="UW3" s="64"/>
      <c r="UX3" s="64"/>
      <c r="UY3" s="64"/>
      <c r="UZ3" s="64"/>
      <c r="VA3" s="64"/>
      <c r="VB3" s="64"/>
      <c r="VC3" s="64"/>
      <c r="VD3" s="64"/>
      <c r="VE3" s="64"/>
      <c r="VF3" s="64"/>
      <c r="VG3" s="64"/>
      <c r="VH3" s="64"/>
      <c r="VI3" s="64"/>
      <c r="VJ3" s="64"/>
      <c r="VK3" s="64"/>
      <c r="VL3" s="64"/>
      <c r="VM3" s="64"/>
      <c r="VN3" s="64"/>
      <c r="VO3" s="64"/>
      <c r="VP3" s="64"/>
      <c r="VQ3" s="64"/>
      <c r="VR3" s="64"/>
      <c r="VS3" s="64"/>
      <c r="VT3" s="64"/>
      <c r="VU3" s="64"/>
      <c r="VV3" s="64"/>
      <c r="VW3" s="64"/>
      <c r="VX3" s="64"/>
      <c r="VY3" s="64"/>
      <c r="VZ3" s="64"/>
      <c r="WA3" s="64"/>
      <c r="WB3" s="64"/>
      <c r="WC3" s="64"/>
      <c r="WD3" s="64"/>
      <c r="WE3" s="64"/>
      <c r="WF3" s="64"/>
      <c r="WG3" s="64"/>
      <c r="WH3" s="64"/>
      <c r="WI3" s="64"/>
      <c r="WJ3" s="64"/>
      <c r="WK3" s="64"/>
      <c r="WL3" s="64"/>
      <c r="WM3" s="64"/>
      <c r="WN3" s="64"/>
      <c r="WO3" s="64"/>
      <c r="WP3" s="64"/>
      <c r="WQ3" s="64"/>
      <c r="WR3" s="64"/>
      <c r="WS3" s="64"/>
      <c r="WT3" s="64"/>
      <c r="WU3" s="64"/>
      <c r="WV3" s="64"/>
      <c r="WW3" s="64"/>
      <c r="WX3" s="64"/>
      <c r="WY3" s="64"/>
      <c r="WZ3" s="64"/>
      <c r="XA3" s="64"/>
      <c r="XB3" s="64"/>
      <c r="XC3" s="64"/>
      <c r="XD3" s="64"/>
      <c r="XE3" s="64"/>
      <c r="XF3" s="64"/>
      <c r="XG3" s="64"/>
      <c r="XH3" s="64"/>
      <c r="XI3" s="64"/>
      <c r="XJ3" s="64"/>
      <c r="XK3" s="64"/>
      <c r="XL3" s="64"/>
      <c r="XM3" s="64"/>
      <c r="XN3" s="64"/>
      <c r="XO3" s="64"/>
      <c r="XP3" s="64"/>
      <c r="XQ3" s="64"/>
      <c r="XR3" s="64"/>
      <c r="XS3" s="64"/>
      <c r="XT3" s="64"/>
      <c r="XU3" s="64"/>
      <c r="XV3" s="64"/>
      <c r="XW3" s="64"/>
      <c r="XX3" s="64"/>
      <c r="XY3" s="64"/>
      <c r="XZ3" s="64"/>
      <c r="YA3" s="64"/>
      <c r="YB3" s="64"/>
      <c r="YC3" s="64"/>
      <c r="YD3" s="64"/>
      <c r="YE3" s="64"/>
      <c r="YF3" s="64"/>
      <c r="YG3" s="64"/>
      <c r="YH3" s="64"/>
      <c r="YI3" s="64"/>
      <c r="YJ3" s="64"/>
      <c r="YK3" s="64"/>
      <c r="YL3" s="64"/>
      <c r="YM3" s="64"/>
      <c r="YN3" s="64"/>
      <c r="YO3" s="64"/>
      <c r="YP3" s="64"/>
      <c r="YQ3" s="64"/>
      <c r="YR3" s="64"/>
      <c r="YS3" s="64"/>
      <c r="YT3" s="64"/>
      <c r="YU3" s="64"/>
      <c r="YV3" s="64"/>
      <c r="YW3" s="64"/>
      <c r="YX3" s="64"/>
      <c r="YY3" s="64"/>
      <c r="YZ3" s="64"/>
      <c r="ZA3" s="64"/>
      <c r="ZB3" s="64"/>
      <c r="ZC3" s="64"/>
      <c r="ZD3" s="64"/>
      <c r="ZE3" s="64"/>
      <c r="ZF3" s="64"/>
      <c r="ZG3" s="64"/>
      <c r="ZH3" s="64"/>
      <c r="ZI3" s="64"/>
      <c r="ZJ3" s="64"/>
      <c r="ZK3" s="64"/>
      <c r="ZL3" s="64"/>
      <c r="ZM3" s="64"/>
      <c r="ZN3" s="64"/>
      <c r="ZO3" s="64"/>
      <c r="ZP3" s="64"/>
      <c r="ZQ3" s="64"/>
      <c r="ZR3" s="64"/>
      <c r="ZS3" s="64"/>
      <c r="ZT3" s="64"/>
      <c r="ZU3" s="64"/>
      <c r="ZV3" s="64"/>
      <c r="ZW3" s="64"/>
      <c r="ZX3" s="64"/>
      <c r="ZY3" s="64"/>
      <c r="ZZ3" s="64"/>
      <c r="AAA3" s="64"/>
      <c r="AAB3" s="64"/>
      <c r="AAC3" s="64"/>
      <c r="AAD3" s="64"/>
      <c r="AAE3" s="64"/>
      <c r="AAF3" s="64"/>
      <c r="AAG3" s="64"/>
      <c r="AAH3" s="64"/>
      <c r="AAI3" s="64"/>
      <c r="AAJ3" s="64"/>
      <c r="AAK3" s="64"/>
      <c r="AAL3" s="64"/>
      <c r="AAM3" s="64"/>
      <c r="AAN3" s="64"/>
      <c r="AAO3" s="64"/>
      <c r="AAP3" s="64"/>
      <c r="AAQ3" s="64"/>
      <c r="AAR3" s="64"/>
      <c r="AAS3" s="64"/>
      <c r="AAT3" s="64"/>
      <c r="AAU3" s="64"/>
      <c r="AAV3" s="64"/>
      <c r="AAW3" s="64"/>
      <c r="AAX3" s="64"/>
      <c r="AAY3" s="64"/>
      <c r="AAZ3" s="64"/>
      <c r="ABA3" s="64"/>
      <c r="ABB3" s="64"/>
      <c r="ABC3" s="64"/>
      <c r="ABD3" s="64"/>
      <c r="ABE3" s="64"/>
      <c r="ABF3" s="64"/>
      <c r="ABG3" s="64"/>
      <c r="ABH3" s="64"/>
      <c r="ABI3" s="64"/>
      <c r="ABJ3" s="64"/>
      <c r="ABK3" s="64"/>
      <c r="ABL3" s="64"/>
      <c r="ABM3" s="64"/>
      <c r="ABN3" s="64"/>
      <c r="ABO3" s="64"/>
      <c r="ABP3" s="64"/>
      <c r="ABQ3" s="64"/>
      <c r="ABR3" s="64"/>
      <c r="ABS3" s="64"/>
      <c r="ABT3" s="64"/>
      <c r="ABU3" s="64"/>
      <c r="ABV3" s="64"/>
      <c r="ABW3" s="64"/>
      <c r="ABX3" s="64"/>
      <c r="ABY3" s="64"/>
      <c r="ABZ3" s="64"/>
      <c r="ACA3" s="64"/>
      <c r="ACB3" s="64"/>
      <c r="ACC3" s="64"/>
      <c r="ACD3" s="64"/>
      <c r="ACE3" s="64"/>
      <c r="ACF3" s="64"/>
      <c r="ACG3" s="64"/>
      <c r="ACH3" s="64"/>
      <c r="ACI3" s="64"/>
      <c r="ACJ3" s="64"/>
      <c r="ACK3" s="64"/>
      <c r="ACL3" s="64"/>
      <c r="ACM3" s="64"/>
      <c r="ACN3" s="64"/>
      <c r="ACO3" s="64"/>
      <c r="ACP3" s="64"/>
      <c r="ACQ3" s="64"/>
      <c r="ACR3" s="64"/>
      <c r="ACS3" s="64"/>
      <c r="ACT3" s="64"/>
      <c r="ACU3" s="64"/>
      <c r="ACV3" s="64"/>
      <c r="ACW3" s="64"/>
      <c r="ACX3" s="64"/>
      <c r="ACY3" s="64"/>
      <c r="ACZ3" s="64"/>
      <c r="ADA3" s="64"/>
      <c r="ADB3" s="64"/>
      <c r="ADC3" s="64"/>
      <c r="ADD3" s="64"/>
      <c r="ADE3" s="64"/>
      <c r="ADF3" s="64"/>
      <c r="ADG3" s="64"/>
      <c r="ADH3" s="64"/>
      <c r="ADI3" s="64"/>
      <c r="ADJ3" s="64"/>
      <c r="ADK3" s="64"/>
      <c r="ADL3" s="64"/>
      <c r="ADM3" s="64"/>
      <c r="ADN3" s="64"/>
      <c r="ADO3" s="64"/>
      <c r="ADP3" s="64"/>
      <c r="ADQ3" s="64"/>
      <c r="ADR3" s="64"/>
      <c r="ADS3" s="64"/>
      <c r="ADT3" s="64"/>
      <c r="ADU3" s="64"/>
      <c r="ADV3" s="64"/>
      <c r="ADW3" s="64"/>
      <c r="ADX3" s="64"/>
      <c r="ADY3" s="64"/>
      <c r="ADZ3" s="64"/>
      <c r="AEA3" s="64"/>
      <c r="AEB3" s="64"/>
      <c r="AEC3" s="64"/>
      <c r="AED3" s="64"/>
      <c r="AEE3" s="64"/>
      <c r="AEF3" s="64"/>
      <c r="AEG3" s="64"/>
      <c r="AEH3" s="64"/>
      <c r="AEI3" s="64"/>
      <c r="AEJ3" s="64"/>
      <c r="AEK3" s="64"/>
      <c r="AEL3" s="64"/>
      <c r="AEM3" s="64"/>
      <c r="AEN3" s="64"/>
      <c r="AEO3" s="64"/>
      <c r="AEP3" s="64"/>
      <c r="AEQ3" s="64"/>
      <c r="AER3" s="64"/>
      <c r="AES3" s="64"/>
      <c r="AET3" s="64"/>
      <c r="AEU3" s="64"/>
      <c r="AEV3" s="64"/>
      <c r="AEW3" s="64"/>
      <c r="AEX3" s="64"/>
      <c r="AEY3" s="64"/>
      <c r="AEZ3" s="64"/>
      <c r="AFA3" s="64"/>
      <c r="AFB3" s="64"/>
      <c r="AFC3" s="64"/>
      <c r="AFD3" s="64"/>
      <c r="AFE3" s="64"/>
      <c r="AFF3" s="64"/>
      <c r="AFG3" s="64"/>
      <c r="AFH3" s="64"/>
      <c r="AFI3" s="64"/>
      <c r="AFJ3" s="64"/>
      <c r="AFK3" s="64"/>
      <c r="AFL3" s="64"/>
      <c r="AFM3" s="64"/>
      <c r="AFN3" s="64"/>
      <c r="AFO3" s="64"/>
      <c r="AFP3" s="64"/>
      <c r="AFQ3" s="64"/>
      <c r="AFR3" s="64"/>
      <c r="AFS3" s="64"/>
      <c r="AFT3" s="64"/>
      <c r="AFU3" s="64"/>
      <c r="AFV3" s="64"/>
      <c r="AFW3" s="64"/>
      <c r="AFX3" s="64"/>
      <c r="AFY3" s="64"/>
      <c r="AFZ3" s="64"/>
      <c r="AGA3" s="64"/>
      <c r="AGB3" s="64"/>
      <c r="AGC3" s="64"/>
      <c r="AGD3" s="64"/>
      <c r="AGE3" s="64"/>
      <c r="AGF3" s="64"/>
      <c r="AGG3" s="64"/>
      <c r="AGH3" s="64"/>
      <c r="AGI3" s="64"/>
      <c r="AGJ3" s="64"/>
      <c r="AGK3" s="64"/>
      <c r="AGL3" s="64"/>
      <c r="AGM3" s="64"/>
      <c r="AGN3" s="64"/>
      <c r="AGO3" s="64"/>
      <c r="AGP3" s="64"/>
      <c r="AGQ3" s="64"/>
      <c r="AGR3" s="64"/>
      <c r="AGS3" s="64"/>
      <c r="AGT3" s="64"/>
      <c r="AGU3" s="64"/>
      <c r="AGV3" s="64"/>
      <c r="AGW3" s="64"/>
      <c r="AGX3" s="64"/>
      <c r="AGY3" s="64"/>
      <c r="AGZ3" s="64"/>
      <c r="AHA3" s="64"/>
      <c r="AHB3" s="64"/>
      <c r="AHC3" s="64"/>
      <c r="AHD3" s="64"/>
      <c r="AHE3" s="64"/>
      <c r="AHF3" s="64"/>
      <c r="AHG3" s="64"/>
      <c r="AHH3" s="64"/>
      <c r="AHI3" s="64"/>
      <c r="AHJ3" s="64"/>
      <c r="AHK3" s="64"/>
      <c r="AHL3" s="64"/>
      <c r="AHM3" s="64"/>
    </row>
    <row r="4" spans="1:897" s="14" customFormat="1" ht="18" customHeight="1">
      <c r="A4" s="616"/>
      <c r="B4" s="616" t="s">
        <v>502</v>
      </c>
      <c r="C4" s="616" t="s">
        <v>293</v>
      </c>
      <c r="D4" s="617" t="s">
        <v>502</v>
      </c>
      <c r="E4" s="619" t="s">
        <v>22</v>
      </c>
      <c r="F4" s="620"/>
      <c r="G4" s="736"/>
      <c r="H4" s="737"/>
      <c r="I4" s="402"/>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64"/>
      <c r="ON4" s="64"/>
      <c r="OO4" s="64"/>
      <c r="OP4" s="64"/>
      <c r="OQ4" s="64"/>
      <c r="OR4" s="64"/>
      <c r="OS4" s="64"/>
      <c r="OT4" s="64"/>
      <c r="OU4" s="64"/>
      <c r="OV4" s="64"/>
      <c r="OW4" s="64"/>
      <c r="OX4" s="64"/>
      <c r="OY4" s="64"/>
      <c r="OZ4" s="64"/>
      <c r="PA4" s="64"/>
      <c r="PB4" s="64"/>
      <c r="PC4" s="64"/>
      <c r="PD4" s="64"/>
      <c r="PE4" s="64"/>
      <c r="PF4" s="64"/>
      <c r="PG4" s="64"/>
      <c r="PH4" s="64"/>
      <c r="PI4" s="64"/>
      <c r="PJ4" s="64"/>
      <c r="PK4" s="64"/>
      <c r="PL4" s="64"/>
      <c r="PM4" s="64"/>
      <c r="PN4" s="64"/>
      <c r="PO4" s="64"/>
      <c r="PP4" s="64"/>
      <c r="PQ4" s="64"/>
      <c r="PR4" s="64"/>
      <c r="PS4" s="64"/>
      <c r="PT4" s="64"/>
      <c r="PU4" s="64"/>
      <c r="PV4" s="64"/>
      <c r="PW4" s="64"/>
      <c r="PX4" s="64"/>
      <c r="PY4" s="64"/>
      <c r="PZ4" s="64"/>
      <c r="QA4" s="64"/>
      <c r="QB4" s="64"/>
      <c r="QC4" s="64"/>
      <c r="QD4" s="64"/>
      <c r="QE4" s="64"/>
      <c r="QF4" s="64"/>
      <c r="QG4" s="64"/>
      <c r="QH4" s="64"/>
      <c r="QI4" s="64"/>
      <c r="QJ4" s="64"/>
      <c r="QK4" s="64"/>
      <c r="QL4" s="64"/>
      <c r="QM4" s="64"/>
      <c r="QN4" s="64"/>
      <c r="QO4" s="64"/>
      <c r="QP4" s="64"/>
      <c r="QQ4" s="64"/>
      <c r="QR4" s="64"/>
      <c r="QS4" s="64"/>
      <c r="QT4" s="64"/>
      <c r="QU4" s="64"/>
      <c r="QV4" s="64"/>
      <c r="QW4" s="64"/>
      <c r="QX4" s="64"/>
      <c r="QY4" s="64"/>
      <c r="QZ4" s="64"/>
      <c r="RA4" s="64"/>
      <c r="RB4" s="64"/>
      <c r="RC4" s="64"/>
      <c r="RD4" s="64"/>
      <c r="RE4" s="64"/>
      <c r="RF4" s="64"/>
      <c r="RG4" s="64"/>
      <c r="RH4" s="64"/>
      <c r="RI4" s="64"/>
      <c r="RJ4" s="64"/>
      <c r="RK4" s="64"/>
      <c r="RL4" s="64"/>
      <c r="RM4" s="64"/>
      <c r="RN4" s="64"/>
      <c r="RO4" s="64"/>
      <c r="RP4" s="64"/>
      <c r="RQ4" s="64"/>
      <c r="RR4" s="64"/>
      <c r="RS4" s="64"/>
      <c r="RT4" s="64"/>
      <c r="RU4" s="64"/>
      <c r="RV4" s="64"/>
      <c r="RW4" s="64"/>
      <c r="RX4" s="64"/>
      <c r="RY4" s="64"/>
      <c r="RZ4" s="64"/>
      <c r="SA4" s="64"/>
      <c r="SB4" s="64"/>
      <c r="SC4" s="64"/>
      <c r="SD4" s="64"/>
      <c r="SE4" s="64"/>
      <c r="SF4" s="64"/>
      <c r="SG4" s="64"/>
      <c r="SH4" s="64"/>
      <c r="SI4" s="64"/>
      <c r="SJ4" s="64"/>
      <c r="SK4" s="64"/>
      <c r="SL4" s="64"/>
      <c r="SM4" s="64"/>
      <c r="SN4" s="64"/>
      <c r="SO4" s="64"/>
      <c r="SP4" s="64"/>
      <c r="SQ4" s="64"/>
      <c r="SR4" s="64"/>
      <c r="SS4" s="64"/>
      <c r="ST4" s="64"/>
      <c r="SU4" s="64"/>
      <c r="SV4" s="64"/>
      <c r="SW4" s="64"/>
      <c r="SX4" s="64"/>
      <c r="SY4" s="64"/>
      <c r="SZ4" s="64"/>
      <c r="TA4" s="64"/>
      <c r="TB4" s="64"/>
      <c r="TC4" s="64"/>
      <c r="TD4" s="64"/>
      <c r="TE4" s="64"/>
      <c r="TF4" s="64"/>
      <c r="TG4" s="64"/>
      <c r="TH4" s="64"/>
      <c r="TI4" s="64"/>
      <c r="TJ4" s="64"/>
      <c r="TK4" s="64"/>
      <c r="TL4" s="64"/>
      <c r="TM4" s="64"/>
      <c r="TN4" s="64"/>
      <c r="TO4" s="64"/>
      <c r="TP4" s="64"/>
      <c r="TQ4" s="64"/>
      <c r="TR4" s="64"/>
      <c r="TS4" s="64"/>
      <c r="TT4" s="64"/>
      <c r="TU4" s="64"/>
      <c r="TV4" s="64"/>
      <c r="TW4" s="64"/>
      <c r="TX4" s="64"/>
      <c r="TY4" s="64"/>
      <c r="TZ4" s="64"/>
      <c r="UA4" s="64"/>
      <c r="UB4" s="64"/>
      <c r="UC4" s="64"/>
      <c r="UD4" s="64"/>
      <c r="UE4" s="64"/>
      <c r="UF4" s="64"/>
      <c r="UG4" s="64"/>
      <c r="UH4" s="64"/>
      <c r="UI4" s="64"/>
      <c r="UJ4" s="64"/>
      <c r="UK4" s="64"/>
      <c r="UL4" s="64"/>
      <c r="UM4" s="64"/>
      <c r="UN4" s="64"/>
      <c r="UO4" s="64"/>
      <c r="UP4" s="64"/>
      <c r="UQ4" s="64"/>
      <c r="UR4" s="64"/>
      <c r="US4" s="64"/>
      <c r="UT4" s="64"/>
      <c r="UU4" s="64"/>
      <c r="UV4" s="64"/>
      <c r="UW4" s="64"/>
      <c r="UX4" s="64"/>
      <c r="UY4" s="64"/>
      <c r="UZ4" s="64"/>
      <c r="VA4" s="64"/>
      <c r="VB4" s="64"/>
      <c r="VC4" s="64"/>
      <c r="VD4" s="64"/>
      <c r="VE4" s="64"/>
      <c r="VF4" s="64"/>
      <c r="VG4" s="64"/>
      <c r="VH4" s="64"/>
      <c r="VI4" s="64"/>
      <c r="VJ4" s="64"/>
      <c r="VK4" s="64"/>
      <c r="VL4" s="64"/>
      <c r="VM4" s="64"/>
      <c r="VN4" s="64"/>
      <c r="VO4" s="64"/>
      <c r="VP4" s="64"/>
      <c r="VQ4" s="64"/>
      <c r="VR4" s="64"/>
      <c r="VS4" s="64"/>
      <c r="VT4" s="64"/>
      <c r="VU4" s="64"/>
      <c r="VV4" s="64"/>
      <c r="VW4" s="64"/>
      <c r="VX4" s="64"/>
      <c r="VY4" s="64"/>
      <c r="VZ4" s="64"/>
      <c r="WA4" s="64"/>
      <c r="WB4" s="64"/>
      <c r="WC4" s="64"/>
      <c r="WD4" s="64"/>
      <c r="WE4" s="64"/>
      <c r="WF4" s="64"/>
      <c r="WG4" s="64"/>
      <c r="WH4" s="64"/>
      <c r="WI4" s="64"/>
      <c r="WJ4" s="64"/>
      <c r="WK4" s="64"/>
      <c r="WL4" s="64"/>
      <c r="WM4" s="64"/>
      <c r="WN4" s="64"/>
      <c r="WO4" s="64"/>
      <c r="WP4" s="64"/>
      <c r="WQ4" s="64"/>
      <c r="WR4" s="64"/>
      <c r="WS4" s="64"/>
      <c r="WT4" s="64"/>
      <c r="WU4" s="64"/>
      <c r="WV4" s="64"/>
      <c r="WW4" s="64"/>
      <c r="WX4" s="64"/>
      <c r="WY4" s="64"/>
      <c r="WZ4" s="64"/>
      <c r="XA4" s="64"/>
      <c r="XB4" s="64"/>
      <c r="XC4" s="64"/>
      <c r="XD4" s="64"/>
      <c r="XE4" s="64"/>
      <c r="XF4" s="64"/>
      <c r="XG4" s="64"/>
      <c r="XH4" s="64"/>
      <c r="XI4" s="64"/>
      <c r="XJ4" s="64"/>
      <c r="XK4" s="64"/>
      <c r="XL4" s="64"/>
      <c r="XM4" s="64"/>
      <c r="XN4" s="64"/>
      <c r="XO4" s="64"/>
      <c r="XP4" s="64"/>
      <c r="XQ4" s="64"/>
      <c r="XR4" s="64"/>
      <c r="XS4" s="64"/>
      <c r="XT4" s="64"/>
      <c r="XU4" s="64"/>
      <c r="XV4" s="64"/>
      <c r="XW4" s="64"/>
      <c r="XX4" s="64"/>
      <c r="XY4" s="64"/>
      <c r="XZ4" s="64"/>
      <c r="YA4" s="64"/>
      <c r="YB4" s="64"/>
      <c r="YC4" s="64"/>
      <c r="YD4" s="64"/>
      <c r="YE4" s="64"/>
      <c r="YF4" s="64"/>
      <c r="YG4" s="64"/>
      <c r="YH4" s="64"/>
      <c r="YI4" s="64"/>
      <c r="YJ4" s="64"/>
      <c r="YK4" s="64"/>
      <c r="YL4" s="64"/>
      <c r="YM4" s="64"/>
      <c r="YN4" s="64"/>
      <c r="YO4" s="64"/>
      <c r="YP4" s="64"/>
      <c r="YQ4" s="64"/>
      <c r="YR4" s="64"/>
      <c r="YS4" s="64"/>
      <c r="YT4" s="64"/>
      <c r="YU4" s="64"/>
      <c r="YV4" s="64"/>
      <c r="YW4" s="64"/>
      <c r="YX4" s="64"/>
      <c r="YY4" s="64"/>
      <c r="YZ4" s="64"/>
      <c r="ZA4" s="64"/>
      <c r="ZB4" s="64"/>
      <c r="ZC4" s="64"/>
      <c r="ZD4" s="64"/>
      <c r="ZE4" s="64"/>
      <c r="ZF4" s="64"/>
      <c r="ZG4" s="64"/>
      <c r="ZH4" s="64"/>
      <c r="ZI4" s="64"/>
      <c r="ZJ4" s="64"/>
      <c r="ZK4" s="64"/>
      <c r="ZL4" s="64"/>
      <c r="ZM4" s="64"/>
      <c r="ZN4" s="64"/>
      <c r="ZO4" s="64"/>
      <c r="ZP4" s="64"/>
      <c r="ZQ4" s="64"/>
      <c r="ZR4" s="64"/>
      <c r="ZS4" s="64"/>
      <c r="ZT4" s="64"/>
      <c r="ZU4" s="64"/>
      <c r="ZV4" s="64"/>
      <c r="ZW4" s="64"/>
      <c r="ZX4" s="64"/>
      <c r="ZY4" s="64"/>
      <c r="ZZ4" s="64"/>
      <c r="AAA4" s="64"/>
      <c r="AAB4" s="64"/>
      <c r="AAC4" s="64"/>
      <c r="AAD4" s="64"/>
      <c r="AAE4" s="64"/>
      <c r="AAF4" s="64"/>
      <c r="AAG4" s="64"/>
      <c r="AAH4" s="64"/>
      <c r="AAI4" s="64"/>
      <c r="AAJ4" s="64"/>
      <c r="AAK4" s="64"/>
      <c r="AAL4" s="64"/>
      <c r="AAM4" s="64"/>
      <c r="AAN4" s="64"/>
      <c r="AAO4" s="64"/>
      <c r="AAP4" s="64"/>
      <c r="AAQ4" s="64"/>
      <c r="AAR4" s="64"/>
      <c r="AAS4" s="64"/>
      <c r="AAT4" s="64"/>
      <c r="AAU4" s="64"/>
      <c r="AAV4" s="64"/>
      <c r="AAW4" s="64"/>
      <c r="AAX4" s="64"/>
      <c r="AAY4" s="64"/>
      <c r="AAZ4" s="64"/>
      <c r="ABA4" s="64"/>
      <c r="ABB4" s="64"/>
      <c r="ABC4" s="64"/>
      <c r="ABD4" s="64"/>
      <c r="ABE4" s="64"/>
      <c r="ABF4" s="64"/>
      <c r="ABG4" s="64"/>
      <c r="ABH4" s="64"/>
      <c r="ABI4" s="64"/>
      <c r="ABJ4" s="64"/>
      <c r="ABK4" s="64"/>
      <c r="ABL4" s="64"/>
      <c r="ABM4" s="64"/>
      <c r="ABN4" s="64"/>
      <c r="ABO4" s="64"/>
      <c r="ABP4" s="64"/>
      <c r="ABQ4" s="64"/>
      <c r="ABR4" s="64"/>
      <c r="ABS4" s="64"/>
      <c r="ABT4" s="64"/>
      <c r="ABU4" s="64"/>
      <c r="ABV4" s="64"/>
      <c r="ABW4" s="64"/>
      <c r="ABX4" s="64"/>
      <c r="ABY4" s="64"/>
      <c r="ABZ4" s="64"/>
      <c r="ACA4" s="64"/>
      <c r="ACB4" s="64"/>
      <c r="ACC4" s="64"/>
      <c r="ACD4" s="64"/>
      <c r="ACE4" s="64"/>
      <c r="ACF4" s="64"/>
      <c r="ACG4" s="64"/>
      <c r="ACH4" s="64"/>
      <c r="ACI4" s="64"/>
      <c r="ACJ4" s="64"/>
      <c r="ACK4" s="64"/>
      <c r="ACL4" s="64"/>
      <c r="ACM4" s="64"/>
      <c r="ACN4" s="64"/>
      <c r="ACO4" s="64"/>
      <c r="ACP4" s="64"/>
      <c r="ACQ4" s="64"/>
      <c r="ACR4" s="64"/>
      <c r="ACS4" s="64"/>
      <c r="ACT4" s="64"/>
      <c r="ACU4" s="64"/>
      <c r="ACV4" s="64"/>
      <c r="ACW4" s="64"/>
      <c r="ACX4" s="64"/>
      <c r="ACY4" s="64"/>
      <c r="ACZ4" s="64"/>
      <c r="ADA4" s="64"/>
      <c r="ADB4" s="64"/>
      <c r="ADC4" s="64"/>
      <c r="ADD4" s="64"/>
      <c r="ADE4" s="64"/>
      <c r="ADF4" s="64"/>
      <c r="ADG4" s="64"/>
      <c r="ADH4" s="64"/>
      <c r="ADI4" s="64"/>
      <c r="ADJ4" s="64"/>
      <c r="ADK4" s="64"/>
      <c r="ADL4" s="64"/>
      <c r="ADM4" s="64"/>
      <c r="ADN4" s="64"/>
      <c r="ADO4" s="64"/>
      <c r="ADP4" s="64"/>
      <c r="ADQ4" s="64"/>
      <c r="ADR4" s="64"/>
      <c r="ADS4" s="64"/>
      <c r="ADT4" s="64"/>
      <c r="ADU4" s="64"/>
      <c r="ADV4" s="64"/>
      <c r="ADW4" s="64"/>
      <c r="ADX4" s="64"/>
      <c r="ADY4" s="64"/>
      <c r="ADZ4" s="64"/>
      <c r="AEA4" s="64"/>
      <c r="AEB4" s="64"/>
      <c r="AEC4" s="64"/>
      <c r="AED4" s="64"/>
      <c r="AEE4" s="64"/>
      <c r="AEF4" s="64"/>
      <c r="AEG4" s="64"/>
      <c r="AEH4" s="64"/>
      <c r="AEI4" s="64"/>
      <c r="AEJ4" s="64"/>
      <c r="AEK4" s="64"/>
      <c r="AEL4" s="64"/>
      <c r="AEM4" s="64"/>
      <c r="AEN4" s="64"/>
      <c r="AEO4" s="64"/>
      <c r="AEP4" s="64"/>
      <c r="AEQ4" s="64"/>
      <c r="AER4" s="64"/>
      <c r="AES4" s="64"/>
      <c r="AET4" s="64"/>
      <c r="AEU4" s="64"/>
      <c r="AEV4" s="64"/>
      <c r="AEW4" s="64"/>
      <c r="AEX4" s="64"/>
      <c r="AEY4" s="64"/>
      <c r="AEZ4" s="64"/>
      <c r="AFA4" s="64"/>
      <c r="AFB4" s="64"/>
      <c r="AFC4" s="64"/>
      <c r="AFD4" s="64"/>
      <c r="AFE4" s="64"/>
      <c r="AFF4" s="64"/>
      <c r="AFG4" s="64"/>
      <c r="AFH4" s="64"/>
      <c r="AFI4" s="64"/>
      <c r="AFJ4" s="64"/>
      <c r="AFK4" s="64"/>
      <c r="AFL4" s="64"/>
      <c r="AFM4" s="64"/>
      <c r="AFN4" s="64"/>
      <c r="AFO4" s="64"/>
      <c r="AFP4" s="64"/>
      <c r="AFQ4" s="64"/>
      <c r="AFR4" s="64"/>
      <c r="AFS4" s="64"/>
      <c r="AFT4" s="64"/>
      <c r="AFU4" s="64"/>
      <c r="AFV4" s="64"/>
      <c r="AFW4" s="64"/>
      <c r="AFX4" s="64"/>
      <c r="AFY4" s="64"/>
      <c r="AFZ4" s="64"/>
      <c r="AGA4" s="64"/>
      <c r="AGB4" s="64"/>
      <c r="AGC4" s="64"/>
      <c r="AGD4" s="64"/>
      <c r="AGE4" s="64"/>
      <c r="AGF4" s="64"/>
      <c r="AGG4" s="64"/>
      <c r="AGH4" s="64"/>
      <c r="AGI4" s="64"/>
      <c r="AGJ4" s="64"/>
      <c r="AGK4" s="64"/>
      <c r="AGL4" s="64"/>
      <c r="AGM4" s="64"/>
      <c r="AGN4" s="64"/>
      <c r="AGO4" s="64"/>
      <c r="AGP4" s="64"/>
      <c r="AGQ4" s="64"/>
      <c r="AGR4" s="64"/>
      <c r="AGS4" s="64"/>
      <c r="AGT4" s="64"/>
      <c r="AGU4" s="64"/>
      <c r="AGV4" s="64"/>
      <c r="AGW4" s="64"/>
      <c r="AGX4" s="64"/>
      <c r="AGY4" s="64"/>
      <c r="AGZ4" s="64"/>
      <c r="AHA4" s="64"/>
      <c r="AHB4" s="64"/>
      <c r="AHC4" s="64"/>
      <c r="AHD4" s="64"/>
      <c r="AHE4" s="64"/>
      <c r="AHF4" s="64"/>
      <c r="AHG4" s="64"/>
      <c r="AHH4" s="64"/>
      <c r="AHI4" s="64"/>
      <c r="AHJ4" s="64"/>
      <c r="AHK4" s="64"/>
      <c r="AHL4" s="64"/>
      <c r="AHM4" s="64"/>
    </row>
    <row r="5" spans="1:897" s="14" customFormat="1" ht="54" customHeight="1">
      <c r="A5" s="617"/>
      <c r="B5" s="616"/>
      <c r="C5" s="616"/>
      <c r="D5" s="618"/>
      <c r="E5" s="563" t="s">
        <v>534</v>
      </c>
      <c r="F5" s="564" t="s">
        <v>535</v>
      </c>
      <c r="G5" s="736"/>
      <c r="H5" s="737"/>
      <c r="I5" s="158"/>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c r="IW5" s="64"/>
      <c r="IX5" s="64"/>
      <c r="IY5" s="64"/>
      <c r="IZ5" s="64"/>
      <c r="JA5" s="64"/>
      <c r="JB5" s="64"/>
      <c r="JC5" s="64"/>
      <c r="JD5" s="64"/>
      <c r="JE5" s="64"/>
      <c r="JF5" s="64"/>
      <c r="JG5" s="64"/>
      <c r="JH5" s="64"/>
      <c r="JI5" s="64"/>
      <c r="JJ5" s="64"/>
      <c r="JK5" s="64"/>
      <c r="JL5" s="64"/>
      <c r="JM5" s="64"/>
      <c r="JN5" s="64"/>
      <c r="JO5" s="64"/>
      <c r="JP5" s="64"/>
      <c r="JQ5" s="64"/>
      <c r="JR5" s="64"/>
      <c r="JS5" s="64"/>
      <c r="JT5" s="64"/>
      <c r="JU5" s="64"/>
      <c r="JV5" s="64"/>
      <c r="JW5" s="64"/>
      <c r="JX5" s="64"/>
      <c r="JY5" s="64"/>
      <c r="JZ5" s="64"/>
      <c r="KA5" s="64"/>
      <c r="KB5" s="64"/>
      <c r="KC5" s="64"/>
      <c r="KD5" s="64"/>
      <c r="KE5" s="64"/>
      <c r="KF5" s="64"/>
      <c r="KG5" s="64"/>
      <c r="KH5" s="64"/>
      <c r="KI5" s="64"/>
      <c r="KJ5" s="64"/>
      <c r="KK5" s="64"/>
      <c r="KL5" s="64"/>
      <c r="KM5" s="64"/>
      <c r="KN5" s="64"/>
      <c r="KO5" s="64"/>
      <c r="KP5" s="64"/>
      <c r="KQ5" s="64"/>
      <c r="KR5" s="64"/>
      <c r="KS5" s="64"/>
      <c r="KT5" s="64"/>
      <c r="KU5" s="64"/>
      <c r="KV5" s="64"/>
      <c r="KW5" s="64"/>
      <c r="KX5" s="64"/>
      <c r="KY5" s="64"/>
      <c r="KZ5" s="64"/>
      <c r="LA5" s="64"/>
      <c r="LB5" s="64"/>
      <c r="LC5" s="64"/>
      <c r="LD5" s="64"/>
      <c r="LE5" s="64"/>
      <c r="LF5" s="64"/>
      <c r="LG5" s="64"/>
      <c r="LH5" s="64"/>
      <c r="LI5" s="64"/>
      <c r="LJ5" s="64"/>
      <c r="LK5" s="64"/>
      <c r="LL5" s="64"/>
      <c r="LM5" s="64"/>
      <c r="LN5" s="64"/>
      <c r="LO5" s="64"/>
      <c r="LP5" s="64"/>
      <c r="LQ5" s="64"/>
      <c r="LR5" s="64"/>
      <c r="LS5" s="64"/>
      <c r="LT5" s="64"/>
      <c r="LU5" s="64"/>
      <c r="LV5" s="64"/>
      <c r="LW5" s="64"/>
      <c r="LX5" s="64"/>
      <c r="LY5" s="64"/>
      <c r="LZ5" s="64"/>
      <c r="MA5" s="64"/>
      <c r="MB5" s="64"/>
      <c r="MC5" s="64"/>
      <c r="MD5" s="64"/>
      <c r="ME5" s="64"/>
      <c r="MF5" s="64"/>
      <c r="MG5" s="64"/>
      <c r="MH5" s="64"/>
      <c r="MI5" s="64"/>
      <c r="MJ5" s="64"/>
      <c r="MK5" s="64"/>
      <c r="ML5" s="64"/>
      <c r="MM5" s="64"/>
      <c r="MN5" s="64"/>
      <c r="MO5" s="64"/>
      <c r="MP5" s="64"/>
      <c r="MQ5" s="64"/>
      <c r="MR5" s="64"/>
      <c r="MS5" s="64"/>
      <c r="MT5" s="64"/>
      <c r="MU5" s="64"/>
      <c r="MV5" s="64"/>
      <c r="MW5" s="64"/>
      <c r="MX5" s="64"/>
      <c r="MY5" s="64"/>
      <c r="MZ5" s="64"/>
      <c r="NA5" s="64"/>
      <c r="NB5" s="64"/>
      <c r="NC5" s="64"/>
      <c r="ND5" s="64"/>
      <c r="NE5" s="64"/>
      <c r="NF5" s="64"/>
      <c r="NG5" s="64"/>
      <c r="NH5" s="64"/>
      <c r="NI5" s="64"/>
      <c r="NJ5" s="64"/>
      <c r="NK5" s="64"/>
      <c r="NL5" s="64"/>
      <c r="NM5" s="64"/>
      <c r="NN5" s="64"/>
      <c r="NO5" s="64"/>
      <c r="NP5" s="64"/>
      <c r="NQ5" s="64"/>
      <c r="NR5" s="64"/>
      <c r="NS5" s="64"/>
      <c r="NT5" s="64"/>
      <c r="NU5" s="64"/>
      <c r="NV5" s="64"/>
      <c r="NW5" s="64"/>
      <c r="NX5" s="64"/>
      <c r="NY5" s="64"/>
      <c r="NZ5" s="64"/>
      <c r="OA5" s="64"/>
      <c r="OB5" s="64"/>
      <c r="OC5" s="64"/>
      <c r="OD5" s="64"/>
      <c r="OE5" s="64"/>
      <c r="OF5" s="64"/>
      <c r="OG5" s="64"/>
      <c r="OH5" s="64"/>
      <c r="OI5" s="64"/>
      <c r="OJ5" s="64"/>
      <c r="OK5" s="64"/>
      <c r="OL5" s="64"/>
      <c r="OM5" s="64"/>
      <c r="ON5" s="64"/>
      <c r="OO5" s="64"/>
      <c r="OP5" s="64"/>
      <c r="OQ5" s="64"/>
      <c r="OR5" s="64"/>
      <c r="OS5" s="64"/>
      <c r="OT5" s="64"/>
      <c r="OU5" s="64"/>
      <c r="OV5" s="64"/>
      <c r="OW5" s="64"/>
      <c r="OX5" s="64"/>
      <c r="OY5" s="64"/>
      <c r="OZ5" s="64"/>
      <c r="PA5" s="64"/>
      <c r="PB5" s="64"/>
      <c r="PC5" s="64"/>
      <c r="PD5" s="64"/>
      <c r="PE5" s="64"/>
      <c r="PF5" s="64"/>
      <c r="PG5" s="64"/>
      <c r="PH5" s="64"/>
      <c r="PI5" s="64"/>
      <c r="PJ5" s="64"/>
      <c r="PK5" s="64"/>
      <c r="PL5" s="64"/>
      <c r="PM5" s="64"/>
      <c r="PN5" s="64"/>
      <c r="PO5" s="64"/>
      <c r="PP5" s="64"/>
      <c r="PQ5" s="64"/>
      <c r="PR5" s="64"/>
      <c r="PS5" s="64"/>
      <c r="PT5" s="64"/>
      <c r="PU5" s="64"/>
      <c r="PV5" s="64"/>
      <c r="PW5" s="64"/>
      <c r="PX5" s="64"/>
      <c r="PY5" s="64"/>
      <c r="PZ5" s="64"/>
      <c r="QA5" s="64"/>
      <c r="QB5" s="64"/>
      <c r="QC5" s="64"/>
      <c r="QD5" s="64"/>
      <c r="QE5" s="64"/>
      <c r="QF5" s="64"/>
      <c r="QG5" s="64"/>
      <c r="QH5" s="64"/>
      <c r="QI5" s="64"/>
      <c r="QJ5" s="64"/>
      <c r="QK5" s="64"/>
      <c r="QL5" s="64"/>
      <c r="QM5" s="64"/>
      <c r="QN5" s="64"/>
      <c r="QO5" s="64"/>
      <c r="QP5" s="64"/>
      <c r="QQ5" s="64"/>
      <c r="QR5" s="64"/>
      <c r="QS5" s="64"/>
      <c r="QT5" s="64"/>
      <c r="QU5" s="64"/>
      <c r="QV5" s="64"/>
      <c r="QW5" s="64"/>
      <c r="QX5" s="64"/>
      <c r="QY5" s="64"/>
      <c r="QZ5" s="64"/>
      <c r="RA5" s="64"/>
      <c r="RB5" s="64"/>
      <c r="RC5" s="64"/>
      <c r="RD5" s="64"/>
      <c r="RE5" s="64"/>
      <c r="RF5" s="64"/>
      <c r="RG5" s="64"/>
      <c r="RH5" s="64"/>
      <c r="RI5" s="64"/>
      <c r="RJ5" s="64"/>
      <c r="RK5" s="64"/>
      <c r="RL5" s="64"/>
      <c r="RM5" s="64"/>
      <c r="RN5" s="64"/>
      <c r="RO5" s="64"/>
      <c r="RP5" s="64"/>
      <c r="RQ5" s="64"/>
      <c r="RR5" s="64"/>
      <c r="RS5" s="64"/>
      <c r="RT5" s="64"/>
      <c r="RU5" s="64"/>
      <c r="RV5" s="64"/>
      <c r="RW5" s="64"/>
      <c r="RX5" s="64"/>
      <c r="RY5" s="64"/>
      <c r="RZ5" s="64"/>
      <c r="SA5" s="64"/>
      <c r="SB5" s="64"/>
      <c r="SC5" s="64"/>
      <c r="SD5" s="64"/>
      <c r="SE5" s="64"/>
      <c r="SF5" s="64"/>
      <c r="SG5" s="64"/>
      <c r="SH5" s="64"/>
      <c r="SI5" s="64"/>
      <c r="SJ5" s="64"/>
      <c r="SK5" s="64"/>
      <c r="SL5" s="64"/>
      <c r="SM5" s="64"/>
      <c r="SN5" s="64"/>
      <c r="SO5" s="64"/>
      <c r="SP5" s="64"/>
      <c r="SQ5" s="64"/>
      <c r="SR5" s="64"/>
      <c r="SS5" s="64"/>
      <c r="ST5" s="64"/>
      <c r="SU5" s="64"/>
      <c r="SV5" s="64"/>
      <c r="SW5" s="64"/>
      <c r="SX5" s="64"/>
      <c r="SY5" s="64"/>
      <c r="SZ5" s="64"/>
      <c r="TA5" s="64"/>
      <c r="TB5" s="64"/>
      <c r="TC5" s="64"/>
      <c r="TD5" s="64"/>
      <c r="TE5" s="64"/>
      <c r="TF5" s="64"/>
      <c r="TG5" s="64"/>
      <c r="TH5" s="64"/>
      <c r="TI5" s="64"/>
      <c r="TJ5" s="64"/>
      <c r="TK5" s="64"/>
      <c r="TL5" s="64"/>
      <c r="TM5" s="64"/>
      <c r="TN5" s="64"/>
      <c r="TO5" s="64"/>
      <c r="TP5" s="64"/>
      <c r="TQ5" s="64"/>
      <c r="TR5" s="64"/>
      <c r="TS5" s="64"/>
      <c r="TT5" s="64"/>
      <c r="TU5" s="64"/>
      <c r="TV5" s="64"/>
      <c r="TW5" s="64"/>
      <c r="TX5" s="64"/>
      <c r="TY5" s="64"/>
      <c r="TZ5" s="64"/>
      <c r="UA5" s="64"/>
      <c r="UB5" s="64"/>
      <c r="UC5" s="64"/>
      <c r="UD5" s="64"/>
      <c r="UE5" s="64"/>
      <c r="UF5" s="64"/>
      <c r="UG5" s="64"/>
      <c r="UH5" s="64"/>
      <c r="UI5" s="64"/>
      <c r="UJ5" s="64"/>
      <c r="UK5" s="64"/>
      <c r="UL5" s="64"/>
      <c r="UM5" s="64"/>
      <c r="UN5" s="64"/>
      <c r="UO5" s="64"/>
      <c r="UP5" s="64"/>
      <c r="UQ5" s="64"/>
      <c r="UR5" s="64"/>
      <c r="US5" s="64"/>
      <c r="UT5" s="64"/>
      <c r="UU5" s="64"/>
      <c r="UV5" s="64"/>
      <c r="UW5" s="64"/>
      <c r="UX5" s="64"/>
      <c r="UY5" s="64"/>
      <c r="UZ5" s="64"/>
      <c r="VA5" s="64"/>
      <c r="VB5" s="64"/>
      <c r="VC5" s="64"/>
      <c r="VD5" s="64"/>
      <c r="VE5" s="64"/>
      <c r="VF5" s="64"/>
      <c r="VG5" s="64"/>
      <c r="VH5" s="64"/>
      <c r="VI5" s="64"/>
      <c r="VJ5" s="64"/>
      <c r="VK5" s="64"/>
      <c r="VL5" s="64"/>
      <c r="VM5" s="64"/>
      <c r="VN5" s="64"/>
      <c r="VO5" s="64"/>
      <c r="VP5" s="64"/>
      <c r="VQ5" s="64"/>
      <c r="VR5" s="64"/>
      <c r="VS5" s="64"/>
      <c r="VT5" s="64"/>
      <c r="VU5" s="64"/>
      <c r="VV5" s="64"/>
      <c r="VW5" s="64"/>
      <c r="VX5" s="64"/>
      <c r="VY5" s="64"/>
      <c r="VZ5" s="64"/>
      <c r="WA5" s="64"/>
      <c r="WB5" s="64"/>
      <c r="WC5" s="64"/>
      <c r="WD5" s="64"/>
      <c r="WE5" s="64"/>
      <c r="WF5" s="64"/>
      <c r="WG5" s="64"/>
      <c r="WH5" s="64"/>
      <c r="WI5" s="64"/>
      <c r="WJ5" s="64"/>
      <c r="WK5" s="64"/>
      <c r="WL5" s="64"/>
      <c r="WM5" s="64"/>
      <c r="WN5" s="64"/>
      <c r="WO5" s="64"/>
      <c r="WP5" s="64"/>
      <c r="WQ5" s="64"/>
      <c r="WR5" s="64"/>
      <c r="WS5" s="64"/>
      <c r="WT5" s="64"/>
      <c r="WU5" s="64"/>
      <c r="WV5" s="64"/>
      <c r="WW5" s="64"/>
      <c r="WX5" s="64"/>
      <c r="WY5" s="64"/>
      <c r="WZ5" s="64"/>
      <c r="XA5" s="64"/>
      <c r="XB5" s="64"/>
      <c r="XC5" s="64"/>
      <c r="XD5" s="64"/>
      <c r="XE5" s="64"/>
      <c r="XF5" s="64"/>
      <c r="XG5" s="64"/>
      <c r="XH5" s="64"/>
      <c r="XI5" s="64"/>
      <c r="XJ5" s="64"/>
      <c r="XK5" s="64"/>
      <c r="XL5" s="64"/>
      <c r="XM5" s="64"/>
      <c r="XN5" s="64"/>
      <c r="XO5" s="64"/>
      <c r="XP5" s="64"/>
      <c r="XQ5" s="64"/>
      <c r="XR5" s="64"/>
      <c r="XS5" s="64"/>
      <c r="XT5" s="64"/>
      <c r="XU5" s="64"/>
      <c r="XV5" s="64"/>
      <c r="XW5" s="64"/>
      <c r="XX5" s="64"/>
      <c r="XY5" s="64"/>
      <c r="XZ5" s="64"/>
      <c r="YA5" s="64"/>
      <c r="YB5" s="64"/>
      <c r="YC5" s="64"/>
      <c r="YD5" s="64"/>
      <c r="YE5" s="64"/>
      <c r="YF5" s="64"/>
      <c r="YG5" s="64"/>
      <c r="YH5" s="64"/>
      <c r="YI5" s="64"/>
      <c r="YJ5" s="64"/>
      <c r="YK5" s="64"/>
      <c r="YL5" s="64"/>
      <c r="YM5" s="64"/>
      <c r="YN5" s="64"/>
      <c r="YO5" s="64"/>
      <c r="YP5" s="64"/>
      <c r="YQ5" s="64"/>
      <c r="YR5" s="64"/>
      <c r="YS5" s="64"/>
      <c r="YT5" s="64"/>
      <c r="YU5" s="64"/>
      <c r="YV5" s="64"/>
      <c r="YW5" s="64"/>
      <c r="YX5" s="64"/>
      <c r="YY5" s="64"/>
      <c r="YZ5" s="64"/>
      <c r="ZA5" s="64"/>
      <c r="ZB5" s="64"/>
      <c r="ZC5" s="64"/>
      <c r="ZD5" s="64"/>
      <c r="ZE5" s="64"/>
      <c r="ZF5" s="64"/>
      <c r="ZG5" s="64"/>
      <c r="ZH5" s="64"/>
      <c r="ZI5" s="64"/>
      <c r="ZJ5" s="64"/>
      <c r="ZK5" s="64"/>
      <c r="ZL5" s="64"/>
      <c r="ZM5" s="64"/>
      <c r="ZN5" s="64"/>
      <c r="ZO5" s="64"/>
      <c r="ZP5" s="64"/>
      <c r="ZQ5" s="64"/>
      <c r="ZR5" s="64"/>
      <c r="ZS5" s="64"/>
      <c r="ZT5" s="64"/>
      <c r="ZU5" s="64"/>
      <c r="ZV5" s="64"/>
      <c r="ZW5" s="64"/>
      <c r="ZX5" s="64"/>
      <c r="ZY5" s="64"/>
      <c r="ZZ5" s="64"/>
      <c r="AAA5" s="64"/>
      <c r="AAB5" s="64"/>
      <c r="AAC5" s="64"/>
      <c r="AAD5" s="64"/>
      <c r="AAE5" s="64"/>
      <c r="AAF5" s="64"/>
      <c r="AAG5" s="64"/>
      <c r="AAH5" s="64"/>
      <c r="AAI5" s="64"/>
      <c r="AAJ5" s="64"/>
      <c r="AAK5" s="64"/>
      <c r="AAL5" s="64"/>
      <c r="AAM5" s="64"/>
      <c r="AAN5" s="64"/>
      <c r="AAO5" s="64"/>
      <c r="AAP5" s="64"/>
      <c r="AAQ5" s="64"/>
      <c r="AAR5" s="64"/>
      <c r="AAS5" s="64"/>
      <c r="AAT5" s="64"/>
      <c r="AAU5" s="64"/>
      <c r="AAV5" s="64"/>
      <c r="AAW5" s="64"/>
      <c r="AAX5" s="64"/>
      <c r="AAY5" s="64"/>
      <c r="AAZ5" s="64"/>
      <c r="ABA5" s="64"/>
      <c r="ABB5" s="64"/>
      <c r="ABC5" s="64"/>
      <c r="ABD5" s="64"/>
      <c r="ABE5" s="64"/>
      <c r="ABF5" s="64"/>
      <c r="ABG5" s="64"/>
      <c r="ABH5" s="64"/>
      <c r="ABI5" s="64"/>
      <c r="ABJ5" s="64"/>
      <c r="ABK5" s="64"/>
      <c r="ABL5" s="64"/>
      <c r="ABM5" s="64"/>
      <c r="ABN5" s="64"/>
      <c r="ABO5" s="64"/>
      <c r="ABP5" s="64"/>
      <c r="ABQ5" s="64"/>
      <c r="ABR5" s="64"/>
      <c r="ABS5" s="64"/>
      <c r="ABT5" s="64"/>
      <c r="ABU5" s="64"/>
      <c r="ABV5" s="64"/>
      <c r="ABW5" s="64"/>
      <c r="ABX5" s="64"/>
      <c r="ABY5" s="64"/>
      <c r="ABZ5" s="64"/>
      <c r="ACA5" s="64"/>
      <c r="ACB5" s="64"/>
      <c r="ACC5" s="64"/>
      <c r="ACD5" s="64"/>
      <c r="ACE5" s="64"/>
      <c r="ACF5" s="64"/>
      <c r="ACG5" s="64"/>
      <c r="ACH5" s="64"/>
      <c r="ACI5" s="64"/>
      <c r="ACJ5" s="64"/>
      <c r="ACK5" s="64"/>
      <c r="ACL5" s="64"/>
      <c r="ACM5" s="64"/>
      <c r="ACN5" s="64"/>
      <c r="ACO5" s="64"/>
      <c r="ACP5" s="64"/>
      <c r="ACQ5" s="64"/>
      <c r="ACR5" s="64"/>
      <c r="ACS5" s="64"/>
      <c r="ACT5" s="64"/>
      <c r="ACU5" s="64"/>
      <c r="ACV5" s="64"/>
      <c r="ACW5" s="64"/>
      <c r="ACX5" s="64"/>
      <c r="ACY5" s="64"/>
      <c r="ACZ5" s="64"/>
      <c r="ADA5" s="64"/>
      <c r="ADB5" s="64"/>
      <c r="ADC5" s="64"/>
      <c r="ADD5" s="64"/>
      <c r="ADE5" s="64"/>
      <c r="ADF5" s="64"/>
      <c r="ADG5" s="64"/>
      <c r="ADH5" s="64"/>
      <c r="ADI5" s="64"/>
      <c r="ADJ5" s="64"/>
      <c r="ADK5" s="64"/>
      <c r="ADL5" s="64"/>
      <c r="ADM5" s="64"/>
      <c r="ADN5" s="64"/>
      <c r="ADO5" s="64"/>
      <c r="ADP5" s="64"/>
      <c r="ADQ5" s="64"/>
      <c r="ADR5" s="64"/>
      <c r="ADS5" s="64"/>
      <c r="ADT5" s="64"/>
      <c r="ADU5" s="64"/>
      <c r="ADV5" s="64"/>
      <c r="ADW5" s="64"/>
      <c r="ADX5" s="64"/>
      <c r="ADY5" s="64"/>
      <c r="ADZ5" s="64"/>
      <c r="AEA5" s="64"/>
      <c r="AEB5" s="64"/>
      <c r="AEC5" s="64"/>
      <c r="AED5" s="64"/>
      <c r="AEE5" s="64"/>
      <c r="AEF5" s="64"/>
      <c r="AEG5" s="64"/>
      <c r="AEH5" s="64"/>
      <c r="AEI5" s="64"/>
      <c r="AEJ5" s="64"/>
      <c r="AEK5" s="64"/>
      <c r="AEL5" s="64"/>
      <c r="AEM5" s="64"/>
      <c r="AEN5" s="64"/>
      <c r="AEO5" s="64"/>
      <c r="AEP5" s="64"/>
      <c r="AEQ5" s="64"/>
      <c r="AER5" s="64"/>
      <c r="AES5" s="64"/>
      <c r="AET5" s="64"/>
      <c r="AEU5" s="64"/>
      <c r="AEV5" s="64"/>
      <c r="AEW5" s="64"/>
      <c r="AEX5" s="64"/>
      <c r="AEY5" s="64"/>
      <c r="AEZ5" s="64"/>
      <c r="AFA5" s="64"/>
      <c r="AFB5" s="64"/>
      <c r="AFC5" s="64"/>
      <c r="AFD5" s="64"/>
      <c r="AFE5" s="64"/>
      <c r="AFF5" s="64"/>
      <c r="AFG5" s="64"/>
      <c r="AFH5" s="64"/>
      <c r="AFI5" s="64"/>
      <c r="AFJ5" s="64"/>
      <c r="AFK5" s="64"/>
      <c r="AFL5" s="64"/>
      <c r="AFM5" s="64"/>
      <c r="AFN5" s="64"/>
      <c r="AFO5" s="64"/>
      <c r="AFP5" s="64"/>
      <c r="AFQ5" s="64"/>
      <c r="AFR5" s="64"/>
      <c r="AFS5" s="64"/>
      <c r="AFT5" s="64"/>
      <c r="AFU5" s="64"/>
      <c r="AFV5" s="64"/>
      <c r="AFW5" s="64"/>
      <c r="AFX5" s="64"/>
      <c r="AFY5" s="64"/>
      <c r="AFZ5" s="64"/>
      <c r="AGA5" s="64"/>
      <c r="AGB5" s="64"/>
      <c r="AGC5" s="64"/>
      <c r="AGD5" s="64"/>
      <c r="AGE5" s="64"/>
      <c r="AGF5" s="64"/>
      <c r="AGG5" s="64"/>
      <c r="AGH5" s="64"/>
      <c r="AGI5" s="64"/>
      <c r="AGJ5" s="64"/>
      <c r="AGK5" s="64"/>
      <c r="AGL5" s="64"/>
      <c r="AGM5" s="64"/>
      <c r="AGN5" s="64"/>
      <c r="AGO5" s="64"/>
      <c r="AGP5" s="64"/>
      <c r="AGQ5" s="64"/>
      <c r="AGR5" s="64"/>
      <c r="AGS5" s="64"/>
      <c r="AGT5" s="64"/>
      <c r="AGU5" s="64"/>
      <c r="AGV5" s="64"/>
      <c r="AGW5" s="64"/>
      <c r="AGX5" s="64"/>
      <c r="AGY5" s="64"/>
      <c r="AGZ5" s="64"/>
      <c r="AHA5" s="64"/>
      <c r="AHB5" s="64"/>
      <c r="AHC5" s="64"/>
      <c r="AHD5" s="64"/>
      <c r="AHE5" s="64"/>
      <c r="AHF5" s="64"/>
      <c r="AHG5" s="64"/>
      <c r="AHH5" s="64"/>
      <c r="AHI5" s="64"/>
      <c r="AHJ5" s="64"/>
      <c r="AHK5" s="64"/>
      <c r="AHL5" s="64"/>
      <c r="AHM5" s="64"/>
    </row>
    <row r="6" spans="1:897" s="40" customFormat="1" ht="18" customHeight="1">
      <c r="A6" s="674" t="s">
        <v>601</v>
      </c>
      <c r="B6" s="675"/>
      <c r="C6" s="675"/>
      <c r="D6" s="675"/>
      <c r="E6" s="675"/>
      <c r="F6" s="703"/>
      <c r="G6" s="403"/>
      <c r="H6" s="395"/>
      <c r="I6" s="395"/>
    </row>
    <row r="7" spans="1:897" ht="18" customHeight="1">
      <c r="A7" s="406" t="s">
        <v>87</v>
      </c>
      <c r="B7" s="407">
        <v>13076</v>
      </c>
      <c r="C7" s="407">
        <v>17098</v>
      </c>
      <c r="D7" s="407">
        <v>16526</v>
      </c>
      <c r="E7" s="170">
        <f>D7/B7-1</f>
        <v>0.26384215356378093</v>
      </c>
      <c r="F7" s="369">
        <f>D7/C7-1</f>
        <v>-3.3454205170195372E-2</v>
      </c>
      <c r="G7" s="394"/>
      <c r="H7" s="396"/>
      <c r="I7" s="404"/>
      <c r="J7" s="66"/>
    </row>
    <row r="8" spans="1:897" ht="18" customHeight="1">
      <c r="A8" s="406" t="s">
        <v>88</v>
      </c>
      <c r="B8" s="408">
        <v>52294768.859999999</v>
      </c>
      <c r="C8" s="408">
        <v>68383626.629999995</v>
      </c>
      <c r="D8" s="408">
        <v>66083817.190000005</v>
      </c>
      <c r="E8" s="170">
        <f t="shared" ref="E8:E9" si="0">D8/B8-1</f>
        <v>0.26367930541800666</v>
      </c>
      <c r="F8" s="369">
        <f t="shared" ref="F8:F9" si="1">D8/C8-1</f>
        <v>-3.3630995507791028E-2</v>
      </c>
      <c r="G8" s="67"/>
      <c r="H8" s="397"/>
      <c r="I8" s="404"/>
      <c r="J8" s="68"/>
    </row>
    <row r="9" spans="1:897" ht="18" customHeight="1">
      <c r="A9" s="406" t="s">
        <v>89</v>
      </c>
      <c r="B9" s="408">
        <f>ROUND(B8/B7,2)</f>
        <v>3999.29</v>
      </c>
      <c r="C9" s="409">
        <f t="shared" ref="C9:D9" si="2">ROUND(C8/C7,2)</f>
        <v>3999.51</v>
      </c>
      <c r="D9" s="409">
        <f t="shared" si="2"/>
        <v>3998.78</v>
      </c>
      <c r="E9" s="436">
        <f t="shared" si="0"/>
        <v>-1.2752263526771834E-4</v>
      </c>
      <c r="F9" s="410">
        <f t="shared" si="1"/>
        <v>-1.8252235898896796E-4</v>
      </c>
      <c r="G9" s="69"/>
      <c r="H9" s="398"/>
      <c r="I9" s="405"/>
    </row>
    <row r="10" spans="1:897" ht="18" customHeight="1">
      <c r="A10" s="674" t="s">
        <v>91</v>
      </c>
      <c r="B10" s="675"/>
      <c r="C10" s="675"/>
      <c r="D10" s="675"/>
      <c r="E10" s="675"/>
      <c r="F10" s="703"/>
      <c r="G10" s="403"/>
      <c r="H10" s="395"/>
      <c r="I10" s="395"/>
    </row>
    <row r="11" spans="1:897" ht="18" customHeight="1">
      <c r="A11" s="406" t="s">
        <v>87</v>
      </c>
      <c r="B11" s="411">
        <v>11789</v>
      </c>
      <c r="C11" s="412">
        <v>15476</v>
      </c>
      <c r="D11" s="412">
        <v>15007</v>
      </c>
      <c r="E11" s="170">
        <f t="shared" ref="E11:E13" si="3">D11/B11-1</f>
        <v>0.27296632453982528</v>
      </c>
      <c r="F11" s="369">
        <f t="shared" ref="F11:F13" si="4">D11/C11-1</f>
        <v>-3.0304988369087571E-2</v>
      </c>
      <c r="G11" s="394"/>
      <c r="H11" s="396"/>
      <c r="I11" s="404"/>
    </row>
    <row r="12" spans="1:897" ht="18" customHeight="1">
      <c r="A12" s="406" t="s">
        <v>88</v>
      </c>
      <c r="B12" s="413">
        <v>47151158.859999999</v>
      </c>
      <c r="C12" s="414">
        <v>61895626.629999995</v>
      </c>
      <c r="D12" s="414">
        <v>60016237.790000007</v>
      </c>
      <c r="E12" s="170">
        <f t="shared" si="3"/>
        <v>0.27284756602056515</v>
      </c>
      <c r="F12" s="369">
        <f t="shared" si="4"/>
        <v>-3.0363838970960066E-2</v>
      </c>
      <c r="G12" s="67"/>
      <c r="H12" s="397"/>
      <c r="I12" s="404"/>
    </row>
    <row r="13" spans="1:897" ht="18" customHeight="1">
      <c r="A13" s="406" t="s">
        <v>89</v>
      </c>
      <c r="B13" s="415">
        <f>ROUND(B12/B11,2)</f>
        <v>3999.59</v>
      </c>
      <c r="C13" s="414">
        <f t="shared" ref="C13:D13" si="5">ROUND(C12/C11,2)</f>
        <v>3999.46</v>
      </c>
      <c r="D13" s="414">
        <f t="shared" si="5"/>
        <v>3999.22</v>
      </c>
      <c r="E13" s="436">
        <f t="shared" si="3"/>
        <v>-9.2509482222058459E-5</v>
      </c>
      <c r="F13" s="410">
        <f t="shared" si="4"/>
        <v>-6.000810109374477E-5</v>
      </c>
      <c r="G13" s="69"/>
      <c r="H13" s="398"/>
      <c r="I13" s="405"/>
    </row>
    <row r="14" spans="1:897" ht="18" customHeight="1">
      <c r="A14" s="674" t="s">
        <v>92</v>
      </c>
      <c r="B14" s="675"/>
      <c r="C14" s="675"/>
      <c r="D14" s="675"/>
      <c r="E14" s="675"/>
      <c r="F14" s="703"/>
      <c r="G14" s="403"/>
      <c r="H14" s="395"/>
      <c r="I14" s="395"/>
    </row>
    <row r="15" spans="1:897" ht="18" customHeight="1">
      <c r="A15" s="406" t="s">
        <v>87</v>
      </c>
      <c r="B15" s="411">
        <v>809</v>
      </c>
      <c r="C15" s="412">
        <v>1077</v>
      </c>
      <c r="D15" s="412">
        <v>1001</v>
      </c>
      <c r="E15" s="170">
        <f t="shared" ref="E15:E17" si="6">D15/B15-1</f>
        <v>0.23733003708281819</v>
      </c>
      <c r="F15" s="369">
        <f t="shared" ref="F15:F17" si="7">D15/C15-1</f>
        <v>-7.0566388115134604E-2</v>
      </c>
      <c r="G15" s="70"/>
      <c r="H15" s="396"/>
      <c r="I15" s="404"/>
      <c r="J15" s="71"/>
    </row>
    <row r="16" spans="1:897" ht="18" customHeight="1">
      <c r="A16" s="406" t="s">
        <v>88</v>
      </c>
      <c r="B16" s="413">
        <v>3236000</v>
      </c>
      <c r="C16" s="414">
        <v>4308000</v>
      </c>
      <c r="D16" s="414">
        <v>4004000</v>
      </c>
      <c r="E16" s="170">
        <f t="shared" si="6"/>
        <v>0.23733003708281819</v>
      </c>
      <c r="F16" s="369">
        <f t="shared" si="7"/>
        <v>-7.0566388115134604E-2</v>
      </c>
      <c r="G16" s="62"/>
      <c r="H16" s="397"/>
      <c r="I16" s="404"/>
    </row>
    <row r="17" spans="1:897" ht="18" customHeight="1">
      <c r="A17" s="406" t="s">
        <v>89</v>
      </c>
      <c r="B17" s="415">
        <f>ROUND(B16/B15,2)</f>
        <v>4000</v>
      </c>
      <c r="C17" s="414">
        <f t="shared" ref="C17:D17" si="8">ROUND(C16/C15,2)</f>
        <v>4000</v>
      </c>
      <c r="D17" s="414">
        <f t="shared" si="8"/>
        <v>4000</v>
      </c>
      <c r="E17" s="170">
        <f t="shared" si="6"/>
        <v>0</v>
      </c>
      <c r="F17" s="369">
        <f t="shared" si="7"/>
        <v>0</v>
      </c>
      <c r="G17" s="62"/>
      <c r="H17" s="398"/>
      <c r="I17" s="405"/>
    </row>
    <row r="18" spans="1:897" ht="18" customHeight="1">
      <c r="A18" s="674" t="s">
        <v>93</v>
      </c>
      <c r="B18" s="675"/>
      <c r="C18" s="675"/>
      <c r="D18" s="675"/>
      <c r="E18" s="675"/>
      <c r="F18" s="703"/>
      <c r="G18" s="403"/>
      <c r="H18" s="395"/>
      <c r="I18" s="395"/>
    </row>
    <row r="19" spans="1:897" ht="18" customHeight="1">
      <c r="A19" s="406" t="s">
        <v>87</v>
      </c>
      <c r="B19" s="411">
        <v>478</v>
      </c>
      <c r="C19" s="412">
        <v>545</v>
      </c>
      <c r="D19" s="412">
        <v>518</v>
      </c>
      <c r="E19" s="167">
        <f t="shared" ref="E19:E21" si="9">D19/B19-1</f>
        <v>8.3682008368200833E-2</v>
      </c>
      <c r="F19" s="196">
        <f t="shared" ref="F19:F21" si="10">D19/C19-1</f>
        <v>-4.9541284403669672E-2</v>
      </c>
      <c r="G19" s="70"/>
      <c r="H19" s="399"/>
      <c r="I19" s="404"/>
    </row>
    <row r="20" spans="1:897" ht="18" customHeight="1">
      <c r="A20" s="406" t="s">
        <v>88</v>
      </c>
      <c r="B20" s="413">
        <v>1907610</v>
      </c>
      <c r="C20" s="414">
        <v>2180000</v>
      </c>
      <c r="D20" s="414">
        <v>2063579.4</v>
      </c>
      <c r="E20" s="170">
        <f t="shared" si="9"/>
        <v>8.1761680846713869E-2</v>
      </c>
      <c r="F20" s="369">
        <f t="shared" si="10"/>
        <v>-5.3403944954128479E-2</v>
      </c>
      <c r="G20" s="62"/>
      <c r="H20" s="400"/>
      <c r="I20" s="404"/>
    </row>
    <row r="21" spans="1:897" ht="18" customHeight="1">
      <c r="A21" s="416" t="s">
        <v>89</v>
      </c>
      <c r="B21" s="415">
        <f>ROUND(B20/B19,2)</f>
        <v>3990.82</v>
      </c>
      <c r="C21" s="417">
        <f t="shared" ref="C21:D21" si="11">ROUND(C20/C19,2)</f>
        <v>4000</v>
      </c>
      <c r="D21" s="417">
        <f t="shared" si="11"/>
        <v>3983.74</v>
      </c>
      <c r="E21" s="176">
        <f t="shared" si="9"/>
        <v>-1.7740714940790436E-3</v>
      </c>
      <c r="F21" s="197">
        <f t="shared" si="10"/>
        <v>-4.0650000000000963E-3</v>
      </c>
      <c r="G21" s="62"/>
      <c r="H21" s="400"/>
      <c r="I21" s="404"/>
    </row>
    <row r="22" spans="1:897" ht="26.25" customHeight="1">
      <c r="A22" s="14"/>
      <c r="B22" s="14"/>
      <c r="C22" s="14"/>
      <c r="D22" s="72"/>
      <c r="E22" s="72"/>
      <c r="F22" s="72"/>
    </row>
    <row r="23" spans="1:897" s="3" customFormat="1" ht="15" customHeight="1">
      <c r="A23" s="418" t="s">
        <v>373</v>
      </c>
      <c r="B23" s="61"/>
      <c r="C23" s="61"/>
      <c r="D23" s="61"/>
      <c r="E23" s="61"/>
      <c r="F23" s="61"/>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3"/>
      <c r="IW23" s="73"/>
      <c r="IX23" s="73"/>
      <c r="IY23" s="73"/>
      <c r="IZ23" s="73"/>
      <c r="JA23" s="73"/>
      <c r="JB23" s="73"/>
      <c r="JC23" s="73"/>
      <c r="JD23" s="73"/>
      <c r="JE23" s="73"/>
      <c r="JF23" s="73"/>
      <c r="JG23" s="73"/>
      <c r="JH23" s="73"/>
      <c r="JI23" s="73"/>
      <c r="JJ23" s="73"/>
      <c r="JK23" s="73"/>
      <c r="JL23" s="73"/>
      <c r="JM23" s="73"/>
      <c r="JN23" s="73"/>
      <c r="JO23" s="73"/>
      <c r="JP23" s="73"/>
      <c r="JQ23" s="73"/>
      <c r="JR23" s="73"/>
      <c r="JS23" s="73"/>
      <c r="JT23" s="73"/>
      <c r="JU23" s="73"/>
      <c r="JV23" s="73"/>
      <c r="JW23" s="73"/>
      <c r="JX23" s="73"/>
      <c r="JY23" s="73"/>
      <c r="JZ23" s="73"/>
      <c r="KA23" s="73"/>
      <c r="KB23" s="73"/>
      <c r="KC23" s="73"/>
      <c r="KD23" s="73"/>
      <c r="KE23" s="73"/>
      <c r="KF23" s="73"/>
      <c r="KG23" s="73"/>
      <c r="KH23" s="73"/>
      <c r="KI23" s="73"/>
      <c r="KJ23" s="73"/>
      <c r="KK23" s="73"/>
      <c r="KL23" s="73"/>
      <c r="KM23" s="73"/>
      <c r="KN23" s="73"/>
      <c r="KO23" s="73"/>
      <c r="KP23" s="73"/>
      <c r="KQ23" s="73"/>
      <c r="KR23" s="73"/>
      <c r="KS23" s="73"/>
      <c r="KT23" s="73"/>
      <c r="KU23" s="73"/>
      <c r="KV23" s="73"/>
      <c r="KW23" s="73"/>
      <c r="KX23" s="73"/>
      <c r="KY23" s="73"/>
      <c r="KZ23" s="73"/>
      <c r="LA23" s="73"/>
      <c r="LB23" s="73"/>
      <c r="LC23" s="73"/>
      <c r="LD23" s="73"/>
      <c r="LE23" s="73"/>
      <c r="LF23" s="73"/>
      <c r="LG23" s="73"/>
      <c r="LH23" s="73"/>
      <c r="LI23" s="73"/>
      <c r="LJ23" s="73"/>
      <c r="LK23" s="73"/>
      <c r="LL23" s="73"/>
      <c r="LM23" s="73"/>
      <c r="LN23" s="73"/>
      <c r="LO23" s="73"/>
      <c r="LP23" s="73"/>
      <c r="LQ23" s="73"/>
      <c r="LR23" s="73"/>
      <c r="LS23" s="73"/>
      <c r="LT23" s="73"/>
      <c r="LU23" s="73"/>
      <c r="LV23" s="73"/>
      <c r="LW23" s="73"/>
      <c r="LX23" s="73"/>
      <c r="LY23" s="73"/>
      <c r="LZ23" s="73"/>
      <c r="MA23" s="73"/>
      <c r="MB23" s="73"/>
      <c r="MC23" s="73"/>
      <c r="MD23" s="73"/>
      <c r="ME23" s="73"/>
      <c r="MF23" s="73"/>
      <c r="MG23" s="73"/>
      <c r="MH23" s="73"/>
      <c r="MI23" s="73"/>
      <c r="MJ23" s="73"/>
      <c r="MK23" s="73"/>
      <c r="ML23" s="73"/>
      <c r="MM23" s="73"/>
      <c r="MN23" s="73"/>
      <c r="MO23" s="73"/>
      <c r="MP23" s="73"/>
      <c r="MQ23" s="73"/>
      <c r="MR23" s="73"/>
      <c r="MS23" s="73"/>
      <c r="MT23" s="73"/>
      <c r="MU23" s="73"/>
      <c r="MV23" s="73"/>
      <c r="MW23" s="73"/>
      <c r="MX23" s="73"/>
      <c r="MY23" s="73"/>
      <c r="MZ23" s="73"/>
      <c r="NA23" s="73"/>
      <c r="NB23" s="73"/>
      <c r="NC23" s="73"/>
      <c r="ND23" s="73"/>
      <c r="NE23" s="73"/>
      <c r="NF23" s="73"/>
      <c r="NG23" s="73"/>
      <c r="NH23" s="73"/>
      <c r="NI23" s="73"/>
      <c r="NJ23" s="73"/>
      <c r="NK23" s="73"/>
      <c r="NL23" s="73"/>
      <c r="NM23" s="73"/>
      <c r="NN23" s="73"/>
      <c r="NO23" s="73"/>
      <c r="NP23" s="73"/>
      <c r="NQ23" s="73"/>
      <c r="NR23" s="73"/>
      <c r="NS23" s="73"/>
      <c r="NT23" s="73"/>
      <c r="NU23" s="73"/>
      <c r="NV23" s="73"/>
      <c r="NW23" s="73"/>
      <c r="NX23" s="73"/>
      <c r="NY23" s="73"/>
      <c r="NZ23" s="73"/>
      <c r="OA23" s="73"/>
      <c r="OB23" s="73"/>
      <c r="OC23" s="73"/>
      <c r="OD23" s="73"/>
      <c r="OE23" s="73"/>
      <c r="OF23" s="73"/>
      <c r="OG23" s="73"/>
      <c r="OH23" s="73"/>
      <c r="OI23" s="73"/>
      <c r="OJ23" s="73"/>
      <c r="OK23" s="73"/>
      <c r="OL23" s="73"/>
      <c r="OM23" s="73"/>
      <c r="ON23" s="73"/>
      <c r="OO23" s="73"/>
      <c r="OP23" s="73"/>
      <c r="OQ23" s="73"/>
      <c r="OR23" s="73"/>
      <c r="OS23" s="73"/>
      <c r="OT23" s="73"/>
      <c r="OU23" s="73"/>
      <c r="OV23" s="73"/>
      <c r="OW23" s="73"/>
      <c r="OX23" s="73"/>
      <c r="OY23" s="73"/>
      <c r="OZ23" s="73"/>
      <c r="PA23" s="73"/>
      <c r="PB23" s="73"/>
      <c r="PC23" s="73"/>
      <c r="PD23" s="73"/>
      <c r="PE23" s="73"/>
      <c r="PF23" s="73"/>
      <c r="PG23" s="73"/>
      <c r="PH23" s="73"/>
      <c r="PI23" s="73"/>
      <c r="PJ23" s="73"/>
      <c r="PK23" s="73"/>
      <c r="PL23" s="73"/>
      <c r="PM23" s="73"/>
      <c r="PN23" s="73"/>
      <c r="PO23" s="73"/>
      <c r="PP23" s="73"/>
      <c r="PQ23" s="73"/>
      <c r="PR23" s="73"/>
      <c r="PS23" s="73"/>
      <c r="PT23" s="73"/>
      <c r="PU23" s="73"/>
      <c r="PV23" s="73"/>
      <c r="PW23" s="73"/>
      <c r="PX23" s="73"/>
      <c r="PY23" s="73"/>
      <c r="PZ23" s="73"/>
      <c r="QA23" s="73"/>
      <c r="QB23" s="73"/>
      <c r="QC23" s="73"/>
      <c r="QD23" s="73"/>
      <c r="QE23" s="73"/>
      <c r="QF23" s="73"/>
      <c r="QG23" s="73"/>
      <c r="QH23" s="73"/>
      <c r="QI23" s="73"/>
      <c r="QJ23" s="73"/>
      <c r="QK23" s="73"/>
      <c r="QL23" s="73"/>
      <c r="QM23" s="73"/>
      <c r="QN23" s="73"/>
      <c r="QO23" s="73"/>
      <c r="QP23" s="73"/>
      <c r="QQ23" s="73"/>
      <c r="QR23" s="73"/>
      <c r="QS23" s="73"/>
      <c r="QT23" s="73"/>
      <c r="QU23" s="73"/>
      <c r="QV23" s="73"/>
      <c r="QW23" s="73"/>
      <c r="QX23" s="73"/>
      <c r="QY23" s="73"/>
      <c r="QZ23" s="73"/>
      <c r="RA23" s="73"/>
      <c r="RB23" s="73"/>
      <c r="RC23" s="73"/>
      <c r="RD23" s="73"/>
      <c r="RE23" s="73"/>
      <c r="RF23" s="73"/>
      <c r="RG23" s="73"/>
      <c r="RH23" s="73"/>
      <c r="RI23" s="73"/>
      <c r="RJ23" s="73"/>
      <c r="RK23" s="73"/>
      <c r="RL23" s="73"/>
      <c r="RM23" s="73"/>
      <c r="RN23" s="73"/>
      <c r="RO23" s="73"/>
      <c r="RP23" s="73"/>
      <c r="RQ23" s="73"/>
      <c r="RR23" s="73"/>
      <c r="RS23" s="73"/>
      <c r="RT23" s="73"/>
      <c r="RU23" s="73"/>
      <c r="RV23" s="73"/>
      <c r="RW23" s="73"/>
      <c r="RX23" s="73"/>
      <c r="RY23" s="73"/>
      <c r="RZ23" s="73"/>
      <c r="SA23" s="73"/>
      <c r="SB23" s="73"/>
      <c r="SC23" s="73"/>
      <c r="SD23" s="73"/>
      <c r="SE23" s="73"/>
      <c r="SF23" s="73"/>
      <c r="SG23" s="73"/>
      <c r="SH23" s="73"/>
      <c r="SI23" s="73"/>
      <c r="SJ23" s="73"/>
      <c r="SK23" s="73"/>
      <c r="SL23" s="73"/>
      <c r="SM23" s="73"/>
      <c r="SN23" s="73"/>
      <c r="SO23" s="73"/>
      <c r="SP23" s="73"/>
      <c r="SQ23" s="73"/>
      <c r="SR23" s="73"/>
      <c r="SS23" s="73"/>
      <c r="ST23" s="73"/>
      <c r="SU23" s="73"/>
      <c r="SV23" s="73"/>
      <c r="SW23" s="73"/>
      <c r="SX23" s="73"/>
      <c r="SY23" s="73"/>
      <c r="SZ23" s="73"/>
      <c r="TA23" s="73"/>
      <c r="TB23" s="73"/>
      <c r="TC23" s="73"/>
      <c r="TD23" s="73"/>
      <c r="TE23" s="73"/>
      <c r="TF23" s="73"/>
      <c r="TG23" s="73"/>
      <c r="TH23" s="73"/>
      <c r="TI23" s="73"/>
      <c r="TJ23" s="73"/>
      <c r="TK23" s="73"/>
      <c r="TL23" s="73"/>
      <c r="TM23" s="73"/>
      <c r="TN23" s="73"/>
      <c r="TO23" s="73"/>
      <c r="TP23" s="73"/>
      <c r="TQ23" s="73"/>
      <c r="TR23" s="73"/>
      <c r="TS23" s="73"/>
      <c r="TT23" s="73"/>
      <c r="TU23" s="73"/>
      <c r="TV23" s="73"/>
      <c r="TW23" s="73"/>
      <c r="TX23" s="73"/>
      <c r="TY23" s="73"/>
      <c r="TZ23" s="73"/>
      <c r="UA23" s="73"/>
      <c r="UB23" s="73"/>
      <c r="UC23" s="73"/>
      <c r="UD23" s="73"/>
      <c r="UE23" s="73"/>
      <c r="UF23" s="73"/>
      <c r="UG23" s="73"/>
      <c r="UH23" s="73"/>
      <c r="UI23" s="73"/>
      <c r="UJ23" s="73"/>
      <c r="UK23" s="73"/>
      <c r="UL23" s="73"/>
      <c r="UM23" s="73"/>
      <c r="UN23" s="73"/>
      <c r="UO23" s="73"/>
      <c r="UP23" s="73"/>
      <c r="UQ23" s="73"/>
      <c r="UR23" s="73"/>
      <c r="US23" s="73"/>
      <c r="UT23" s="73"/>
      <c r="UU23" s="73"/>
      <c r="UV23" s="73"/>
      <c r="UW23" s="73"/>
      <c r="UX23" s="73"/>
      <c r="UY23" s="73"/>
      <c r="UZ23" s="73"/>
      <c r="VA23" s="73"/>
      <c r="VB23" s="73"/>
      <c r="VC23" s="73"/>
      <c r="VD23" s="73"/>
      <c r="VE23" s="73"/>
      <c r="VF23" s="73"/>
      <c r="VG23" s="73"/>
      <c r="VH23" s="73"/>
      <c r="VI23" s="73"/>
      <c r="VJ23" s="73"/>
      <c r="VK23" s="73"/>
      <c r="VL23" s="73"/>
      <c r="VM23" s="73"/>
      <c r="VN23" s="73"/>
      <c r="VO23" s="73"/>
      <c r="VP23" s="73"/>
      <c r="VQ23" s="73"/>
      <c r="VR23" s="73"/>
      <c r="VS23" s="73"/>
      <c r="VT23" s="73"/>
      <c r="VU23" s="73"/>
      <c r="VV23" s="73"/>
      <c r="VW23" s="73"/>
      <c r="VX23" s="73"/>
      <c r="VY23" s="73"/>
      <c r="VZ23" s="73"/>
      <c r="WA23" s="73"/>
      <c r="WB23" s="73"/>
      <c r="WC23" s="73"/>
      <c r="WD23" s="73"/>
      <c r="WE23" s="73"/>
      <c r="WF23" s="73"/>
      <c r="WG23" s="73"/>
      <c r="WH23" s="73"/>
      <c r="WI23" s="73"/>
      <c r="WJ23" s="73"/>
      <c r="WK23" s="73"/>
      <c r="WL23" s="73"/>
      <c r="WM23" s="73"/>
      <c r="WN23" s="73"/>
      <c r="WO23" s="73"/>
      <c r="WP23" s="73"/>
      <c r="WQ23" s="73"/>
      <c r="WR23" s="73"/>
      <c r="WS23" s="73"/>
      <c r="WT23" s="73"/>
      <c r="WU23" s="73"/>
      <c r="WV23" s="73"/>
      <c r="WW23" s="73"/>
      <c r="WX23" s="73"/>
      <c r="WY23" s="73"/>
      <c r="WZ23" s="73"/>
      <c r="XA23" s="73"/>
      <c r="XB23" s="73"/>
      <c r="XC23" s="73"/>
      <c r="XD23" s="73"/>
      <c r="XE23" s="73"/>
      <c r="XF23" s="73"/>
      <c r="XG23" s="73"/>
      <c r="XH23" s="73"/>
      <c r="XI23" s="73"/>
      <c r="XJ23" s="73"/>
      <c r="XK23" s="73"/>
      <c r="XL23" s="73"/>
      <c r="XM23" s="73"/>
      <c r="XN23" s="73"/>
      <c r="XO23" s="73"/>
      <c r="XP23" s="73"/>
      <c r="XQ23" s="73"/>
      <c r="XR23" s="73"/>
      <c r="XS23" s="73"/>
      <c r="XT23" s="73"/>
      <c r="XU23" s="73"/>
      <c r="XV23" s="73"/>
      <c r="XW23" s="73"/>
      <c r="XX23" s="73"/>
      <c r="XY23" s="73"/>
      <c r="XZ23" s="73"/>
      <c r="YA23" s="73"/>
      <c r="YB23" s="73"/>
      <c r="YC23" s="73"/>
      <c r="YD23" s="73"/>
      <c r="YE23" s="73"/>
      <c r="YF23" s="73"/>
      <c r="YG23" s="73"/>
      <c r="YH23" s="73"/>
      <c r="YI23" s="73"/>
      <c r="YJ23" s="73"/>
      <c r="YK23" s="73"/>
      <c r="YL23" s="73"/>
      <c r="YM23" s="73"/>
      <c r="YN23" s="73"/>
      <c r="YO23" s="73"/>
      <c r="YP23" s="73"/>
      <c r="YQ23" s="73"/>
      <c r="YR23" s="73"/>
      <c r="YS23" s="73"/>
      <c r="YT23" s="73"/>
      <c r="YU23" s="73"/>
      <c r="YV23" s="73"/>
      <c r="YW23" s="73"/>
      <c r="YX23" s="73"/>
      <c r="YY23" s="73"/>
      <c r="YZ23" s="73"/>
      <c r="ZA23" s="73"/>
      <c r="ZB23" s="73"/>
      <c r="ZC23" s="73"/>
      <c r="ZD23" s="73"/>
      <c r="ZE23" s="73"/>
      <c r="ZF23" s="73"/>
      <c r="ZG23" s="73"/>
      <c r="ZH23" s="73"/>
      <c r="ZI23" s="73"/>
      <c r="ZJ23" s="73"/>
      <c r="ZK23" s="73"/>
      <c r="ZL23" s="73"/>
      <c r="ZM23" s="73"/>
      <c r="ZN23" s="73"/>
      <c r="ZO23" s="73"/>
      <c r="ZP23" s="73"/>
      <c r="ZQ23" s="73"/>
      <c r="ZR23" s="73"/>
      <c r="ZS23" s="73"/>
      <c r="ZT23" s="73"/>
      <c r="ZU23" s="73"/>
      <c r="ZV23" s="73"/>
      <c r="ZW23" s="73"/>
      <c r="ZX23" s="73"/>
      <c r="ZY23" s="73"/>
      <c r="ZZ23" s="73"/>
      <c r="AAA23" s="73"/>
      <c r="AAB23" s="73"/>
      <c r="AAC23" s="73"/>
      <c r="AAD23" s="73"/>
      <c r="AAE23" s="73"/>
      <c r="AAF23" s="73"/>
      <c r="AAG23" s="73"/>
      <c r="AAH23" s="73"/>
      <c r="AAI23" s="73"/>
      <c r="AAJ23" s="73"/>
      <c r="AAK23" s="73"/>
      <c r="AAL23" s="73"/>
      <c r="AAM23" s="73"/>
      <c r="AAN23" s="73"/>
      <c r="AAO23" s="73"/>
      <c r="AAP23" s="73"/>
      <c r="AAQ23" s="73"/>
      <c r="AAR23" s="73"/>
      <c r="AAS23" s="73"/>
      <c r="AAT23" s="73"/>
      <c r="AAU23" s="73"/>
      <c r="AAV23" s="73"/>
      <c r="AAW23" s="73"/>
      <c r="AAX23" s="73"/>
      <c r="AAY23" s="73"/>
      <c r="AAZ23" s="73"/>
      <c r="ABA23" s="73"/>
      <c r="ABB23" s="73"/>
      <c r="ABC23" s="73"/>
      <c r="ABD23" s="73"/>
      <c r="ABE23" s="73"/>
      <c r="ABF23" s="73"/>
      <c r="ABG23" s="73"/>
      <c r="ABH23" s="73"/>
      <c r="ABI23" s="73"/>
      <c r="ABJ23" s="73"/>
      <c r="ABK23" s="73"/>
      <c r="ABL23" s="73"/>
      <c r="ABM23" s="73"/>
      <c r="ABN23" s="73"/>
      <c r="ABO23" s="73"/>
      <c r="ABP23" s="73"/>
      <c r="ABQ23" s="73"/>
      <c r="ABR23" s="73"/>
      <c r="ABS23" s="73"/>
      <c r="ABT23" s="73"/>
      <c r="ABU23" s="73"/>
      <c r="ABV23" s="73"/>
      <c r="ABW23" s="73"/>
      <c r="ABX23" s="73"/>
      <c r="ABY23" s="73"/>
      <c r="ABZ23" s="73"/>
      <c r="ACA23" s="73"/>
      <c r="ACB23" s="73"/>
      <c r="ACC23" s="73"/>
      <c r="ACD23" s="73"/>
      <c r="ACE23" s="73"/>
      <c r="ACF23" s="73"/>
      <c r="ACG23" s="73"/>
      <c r="ACH23" s="73"/>
      <c r="ACI23" s="73"/>
      <c r="ACJ23" s="73"/>
      <c r="ACK23" s="73"/>
      <c r="ACL23" s="73"/>
      <c r="ACM23" s="73"/>
      <c r="ACN23" s="73"/>
      <c r="ACO23" s="73"/>
      <c r="ACP23" s="73"/>
      <c r="ACQ23" s="73"/>
      <c r="ACR23" s="73"/>
      <c r="ACS23" s="73"/>
      <c r="ACT23" s="73"/>
      <c r="ACU23" s="73"/>
      <c r="ACV23" s="73"/>
      <c r="ACW23" s="73"/>
      <c r="ACX23" s="73"/>
      <c r="ACY23" s="73"/>
      <c r="ACZ23" s="73"/>
      <c r="ADA23" s="73"/>
      <c r="ADB23" s="73"/>
      <c r="ADC23" s="73"/>
      <c r="ADD23" s="73"/>
      <c r="ADE23" s="73"/>
      <c r="ADF23" s="73"/>
      <c r="ADG23" s="73"/>
      <c r="ADH23" s="73"/>
      <c r="ADI23" s="73"/>
      <c r="ADJ23" s="73"/>
      <c r="ADK23" s="73"/>
      <c r="ADL23" s="73"/>
      <c r="ADM23" s="73"/>
      <c r="ADN23" s="73"/>
      <c r="ADO23" s="73"/>
      <c r="ADP23" s="73"/>
      <c r="ADQ23" s="73"/>
      <c r="ADR23" s="73"/>
      <c r="ADS23" s="73"/>
      <c r="ADT23" s="73"/>
      <c r="ADU23" s="73"/>
      <c r="ADV23" s="73"/>
      <c r="ADW23" s="73"/>
      <c r="ADX23" s="73"/>
      <c r="ADY23" s="73"/>
      <c r="ADZ23" s="73"/>
      <c r="AEA23" s="73"/>
      <c r="AEB23" s="73"/>
      <c r="AEC23" s="73"/>
      <c r="AED23" s="73"/>
      <c r="AEE23" s="73"/>
      <c r="AEF23" s="73"/>
      <c r="AEG23" s="73"/>
      <c r="AEH23" s="73"/>
      <c r="AEI23" s="73"/>
      <c r="AEJ23" s="73"/>
      <c r="AEK23" s="73"/>
      <c r="AEL23" s="73"/>
      <c r="AEM23" s="73"/>
      <c r="AEN23" s="73"/>
      <c r="AEO23" s="73"/>
      <c r="AEP23" s="73"/>
      <c r="AEQ23" s="73"/>
      <c r="AER23" s="73"/>
      <c r="AES23" s="73"/>
      <c r="AET23" s="73"/>
      <c r="AEU23" s="73"/>
      <c r="AEV23" s="73"/>
      <c r="AEW23" s="73"/>
      <c r="AEX23" s="73"/>
      <c r="AEY23" s="73"/>
      <c r="AEZ23" s="73"/>
      <c r="AFA23" s="73"/>
      <c r="AFB23" s="73"/>
      <c r="AFC23" s="73"/>
      <c r="AFD23" s="73"/>
      <c r="AFE23" s="73"/>
      <c r="AFF23" s="73"/>
      <c r="AFG23" s="73"/>
      <c r="AFH23" s="73"/>
      <c r="AFI23" s="73"/>
      <c r="AFJ23" s="73"/>
      <c r="AFK23" s="73"/>
      <c r="AFL23" s="73"/>
      <c r="AFM23" s="73"/>
      <c r="AFN23" s="73"/>
      <c r="AFO23" s="73"/>
      <c r="AFP23" s="73"/>
      <c r="AFQ23" s="73"/>
      <c r="AFR23" s="73"/>
      <c r="AFS23" s="73"/>
      <c r="AFT23" s="73"/>
      <c r="AFU23" s="73"/>
      <c r="AFV23" s="73"/>
      <c r="AFW23" s="73"/>
      <c r="AFX23" s="73"/>
      <c r="AFY23" s="73"/>
      <c r="AFZ23" s="73"/>
      <c r="AGA23" s="73"/>
      <c r="AGB23" s="73"/>
      <c r="AGC23" s="73"/>
      <c r="AGD23" s="73"/>
      <c r="AGE23" s="73"/>
      <c r="AGF23" s="73"/>
      <c r="AGG23" s="73"/>
      <c r="AGH23" s="73"/>
      <c r="AGI23" s="73"/>
      <c r="AGJ23" s="73"/>
      <c r="AGK23" s="73"/>
      <c r="AGL23" s="73"/>
      <c r="AGM23" s="73"/>
      <c r="AGN23" s="73"/>
      <c r="AGO23" s="73"/>
      <c r="AGP23" s="73"/>
      <c r="AGQ23" s="73"/>
      <c r="AGR23" s="73"/>
      <c r="AGS23" s="73"/>
      <c r="AGT23" s="73"/>
      <c r="AGU23" s="73"/>
      <c r="AGV23" s="73"/>
      <c r="AGW23" s="73"/>
      <c r="AGX23" s="73"/>
      <c r="AGY23" s="73"/>
      <c r="AGZ23" s="73"/>
      <c r="AHA23" s="73"/>
      <c r="AHB23" s="73"/>
      <c r="AHC23" s="73"/>
      <c r="AHD23" s="73"/>
      <c r="AHE23" s="73"/>
      <c r="AHF23" s="73"/>
      <c r="AHG23" s="73"/>
      <c r="AHH23" s="73"/>
      <c r="AHI23" s="73"/>
      <c r="AHJ23" s="73"/>
      <c r="AHK23" s="73"/>
      <c r="AHL23" s="73"/>
      <c r="AHM23" s="73"/>
    </row>
    <row r="24" spans="1:897" ht="21.75" customHeight="1">
      <c r="A24" s="617" t="s">
        <v>20</v>
      </c>
      <c r="B24" s="700" t="s">
        <v>94</v>
      </c>
      <c r="C24" s="619"/>
      <c r="D24" s="619"/>
      <c r="E24" s="619"/>
      <c r="F24" s="619"/>
      <c r="G24" s="619"/>
      <c r="H24" s="619"/>
      <c r="I24" s="620"/>
    </row>
    <row r="25" spans="1:897" ht="18" customHeight="1">
      <c r="A25" s="652"/>
      <c r="B25" s="743" t="s">
        <v>533</v>
      </c>
      <c r="C25" s="744"/>
      <c r="D25" s="747" t="s">
        <v>44</v>
      </c>
      <c r="E25" s="748"/>
      <c r="F25" s="748"/>
      <c r="G25" s="748"/>
      <c r="H25" s="748"/>
      <c r="I25" s="749"/>
    </row>
    <row r="26" spans="1:897" ht="23.45" customHeight="1">
      <c r="A26" s="652"/>
      <c r="B26" s="745"/>
      <c r="C26" s="746"/>
      <c r="D26" s="616" t="s">
        <v>95</v>
      </c>
      <c r="E26" s="616"/>
      <c r="F26" s="700" t="s">
        <v>96</v>
      </c>
      <c r="G26" s="619"/>
      <c r="H26" s="700" t="s">
        <v>97</v>
      </c>
      <c r="I26" s="620"/>
    </row>
    <row r="27" spans="1:897" ht="33.6" customHeight="1">
      <c r="A27" s="652"/>
      <c r="B27" s="577" t="s">
        <v>98</v>
      </c>
      <c r="C27" s="577" t="s">
        <v>359</v>
      </c>
      <c r="D27" s="577" t="s">
        <v>98</v>
      </c>
      <c r="E27" s="577" t="s">
        <v>359</v>
      </c>
      <c r="F27" s="577" t="s">
        <v>90</v>
      </c>
      <c r="G27" s="577" t="s">
        <v>359</v>
      </c>
      <c r="H27" s="577" t="s">
        <v>98</v>
      </c>
      <c r="I27" s="577" t="s">
        <v>359</v>
      </c>
      <c r="J27" s="74"/>
    </row>
    <row r="28" spans="1:897" ht="15" customHeight="1">
      <c r="A28" s="618"/>
      <c r="B28" s="613" t="str">
        <f>'Tab 9 (19) i 10 (20)'!B13:D13</f>
        <v>I KWARTAŁ 2021 R.</v>
      </c>
      <c r="C28" s="615"/>
      <c r="D28" s="615"/>
      <c r="E28" s="615"/>
      <c r="F28" s="615"/>
      <c r="G28" s="615"/>
      <c r="H28" s="615"/>
      <c r="I28" s="614"/>
      <c r="J28" s="74"/>
    </row>
    <row r="29" spans="1:897" ht="19.5" customHeight="1">
      <c r="A29" s="225" t="s">
        <v>78</v>
      </c>
      <c r="B29" s="419">
        <f t="shared" ref="B29:I29" si="12">SUM(B30:B45)</f>
        <v>16526</v>
      </c>
      <c r="C29" s="420">
        <f t="shared" si="12"/>
        <v>66083817.190000005</v>
      </c>
      <c r="D29" s="421">
        <f t="shared" si="12"/>
        <v>15007</v>
      </c>
      <c r="E29" s="422">
        <f t="shared" si="12"/>
        <v>60016237.790000007</v>
      </c>
      <c r="F29" s="421">
        <f t="shared" si="12"/>
        <v>1001</v>
      </c>
      <c r="G29" s="422">
        <f t="shared" si="12"/>
        <v>4004000</v>
      </c>
      <c r="H29" s="421">
        <f t="shared" si="12"/>
        <v>518</v>
      </c>
      <c r="I29" s="422">
        <f t="shared" si="12"/>
        <v>2063579.4</v>
      </c>
      <c r="K29" s="66"/>
    </row>
    <row r="30" spans="1:897" ht="18.75" customHeight="1">
      <c r="A30" s="226" t="s">
        <v>51</v>
      </c>
      <c r="B30" s="423">
        <f>D30+F30+H30</f>
        <v>584</v>
      </c>
      <c r="C30" s="424">
        <f>E30+G30+I30</f>
        <v>2335996</v>
      </c>
      <c r="D30" s="425">
        <v>519</v>
      </c>
      <c r="E30" s="426">
        <v>2075996</v>
      </c>
      <c r="F30" s="427">
        <v>36</v>
      </c>
      <c r="G30" s="426">
        <v>144000</v>
      </c>
      <c r="H30" s="427">
        <v>29</v>
      </c>
      <c r="I30" s="426">
        <v>116000</v>
      </c>
      <c r="J30" s="66"/>
    </row>
    <row r="31" spans="1:897" ht="18.75" customHeight="1">
      <c r="A31" s="226" t="s">
        <v>52</v>
      </c>
      <c r="B31" s="423">
        <f t="shared" ref="B31:C45" si="13">D31+F31+H31</f>
        <v>1146</v>
      </c>
      <c r="C31" s="424">
        <f t="shared" si="13"/>
        <v>4582662.2</v>
      </c>
      <c r="D31" s="425">
        <v>1059</v>
      </c>
      <c r="E31" s="426">
        <v>4234662.2</v>
      </c>
      <c r="F31" s="427">
        <v>58</v>
      </c>
      <c r="G31" s="426">
        <v>232000</v>
      </c>
      <c r="H31" s="427">
        <v>29</v>
      </c>
      <c r="I31" s="426">
        <v>116000</v>
      </c>
    </row>
    <row r="32" spans="1:897" ht="18.75" customHeight="1">
      <c r="A32" s="226" t="s">
        <v>53</v>
      </c>
      <c r="B32" s="423">
        <f t="shared" si="13"/>
        <v>2188</v>
      </c>
      <c r="C32" s="424">
        <f t="shared" si="13"/>
        <v>8748399.6400000006</v>
      </c>
      <c r="D32" s="425">
        <v>1997</v>
      </c>
      <c r="E32" s="426">
        <v>7984399.6399999997</v>
      </c>
      <c r="F32" s="427">
        <v>132</v>
      </c>
      <c r="G32" s="426">
        <v>528000</v>
      </c>
      <c r="H32" s="427">
        <v>59</v>
      </c>
      <c r="I32" s="426">
        <v>236000</v>
      </c>
    </row>
    <row r="33" spans="1:9" ht="18.75" customHeight="1">
      <c r="A33" s="226" t="s">
        <v>54</v>
      </c>
      <c r="B33" s="423">
        <f t="shared" si="13"/>
        <v>205</v>
      </c>
      <c r="C33" s="424">
        <f t="shared" si="13"/>
        <v>818796.36</v>
      </c>
      <c r="D33" s="425">
        <v>189</v>
      </c>
      <c r="E33" s="426">
        <v>754796.36</v>
      </c>
      <c r="F33" s="427">
        <v>10</v>
      </c>
      <c r="G33" s="426">
        <v>40000</v>
      </c>
      <c r="H33" s="427">
        <v>6</v>
      </c>
      <c r="I33" s="426">
        <v>24000</v>
      </c>
    </row>
    <row r="34" spans="1:9" ht="18.75" customHeight="1">
      <c r="A34" s="226" t="s">
        <v>55</v>
      </c>
      <c r="B34" s="423">
        <f t="shared" si="13"/>
        <v>1387</v>
      </c>
      <c r="C34" s="424">
        <f t="shared" si="13"/>
        <v>5548000</v>
      </c>
      <c r="D34" s="425">
        <v>1256</v>
      </c>
      <c r="E34" s="426">
        <v>5024000</v>
      </c>
      <c r="F34" s="427">
        <v>101</v>
      </c>
      <c r="G34" s="426">
        <v>404000</v>
      </c>
      <c r="H34" s="427">
        <v>30</v>
      </c>
      <c r="I34" s="426">
        <v>120000</v>
      </c>
    </row>
    <row r="35" spans="1:9" ht="18.75" customHeight="1">
      <c r="A35" s="226" t="s">
        <v>56</v>
      </c>
      <c r="B35" s="423">
        <f t="shared" si="13"/>
        <v>1122</v>
      </c>
      <c r="C35" s="424">
        <f t="shared" si="13"/>
        <v>4485559.5</v>
      </c>
      <c r="D35" s="425">
        <v>942</v>
      </c>
      <c r="E35" s="426">
        <v>3767308.5</v>
      </c>
      <c r="F35" s="427">
        <v>111</v>
      </c>
      <c r="G35" s="426">
        <v>444000</v>
      </c>
      <c r="H35" s="427">
        <v>69</v>
      </c>
      <c r="I35" s="426">
        <v>274251</v>
      </c>
    </row>
    <row r="36" spans="1:9" ht="18.75" customHeight="1">
      <c r="A36" s="226" t="s">
        <v>57</v>
      </c>
      <c r="B36" s="423">
        <f t="shared" si="13"/>
        <v>2739</v>
      </c>
      <c r="C36" s="424">
        <f t="shared" si="13"/>
        <v>10944958.4</v>
      </c>
      <c r="D36" s="425">
        <v>2527</v>
      </c>
      <c r="E36" s="426">
        <v>10099630</v>
      </c>
      <c r="F36" s="427">
        <v>141</v>
      </c>
      <c r="G36" s="426">
        <v>564000</v>
      </c>
      <c r="H36" s="427">
        <v>71</v>
      </c>
      <c r="I36" s="426">
        <v>281328.40000000002</v>
      </c>
    </row>
    <row r="37" spans="1:9" ht="18.75" customHeight="1">
      <c r="A37" s="226" t="s">
        <v>58</v>
      </c>
      <c r="B37" s="423">
        <f t="shared" si="13"/>
        <v>360</v>
      </c>
      <c r="C37" s="424">
        <f t="shared" si="13"/>
        <v>1440000</v>
      </c>
      <c r="D37" s="425">
        <v>324</v>
      </c>
      <c r="E37" s="426">
        <v>1296000</v>
      </c>
      <c r="F37" s="427">
        <v>25</v>
      </c>
      <c r="G37" s="426">
        <v>100000</v>
      </c>
      <c r="H37" s="427">
        <v>11</v>
      </c>
      <c r="I37" s="426">
        <v>44000</v>
      </c>
    </row>
    <row r="38" spans="1:9" ht="18.75" customHeight="1">
      <c r="A38" s="226" t="s">
        <v>59</v>
      </c>
      <c r="B38" s="423">
        <f t="shared" si="13"/>
        <v>873</v>
      </c>
      <c r="C38" s="424">
        <f t="shared" si="13"/>
        <v>3491825.49</v>
      </c>
      <c r="D38" s="425">
        <v>774</v>
      </c>
      <c r="E38" s="426">
        <v>3099825.49</v>
      </c>
      <c r="F38" s="427">
        <v>71</v>
      </c>
      <c r="G38" s="426">
        <v>284000</v>
      </c>
      <c r="H38" s="427">
        <v>28</v>
      </c>
      <c r="I38" s="426">
        <v>108000</v>
      </c>
    </row>
    <row r="39" spans="1:9" ht="18.75" customHeight="1">
      <c r="A39" s="226" t="s">
        <v>60</v>
      </c>
      <c r="B39" s="423">
        <f t="shared" si="13"/>
        <v>1450</v>
      </c>
      <c r="C39" s="424">
        <f t="shared" si="13"/>
        <v>5799850</v>
      </c>
      <c r="D39" s="425">
        <v>1332</v>
      </c>
      <c r="E39" s="426">
        <v>5327850</v>
      </c>
      <c r="F39" s="427">
        <v>66</v>
      </c>
      <c r="G39" s="426">
        <v>264000</v>
      </c>
      <c r="H39" s="427">
        <v>52</v>
      </c>
      <c r="I39" s="426">
        <v>208000</v>
      </c>
    </row>
    <row r="40" spans="1:9" ht="18.75" customHeight="1">
      <c r="A40" s="226" t="s">
        <v>61</v>
      </c>
      <c r="B40" s="423">
        <f t="shared" si="13"/>
        <v>559</v>
      </c>
      <c r="C40" s="424">
        <f t="shared" si="13"/>
        <v>2236000</v>
      </c>
      <c r="D40" s="425">
        <v>511</v>
      </c>
      <c r="E40" s="426">
        <v>2044000</v>
      </c>
      <c r="F40" s="427">
        <v>23</v>
      </c>
      <c r="G40" s="426">
        <v>92000</v>
      </c>
      <c r="H40" s="427">
        <v>25</v>
      </c>
      <c r="I40" s="426">
        <v>100000</v>
      </c>
    </row>
    <row r="41" spans="1:9" ht="18.75" customHeight="1">
      <c r="A41" s="226" t="s">
        <v>62</v>
      </c>
      <c r="B41" s="423">
        <f t="shared" si="13"/>
        <v>346</v>
      </c>
      <c r="C41" s="424">
        <f t="shared" si="13"/>
        <v>1383969.6</v>
      </c>
      <c r="D41" s="425">
        <v>308</v>
      </c>
      <c r="E41" s="426">
        <v>1231969.6000000001</v>
      </c>
      <c r="F41" s="427">
        <v>30</v>
      </c>
      <c r="G41" s="426">
        <v>120000</v>
      </c>
      <c r="H41" s="427">
        <v>8</v>
      </c>
      <c r="I41" s="426">
        <v>32000</v>
      </c>
    </row>
    <row r="42" spans="1:9" ht="18.75" customHeight="1">
      <c r="A42" s="226" t="s">
        <v>63</v>
      </c>
      <c r="B42" s="423">
        <f t="shared" si="13"/>
        <v>840</v>
      </c>
      <c r="C42" s="424">
        <f t="shared" si="13"/>
        <v>3359800</v>
      </c>
      <c r="D42" s="425">
        <v>765</v>
      </c>
      <c r="E42" s="426">
        <v>3059800</v>
      </c>
      <c r="F42" s="427">
        <v>49</v>
      </c>
      <c r="G42" s="426">
        <v>196000</v>
      </c>
      <c r="H42" s="427">
        <v>26</v>
      </c>
      <c r="I42" s="426">
        <v>104000</v>
      </c>
    </row>
    <row r="43" spans="1:9" ht="18.75" customHeight="1">
      <c r="A43" s="226" t="s">
        <v>64</v>
      </c>
      <c r="B43" s="423">
        <f t="shared" si="13"/>
        <v>751</v>
      </c>
      <c r="C43" s="424">
        <f t="shared" si="13"/>
        <v>3004000</v>
      </c>
      <c r="D43" s="425">
        <v>685</v>
      </c>
      <c r="E43" s="426">
        <v>2740000</v>
      </c>
      <c r="F43" s="427">
        <v>42</v>
      </c>
      <c r="G43" s="426">
        <v>168000</v>
      </c>
      <c r="H43" s="427">
        <v>24</v>
      </c>
      <c r="I43" s="426">
        <v>96000</v>
      </c>
    </row>
    <row r="44" spans="1:9" ht="18.75" customHeight="1">
      <c r="A44" s="226" t="s">
        <v>65</v>
      </c>
      <c r="B44" s="423">
        <f t="shared" si="13"/>
        <v>1553</v>
      </c>
      <c r="C44" s="424">
        <f t="shared" si="13"/>
        <v>6212000</v>
      </c>
      <c r="D44" s="425">
        <v>1424</v>
      </c>
      <c r="E44" s="426">
        <v>5696000</v>
      </c>
      <c r="F44" s="427">
        <v>91</v>
      </c>
      <c r="G44" s="426">
        <v>364000</v>
      </c>
      <c r="H44" s="427">
        <v>38</v>
      </c>
      <c r="I44" s="426">
        <v>152000</v>
      </c>
    </row>
    <row r="45" spans="1:9" ht="18.75" customHeight="1">
      <c r="A45" s="227" t="s">
        <v>66</v>
      </c>
      <c r="B45" s="428">
        <f t="shared" si="13"/>
        <v>423</v>
      </c>
      <c r="C45" s="429">
        <f t="shared" si="13"/>
        <v>1692000</v>
      </c>
      <c r="D45" s="430">
        <v>395</v>
      </c>
      <c r="E45" s="376">
        <v>1580000</v>
      </c>
      <c r="F45" s="431">
        <v>15</v>
      </c>
      <c r="G45" s="376">
        <v>60000</v>
      </c>
      <c r="H45" s="431">
        <v>13</v>
      </c>
      <c r="I45" s="376">
        <v>52000</v>
      </c>
    </row>
    <row r="46" spans="1:9">
      <c r="D46" s="18"/>
      <c r="E46" s="18"/>
      <c r="F46" s="18"/>
    </row>
  </sheetData>
  <mergeCells count="23">
    <mergeCell ref="A1:I1"/>
    <mergeCell ref="A2:F2"/>
    <mergeCell ref="A3:A5"/>
    <mergeCell ref="B3:C3"/>
    <mergeCell ref="B4:B5"/>
    <mergeCell ref="C4:C5"/>
    <mergeCell ref="D4:D5"/>
    <mergeCell ref="G4:G5"/>
    <mergeCell ref="H4:H5"/>
    <mergeCell ref="B28:I28"/>
    <mergeCell ref="A24:A28"/>
    <mergeCell ref="A18:F18"/>
    <mergeCell ref="E4:F4"/>
    <mergeCell ref="D3:F3"/>
    <mergeCell ref="A6:F6"/>
    <mergeCell ref="A10:F10"/>
    <mergeCell ref="A14:F14"/>
    <mergeCell ref="B24:I24"/>
    <mergeCell ref="B25:C26"/>
    <mergeCell ref="D25:I25"/>
    <mergeCell ref="D26:E26"/>
    <mergeCell ref="F26:G26"/>
    <mergeCell ref="H26:I26"/>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L123"/>
  <sheetViews>
    <sheetView showGridLines="0" tabSelected="1" view="pageBreakPreview" zoomScale="110" zoomScaleNormal="100" zoomScaleSheetLayoutView="110" workbookViewId="0">
      <selection activeCell="A15" sqref="A15:G15"/>
    </sheetView>
  </sheetViews>
  <sheetFormatPr defaultColWidth="8" defaultRowHeight="15"/>
  <cols>
    <col min="1" max="1" width="33.75" style="75" customWidth="1"/>
    <col min="2" max="4" width="14.25" style="75" customWidth="1"/>
    <col min="5" max="5" width="13.625" style="75" customWidth="1"/>
    <col min="6" max="6" width="15" style="75" customWidth="1"/>
    <col min="7" max="16380" width="8" style="75"/>
    <col min="16381" max="16384" width="0.75" style="75" customWidth="1"/>
  </cols>
  <sheetData>
    <row r="1" spans="1:11" ht="21.75" customHeight="1">
      <c r="A1" s="752" t="s">
        <v>567</v>
      </c>
      <c r="B1" s="752"/>
      <c r="C1" s="752"/>
      <c r="D1" s="752"/>
      <c r="E1" s="752"/>
      <c r="F1" s="752"/>
    </row>
    <row r="2" spans="1:11" ht="38.25" customHeight="1">
      <c r="A2" s="753" t="s">
        <v>607</v>
      </c>
      <c r="B2" s="753"/>
      <c r="C2" s="753"/>
      <c r="D2" s="753"/>
      <c r="E2" s="753"/>
      <c r="F2" s="753"/>
    </row>
    <row r="3" spans="1:11" s="76" customFormat="1" ht="15" customHeight="1">
      <c r="A3" s="616" t="s">
        <v>20</v>
      </c>
      <c r="B3" s="613" t="s">
        <v>21</v>
      </c>
      <c r="C3" s="614"/>
      <c r="D3" s="615" t="s">
        <v>503</v>
      </c>
      <c r="E3" s="615"/>
      <c r="F3" s="614"/>
    </row>
    <row r="4" spans="1:11" s="76" customFormat="1" ht="15.75" customHeight="1">
      <c r="A4" s="616"/>
      <c r="B4" s="616" t="s">
        <v>502</v>
      </c>
      <c r="C4" s="616" t="s">
        <v>293</v>
      </c>
      <c r="D4" s="617" t="s">
        <v>502</v>
      </c>
      <c r="E4" s="619" t="s">
        <v>22</v>
      </c>
      <c r="F4" s="620"/>
    </row>
    <row r="5" spans="1:11" s="76" customFormat="1" ht="25.5" customHeight="1">
      <c r="A5" s="617"/>
      <c r="B5" s="616"/>
      <c r="C5" s="616"/>
      <c r="D5" s="618"/>
      <c r="E5" s="563" t="s">
        <v>538</v>
      </c>
      <c r="F5" s="564" t="s">
        <v>539</v>
      </c>
    </row>
    <row r="6" spans="1:11" ht="16.5" customHeight="1">
      <c r="A6" s="629" t="s">
        <v>497</v>
      </c>
      <c r="B6" s="630"/>
      <c r="C6" s="630"/>
      <c r="D6" s="630"/>
      <c r="E6" s="630"/>
      <c r="F6" s="643"/>
    </row>
    <row r="7" spans="1:11" ht="15.75" customHeight="1">
      <c r="A7" s="171" t="s">
        <v>99</v>
      </c>
      <c r="B7" s="169">
        <v>4202</v>
      </c>
      <c r="C7" s="432">
        <v>3796</v>
      </c>
      <c r="D7" s="432">
        <v>3612</v>
      </c>
      <c r="E7" s="170">
        <f>D7/B7-1</f>
        <v>-0.14040932889100433</v>
      </c>
      <c r="F7" s="369">
        <f>D7/C7-1</f>
        <v>-4.8472075869336106E-2</v>
      </c>
      <c r="H7" s="78"/>
      <c r="I7" s="78"/>
      <c r="K7" s="78"/>
    </row>
    <row r="8" spans="1:11" ht="15.75" customHeight="1">
      <c r="A8" s="171" t="s">
        <v>88</v>
      </c>
      <c r="B8" s="172">
        <v>29816126.440000001</v>
      </c>
      <c r="C8" s="198">
        <v>27505741.069999997</v>
      </c>
      <c r="D8" s="198">
        <v>26494783.749999996</v>
      </c>
      <c r="E8" s="170">
        <f t="shared" ref="E8:E9" si="0">D8/B8-1</f>
        <v>-0.11139417109340666</v>
      </c>
      <c r="F8" s="369">
        <f t="shared" ref="F8:F9" si="1">D8/C8-1</f>
        <v>-3.6754411285527366E-2</v>
      </c>
      <c r="H8" s="78"/>
      <c r="I8" s="78" t="s">
        <v>100</v>
      </c>
      <c r="K8" s="78"/>
    </row>
    <row r="9" spans="1:11" ht="15.75" customHeight="1">
      <c r="A9" s="171" t="s">
        <v>89</v>
      </c>
      <c r="B9" s="172">
        <v>2365.42</v>
      </c>
      <c r="C9" s="198">
        <v>2415.54</v>
      </c>
      <c r="D9" s="198">
        <v>2445.0700000000002</v>
      </c>
      <c r="E9" s="170">
        <f t="shared" si="0"/>
        <v>3.367266701050986E-2</v>
      </c>
      <c r="F9" s="369">
        <f t="shared" si="1"/>
        <v>1.2225009728673575E-2</v>
      </c>
      <c r="H9" s="78"/>
      <c r="I9" s="78"/>
      <c r="K9" s="78"/>
    </row>
    <row r="10" spans="1:11" s="76" customFormat="1" ht="16.5" customHeight="1">
      <c r="A10" s="629" t="s">
        <v>101</v>
      </c>
      <c r="B10" s="630"/>
      <c r="C10" s="630"/>
      <c r="D10" s="630"/>
      <c r="E10" s="630"/>
      <c r="F10" s="643"/>
      <c r="H10" s="78"/>
      <c r="I10" s="78"/>
      <c r="J10" s="75"/>
      <c r="K10" s="78"/>
    </row>
    <row r="11" spans="1:11" ht="15.75" customHeight="1">
      <c r="A11" s="433" t="s">
        <v>87</v>
      </c>
      <c r="B11" s="432">
        <v>138</v>
      </c>
      <c r="C11" s="432">
        <v>172</v>
      </c>
      <c r="D11" s="432">
        <v>164</v>
      </c>
      <c r="E11" s="170">
        <f t="shared" ref="E11:E13" si="2">D11/B11-1</f>
        <v>0.18840579710144922</v>
      </c>
      <c r="F11" s="369">
        <f t="shared" ref="F11:F13" si="3">D11/C11-1</f>
        <v>-4.6511627906976716E-2</v>
      </c>
      <c r="H11" s="78"/>
      <c r="I11" s="78"/>
      <c r="K11" s="78"/>
    </row>
    <row r="12" spans="1:11" ht="15.75" customHeight="1">
      <c r="A12" s="433" t="s">
        <v>88</v>
      </c>
      <c r="B12" s="198">
        <v>550578.64</v>
      </c>
      <c r="C12" s="198">
        <v>688000</v>
      </c>
      <c r="D12" s="198">
        <v>656000</v>
      </c>
      <c r="E12" s="170">
        <f t="shared" si="2"/>
        <v>0.19147375568365677</v>
      </c>
      <c r="F12" s="369">
        <f t="shared" si="3"/>
        <v>-4.6511627906976716E-2</v>
      </c>
      <c r="H12" s="78"/>
      <c r="I12" s="78"/>
      <c r="K12" s="78"/>
    </row>
    <row r="13" spans="1:11" ht="15.75" customHeight="1">
      <c r="A13" s="435" t="s">
        <v>89</v>
      </c>
      <c r="B13" s="434">
        <v>3989.7</v>
      </c>
      <c r="C13" s="198">
        <v>4000</v>
      </c>
      <c r="D13" s="198">
        <v>4000</v>
      </c>
      <c r="E13" s="170">
        <f t="shared" si="2"/>
        <v>2.5816477429381202E-3</v>
      </c>
      <c r="F13" s="369">
        <f t="shared" si="3"/>
        <v>0</v>
      </c>
      <c r="H13" s="78"/>
      <c r="I13" s="78"/>
      <c r="K13" s="78"/>
    </row>
    <row r="14" spans="1:11" s="76" customFormat="1" ht="16.5" customHeight="1">
      <c r="A14" s="629" t="s">
        <v>102</v>
      </c>
      <c r="B14" s="630"/>
      <c r="C14" s="630"/>
      <c r="D14" s="630"/>
      <c r="E14" s="630"/>
      <c r="F14" s="643"/>
      <c r="H14" s="78"/>
      <c r="I14" s="78"/>
      <c r="J14" s="75"/>
      <c r="K14" s="78"/>
    </row>
    <row r="15" spans="1:11" ht="16.5" customHeight="1">
      <c r="A15" s="171" t="s">
        <v>103</v>
      </c>
      <c r="B15" s="432">
        <v>12893</v>
      </c>
      <c r="C15" s="432">
        <v>11528</v>
      </c>
      <c r="D15" s="432">
        <v>10850</v>
      </c>
      <c r="E15" s="170">
        <f t="shared" ref="E15:E17" si="4">D15/B15-1</f>
        <v>-0.15845807802683631</v>
      </c>
      <c r="F15" s="369">
        <f t="shared" ref="F15:F17" si="5">D15/C15-1</f>
        <v>-5.8813324080499663E-2</v>
      </c>
      <c r="H15" s="78"/>
      <c r="I15" s="78"/>
      <c r="K15" s="78"/>
    </row>
    <row r="16" spans="1:11" ht="16.5" customHeight="1">
      <c r="A16" s="433" t="s">
        <v>88</v>
      </c>
      <c r="B16" s="198">
        <v>8657372.0800000001</v>
      </c>
      <c r="C16" s="437">
        <v>7893829.71</v>
      </c>
      <c r="D16" s="437">
        <v>7545211.2300000004</v>
      </c>
      <c r="E16" s="170">
        <f t="shared" si="4"/>
        <v>-0.12846402346149355</v>
      </c>
      <c r="F16" s="369">
        <f t="shared" si="5"/>
        <v>-4.4163415326576527E-2</v>
      </c>
      <c r="H16" s="78"/>
      <c r="I16" s="78"/>
      <c r="K16" s="78"/>
    </row>
    <row r="17" spans="1:11" ht="16.5" customHeight="1">
      <c r="A17" s="433" t="s">
        <v>89</v>
      </c>
      <c r="B17" s="198">
        <v>223.83</v>
      </c>
      <c r="C17" s="438">
        <v>228.25</v>
      </c>
      <c r="D17" s="438">
        <v>231.81</v>
      </c>
      <c r="E17" s="170">
        <f t="shared" si="4"/>
        <v>3.5652057364964351E-2</v>
      </c>
      <c r="F17" s="369">
        <f t="shared" si="5"/>
        <v>1.5596933187294715E-2</v>
      </c>
      <c r="H17" s="78"/>
      <c r="I17" s="78"/>
      <c r="K17" s="78"/>
    </row>
    <row r="18" spans="1:11" ht="16.5" customHeight="1">
      <c r="A18" s="629" t="s">
        <v>104</v>
      </c>
      <c r="B18" s="630"/>
      <c r="C18" s="630"/>
      <c r="D18" s="630"/>
      <c r="E18" s="630"/>
      <c r="F18" s="643"/>
      <c r="H18" s="78"/>
      <c r="I18" s="78"/>
      <c r="K18" s="78"/>
    </row>
    <row r="19" spans="1:11" ht="16.5" customHeight="1">
      <c r="A19" s="165" t="s">
        <v>603</v>
      </c>
      <c r="B19" s="439">
        <v>255</v>
      </c>
      <c r="C19" s="440">
        <v>203</v>
      </c>
      <c r="D19" s="440">
        <v>185</v>
      </c>
      <c r="E19" s="441">
        <f t="shared" ref="E19:E21" si="6">D19/B19-1</f>
        <v>-0.27450980392156865</v>
      </c>
      <c r="F19" s="369">
        <f t="shared" ref="F19:F21" si="7">D19/C19-1</f>
        <v>-8.8669950738916259E-2</v>
      </c>
      <c r="H19" s="78"/>
      <c r="I19" s="78"/>
      <c r="K19" s="78"/>
    </row>
    <row r="20" spans="1:11" ht="16.5" customHeight="1">
      <c r="A20" s="433" t="s">
        <v>88</v>
      </c>
      <c r="B20" s="442">
        <v>667074.22000000009</v>
      </c>
      <c r="C20" s="444">
        <v>536958.6</v>
      </c>
      <c r="D20" s="444">
        <v>494306.99999999994</v>
      </c>
      <c r="E20" s="445">
        <f t="shared" si="6"/>
        <v>-0.25899250011490493</v>
      </c>
      <c r="F20" s="369">
        <f t="shared" si="7"/>
        <v>-7.9431822118129825E-2</v>
      </c>
      <c r="H20" s="78"/>
      <c r="I20" s="78"/>
      <c r="K20" s="78"/>
    </row>
    <row r="21" spans="1:11" ht="16.5" customHeight="1">
      <c r="A21" s="446" t="s">
        <v>89</v>
      </c>
      <c r="B21" s="447">
        <v>871.99</v>
      </c>
      <c r="C21" s="448">
        <v>880.26</v>
      </c>
      <c r="D21" s="448">
        <v>892.25</v>
      </c>
      <c r="E21" s="449">
        <f t="shared" si="6"/>
        <v>2.3234211401506943E-2</v>
      </c>
      <c r="F21" s="369">
        <f t="shared" si="7"/>
        <v>1.3620975620839415E-2</v>
      </c>
      <c r="H21" s="78"/>
      <c r="I21" s="78"/>
      <c r="K21" s="78"/>
    </row>
    <row r="22" spans="1:11" s="76" customFormat="1" ht="16.5" customHeight="1">
      <c r="A22" s="629" t="s">
        <v>105</v>
      </c>
      <c r="B22" s="630"/>
      <c r="C22" s="630"/>
      <c r="D22" s="630"/>
      <c r="E22" s="630"/>
      <c r="F22" s="643"/>
      <c r="H22" s="78"/>
      <c r="I22" s="78"/>
      <c r="J22" s="75"/>
      <c r="K22" s="78"/>
    </row>
    <row r="23" spans="1:11" ht="16.5" customHeight="1">
      <c r="A23" s="171" t="s">
        <v>103</v>
      </c>
      <c r="B23" s="432">
        <v>43950</v>
      </c>
      <c r="C23" s="432">
        <v>39565</v>
      </c>
      <c r="D23" s="432">
        <v>37428</v>
      </c>
      <c r="E23" s="170">
        <f t="shared" ref="E23:E25" si="8">D23/B23-1</f>
        <v>-0.14839590443686002</v>
      </c>
      <c r="F23" s="369">
        <f t="shared" ref="F23:F25" si="9">D23/C23-1</f>
        <v>-5.401238468343228E-2</v>
      </c>
      <c r="H23" s="78"/>
      <c r="I23" s="78"/>
      <c r="K23" s="78"/>
    </row>
    <row r="24" spans="1:11" ht="16.5" customHeight="1">
      <c r="A24" s="433" t="s">
        <v>88</v>
      </c>
      <c r="B24" s="198">
        <v>22551658.489999998</v>
      </c>
      <c r="C24" s="198">
        <v>20219014.560000002</v>
      </c>
      <c r="D24" s="198">
        <v>19489425.810000002</v>
      </c>
      <c r="E24" s="170">
        <f t="shared" si="8"/>
        <v>-0.13578747130096314</v>
      </c>
      <c r="F24" s="369">
        <f t="shared" si="9"/>
        <v>-3.6084288274037424E-2</v>
      </c>
      <c r="H24" s="78"/>
      <c r="I24" s="78"/>
      <c r="K24" s="78"/>
    </row>
    <row r="25" spans="1:11" ht="16.5" customHeight="1">
      <c r="A25" s="433" t="s">
        <v>89</v>
      </c>
      <c r="B25" s="450">
        <v>171.04</v>
      </c>
      <c r="C25" s="450">
        <v>170.35</v>
      </c>
      <c r="D25" s="450">
        <v>173.57</v>
      </c>
      <c r="E25" s="170">
        <f t="shared" si="8"/>
        <v>1.4791861552853058E-2</v>
      </c>
      <c r="F25" s="369">
        <f t="shared" si="9"/>
        <v>1.8902260052832354E-2</v>
      </c>
      <c r="H25" s="78"/>
      <c r="I25" s="78"/>
      <c r="K25" s="78"/>
    </row>
    <row r="26" spans="1:11" s="76" customFormat="1" ht="16.5" customHeight="1">
      <c r="A26" s="629" t="s">
        <v>106</v>
      </c>
      <c r="B26" s="630"/>
      <c r="C26" s="630"/>
      <c r="D26" s="630"/>
      <c r="E26" s="630"/>
      <c r="F26" s="643"/>
      <c r="H26" s="78"/>
      <c r="I26" s="78"/>
      <c r="J26" s="75"/>
      <c r="K26" s="78"/>
    </row>
    <row r="27" spans="1:11" ht="16.5" customHeight="1">
      <c r="A27" s="171" t="s">
        <v>103</v>
      </c>
      <c r="B27" s="432">
        <v>3613</v>
      </c>
      <c r="C27" s="432">
        <v>3198</v>
      </c>
      <c r="D27" s="432">
        <v>2962</v>
      </c>
      <c r="E27" s="170">
        <f t="shared" ref="E27:E29" si="10">D27/B27-1</f>
        <v>-0.18018267367838359</v>
      </c>
      <c r="F27" s="369">
        <f t="shared" ref="F27:F29" si="11">D27/C27-1</f>
        <v>-7.379612257661039E-2</v>
      </c>
      <c r="H27" s="78"/>
      <c r="I27" s="78"/>
      <c r="K27" s="78"/>
    </row>
    <row r="28" spans="1:11" ht="16.5" customHeight="1">
      <c r="A28" s="433" t="s">
        <v>88</v>
      </c>
      <c r="B28" s="198">
        <v>2427585.1900000004</v>
      </c>
      <c r="C28" s="198">
        <v>2187823.56</v>
      </c>
      <c r="D28" s="198">
        <v>2054980.5399999998</v>
      </c>
      <c r="E28" s="170">
        <f t="shared" si="10"/>
        <v>-0.15348777523230839</v>
      </c>
      <c r="F28" s="369">
        <f t="shared" si="11"/>
        <v>-6.0719256538219302E-2</v>
      </c>
      <c r="H28" s="78"/>
      <c r="I28" s="78"/>
      <c r="K28" s="78"/>
    </row>
    <row r="29" spans="1:11" ht="16.5" customHeight="1">
      <c r="A29" s="433" t="s">
        <v>89</v>
      </c>
      <c r="B29" s="198">
        <v>223.95</v>
      </c>
      <c r="C29" s="198">
        <v>228.04</v>
      </c>
      <c r="D29" s="198">
        <v>231.29</v>
      </c>
      <c r="E29" s="170">
        <f t="shared" si="10"/>
        <v>3.2775173029694127E-2</v>
      </c>
      <c r="F29" s="369">
        <f t="shared" si="11"/>
        <v>1.4251885634099182E-2</v>
      </c>
      <c r="H29" s="78"/>
      <c r="I29" s="78"/>
      <c r="K29" s="78"/>
    </row>
    <row r="30" spans="1:11" s="76" customFormat="1" ht="16.5" customHeight="1">
      <c r="A30" s="629" t="s">
        <v>107</v>
      </c>
      <c r="B30" s="630"/>
      <c r="C30" s="630"/>
      <c r="D30" s="630"/>
      <c r="E30" s="630"/>
      <c r="F30" s="643"/>
      <c r="H30" s="78"/>
      <c r="I30" s="78"/>
      <c r="J30" s="75"/>
      <c r="K30" s="78"/>
    </row>
    <row r="31" spans="1:11" ht="16.5" customHeight="1">
      <c r="A31" s="171" t="s">
        <v>86</v>
      </c>
      <c r="B31" s="432">
        <v>9119</v>
      </c>
      <c r="C31" s="432">
        <v>8044</v>
      </c>
      <c r="D31" s="432">
        <v>7534</v>
      </c>
      <c r="E31" s="170">
        <f t="shared" ref="E31:E33" si="12">D31/B31-1</f>
        <v>-0.17381291808312316</v>
      </c>
      <c r="F31" s="369">
        <f t="shared" ref="F31:F33" si="13">D31/C31-1</f>
        <v>-6.3401292889109895E-2</v>
      </c>
      <c r="H31" s="78"/>
      <c r="I31" s="78"/>
      <c r="K31" s="78"/>
    </row>
    <row r="32" spans="1:11" ht="16.5" customHeight="1">
      <c r="A32" s="433" t="s">
        <v>88</v>
      </c>
      <c r="B32" s="198">
        <v>5529054.4100000001</v>
      </c>
      <c r="C32" s="198">
        <v>4956380.8599999994</v>
      </c>
      <c r="D32" s="198">
        <v>4699247.3100000005</v>
      </c>
      <c r="E32" s="170">
        <f t="shared" si="12"/>
        <v>-0.15008119625286875</v>
      </c>
      <c r="F32" s="369">
        <f t="shared" si="13"/>
        <v>-5.1879296055549529E-2</v>
      </c>
      <c r="H32" s="78"/>
      <c r="I32" s="78"/>
      <c r="K32" s="78"/>
    </row>
    <row r="33" spans="1:11" ht="16.5" customHeight="1">
      <c r="A33" s="433" t="s">
        <v>89</v>
      </c>
      <c r="B33" s="198">
        <v>202.1</v>
      </c>
      <c r="C33" s="198">
        <v>205.39</v>
      </c>
      <c r="D33" s="198">
        <v>207.9</v>
      </c>
      <c r="E33" s="170">
        <f t="shared" si="12"/>
        <v>2.8698664027709153E-2</v>
      </c>
      <c r="F33" s="369">
        <f t="shared" si="13"/>
        <v>1.2220653391109781E-2</v>
      </c>
      <c r="H33" s="78"/>
      <c r="I33" s="78"/>
      <c r="K33" s="78"/>
    </row>
    <row r="34" spans="1:11" s="76" customFormat="1" ht="16.5" customHeight="1">
      <c r="A34" s="629" t="s">
        <v>108</v>
      </c>
      <c r="B34" s="630"/>
      <c r="C34" s="630"/>
      <c r="D34" s="630"/>
      <c r="E34" s="630"/>
      <c r="F34" s="643"/>
      <c r="H34" s="78"/>
      <c r="I34" s="78"/>
      <c r="J34" s="75"/>
      <c r="K34" s="78"/>
    </row>
    <row r="35" spans="1:11" ht="16.5" customHeight="1">
      <c r="A35" s="171" t="s">
        <v>103</v>
      </c>
      <c r="B35" s="432">
        <v>37637</v>
      </c>
      <c r="C35" s="432">
        <v>33504</v>
      </c>
      <c r="D35" s="432">
        <v>31508</v>
      </c>
      <c r="E35" s="170">
        <f t="shared" ref="E35:E37" si="14">D35/B35-1</f>
        <v>-0.16284507266785342</v>
      </c>
      <c r="F35" s="369">
        <f t="shared" ref="F35:F37" si="15">D35/C35-1</f>
        <v>-5.9574976122254042E-2</v>
      </c>
      <c r="H35" s="78"/>
      <c r="I35" s="78"/>
      <c r="K35" s="78"/>
    </row>
    <row r="36" spans="1:11" ht="16.5" customHeight="1">
      <c r="A36" s="433" t="s">
        <v>88</v>
      </c>
      <c r="B36" s="198">
        <v>3794557.9900000007</v>
      </c>
      <c r="C36" s="198">
        <v>3442895.06</v>
      </c>
      <c r="D36" s="198">
        <v>3290609.22</v>
      </c>
      <c r="E36" s="170">
        <f t="shared" si="14"/>
        <v>-0.13280829317356158</v>
      </c>
      <c r="F36" s="369">
        <f t="shared" si="15"/>
        <v>-4.4231914521379534E-2</v>
      </c>
      <c r="H36" s="78"/>
      <c r="I36" s="78"/>
      <c r="K36" s="78"/>
    </row>
    <row r="37" spans="1:11" ht="16.5" customHeight="1">
      <c r="A37" s="433" t="s">
        <v>89</v>
      </c>
      <c r="B37" s="198">
        <v>33.61</v>
      </c>
      <c r="C37" s="198">
        <v>34.25</v>
      </c>
      <c r="D37" s="198">
        <v>34.81</v>
      </c>
      <c r="E37" s="170">
        <f t="shared" si="14"/>
        <v>3.5703659625111683E-2</v>
      </c>
      <c r="F37" s="369">
        <f t="shared" si="15"/>
        <v>1.6350364963503727E-2</v>
      </c>
      <c r="H37" s="78"/>
      <c r="I37" s="78"/>
      <c r="K37" s="78"/>
    </row>
    <row r="38" spans="1:11" s="76" customFormat="1" ht="16.5" customHeight="1">
      <c r="A38" s="629" t="s">
        <v>109</v>
      </c>
      <c r="B38" s="630"/>
      <c r="C38" s="630"/>
      <c r="D38" s="630"/>
      <c r="E38" s="630"/>
      <c r="F38" s="643"/>
      <c r="H38" s="78"/>
      <c r="I38" s="78"/>
      <c r="J38" s="75"/>
      <c r="K38" s="78"/>
    </row>
    <row r="39" spans="1:11" ht="16.5" customHeight="1">
      <c r="A39" s="433" t="s">
        <v>103</v>
      </c>
      <c r="B39" s="432">
        <v>10</v>
      </c>
      <c r="C39" s="432">
        <v>10</v>
      </c>
      <c r="D39" s="432">
        <v>9</v>
      </c>
      <c r="E39" s="170">
        <f t="shared" ref="E39:E41" si="16">D39/B39-1</f>
        <v>-9.9999999999999978E-2</v>
      </c>
      <c r="F39" s="369">
        <f t="shared" ref="F39:F41" si="17">D39/C39-1</f>
        <v>-9.9999999999999978E-2</v>
      </c>
      <c r="H39" s="78"/>
      <c r="I39" s="78"/>
      <c r="K39" s="78"/>
    </row>
    <row r="40" spans="1:11" ht="16.5" customHeight="1">
      <c r="A40" s="433" t="s">
        <v>88</v>
      </c>
      <c r="B40" s="198">
        <v>25087.282999999999</v>
      </c>
      <c r="C40" s="198">
        <v>25676.880000000001</v>
      </c>
      <c r="D40" s="198">
        <v>24822.800000000003</v>
      </c>
      <c r="E40" s="170">
        <f t="shared" si="16"/>
        <v>-1.0542512714509455E-2</v>
      </c>
      <c r="F40" s="369">
        <f t="shared" si="17"/>
        <v>-3.3262608229660207E-2</v>
      </c>
      <c r="H40" s="78"/>
      <c r="I40" s="78"/>
      <c r="K40" s="78"/>
    </row>
    <row r="41" spans="1:11" ht="16.5" customHeight="1">
      <c r="A41" s="433" t="s">
        <v>89</v>
      </c>
      <c r="B41" s="450">
        <v>836.24</v>
      </c>
      <c r="C41" s="450">
        <v>885.41</v>
      </c>
      <c r="D41" s="450">
        <v>919.36</v>
      </c>
      <c r="E41" s="170">
        <f t="shared" si="16"/>
        <v>9.9397302209891958E-2</v>
      </c>
      <c r="F41" s="369">
        <f t="shared" si="17"/>
        <v>3.83438181181599E-2</v>
      </c>
      <c r="H41" s="79"/>
      <c r="I41" s="78"/>
      <c r="K41" s="78"/>
    </row>
    <row r="42" spans="1:11" ht="16.5" customHeight="1">
      <c r="A42" s="629" t="s">
        <v>110</v>
      </c>
      <c r="B42" s="630"/>
      <c r="C42" s="630"/>
      <c r="D42" s="630"/>
      <c r="E42" s="630"/>
      <c r="F42" s="643"/>
      <c r="I42" s="78"/>
      <c r="K42" s="78"/>
    </row>
    <row r="43" spans="1:11" ht="16.5" customHeight="1">
      <c r="A43" s="433" t="s">
        <v>86</v>
      </c>
      <c r="B43" s="451">
        <v>1</v>
      </c>
      <c r="C43" s="451">
        <v>1</v>
      </c>
      <c r="D43" s="451">
        <v>1</v>
      </c>
      <c r="E43" s="170">
        <f t="shared" ref="E43:E45" si="18">D43/B43-1</f>
        <v>0</v>
      </c>
      <c r="F43" s="369">
        <f t="shared" ref="F43:F45" si="19">D43/C43-1</f>
        <v>0</v>
      </c>
      <c r="I43" s="78"/>
      <c r="K43" s="78"/>
    </row>
    <row r="44" spans="1:11" ht="16.5" customHeight="1">
      <c r="A44" s="433" t="s">
        <v>88</v>
      </c>
      <c r="B44" s="451">
        <v>340</v>
      </c>
      <c r="C44" s="452">
        <v>360</v>
      </c>
      <c r="D44" s="452">
        <v>365.09</v>
      </c>
      <c r="E44" s="170">
        <f t="shared" si="18"/>
        <v>7.3794117647058677E-2</v>
      </c>
      <c r="F44" s="369">
        <f t="shared" si="19"/>
        <v>1.4138888888888923E-2</v>
      </c>
      <c r="G44" s="78"/>
      <c r="H44" s="78"/>
      <c r="I44" s="78"/>
      <c r="K44" s="78"/>
    </row>
    <row r="45" spans="1:11" ht="16.5" customHeight="1">
      <c r="A45" s="433" t="s">
        <v>89</v>
      </c>
      <c r="B45" s="453">
        <v>113.33</v>
      </c>
      <c r="C45" s="452">
        <v>120</v>
      </c>
      <c r="D45" s="452">
        <v>121.7</v>
      </c>
      <c r="E45" s="170">
        <f t="shared" si="18"/>
        <v>7.3855113385687954E-2</v>
      </c>
      <c r="F45" s="369">
        <f t="shared" si="19"/>
        <v>1.4166666666666661E-2</v>
      </c>
      <c r="G45" s="78"/>
      <c r="H45" s="78"/>
      <c r="I45" s="78"/>
      <c r="K45" s="78"/>
    </row>
    <row r="46" spans="1:11" ht="16.5" customHeight="1">
      <c r="A46" s="629" t="s">
        <v>111</v>
      </c>
      <c r="B46" s="630"/>
      <c r="C46" s="630"/>
      <c r="D46" s="630"/>
      <c r="E46" s="630"/>
      <c r="F46" s="643"/>
      <c r="G46" s="78"/>
      <c r="H46" s="78"/>
      <c r="I46" s="78"/>
      <c r="K46" s="78"/>
    </row>
    <row r="47" spans="1:11" ht="16.5" customHeight="1">
      <c r="A47" s="433" t="s">
        <v>602</v>
      </c>
      <c r="B47" s="454">
        <v>887</v>
      </c>
      <c r="C47" s="454">
        <v>1062</v>
      </c>
      <c r="D47" s="454">
        <v>1104</v>
      </c>
      <c r="E47" s="455">
        <f t="shared" ref="E47:E49" si="20">D47/B47-1</f>
        <v>0.24464487034949278</v>
      </c>
      <c r="F47" s="369">
        <f t="shared" ref="F47:F49" si="21">D47/C47-1</f>
        <v>3.9548022598870025E-2</v>
      </c>
      <c r="G47" s="78"/>
      <c r="I47" s="78"/>
      <c r="K47" s="78"/>
    </row>
    <row r="48" spans="1:11" ht="16.5" customHeight="1">
      <c r="A48" s="433" t="s">
        <v>88</v>
      </c>
      <c r="B48" s="453">
        <v>3118008.44</v>
      </c>
      <c r="C48" s="443">
        <v>3953463.03</v>
      </c>
      <c r="D48" s="443">
        <v>4161466.63</v>
      </c>
      <c r="E48" s="455">
        <f t="shared" si="20"/>
        <v>0.33465534493549987</v>
      </c>
      <c r="F48" s="369">
        <f t="shared" si="21"/>
        <v>5.2613012546622873E-2</v>
      </c>
      <c r="G48" s="78"/>
      <c r="I48" s="78"/>
      <c r="K48" s="78"/>
    </row>
    <row r="49" spans="1:12" ht="16.5" customHeight="1">
      <c r="A49" s="433" t="s">
        <v>112</v>
      </c>
      <c r="B49" s="453">
        <v>1200</v>
      </c>
      <c r="C49" s="443">
        <v>1200</v>
      </c>
      <c r="D49" s="443">
        <v>1250.8800000000001</v>
      </c>
      <c r="E49" s="455">
        <f t="shared" si="20"/>
        <v>4.2399999999999993E-2</v>
      </c>
      <c r="F49" s="369">
        <f t="shared" si="21"/>
        <v>4.2399999999999993E-2</v>
      </c>
      <c r="G49" s="78"/>
      <c r="I49" s="78"/>
      <c r="K49" s="78"/>
    </row>
    <row r="50" spans="1:12" ht="16.5" customHeight="1">
      <c r="A50" s="629" t="s">
        <v>113</v>
      </c>
      <c r="B50" s="630"/>
      <c r="C50" s="630"/>
      <c r="D50" s="630"/>
      <c r="E50" s="630"/>
      <c r="F50" s="643"/>
      <c r="G50" s="78"/>
      <c r="I50" s="78"/>
      <c r="K50" s="78"/>
    </row>
    <row r="51" spans="1:12" ht="16.5" customHeight="1">
      <c r="A51" s="433" t="s">
        <v>514</v>
      </c>
      <c r="B51" s="432">
        <v>11776</v>
      </c>
      <c r="C51" s="432">
        <v>11855</v>
      </c>
      <c r="D51" s="432">
        <v>11849</v>
      </c>
      <c r="E51" s="170">
        <f t="shared" ref="E51:E53" si="22">D51/B51-1</f>
        <v>6.199048913043459E-3</v>
      </c>
      <c r="F51" s="369">
        <f t="shared" ref="F51:F53" si="23">D51/C51-1</f>
        <v>-5.0611556305357741E-4</v>
      </c>
      <c r="G51" s="78"/>
      <c r="I51" s="78"/>
      <c r="K51" s="78"/>
    </row>
    <row r="52" spans="1:12" ht="16.5" customHeight="1">
      <c r="A52" s="433" t="s">
        <v>88</v>
      </c>
      <c r="B52" s="198">
        <v>40381123.870000005</v>
      </c>
      <c r="C52" s="198">
        <v>43130908.550000004</v>
      </c>
      <c r="D52" s="198">
        <v>43602613.789999992</v>
      </c>
      <c r="E52" s="170">
        <f t="shared" si="22"/>
        <v>7.9777123845562459E-2</v>
      </c>
      <c r="F52" s="369">
        <f t="shared" si="23"/>
        <v>1.0936594100566133E-2</v>
      </c>
      <c r="G52" s="78"/>
      <c r="I52" s="78"/>
      <c r="K52" s="78"/>
    </row>
    <row r="53" spans="1:12" ht="16.5" customHeight="1">
      <c r="A53" s="433" t="s">
        <v>89</v>
      </c>
      <c r="B53" s="198">
        <v>1143.07</v>
      </c>
      <c r="C53" s="198">
        <v>1212.77</v>
      </c>
      <c r="D53" s="198">
        <v>1226.6199999999999</v>
      </c>
      <c r="E53" s="170">
        <f t="shared" si="22"/>
        <v>7.309263649645259E-2</v>
      </c>
      <c r="F53" s="369">
        <f t="shared" si="23"/>
        <v>1.1420137371471739E-2</v>
      </c>
      <c r="G53" s="78"/>
      <c r="I53" s="78"/>
      <c r="K53" s="78"/>
    </row>
    <row r="54" spans="1:12" ht="16.5" customHeight="1">
      <c r="A54" s="629" t="s">
        <v>114</v>
      </c>
      <c r="B54" s="630"/>
      <c r="C54" s="630"/>
      <c r="D54" s="630"/>
      <c r="E54" s="630"/>
      <c r="F54" s="643"/>
    </row>
    <row r="55" spans="1:12" ht="16.5" customHeight="1">
      <c r="A55" s="433" t="s">
        <v>603</v>
      </c>
      <c r="B55" s="439">
        <v>119284</v>
      </c>
      <c r="C55" s="432">
        <v>195488</v>
      </c>
      <c r="D55" s="432">
        <v>195400</v>
      </c>
      <c r="E55" s="455">
        <f t="shared" ref="E55:E57" si="24">D55/B55-1</f>
        <v>0.63810737399818929</v>
      </c>
      <c r="F55" s="410">
        <f t="shared" ref="F55:F57" si="25">D55/C55-1</f>
        <v>-4.5015550826643658E-4</v>
      </c>
      <c r="L55" s="75" t="s">
        <v>100</v>
      </c>
    </row>
    <row r="56" spans="1:12" ht="16.5" customHeight="1">
      <c r="A56" s="433" t="s">
        <v>88</v>
      </c>
      <c r="B56" s="442">
        <v>252900308.46000001</v>
      </c>
      <c r="C56" s="198">
        <v>313673271.25600004</v>
      </c>
      <c r="D56" s="198">
        <v>299570555.38</v>
      </c>
      <c r="E56" s="455">
        <f t="shared" si="24"/>
        <v>0.18454009488636736</v>
      </c>
      <c r="F56" s="369">
        <f t="shared" si="25"/>
        <v>-4.4959890332798902E-2</v>
      </c>
    </row>
    <row r="57" spans="1:12" ht="16.5" customHeight="1">
      <c r="A57" s="446" t="s">
        <v>89</v>
      </c>
      <c r="B57" s="459">
        <v>706.72</v>
      </c>
      <c r="C57" s="460">
        <v>534.85</v>
      </c>
      <c r="D57" s="460">
        <v>511.04</v>
      </c>
      <c r="E57" s="461">
        <f t="shared" si="24"/>
        <v>-0.27688476341408197</v>
      </c>
      <c r="F57" s="369">
        <f t="shared" si="25"/>
        <v>-4.4517154342338938E-2</v>
      </c>
    </row>
    <row r="58" spans="1:12" ht="16.5" customHeight="1">
      <c r="A58" s="629" t="s">
        <v>294</v>
      </c>
      <c r="B58" s="630"/>
      <c r="C58" s="630"/>
      <c r="D58" s="630"/>
      <c r="E58" s="630"/>
      <c r="F58" s="643"/>
    </row>
    <row r="59" spans="1:12" ht="16.5" customHeight="1">
      <c r="A59" s="433" t="s">
        <v>604</v>
      </c>
      <c r="B59" s="456">
        <v>0</v>
      </c>
      <c r="C59" s="432">
        <v>82</v>
      </c>
      <c r="D59" s="432">
        <v>211</v>
      </c>
      <c r="E59" s="456">
        <v>0</v>
      </c>
      <c r="F59" s="167">
        <f t="shared" ref="F59:F61" si="26">D59/C59-1</f>
        <v>1.5731707317073171</v>
      </c>
      <c r="L59" s="75" t="s">
        <v>100</v>
      </c>
    </row>
    <row r="60" spans="1:12" ht="16.5" customHeight="1">
      <c r="A60" s="433" t="s">
        <v>606</v>
      </c>
      <c r="B60" s="457">
        <v>0</v>
      </c>
      <c r="C60" s="198">
        <v>445332.4</v>
      </c>
      <c r="D60" s="198">
        <v>970316.09</v>
      </c>
      <c r="E60" s="457">
        <v>0</v>
      </c>
      <c r="F60" s="170">
        <f t="shared" si="26"/>
        <v>1.1788580619779738</v>
      </c>
    </row>
    <row r="61" spans="1:12" ht="16.5" customHeight="1">
      <c r="A61" s="446" t="s">
        <v>89</v>
      </c>
      <c r="B61" s="458">
        <v>0</v>
      </c>
      <c r="C61" s="460">
        <v>1802.97</v>
      </c>
      <c r="D61" s="460">
        <v>1535.31</v>
      </c>
      <c r="E61" s="458">
        <v>0</v>
      </c>
      <c r="F61" s="176">
        <f t="shared" si="26"/>
        <v>-0.14845504916887142</v>
      </c>
    </row>
    <row r="62" spans="1:12" ht="12.75" customHeight="1">
      <c r="A62" s="751" t="s">
        <v>605</v>
      </c>
      <c r="B62" s="751"/>
      <c r="C62" s="751"/>
      <c r="D62" s="751"/>
      <c r="E62" s="80"/>
      <c r="F62" s="80"/>
    </row>
    <row r="64" spans="1:12" ht="12.75" customHeight="1"/>
    <row r="75"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4">
    <mergeCell ref="A62:D62"/>
    <mergeCell ref="A1:F1"/>
    <mergeCell ref="A2:F2"/>
    <mergeCell ref="A3:A5"/>
    <mergeCell ref="B3:C3"/>
    <mergeCell ref="D3:F3"/>
    <mergeCell ref="B4:B5"/>
    <mergeCell ref="C4:C5"/>
    <mergeCell ref="D4:D5"/>
    <mergeCell ref="E4:F4"/>
    <mergeCell ref="A6:F6"/>
    <mergeCell ref="A10:F10"/>
    <mergeCell ref="A14:F14"/>
    <mergeCell ref="A18:F18"/>
    <mergeCell ref="A22:F22"/>
    <mergeCell ref="A46:F46"/>
    <mergeCell ref="A50:F50"/>
    <mergeCell ref="A54:F54"/>
    <mergeCell ref="A58:F58"/>
    <mergeCell ref="A26:F26"/>
    <mergeCell ref="A30:F30"/>
    <mergeCell ref="A34:F34"/>
    <mergeCell ref="A38:F38"/>
    <mergeCell ref="A42:F42"/>
  </mergeCells>
  <printOptions horizontalCentered="1"/>
  <pageMargins left="0.51181102362204722" right="0.51181102362204722" top="0.43307086614173229" bottom="0.55118110236220474" header="0.31496062992125984" footer="0.31496062992125984"/>
  <pageSetup paperSize="9" scale="75" orientation="portrait" r:id="rId1"/>
  <headerFooter differentFirst="1" alignWithMargins="0">
    <oddFooter>&amp;C&amp;"Arial,Normalny"&amp;9-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J39"/>
  <sheetViews>
    <sheetView showGridLines="0" tabSelected="1" view="pageBreakPreview" zoomScale="90" zoomScaleNormal="100" zoomScaleSheetLayoutView="90" workbookViewId="0">
      <selection activeCell="A15" sqref="A15:G15"/>
    </sheetView>
  </sheetViews>
  <sheetFormatPr defaultRowHeight="15"/>
  <cols>
    <col min="1" max="1" width="24.875" customWidth="1"/>
    <col min="2" max="6" width="11.125" customWidth="1"/>
    <col min="7" max="7" width="10.25" customWidth="1"/>
    <col min="10" max="10" width="17.75" customWidth="1"/>
  </cols>
  <sheetData>
    <row r="1" spans="1:10" ht="30" customHeight="1">
      <c r="A1" s="757" t="s">
        <v>360</v>
      </c>
      <c r="B1" s="757"/>
      <c r="C1" s="757"/>
      <c r="D1" s="757"/>
      <c r="E1" s="757"/>
      <c r="F1" s="757"/>
      <c r="G1" s="757"/>
    </row>
    <row r="2" spans="1:10" ht="16.5" customHeight="1"/>
    <row r="3" spans="1:10" ht="19.5" customHeight="1">
      <c r="A3" s="758" t="s">
        <v>374</v>
      </c>
      <c r="B3" s="758"/>
      <c r="C3" s="758"/>
      <c r="D3" s="758"/>
      <c r="E3" s="758"/>
      <c r="F3" s="758"/>
      <c r="G3" s="758"/>
    </row>
    <row r="4" spans="1:10" ht="21" customHeight="1">
      <c r="A4" s="659" t="s">
        <v>20</v>
      </c>
      <c r="B4" s="613" t="s">
        <v>21</v>
      </c>
      <c r="C4" s="614"/>
      <c r="D4" s="615" t="s">
        <v>503</v>
      </c>
      <c r="E4" s="615"/>
      <c r="F4" s="614"/>
      <c r="G4" s="406"/>
    </row>
    <row r="5" spans="1:10" ht="21" customHeight="1">
      <c r="A5" s="664"/>
      <c r="B5" s="616" t="s">
        <v>502</v>
      </c>
      <c r="C5" s="616" t="s">
        <v>293</v>
      </c>
      <c r="D5" s="617" t="s">
        <v>502</v>
      </c>
      <c r="E5" s="619" t="s">
        <v>22</v>
      </c>
      <c r="F5" s="620"/>
      <c r="G5" s="202"/>
    </row>
    <row r="6" spans="1:10" ht="51.75" customHeight="1">
      <c r="A6" s="664"/>
      <c r="B6" s="616"/>
      <c r="C6" s="616"/>
      <c r="D6" s="618"/>
      <c r="E6" s="342" t="s">
        <v>534</v>
      </c>
      <c r="F6" s="343" t="s">
        <v>535</v>
      </c>
      <c r="G6" s="213"/>
    </row>
    <row r="7" spans="1:10" ht="21" customHeight="1">
      <c r="A7" s="754" t="s">
        <v>200</v>
      </c>
      <c r="B7" s="755"/>
      <c r="C7" s="755"/>
      <c r="D7" s="755"/>
      <c r="E7" s="755"/>
      <c r="F7" s="756"/>
      <c r="G7" s="465"/>
    </row>
    <row r="8" spans="1:10" ht="21" customHeight="1">
      <c r="A8" s="233" t="s">
        <v>201</v>
      </c>
      <c r="B8" s="246">
        <v>6315911</v>
      </c>
      <c r="C8" s="246">
        <v>5575375</v>
      </c>
      <c r="D8" s="246">
        <v>5189711</v>
      </c>
      <c r="E8" s="466">
        <f>D8/B8-1</f>
        <v>-0.17831156898822675</v>
      </c>
      <c r="F8" s="479">
        <f>D8/C8-1</f>
        <v>-6.9172746227832205E-2</v>
      </c>
      <c r="G8" s="464"/>
    </row>
    <row r="9" spans="1:10" ht="25.5" customHeight="1">
      <c r="A9" s="235" t="s">
        <v>202</v>
      </c>
      <c r="B9" s="246">
        <v>550770</v>
      </c>
      <c r="C9" s="246">
        <v>628913</v>
      </c>
      <c r="D9" s="246">
        <v>476272</v>
      </c>
      <c r="E9" s="466">
        <f t="shared" ref="E9:E12" si="0">D9/B9-1</f>
        <v>-0.13526154293080594</v>
      </c>
      <c r="F9" s="479">
        <f t="shared" ref="F9:F16" si="1">D9/C9-1</f>
        <v>-0.24270606586284593</v>
      </c>
      <c r="G9" s="464"/>
    </row>
    <row r="10" spans="1:10" ht="21" customHeight="1">
      <c r="A10" s="233" t="s">
        <v>88</v>
      </c>
      <c r="B10" s="247">
        <v>63159230</v>
      </c>
      <c r="C10" s="247">
        <v>55916015</v>
      </c>
      <c r="D10" s="247">
        <v>52084646</v>
      </c>
      <c r="E10" s="466">
        <f t="shared" si="0"/>
        <v>-0.17534387293828635</v>
      </c>
      <c r="F10" s="479">
        <f t="shared" si="1"/>
        <v>-6.8520065315813339E-2</v>
      </c>
      <c r="G10" s="464"/>
    </row>
    <row r="11" spans="1:10" ht="25.5" customHeight="1">
      <c r="A11" s="235" t="s">
        <v>203</v>
      </c>
      <c r="B11" s="247">
        <v>5507700</v>
      </c>
      <c r="C11" s="247">
        <v>6290625</v>
      </c>
      <c r="D11" s="247">
        <v>4763285</v>
      </c>
      <c r="E11" s="466">
        <f t="shared" si="0"/>
        <v>-0.1351589592751965</v>
      </c>
      <c r="F11" s="479">
        <f t="shared" si="1"/>
        <v>-0.24279622454048688</v>
      </c>
      <c r="G11" s="464"/>
      <c r="J11" s="136"/>
    </row>
    <row r="12" spans="1:10" ht="21" customHeight="1">
      <c r="A12" s="233" t="s">
        <v>204</v>
      </c>
      <c r="B12" s="247">
        <v>10</v>
      </c>
      <c r="C12" s="247">
        <v>10.029999999999999</v>
      </c>
      <c r="D12" s="247">
        <v>10.039999999999999</v>
      </c>
      <c r="E12" s="466">
        <f t="shared" si="0"/>
        <v>4.0000000000000036E-3</v>
      </c>
      <c r="F12" s="479">
        <f t="shared" si="1"/>
        <v>9.9700897308063752E-4</v>
      </c>
      <c r="G12" s="464"/>
    </row>
    <row r="13" spans="1:10" ht="21" customHeight="1">
      <c r="A13" s="754" t="s">
        <v>205</v>
      </c>
      <c r="B13" s="755"/>
      <c r="C13" s="755"/>
      <c r="D13" s="755"/>
      <c r="E13" s="755"/>
      <c r="F13" s="756"/>
      <c r="G13" s="465"/>
    </row>
    <row r="14" spans="1:10" ht="21" customHeight="1">
      <c r="A14" s="233" t="s">
        <v>87</v>
      </c>
      <c r="B14" s="246">
        <v>2323</v>
      </c>
      <c r="C14" s="246">
        <v>1441</v>
      </c>
      <c r="D14" s="246">
        <v>2535</v>
      </c>
      <c r="E14" s="466">
        <f t="shared" ref="E14:E16" si="2">D14/B14-1</f>
        <v>9.1261300043047777E-2</v>
      </c>
      <c r="F14" s="479">
        <f t="shared" si="1"/>
        <v>0.75919500346981272</v>
      </c>
      <c r="G14" s="464"/>
    </row>
    <row r="15" spans="1:10" ht="21" customHeight="1">
      <c r="A15" s="233" t="s">
        <v>88</v>
      </c>
      <c r="B15" s="247">
        <v>13345394</v>
      </c>
      <c r="C15" s="247">
        <v>9090465</v>
      </c>
      <c r="D15" s="247">
        <v>14516278</v>
      </c>
      <c r="E15" s="466">
        <f t="shared" si="2"/>
        <v>8.7736937553136274E-2</v>
      </c>
      <c r="F15" s="479">
        <f t="shared" si="1"/>
        <v>0.59686858703047641</v>
      </c>
      <c r="G15" s="464"/>
    </row>
    <row r="16" spans="1:10" ht="21" customHeight="1">
      <c r="A16" s="236" t="s">
        <v>89</v>
      </c>
      <c r="B16" s="256">
        <v>5744.9</v>
      </c>
      <c r="C16" s="256">
        <v>6308.44</v>
      </c>
      <c r="D16" s="256">
        <v>5726.34</v>
      </c>
      <c r="E16" s="468">
        <f t="shared" si="2"/>
        <v>-3.2306915699140681E-3</v>
      </c>
      <c r="F16" s="481">
        <f t="shared" si="1"/>
        <v>-9.2273208590396227E-2</v>
      </c>
      <c r="G16" s="464"/>
    </row>
    <row r="17" spans="1:7" ht="33" customHeight="1"/>
    <row r="18" spans="1:7" ht="21.75" customHeight="1">
      <c r="A18" s="672" t="s">
        <v>375</v>
      </c>
      <c r="B18" s="672"/>
      <c r="C18" s="672"/>
      <c r="D18" s="672"/>
      <c r="E18" s="672"/>
      <c r="F18" s="672"/>
      <c r="G18" s="672"/>
    </row>
    <row r="19" spans="1:7">
      <c r="A19" s="659" t="s">
        <v>20</v>
      </c>
      <c r="B19" s="759" t="s">
        <v>206</v>
      </c>
      <c r="C19" s="759"/>
      <c r="D19" s="759"/>
      <c r="E19" s="759"/>
      <c r="F19" s="655" t="s">
        <v>207</v>
      </c>
      <c r="G19" s="655"/>
    </row>
    <row r="20" spans="1:7" ht="30" customHeight="1">
      <c r="A20" s="664"/>
      <c r="B20" s="655" t="s">
        <v>48</v>
      </c>
      <c r="C20" s="655"/>
      <c r="D20" s="760" t="s">
        <v>208</v>
      </c>
      <c r="E20" s="760"/>
      <c r="F20" s="655"/>
      <c r="G20" s="655"/>
    </row>
    <row r="21" spans="1:7" ht="36" customHeight="1">
      <c r="A21" s="664"/>
      <c r="B21" s="581" t="s">
        <v>201</v>
      </c>
      <c r="C21" s="582" t="s">
        <v>359</v>
      </c>
      <c r="D21" s="582" t="s">
        <v>201</v>
      </c>
      <c r="E21" s="582" t="s">
        <v>359</v>
      </c>
      <c r="F21" s="582" t="s">
        <v>209</v>
      </c>
      <c r="G21" s="582" t="s">
        <v>359</v>
      </c>
    </row>
    <row r="22" spans="1:7" ht="15.75" customHeight="1">
      <c r="A22" s="660"/>
      <c r="B22" s="665" t="str">
        <f>'Tab 11 (21) i 12 (22)'!B28:I28</f>
        <v>I KWARTAŁ 2021 R.</v>
      </c>
      <c r="C22" s="666"/>
      <c r="D22" s="666"/>
      <c r="E22" s="666"/>
      <c r="F22" s="666"/>
      <c r="G22" s="667"/>
    </row>
    <row r="23" spans="1:7" ht="21" customHeight="1">
      <c r="A23" s="232" t="s">
        <v>78</v>
      </c>
      <c r="B23" s="250">
        <f>SUM(B24:B39)</f>
        <v>5189711</v>
      </c>
      <c r="C23" s="251">
        <f t="shared" ref="C23:G23" si="3">SUM(C24:C39)</f>
        <v>52084646</v>
      </c>
      <c r="D23" s="250">
        <f t="shared" si="3"/>
        <v>476272</v>
      </c>
      <c r="E23" s="251">
        <f t="shared" si="3"/>
        <v>4763285</v>
      </c>
      <c r="F23" s="250">
        <f t="shared" si="3"/>
        <v>2535</v>
      </c>
      <c r="G23" s="251">
        <f t="shared" si="3"/>
        <v>14516278</v>
      </c>
    </row>
    <row r="24" spans="1:7" ht="19.5" customHeight="1">
      <c r="A24" s="233" t="s">
        <v>51</v>
      </c>
      <c r="B24" s="246">
        <v>132763</v>
      </c>
      <c r="C24" s="247">
        <v>1333210</v>
      </c>
      <c r="D24" s="246">
        <v>13809</v>
      </c>
      <c r="E24" s="247">
        <v>138090</v>
      </c>
      <c r="F24" s="246">
        <v>55</v>
      </c>
      <c r="G24" s="247">
        <v>185261</v>
      </c>
    </row>
    <row r="25" spans="1:7" ht="19.5" customHeight="1">
      <c r="A25" s="233" t="s">
        <v>52</v>
      </c>
      <c r="B25" s="246">
        <v>292751</v>
      </c>
      <c r="C25" s="247">
        <v>2947225</v>
      </c>
      <c r="D25" s="246">
        <v>38361</v>
      </c>
      <c r="E25" s="247">
        <v>383610</v>
      </c>
      <c r="F25" s="246">
        <v>134</v>
      </c>
      <c r="G25" s="247">
        <v>804551</v>
      </c>
    </row>
    <row r="26" spans="1:7" ht="19.5" customHeight="1">
      <c r="A26" s="233" t="s">
        <v>53</v>
      </c>
      <c r="B26" s="246">
        <v>899442</v>
      </c>
      <c r="C26" s="247">
        <v>9022631</v>
      </c>
      <c r="D26" s="246">
        <v>76589</v>
      </c>
      <c r="E26" s="247">
        <v>765685</v>
      </c>
      <c r="F26" s="246">
        <v>261</v>
      </c>
      <c r="G26" s="247">
        <v>1319884</v>
      </c>
    </row>
    <row r="27" spans="1:7" ht="19.5" customHeight="1">
      <c r="A27" s="233" t="s">
        <v>54</v>
      </c>
      <c r="B27" s="246">
        <v>43963</v>
      </c>
      <c r="C27" s="247">
        <v>441730</v>
      </c>
      <c r="D27" s="246">
        <v>6509</v>
      </c>
      <c r="E27" s="247">
        <v>65090</v>
      </c>
      <c r="F27" s="246">
        <v>22</v>
      </c>
      <c r="G27" s="247">
        <v>184452</v>
      </c>
    </row>
    <row r="28" spans="1:7" ht="19.5" customHeight="1">
      <c r="A28" s="233" t="s">
        <v>55</v>
      </c>
      <c r="B28" s="246">
        <v>471695</v>
      </c>
      <c r="C28" s="247">
        <v>4729625</v>
      </c>
      <c r="D28" s="246">
        <v>36336</v>
      </c>
      <c r="E28" s="247">
        <v>363460</v>
      </c>
      <c r="F28" s="246">
        <v>187</v>
      </c>
      <c r="G28" s="247">
        <v>1103881</v>
      </c>
    </row>
    <row r="29" spans="1:7" ht="19.5" customHeight="1">
      <c r="A29" s="233" t="s">
        <v>56</v>
      </c>
      <c r="B29" s="246">
        <v>536999</v>
      </c>
      <c r="C29" s="247">
        <v>5380780</v>
      </c>
      <c r="D29" s="246">
        <v>40665</v>
      </c>
      <c r="E29" s="247">
        <v>406650</v>
      </c>
      <c r="F29" s="246">
        <v>229</v>
      </c>
      <c r="G29" s="247">
        <v>1304918</v>
      </c>
    </row>
    <row r="30" spans="1:7" ht="19.5" customHeight="1">
      <c r="A30" s="233" t="s">
        <v>57</v>
      </c>
      <c r="B30" s="246">
        <v>655449</v>
      </c>
      <c r="C30" s="247">
        <v>6580615</v>
      </c>
      <c r="D30" s="246">
        <v>66456</v>
      </c>
      <c r="E30" s="247">
        <v>664560</v>
      </c>
      <c r="F30" s="246">
        <v>442</v>
      </c>
      <c r="G30" s="247">
        <v>2744129</v>
      </c>
    </row>
    <row r="31" spans="1:7" ht="19.5" customHeight="1">
      <c r="A31" s="233" t="s">
        <v>58</v>
      </c>
      <c r="B31" s="246">
        <v>74271</v>
      </c>
      <c r="C31" s="247">
        <v>747300</v>
      </c>
      <c r="D31" s="246">
        <v>7745</v>
      </c>
      <c r="E31" s="247">
        <v>77450</v>
      </c>
      <c r="F31" s="246">
        <v>30</v>
      </c>
      <c r="G31" s="247">
        <v>232992</v>
      </c>
    </row>
    <row r="32" spans="1:7" ht="19.5" customHeight="1">
      <c r="A32" s="233" t="s">
        <v>59</v>
      </c>
      <c r="B32" s="246">
        <v>499821</v>
      </c>
      <c r="C32" s="247">
        <v>5007785</v>
      </c>
      <c r="D32" s="246">
        <v>28064</v>
      </c>
      <c r="E32" s="247">
        <v>280640</v>
      </c>
      <c r="F32" s="246">
        <v>178</v>
      </c>
      <c r="G32" s="247">
        <v>786348</v>
      </c>
    </row>
    <row r="33" spans="1:7" ht="19.5" customHeight="1">
      <c r="A33" s="233" t="s">
        <v>60</v>
      </c>
      <c r="B33" s="246">
        <v>244743</v>
      </c>
      <c r="C33" s="247">
        <v>2460635</v>
      </c>
      <c r="D33" s="246">
        <v>40942</v>
      </c>
      <c r="E33" s="247">
        <v>409570</v>
      </c>
      <c r="F33" s="246">
        <v>266</v>
      </c>
      <c r="G33" s="247">
        <v>1877689</v>
      </c>
    </row>
    <row r="34" spans="1:7" ht="19.5" customHeight="1">
      <c r="A34" s="233" t="s">
        <v>61</v>
      </c>
      <c r="B34" s="246">
        <v>166006</v>
      </c>
      <c r="C34" s="247">
        <v>1668495</v>
      </c>
      <c r="D34" s="246">
        <v>20410</v>
      </c>
      <c r="E34" s="247">
        <v>204100</v>
      </c>
      <c r="F34" s="246">
        <v>81</v>
      </c>
      <c r="G34" s="247">
        <v>646391</v>
      </c>
    </row>
    <row r="35" spans="1:7" ht="19.5" customHeight="1">
      <c r="A35" s="233" t="s">
        <v>62</v>
      </c>
      <c r="B35" s="246">
        <v>111441</v>
      </c>
      <c r="C35" s="247">
        <v>1118710</v>
      </c>
      <c r="D35" s="246">
        <v>7198</v>
      </c>
      <c r="E35" s="247">
        <v>72500</v>
      </c>
      <c r="F35" s="246">
        <v>41</v>
      </c>
      <c r="G35" s="247">
        <v>240273</v>
      </c>
    </row>
    <row r="36" spans="1:7" ht="19.5" customHeight="1">
      <c r="A36" s="233" t="s">
        <v>63</v>
      </c>
      <c r="B36" s="246">
        <v>380547</v>
      </c>
      <c r="C36" s="247">
        <v>3810080</v>
      </c>
      <c r="D36" s="246">
        <v>15608</v>
      </c>
      <c r="E36" s="247">
        <v>156080</v>
      </c>
      <c r="F36" s="246">
        <v>147</v>
      </c>
      <c r="G36" s="247">
        <v>784730</v>
      </c>
    </row>
    <row r="37" spans="1:7" ht="19.5" customHeight="1">
      <c r="A37" s="233" t="s">
        <v>64</v>
      </c>
      <c r="B37" s="246">
        <v>157414</v>
      </c>
      <c r="C37" s="247">
        <v>1587245</v>
      </c>
      <c r="D37" s="246">
        <v>16799</v>
      </c>
      <c r="E37" s="247">
        <v>167990</v>
      </c>
      <c r="F37" s="246">
        <v>111</v>
      </c>
      <c r="G37" s="247">
        <v>518569</v>
      </c>
    </row>
    <row r="38" spans="1:7" ht="19.5" customHeight="1">
      <c r="A38" s="233" t="s">
        <v>65</v>
      </c>
      <c r="B38" s="246">
        <v>455689</v>
      </c>
      <c r="C38" s="247">
        <v>4577115</v>
      </c>
      <c r="D38" s="246">
        <v>55051</v>
      </c>
      <c r="E38" s="247">
        <v>550510</v>
      </c>
      <c r="F38" s="246">
        <v>315</v>
      </c>
      <c r="G38" s="247">
        <v>1571061</v>
      </c>
    </row>
    <row r="39" spans="1:7" ht="19.5" customHeight="1">
      <c r="A39" s="236" t="s">
        <v>66</v>
      </c>
      <c r="B39" s="255">
        <v>66717</v>
      </c>
      <c r="C39" s="256">
        <v>671465</v>
      </c>
      <c r="D39" s="255">
        <v>5730</v>
      </c>
      <c r="E39" s="256">
        <v>57300</v>
      </c>
      <c r="F39" s="255">
        <v>36</v>
      </c>
      <c r="G39" s="256">
        <v>211149</v>
      </c>
    </row>
  </sheetData>
  <mergeCells count="18">
    <mergeCell ref="A18:G18"/>
    <mergeCell ref="B19:E19"/>
    <mergeCell ref="F19:G20"/>
    <mergeCell ref="B20:C20"/>
    <mergeCell ref="D20:E20"/>
    <mergeCell ref="A19:A22"/>
    <mergeCell ref="B22:G22"/>
    <mergeCell ref="A7:F7"/>
    <mergeCell ref="A13:F13"/>
    <mergeCell ref="A1:G1"/>
    <mergeCell ref="A3:G3"/>
    <mergeCell ref="A4:A6"/>
    <mergeCell ref="B4:C4"/>
    <mergeCell ref="B5:B6"/>
    <mergeCell ref="C5:C6"/>
    <mergeCell ref="D5:D6"/>
    <mergeCell ref="D4:F4"/>
    <mergeCell ref="E5:F5"/>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31:D34"/>
  <sheetViews>
    <sheetView tabSelected="1" view="pageBreakPreview" zoomScale="80" zoomScaleNormal="100" zoomScaleSheetLayoutView="80" workbookViewId="0">
      <selection activeCell="A15" sqref="A15:G15"/>
    </sheetView>
  </sheetViews>
  <sheetFormatPr defaultRowHeight="15"/>
  <cols>
    <col min="1" max="1" width="17.5" customWidth="1"/>
    <col min="2" max="2" width="16.625" customWidth="1"/>
    <col min="3" max="3" width="16.125" customWidth="1"/>
    <col min="4" max="4" width="15.375" customWidth="1"/>
    <col min="14" max="14" width="2.625" customWidth="1"/>
  </cols>
  <sheetData>
    <row r="31" spans="1:4" ht="22.5" customHeight="1">
      <c r="A31" s="658" t="s">
        <v>528</v>
      </c>
      <c r="B31" s="658"/>
      <c r="C31" s="658"/>
      <c r="D31" s="658"/>
    </row>
    <row r="32" spans="1:4" ht="22.5">
      <c r="A32" s="488"/>
      <c r="B32" s="488" t="s">
        <v>206</v>
      </c>
      <c r="C32" s="488" t="s">
        <v>287</v>
      </c>
      <c r="D32" s="488" t="s">
        <v>136</v>
      </c>
    </row>
    <row r="33" spans="1:4" ht="21" customHeight="1">
      <c r="A33" s="339" t="s">
        <v>284</v>
      </c>
      <c r="B33" s="340">
        <f>'Tab 1 (24) i 2 (25)'!D10</f>
        <v>52084646</v>
      </c>
      <c r="C33" s="340">
        <f>'Tab 1 (24) i 2 (25)'!D15</f>
        <v>14516278</v>
      </c>
      <c r="D33" s="340">
        <f>SUM(B33:C33)</f>
        <v>66600924</v>
      </c>
    </row>
    <row r="34" spans="1:4" ht="21" customHeight="1">
      <c r="A34" s="339" t="s">
        <v>279</v>
      </c>
      <c r="B34" s="551">
        <f>B33/$D$33</f>
        <v>0.78204089180504466</v>
      </c>
      <c r="C34" s="551">
        <f>C33/$D$33</f>
        <v>0.21795910819495537</v>
      </c>
      <c r="D34" s="551">
        <f>D33/$D$33</f>
        <v>1</v>
      </c>
    </row>
  </sheetData>
  <mergeCells count="1">
    <mergeCell ref="A31:D31"/>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J38"/>
  <sheetViews>
    <sheetView showGridLines="0" tabSelected="1" view="pageBreakPreview" zoomScaleNormal="100" zoomScaleSheetLayoutView="100" workbookViewId="0">
      <selection activeCell="A15" sqref="A15:G15"/>
    </sheetView>
  </sheetViews>
  <sheetFormatPr defaultRowHeight="15"/>
  <cols>
    <col min="1" max="1" width="29.125" customWidth="1"/>
    <col min="2" max="2" width="12.375" customWidth="1"/>
    <col min="3" max="3" width="11.125" customWidth="1"/>
    <col min="4" max="4" width="11.5" customWidth="1"/>
    <col min="5" max="5" width="11.125" customWidth="1"/>
    <col min="6" max="6" width="12.25" customWidth="1"/>
    <col min="7" max="7" width="12.5" customWidth="1"/>
    <col min="8" max="10" width="11.25" customWidth="1"/>
  </cols>
  <sheetData>
    <row r="1" spans="1:10" ht="24.75" customHeight="1">
      <c r="A1" s="757" t="str">
        <f>'Tab 1 (24) i 2 (25)'!A1:G1</f>
        <v>IV. FUNDUSZ SKŁADKOWY</v>
      </c>
      <c r="B1" s="757"/>
      <c r="C1" s="757"/>
      <c r="D1" s="757"/>
      <c r="E1" s="757"/>
      <c r="F1" s="757"/>
      <c r="G1" s="757"/>
      <c r="H1" s="757"/>
      <c r="I1" s="757"/>
      <c r="J1" s="757"/>
    </row>
    <row r="2" spans="1:10" ht="30" customHeight="1">
      <c r="A2" s="644" t="s">
        <v>376</v>
      </c>
      <c r="B2" s="644"/>
      <c r="C2" s="644"/>
      <c r="D2" s="644"/>
      <c r="E2" s="644"/>
      <c r="F2" s="644"/>
      <c r="G2" s="644"/>
      <c r="H2" s="644"/>
      <c r="I2" s="644"/>
      <c r="J2" s="644"/>
    </row>
    <row r="3" spans="1:10">
      <c r="A3" s="659" t="s">
        <v>20</v>
      </c>
      <c r="B3" s="659"/>
      <c r="C3" s="613" t="s">
        <v>21</v>
      </c>
      <c r="D3" s="614"/>
      <c r="E3" s="615" t="s">
        <v>503</v>
      </c>
      <c r="F3" s="615"/>
      <c r="G3" s="614"/>
      <c r="H3" s="406"/>
      <c r="I3" s="482"/>
      <c r="J3" s="482"/>
    </row>
    <row r="4" spans="1:10" ht="15" customHeight="1">
      <c r="A4" s="664"/>
      <c r="B4" s="664"/>
      <c r="C4" s="616" t="s">
        <v>502</v>
      </c>
      <c r="D4" s="616" t="s">
        <v>293</v>
      </c>
      <c r="E4" s="617" t="s">
        <v>502</v>
      </c>
      <c r="F4" s="619" t="s">
        <v>22</v>
      </c>
      <c r="G4" s="620"/>
      <c r="H4" s="202"/>
      <c r="I4" s="483"/>
      <c r="J4" s="483"/>
    </row>
    <row r="5" spans="1:10" ht="37.5" customHeight="1">
      <c r="A5" s="664"/>
      <c r="B5" s="664"/>
      <c r="C5" s="616"/>
      <c r="D5" s="616"/>
      <c r="E5" s="618"/>
      <c r="F5" s="342" t="s">
        <v>540</v>
      </c>
      <c r="G5" s="343" t="s">
        <v>539</v>
      </c>
      <c r="H5" s="213"/>
      <c r="I5" s="214"/>
      <c r="J5" s="214"/>
    </row>
    <row r="6" spans="1:10" ht="16.5" customHeight="1">
      <c r="A6" s="754" t="s">
        <v>8</v>
      </c>
      <c r="B6" s="755"/>
      <c r="C6" s="755"/>
      <c r="D6" s="755"/>
      <c r="E6" s="755"/>
      <c r="F6" s="755"/>
      <c r="G6" s="756"/>
      <c r="H6" s="465"/>
      <c r="I6" s="484"/>
      <c r="J6" s="484"/>
    </row>
    <row r="7" spans="1:10" ht="15.75" customHeight="1">
      <c r="A7" s="762" t="s">
        <v>210</v>
      </c>
      <c r="B7" s="762"/>
      <c r="C7" s="246">
        <v>2751</v>
      </c>
      <c r="D7" s="246">
        <v>2291</v>
      </c>
      <c r="E7" s="246">
        <v>3090</v>
      </c>
      <c r="F7" s="466">
        <f>E7/C7-1</f>
        <v>0.12322791712104686</v>
      </c>
      <c r="G7" s="479">
        <f>E7/D7-1</f>
        <v>0.34875600174596255</v>
      </c>
      <c r="H7" s="479"/>
      <c r="I7" s="485"/>
      <c r="J7" s="485"/>
    </row>
    <row r="8" spans="1:10" ht="15.75" customHeight="1">
      <c r="A8" s="762" t="s">
        <v>211</v>
      </c>
      <c r="B8" s="762"/>
      <c r="C8" s="246">
        <v>3109</v>
      </c>
      <c r="D8" s="246">
        <v>1716</v>
      </c>
      <c r="E8" s="246">
        <v>3137</v>
      </c>
      <c r="F8" s="466">
        <f t="shared" ref="F8:F11" si="0">E8/C8-1</f>
        <v>9.0061112898038864E-3</v>
      </c>
      <c r="G8" s="479">
        <f t="shared" ref="G8:G11" si="1">E8/D8-1</f>
        <v>0.82808857808857805</v>
      </c>
      <c r="H8" s="479"/>
      <c r="I8" s="485"/>
      <c r="J8" s="485"/>
    </row>
    <row r="9" spans="1:10" ht="15.75" customHeight="1">
      <c r="A9" s="762" t="s">
        <v>212</v>
      </c>
      <c r="B9" s="762"/>
      <c r="C9" s="246">
        <v>2506</v>
      </c>
      <c r="D9" s="246">
        <v>1325</v>
      </c>
      <c r="E9" s="246">
        <v>2654</v>
      </c>
      <c r="F9" s="466">
        <f t="shared" si="0"/>
        <v>5.9058260175578692E-2</v>
      </c>
      <c r="G9" s="479">
        <f t="shared" si="1"/>
        <v>1.0030188679245282</v>
      </c>
      <c r="H9" s="479"/>
      <c r="I9" s="485"/>
      <c r="J9" s="485"/>
    </row>
    <row r="10" spans="1:10" ht="15.75" customHeight="1">
      <c r="A10" s="762" t="s">
        <v>213</v>
      </c>
      <c r="B10" s="762"/>
      <c r="C10" s="246">
        <v>13</v>
      </c>
      <c r="D10" s="246">
        <v>11</v>
      </c>
      <c r="E10" s="246">
        <v>7</v>
      </c>
      <c r="F10" s="466">
        <f t="shared" si="0"/>
        <v>-0.46153846153846156</v>
      </c>
      <c r="G10" s="479">
        <f t="shared" si="1"/>
        <v>-0.36363636363636365</v>
      </c>
      <c r="H10" s="479"/>
      <c r="I10" s="485"/>
      <c r="J10" s="485"/>
    </row>
    <row r="11" spans="1:10" ht="15.75" customHeight="1">
      <c r="A11" s="762" t="s">
        <v>214</v>
      </c>
      <c r="B11" s="762"/>
      <c r="C11" s="246">
        <v>1041</v>
      </c>
      <c r="D11" s="246">
        <v>634</v>
      </c>
      <c r="E11" s="246">
        <v>863</v>
      </c>
      <c r="F11" s="466">
        <f t="shared" si="0"/>
        <v>-0.17098943323727189</v>
      </c>
      <c r="G11" s="479">
        <f t="shared" si="1"/>
        <v>0.36119873817034698</v>
      </c>
      <c r="H11" s="479"/>
      <c r="I11" s="485"/>
      <c r="J11" s="485"/>
    </row>
    <row r="12" spans="1:10" ht="16.5" customHeight="1">
      <c r="A12" s="754" t="s">
        <v>215</v>
      </c>
      <c r="B12" s="755"/>
      <c r="C12" s="755"/>
      <c r="D12" s="755"/>
      <c r="E12" s="755"/>
      <c r="F12" s="755"/>
      <c r="G12" s="756"/>
      <c r="H12" s="465"/>
      <c r="I12" s="484"/>
      <c r="J12" s="484"/>
    </row>
    <row r="13" spans="1:10" ht="25.5" customHeight="1">
      <c r="A13" s="763" t="s">
        <v>216</v>
      </c>
      <c r="B13" s="763"/>
      <c r="C13" s="246">
        <v>84</v>
      </c>
      <c r="D13" s="246">
        <v>58</v>
      </c>
      <c r="E13" s="246">
        <v>92</v>
      </c>
      <c r="F13" s="466">
        <f t="shared" ref="F13:F16" si="2">E13/C13-1</f>
        <v>9.5238095238095344E-2</v>
      </c>
      <c r="G13" s="479">
        <f t="shared" ref="G13:G16" si="3">E13/D13-1</f>
        <v>0.5862068965517242</v>
      </c>
      <c r="H13" s="479"/>
      <c r="I13" s="485"/>
      <c r="J13" s="485"/>
    </row>
    <row r="14" spans="1:10" ht="15.75" customHeight="1">
      <c r="A14" s="762" t="s">
        <v>212</v>
      </c>
      <c r="B14" s="762"/>
      <c r="C14" s="246">
        <v>62</v>
      </c>
      <c r="D14" s="246">
        <v>49</v>
      </c>
      <c r="E14" s="246">
        <v>58</v>
      </c>
      <c r="F14" s="466">
        <f t="shared" si="2"/>
        <v>-6.4516129032258118E-2</v>
      </c>
      <c r="G14" s="479">
        <f t="shared" si="3"/>
        <v>0.18367346938775508</v>
      </c>
      <c r="H14" s="479"/>
      <c r="I14" s="485"/>
      <c r="J14" s="485"/>
    </row>
    <row r="15" spans="1:10" ht="15.75" customHeight="1">
      <c r="A15" s="762" t="s">
        <v>213</v>
      </c>
      <c r="B15" s="762"/>
      <c r="C15" s="234">
        <v>0</v>
      </c>
      <c r="D15" s="234">
        <v>0</v>
      </c>
      <c r="E15" s="234">
        <v>0</v>
      </c>
      <c r="F15" s="467">
        <v>0</v>
      </c>
      <c r="G15" s="480">
        <v>0</v>
      </c>
      <c r="H15" s="480"/>
      <c r="I15" s="486"/>
      <c r="J15" s="486"/>
    </row>
    <row r="16" spans="1:10" ht="15.75" customHeight="1">
      <c r="A16" s="761" t="s">
        <v>214</v>
      </c>
      <c r="B16" s="761"/>
      <c r="C16" s="255">
        <v>21</v>
      </c>
      <c r="D16" s="255">
        <v>12</v>
      </c>
      <c r="E16" s="255">
        <v>32</v>
      </c>
      <c r="F16" s="468">
        <f t="shared" si="2"/>
        <v>0.52380952380952372</v>
      </c>
      <c r="G16" s="481">
        <f t="shared" si="3"/>
        <v>1.6666666666666665</v>
      </c>
      <c r="H16" s="479"/>
      <c r="I16" s="485"/>
      <c r="J16" s="485"/>
    </row>
    <row r="18" spans="1:10" ht="24.75" customHeight="1">
      <c r="A18" s="672" t="s">
        <v>377</v>
      </c>
      <c r="B18" s="672"/>
      <c r="C18" s="672"/>
      <c r="D18" s="672"/>
      <c r="E18" s="672"/>
      <c r="F18" s="672"/>
      <c r="G18" s="672"/>
      <c r="H18" s="672"/>
      <c r="I18" s="672"/>
      <c r="J18" s="672"/>
    </row>
    <row r="19" spans="1:10" ht="15" customHeight="1">
      <c r="A19" s="659" t="s">
        <v>20</v>
      </c>
      <c r="B19" s="655" t="s">
        <v>217</v>
      </c>
      <c r="C19" s="655"/>
      <c r="D19" s="655"/>
      <c r="E19" s="764" t="s">
        <v>218</v>
      </c>
      <c r="F19" s="764"/>
      <c r="G19" s="764"/>
      <c r="H19" s="764"/>
      <c r="I19" s="764"/>
      <c r="J19" s="657" t="s">
        <v>219</v>
      </c>
    </row>
    <row r="20" spans="1:10" ht="69" customHeight="1">
      <c r="A20" s="664"/>
      <c r="B20" s="582" t="s">
        <v>136</v>
      </c>
      <c r="C20" s="582" t="s">
        <v>220</v>
      </c>
      <c r="D20" s="582" t="s">
        <v>221</v>
      </c>
      <c r="E20" s="582" t="s">
        <v>222</v>
      </c>
      <c r="F20" s="582" t="s">
        <v>223</v>
      </c>
      <c r="G20" s="582" t="s">
        <v>224</v>
      </c>
      <c r="H20" s="582" t="s">
        <v>225</v>
      </c>
      <c r="I20" s="582" t="s">
        <v>226</v>
      </c>
      <c r="J20" s="657"/>
    </row>
    <row r="21" spans="1:10" ht="13.5" customHeight="1">
      <c r="A21" s="660"/>
      <c r="B21" s="661" t="str">
        <f>'Tab 1 (24) i 2 (25)'!B22:G22</f>
        <v>I KWARTAŁ 2021 R.</v>
      </c>
      <c r="C21" s="662"/>
      <c r="D21" s="662"/>
      <c r="E21" s="662"/>
      <c r="F21" s="662"/>
      <c r="G21" s="662"/>
      <c r="H21" s="662"/>
      <c r="I21" s="662"/>
      <c r="J21" s="663"/>
    </row>
    <row r="22" spans="1:10">
      <c r="A22" s="469" t="s">
        <v>78</v>
      </c>
      <c r="B22" s="470">
        <f>SUM(B23:B38)</f>
        <v>2654</v>
      </c>
      <c r="C22" s="470">
        <f t="shared" ref="C22:J22" si="4">SUM(C23:C38)</f>
        <v>7</v>
      </c>
      <c r="D22" s="471">
        <v>2.2999999999999998</v>
      </c>
      <c r="E22" s="470">
        <f t="shared" si="4"/>
        <v>1280</v>
      </c>
      <c r="F22" s="470">
        <f t="shared" si="4"/>
        <v>151</v>
      </c>
      <c r="G22" s="470">
        <f t="shared" si="4"/>
        <v>347</v>
      </c>
      <c r="H22" s="470">
        <f t="shared" si="4"/>
        <v>329</v>
      </c>
      <c r="I22" s="470">
        <f t="shared" si="4"/>
        <v>547</v>
      </c>
      <c r="J22" s="470">
        <f t="shared" si="4"/>
        <v>58</v>
      </c>
    </row>
    <row r="23" spans="1:10">
      <c r="A23" s="472" t="s">
        <v>51</v>
      </c>
      <c r="B23" s="473">
        <v>65</v>
      </c>
      <c r="C23" s="475">
        <v>0</v>
      </c>
      <c r="D23" s="474">
        <v>1.6</v>
      </c>
      <c r="E23" s="473">
        <v>31</v>
      </c>
      <c r="F23" s="473">
        <v>3</v>
      </c>
      <c r="G23" s="473">
        <v>6</v>
      </c>
      <c r="H23" s="473">
        <v>3</v>
      </c>
      <c r="I23" s="473">
        <v>22</v>
      </c>
      <c r="J23" s="475">
        <v>0</v>
      </c>
    </row>
    <row r="24" spans="1:10">
      <c r="A24" s="472" t="s">
        <v>227</v>
      </c>
      <c r="B24" s="473">
        <v>138</v>
      </c>
      <c r="C24" s="475">
        <v>0</v>
      </c>
      <c r="D24" s="474">
        <v>2.2000000000000002</v>
      </c>
      <c r="E24" s="473">
        <v>50</v>
      </c>
      <c r="F24" s="473">
        <v>11</v>
      </c>
      <c r="G24" s="473">
        <v>21</v>
      </c>
      <c r="H24" s="473">
        <v>18</v>
      </c>
      <c r="I24" s="473">
        <v>38</v>
      </c>
      <c r="J24" s="473">
        <v>2</v>
      </c>
    </row>
    <row r="25" spans="1:10">
      <c r="A25" s="472" t="s">
        <v>53</v>
      </c>
      <c r="B25" s="473">
        <v>288</v>
      </c>
      <c r="C25" s="475">
        <v>0</v>
      </c>
      <c r="D25" s="474">
        <v>1.9</v>
      </c>
      <c r="E25" s="473">
        <v>140</v>
      </c>
      <c r="F25" s="473">
        <v>20</v>
      </c>
      <c r="G25" s="473">
        <v>45</v>
      </c>
      <c r="H25" s="473">
        <v>20</v>
      </c>
      <c r="I25" s="473">
        <v>63</v>
      </c>
      <c r="J25" s="473">
        <v>6</v>
      </c>
    </row>
    <row r="26" spans="1:10">
      <c r="A26" s="472" t="s">
        <v>54</v>
      </c>
      <c r="B26" s="473">
        <v>19</v>
      </c>
      <c r="C26" s="475">
        <v>0</v>
      </c>
      <c r="D26" s="474">
        <v>1.4</v>
      </c>
      <c r="E26" s="473">
        <v>3</v>
      </c>
      <c r="F26" s="473">
        <v>1</v>
      </c>
      <c r="G26" s="473">
        <v>4</v>
      </c>
      <c r="H26" s="473">
        <v>2</v>
      </c>
      <c r="I26" s="473">
        <v>9</v>
      </c>
      <c r="J26" s="473">
        <v>3</v>
      </c>
    </row>
    <row r="27" spans="1:10">
      <c r="A27" s="472" t="s">
        <v>55</v>
      </c>
      <c r="B27" s="473">
        <v>244</v>
      </c>
      <c r="C27" s="475">
        <v>0</v>
      </c>
      <c r="D27" s="474">
        <v>2.6</v>
      </c>
      <c r="E27" s="473">
        <v>127</v>
      </c>
      <c r="F27" s="473">
        <v>21</v>
      </c>
      <c r="G27" s="473">
        <v>30</v>
      </c>
      <c r="H27" s="473">
        <v>28</v>
      </c>
      <c r="I27" s="473">
        <v>38</v>
      </c>
      <c r="J27" s="473">
        <v>1</v>
      </c>
    </row>
    <row r="28" spans="1:10">
      <c r="A28" s="472" t="s">
        <v>56</v>
      </c>
      <c r="B28" s="473">
        <v>241</v>
      </c>
      <c r="C28" s="475">
        <v>0</v>
      </c>
      <c r="D28" s="474">
        <v>1.8</v>
      </c>
      <c r="E28" s="473">
        <v>149</v>
      </c>
      <c r="F28" s="473">
        <v>10</v>
      </c>
      <c r="G28" s="473">
        <v>38</v>
      </c>
      <c r="H28" s="473">
        <v>12</v>
      </c>
      <c r="I28" s="473">
        <v>32</v>
      </c>
      <c r="J28" s="473">
        <v>3</v>
      </c>
    </row>
    <row r="29" spans="1:10">
      <c r="A29" s="472" t="s">
        <v>57</v>
      </c>
      <c r="B29" s="473">
        <v>449</v>
      </c>
      <c r="C29" s="475">
        <v>0</v>
      </c>
      <c r="D29" s="474">
        <v>2.7</v>
      </c>
      <c r="E29" s="473">
        <v>224</v>
      </c>
      <c r="F29" s="473">
        <v>19</v>
      </c>
      <c r="G29" s="473">
        <v>65</v>
      </c>
      <c r="H29" s="473">
        <v>68</v>
      </c>
      <c r="I29" s="473">
        <v>73</v>
      </c>
      <c r="J29" s="473">
        <v>12</v>
      </c>
    </row>
    <row r="30" spans="1:10">
      <c r="A30" s="472" t="s">
        <v>58</v>
      </c>
      <c r="B30" s="473">
        <v>34</v>
      </c>
      <c r="C30" s="475">
        <v>0</v>
      </c>
      <c r="D30" s="474">
        <v>1.3</v>
      </c>
      <c r="E30" s="473">
        <v>22</v>
      </c>
      <c r="F30" s="473">
        <v>2</v>
      </c>
      <c r="G30" s="473">
        <v>1</v>
      </c>
      <c r="H30" s="473">
        <v>1</v>
      </c>
      <c r="I30" s="473">
        <v>8</v>
      </c>
      <c r="J30" s="475">
        <v>0</v>
      </c>
    </row>
    <row r="31" spans="1:10">
      <c r="A31" s="472" t="s">
        <v>59</v>
      </c>
      <c r="B31" s="473">
        <v>182</v>
      </c>
      <c r="C31" s="475">
        <v>0</v>
      </c>
      <c r="D31" s="474">
        <v>2.1</v>
      </c>
      <c r="E31" s="473">
        <v>100</v>
      </c>
      <c r="F31" s="473">
        <v>10</v>
      </c>
      <c r="G31" s="473">
        <v>18</v>
      </c>
      <c r="H31" s="473">
        <v>9</v>
      </c>
      <c r="I31" s="473">
        <v>45</v>
      </c>
      <c r="J31" s="475">
        <v>0</v>
      </c>
    </row>
    <row r="32" spans="1:10">
      <c r="A32" s="472" t="s">
        <v>60</v>
      </c>
      <c r="B32" s="473">
        <v>267</v>
      </c>
      <c r="C32" s="473">
        <v>4</v>
      </c>
      <c r="D32" s="474">
        <v>3.3</v>
      </c>
      <c r="E32" s="473">
        <v>91</v>
      </c>
      <c r="F32" s="473">
        <v>13</v>
      </c>
      <c r="G32" s="473">
        <v>34</v>
      </c>
      <c r="H32" s="473">
        <v>67</v>
      </c>
      <c r="I32" s="473">
        <v>62</v>
      </c>
      <c r="J32" s="473">
        <v>5</v>
      </c>
    </row>
    <row r="33" spans="1:10">
      <c r="A33" s="472" t="s">
        <v>61</v>
      </c>
      <c r="B33" s="473">
        <v>88</v>
      </c>
      <c r="C33" s="473">
        <v>2</v>
      </c>
      <c r="D33" s="474">
        <v>2.2999999999999998</v>
      </c>
      <c r="E33" s="473">
        <v>40</v>
      </c>
      <c r="F33" s="473">
        <v>5</v>
      </c>
      <c r="G33" s="473">
        <v>16</v>
      </c>
      <c r="H33" s="473">
        <v>13</v>
      </c>
      <c r="I33" s="473">
        <v>14</v>
      </c>
      <c r="J33" s="473">
        <v>2</v>
      </c>
    </row>
    <row r="34" spans="1:10">
      <c r="A34" s="472" t="s">
        <v>62</v>
      </c>
      <c r="B34" s="473">
        <v>41</v>
      </c>
      <c r="C34" s="475">
        <v>0</v>
      </c>
      <c r="D34" s="474">
        <v>1.3</v>
      </c>
      <c r="E34" s="473">
        <v>18</v>
      </c>
      <c r="F34" s="473">
        <v>3</v>
      </c>
      <c r="G34" s="473">
        <v>5</v>
      </c>
      <c r="H34" s="473">
        <v>4</v>
      </c>
      <c r="I34" s="473">
        <v>11</v>
      </c>
      <c r="J34" s="475">
        <v>0</v>
      </c>
    </row>
    <row r="35" spans="1:10">
      <c r="A35" s="472" t="s">
        <v>63</v>
      </c>
      <c r="B35" s="473">
        <v>148</v>
      </c>
      <c r="C35" s="473">
        <v>1</v>
      </c>
      <c r="D35" s="474">
        <v>2.2999999999999998</v>
      </c>
      <c r="E35" s="473">
        <v>81</v>
      </c>
      <c r="F35" s="473">
        <v>8</v>
      </c>
      <c r="G35" s="473">
        <v>17</v>
      </c>
      <c r="H35" s="473">
        <v>13</v>
      </c>
      <c r="I35" s="473">
        <v>29</v>
      </c>
      <c r="J35" s="473">
        <v>1</v>
      </c>
    </row>
    <row r="36" spans="1:10">
      <c r="A36" s="472" t="s">
        <v>64</v>
      </c>
      <c r="B36" s="473">
        <v>93</v>
      </c>
      <c r="C36" s="475">
        <v>0</v>
      </c>
      <c r="D36" s="474">
        <v>2.2999999999999998</v>
      </c>
      <c r="E36" s="473">
        <v>44</v>
      </c>
      <c r="F36" s="473">
        <v>2</v>
      </c>
      <c r="G36" s="473">
        <v>6</v>
      </c>
      <c r="H36" s="473">
        <v>17</v>
      </c>
      <c r="I36" s="473">
        <v>24</v>
      </c>
      <c r="J36" s="473">
        <v>19</v>
      </c>
    </row>
    <row r="37" spans="1:10">
      <c r="A37" s="472" t="s">
        <v>65</v>
      </c>
      <c r="B37" s="473">
        <v>321</v>
      </c>
      <c r="C37" s="475">
        <v>0</v>
      </c>
      <c r="D37" s="474">
        <v>2.8</v>
      </c>
      <c r="E37" s="473">
        <v>147</v>
      </c>
      <c r="F37" s="473">
        <v>19</v>
      </c>
      <c r="G37" s="473">
        <v>37</v>
      </c>
      <c r="H37" s="473">
        <v>51</v>
      </c>
      <c r="I37" s="473">
        <v>67</v>
      </c>
      <c r="J37" s="473">
        <v>4</v>
      </c>
    </row>
    <row r="38" spans="1:10">
      <c r="A38" s="476" t="s">
        <v>66</v>
      </c>
      <c r="B38" s="477">
        <v>36</v>
      </c>
      <c r="C38" s="552">
        <v>0</v>
      </c>
      <c r="D38" s="478">
        <v>1.5</v>
      </c>
      <c r="E38" s="477">
        <v>13</v>
      </c>
      <c r="F38" s="477">
        <v>4</v>
      </c>
      <c r="G38" s="477">
        <v>4</v>
      </c>
      <c r="H38" s="477">
        <v>3</v>
      </c>
      <c r="I38" s="477">
        <v>12</v>
      </c>
      <c r="J38" s="552">
        <v>0</v>
      </c>
    </row>
  </sheetData>
  <mergeCells count="26">
    <mergeCell ref="A18:J18"/>
    <mergeCell ref="B19:D19"/>
    <mergeCell ref="E19:I19"/>
    <mergeCell ref="J19:J20"/>
    <mergeCell ref="A19:A21"/>
    <mergeCell ref="B21:J21"/>
    <mergeCell ref="A16:B16"/>
    <mergeCell ref="A7:B7"/>
    <mergeCell ref="A8:B8"/>
    <mergeCell ref="A9:B9"/>
    <mergeCell ref="A10:B10"/>
    <mergeCell ref="A11:B11"/>
    <mergeCell ref="A13:B13"/>
    <mergeCell ref="A14:B14"/>
    <mergeCell ref="A15:B15"/>
    <mergeCell ref="F4:G4"/>
    <mergeCell ref="A6:G6"/>
    <mergeCell ref="A12:G12"/>
    <mergeCell ref="A1:J1"/>
    <mergeCell ref="A2:J2"/>
    <mergeCell ref="A3:B5"/>
    <mergeCell ref="C3:D3"/>
    <mergeCell ref="C4:C5"/>
    <mergeCell ref="D4:D5"/>
    <mergeCell ref="E4:E5"/>
    <mergeCell ref="E3:G3"/>
  </mergeCells>
  <printOptions horizontalCentered="1"/>
  <pageMargins left="0.51181102362204722" right="0.51181102362204722" top="0.37" bottom="0.55118110236220474" header="0.31496062992125984" footer="0.31496062992125984"/>
  <pageSetup paperSize="9" scale="78" orientation="landscape" r:id="rId1"/>
  <headerFooter differentFirst="1" alignWithMargins="0">
    <oddFooter>&amp;C&amp;"Arial,Normalny"&amp;9-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H21"/>
  <sheetViews>
    <sheetView tabSelected="1" view="pageBreakPreview" zoomScale="80" zoomScaleNormal="100" zoomScaleSheetLayoutView="80" workbookViewId="0">
      <selection activeCell="A15" sqref="A15:G15"/>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5" customWidth="1"/>
  </cols>
  <sheetData>
    <row r="1" ht="31.5" customHeight="1"/>
    <row r="2" ht="39" customHeight="1"/>
    <row r="4" ht="132" customHeight="1"/>
    <row r="18" spans="2:8" ht="30" customHeight="1">
      <c r="B18" s="658" t="s">
        <v>541</v>
      </c>
      <c r="C18" s="658"/>
      <c r="D18" s="658"/>
      <c r="E18" s="658"/>
      <c r="F18" s="658"/>
      <c r="G18" s="658"/>
      <c r="H18" s="658"/>
    </row>
    <row r="19" spans="2:8" ht="48" customHeight="1">
      <c r="B19" s="497"/>
      <c r="C19" s="497" t="s">
        <v>280</v>
      </c>
      <c r="D19" s="497" t="s">
        <v>281</v>
      </c>
      <c r="E19" s="497" t="s">
        <v>290</v>
      </c>
      <c r="F19" s="497" t="s">
        <v>282</v>
      </c>
      <c r="G19" s="497" t="s">
        <v>283</v>
      </c>
      <c r="H19" s="497" t="s">
        <v>136</v>
      </c>
    </row>
    <row r="20" spans="2:8" ht="18" customHeight="1">
      <c r="B20" s="339" t="s">
        <v>278</v>
      </c>
      <c r="C20" s="487">
        <f>'Tab 3 (26) i 4 (27)'!E22</f>
        <v>1280</v>
      </c>
      <c r="D20" s="487">
        <f>'Tab 3 (26) i 4 (27)'!F22</f>
        <v>151</v>
      </c>
      <c r="E20" s="487">
        <f>'Tab 3 (26) i 4 (27)'!G22</f>
        <v>347</v>
      </c>
      <c r="F20" s="487">
        <f>'Tab 3 (26) i 4 (27)'!H22</f>
        <v>329</v>
      </c>
      <c r="G20" s="487">
        <f>'Tab 3 (26) i 4 (27)'!I22</f>
        <v>547</v>
      </c>
      <c r="H20" s="487">
        <f>SUM(C20:G20)</f>
        <v>2654</v>
      </c>
    </row>
    <row r="21" spans="2:8" ht="18" customHeight="1">
      <c r="B21" s="339" t="s">
        <v>279</v>
      </c>
      <c r="C21" s="551">
        <f t="shared" ref="C21:H21" si="0">C20/$H$20</f>
        <v>0.48229088168801809</v>
      </c>
      <c r="D21" s="551">
        <f t="shared" si="0"/>
        <v>5.6895252449133384E-2</v>
      </c>
      <c r="E21" s="551">
        <f t="shared" si="0"/>
        <v>0.13074604370761114</v>
      </c>
      <c r="F21" s="551">
        <f t="shared" si="0"/>
        <v>0.1239638281838734</v>
      </c>
      <c r="G21" s="551">
        <f t="shared" si="0"/>
        <v>0.20610399397136397</v>
      </c>
      <c r="H21" s="551">
        <f t="shared" si="0"/>
        <v>1</v>
      </c>
    </row>
  </sheetData>
  <mergeCells count="1">
    <mergeCell ref="B18:H18"/>
  </mergeCell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 &amp;P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tabSelected="1" view="pageBreakPreview" zoomScale="90" zoomScaleNormal="100" zoomScaleSheetLayoutView="90" workbookViewId="0">
      <selection activeCell="A15" sqref="A15:G15"/>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765" t="s">
        <v>361</v>
      </c>
      <c r="B1" s="765"/>
      <c r="C1" s="765"/>
      <c r="D1" s="765"/>
      <c r="E1" s="765"/>
      <c r="F1" s="765"/>
      <c r="G1" s="765"/>
      <c r="H1" s="765"/>
      <c r="I1" s="765"/>
      <c r="J1" s="765"/>
      <c r="K1" s="765"/>
      <c r="L1" s="765"/>
    </row>
    <row r="2" spans="1:13" ht="42" customHeight="1">
      <c r="A2" s="758" t="s">
        <v>609</v>
      </c>
      <c r="B2" s="758"/>
      <c r="C2" s="758"/>
      <c r="D2" s="758"/>
      <c r="E2" s="758"/>
      <c r="F2" s="758"/>
      <c r="G2" s="758"/>
      <c r="H2" s="758"/>
      <c r="I2" s="758"/>
      <c r="J2" s="758"/>
      <c r="K2" s="758"/>
      <c r="L2" s="758"/>
    </row>
    <row r="3" spans="1:13" ht="13.5" customHeight="1">
      <c r="A3" s="659" t="s">
        <v>20</v>
      </c>
      <c r="B3" s="657" t="s">
        <v>542</v>
      </c>
      <c r="C3" s="766" t="s">
        <v>82</v>
      </c>
      <c r="D3" s="766"/>
      <c r="E3" s="766" t="s">
        <v>44</v>
      </c>
      <c r="F3" s="766"/>
      <c r="G3" s="766"/>
      <c r="H3" s="766"/>
      <c r="I3" s="766"/>
      <c r="J3" s="766"/>
      <c r="K3" s="766"/>
      <c r="L3" s="766"/>
    </row>
    <row r="4" spans="1:13" ht="61.5" customHeight="1">
      <c r="A4" s="664"/>
      <c r="B4" s="657"/>
      <c r="C4" s="657" t="s">
        <v>228</v>
      </c>
      <c r="D4" s="669" t="s">
        <v>229</v>
      </c>
      <c r="E4" s="767" t="s">
        <v>288</v>
      </c>
      <c r="F4" s="768"/>
      <c r="G4" s="767" t="s">
        <v>230</v>
      </c>
      <c r="H4" s="769"/>
      <c r="I4" s="769"/>
      <c r="J4" s="768"/>
      <c r="K4" s="657" t="s">
        <v>362</v>
      </c>
      <c r="L4" s="657"/>
    </row>
    <row r="5" spans="1:13" ht="17.25" customHeight="1">
      <c r="A5" s="664"/>
      <c r="B5" s="657"/>
      <c r="C5" s="657"/>
      <c r="D5" s="669"/>
      <c r="E5" s="659" t="s">
        <v>276</v>
      </c>
      <c r="F5" s="771" t="s">
        <v>231</v>
      </c>
      <c r="G5" s="659" t="s">
        <v>276</v>
      </c>
      <c r="H5" s="771" t="s">
        <v>232</v>
      </c>
      <c r="I5" s="773" t="s">
        <v>277</v>
      </c>
      <c r="J5" s="774"/>
      <c r="K5" s="659" t="s">
        <v>276</v>
      </c>
      <c r="L5" s="771" t="s">
        <v>231</v>
      </c>
    </row>
    <row r="6" spans="1:13" ht="39.75" customHeight="1">
      <c r="A6" s="664"/>
      <c r="B6" s="657"/>
      <c r="C6" s="657"/>
      <c r="D6" s="669"/>
      <c r="E6" s="660"/>
      <c r="F6" s="772"/>
      <c r="G6" s="660"/>
      <c r="H6" s="772"/>
      <c r="I6" s="565" t="s">
        <v>570</v>
      </c>
      <c r="J6" s="565" t="s">
        <v>543</v>
      </c>
      <c r="K6" s="660"/>
      <c r="L6" s="772"/>
      <c r="M6" s="102"/>
    </row>
    <row r="7" spans="1:13" ht="18" customHeight="1">
      <c r="A7" s="660"/>
      <c r="B7" s="661" t="s">
        <v>608</v>
      </c>
      <c r="C7" s="662"/>
      <c r="D7" s="662"/>
      <c r="E7" s="662"/>
      <c r="F7" s="662"/>
      <c r="G7" s="662"/>
      <c r="H7" s="662"/>
      <c r="I7" s="662"/>
      <c r="J7" s="662"/>
      <c r="K7" s="662"/>
      <c r="L7" s="663"/>
      <c r="M7" s="102"/>
    </row>
    <row r="8" spans="1:13" ht="21" customHeight="1">
      <c r="A8" s="469" t="s">
        <v>78</v>
      </c>
      <c r="B8" s="470">
        <v>884950</v>
      </c>
      <c r="C8" s="470">
        <v>858336</v>
      </c>
      <c r="D8" s="470">
        <v>1367</v>
      </c>
      <c r="E8" s="470">
        <v>6652</v>
      </c>
      <c r="F8" s="470">
        <v>4540</v>
      </c>
      <c r="G8" s="470">
        <v>8446</v>
      </c>
      <c r="H8" s="470">
        <v>6006</v>
      </c>
      <c r="I8" s="489">
        <v>3</v>
      </c>
      <c r="J8" s="490">
        <v>0</v>
      </c>
      <c r="K8" s="470">
        <v>869852</v>
      </c>
      <c r="L8" s="470">
        <v>847790</v>
      </c>
    </row>
    <row r="9" spans="1:13" ht="21" customHeight="1">
      <c r="A9" s="472" t="s">
        <v>51</v>
      </c>
      <c r="B9" s="473">
        <v>32689</v>
      </c>
      <c r="C9" s="473">
        <v>30862</v>
      </c>
      <c r="D9" s="473">
        <v>51</v>
      </c>
      <c r="E9" s="473">
        <v>282</v>
      </c>
      <c r="F9" s="473">
        <v>77</v>
      </c>
      <c r="G9" s="473">
        <v>607</v>
      </c>
      <c r="H9" s="473">
        <v>259</v>
      </c>
      <c r="I9" s="491">
        <v>1</v>
      </c>
      <c r="J9" s="492">
        <v>0</v>
      </c>
      <c r="K9" s="473">
        <v>31800</v>
      </c>
      <c r="L9" s="473">
        <v>30526</v>
      </c>
    </row>
    <row r="10" spans="1:13" ht="21" customHeight="1">
      <c r="A10" s="472" t="s">
        <v>52</v>
      </c>
      <c r="B10" s="473">
        <v>46602</v>
      </c>
      <c r="C10" s="473">
        <v>45100</v>
      </c>
      <c r="D10" s="473">
        <v>27</v>
      </c>
      <c r="E10" s="473">
        <v>385</v>
      </c>
      <c r="F10" s="473">
        <v>296</v>
      </c>
      <c r="G10" s="473">
        <v>466</v>
      </c>
      <c r="H10" s="473">
        <v>357</v>
      </c>
      <c r="I10" s="492">
        <v>0</v>
      </c>
      <c r="J10" s="492">
        <v>0</v>
      </c>
      <c r="K10" s="473">
        <v>45751</v>
      </c>
      <c r="L10" s="473">
        <v>44447</v>
      </c>
    </row>
    <row r="11" spans="1:13" ht="21" customHeight="1">
      <c r="A11" s="472" t="s">
        <v>53</v>
      </c>
      <c r="B11" s="473">
        <v>115828</v>
      </c>
      <c r="C11" s="473">
        <v>111836</v>
      </c>
      <c r="D11" s="473">
        <v>96</v>
      </c>
      <c r="E11" s="473">
        <v>467</v>
      </c>
      <c r="F11" s="473">
        <v>292</v>
      </c>
      <c r="G11" s="473">
        <v>697</v>
      </c>
      <c r="H11" s="473">
        <v>519</v>
      </c>
      <c r="I11" s="492">
        <v>0</v>
      </c>
      <c r="J11" s="492">
        <v>0</v>
      </c>
      <c r="K11" s="473">
        <v>114664</v>
      </c>
      <c r="L11" s="473">
        <v>111025</v>
      </c>
    </row>
    <row r="12" spans="1:13" ht="21" customHeight="1">
      <c r="A12" s="472" t="s">
        <v>54</v>
      </c>
      <c r="B12" s="473">
        <v>11077</v>
      </c>
      <c r="C12" s="473">
        <v>10720</v>
      </c>
      <c r="D12" s="473">
        <v>10</v>
      </c>
      <c r="E12" s="473">
        <v>68</v>
      </c>
      <c r="F12" s="473">
        <v>54</v>
      </c>
      <c r="G12" s="473">
        <v>93</v>
      </c>
      <c r="H12" s="473">
        <v>72</v>
      </c>
      <c r="I12" s="492">
        <v>0</v>
      </c>
      <c r="J12" s="492">
        <v>0</v>
      </c>
      <c r="K12" s="473">
        <v>10916</v>
      </c>
      <c r="L12" s="473">
        <v>10594</v>
      </c>
    </row>
    <row r="13" spans="1:13" ht="21" customHeight="1">
      <c r="A13" s="472" t="s">
        <v>55</v>
      </c>
      <c r="B13" s="473">
        <v>71151</v>
      </c>
      <c r="C13" s="473">
        <v>68494</v>
      </c>
      <c r="D13" s="473">
        <v>213</v>
      </c>
      <c r="E13" s="473">
        <v>688</v>
      </c>
      <c r="F13" s="473">
        <v>483</v>
      </c>
      <c r="G13" s="473">
        <v>737</v>
      </c>
      <c r="H13" s="473">
        <v>448</v>
      </c>
      <c r="I13" s="492">
        <v>0</v>
      </c>
      <c r="J13" s="492">
        <v>0</v>
      </c>
      <c r="K13" s="473">
        <v>69726</v>
      </c>
      <c r="L13" s="473">
        <v>67563</v>
      </c>
    </row>
    <row r="14" spans="1:13" ht="21" customHeight="1">
      <c r="A14" s="472" t="s">
        <v>56</v>
      </c>
      <c r="B14" s="473">
        <v>103709</v>
      </c>
      <c r="C14" s="473">
        <v>101548</v>
      </c>
      <c r="D14" s="473">
        <v>43</v>
      </c>
      <c r="E14" s="473">
        <v>1698</v>
      </c>
      <c r="F14" s="473">
        <v>1501</v>
      </c>
      <c r="G14" s="473">
        <v>835</v>
      </c>
      <c r="H14" s="473">
        <v>709</v>
      </c>
      <c r="I14" s="492">
        <v>0</v>
      </c>
      <c r="J14" s="492">
        <v>0</v>
      </c>
      <c r="K14" s="473">
        <v>101176</v>
      </c>
      <c r="L14" s="473">
        <v>99338</v>
      </c>
    </row>
    <row r="15" spans="1:13" ht="21" customHeight="1">
      <c r="A15" s="472" t="s">
        <v>57</v>
      </c>
      <c r="B15" s="473">
        <v>123634</v>
      </c>
      <c r="C15" s="473">
        <v>119838</v>
      </c>
      <c r="D15" s="473">
        <v>654</v>
      </c>
      <c r="E15" s="473">
        <v>977</v>
      </c>
      <c r="F15" s="473">
        <v>483</v>
      </c>
      <c r="G15" s="473">
        <v>1310</v>
      </c>
      <c r="H15" s="473">
        <v>936</v>
      </c>
      <c r="I15" s="492">
        <v>0</v>
      </c>
      <c r="J15" s="492">
        <v>0</v>
      </c>
      <c r="K15" s="473">
        <v>121347</v>
      </c>
      <c r="L15" s="473">
        <v>118419</v>
      </c>
    </row>
    <row r="16" spans="1:13" ht="21" customHeight="1">
      <c r="A16" s="472" t="s">
        <v>58</v>
      </c>
      <c r="B16" s="473">
        <v>18846</v>
      </c>
      <c r="C16" s="473">
        <v>18490</v>
      </c>
      <c r="D16" s="473">
        <v>3</v>
      </c>
      <c r="E16" s="473">
        <v>54</v>
      </c>
      <c r="F16" s="473">
        <v>39</v>
      </c>
      <c r="G16" s="473">
        <v>134</v>
      </c>
      <c r="H16" s="473">
        <v>113</v>
      </c>
      <c r="I16" s="492">
        <v>0</v>
      </c>
      <c r="J16" s="492">
        <v>0</v>
      </c>
      <c r="K16" s="473">
        <v>18658</v>
      </c>
      <c r="L16" s="473">
        <v>18338</v>
      </c>
    </row>
    <row r="17" spans="1:12" ht="21" customHeight="1">
      <c r="A17" s="472" t="s">
        <v>59</v>
      </c>
      <c r="B17" s="473">
        <v>69836</v>
      </c>
      <c r="C17" s="473">
        <v>68196</v>
      </c>
      <c r="D17" s="473">
        <v>4</v>
      </c>
      <c r="E17" s="473">
        <v>345</v>
      </c>
      <c r="F17" s="473">
        <v>241</v>
      </c>
      <c r="G17" s="473">
        <v>596</v>
      </c>
      <c r="H17" s="473">
        <v>461</v>
      </c>
      <c r="I17" s="492">
        <v>0</v>
      </c>
      <c r="J17" s="492">
        <v>0</v>
      </c>
      <c r="K17" s="473">
        <v>68895</v>
      </c>
      <c r="L17" s="473">
        <v>67494</v>
      </c>
    </row>
    <row r="18" spans="1:12" ht="21" customHeight="1">
      <c r="A18" s="472" t="s">
        <v>60</v>
      </c>
      <c r="B18" s="473">
        <v>56356</v>
      </c>
      <c r="C18" s="473">
        <v>55344</v>
      </c>
      <c r="D18" s="473">
        <v>5</v>
      </c>
      <c r="E18" s="473">
        <v>209</v>
      </c>
      <c r="F18" s="473">
        <v>150</v>
      </c>
      <c r="G18" s="473">
        <v>499</v>
      </c>
      <c r="H18" s="473">
        <v>442</v>
      </c>
      <c r="I18" s="492">
        <v>0</v>
      </c>
      <c r="J18" s="492">
        <v>0</v>
      </c>
      <c r="K18" s="473">
        <v>55648</v>
      </c>
      <c r="L18" s="473">
        <v>54752</v>
      </c>
    </row>
    <row r="19" spans="1:12" ht="21" customHeight="1">
      <c r="A19" s="472" t="s">
        <v>61</v>
      </c>
      <c r="B19" s="473">
        <v>27916</v>
      </c>
      <c r="C19" s="473">
        <v>27034</v>
      </c>
      <c r="D19" s="473">
        <v>19</v>
      </c>
      <c r="E19" s="473">
        <v>155</v>
      </c>
      <c r="F19" s="473">
        <v>72</v>
      </c>
      <c r="G19" s="473">
        <v>367</v>
      </c>
      <c r="H19" s="473">
        <v>233</v>
      </c>
      <c r="I19" s="491">
        <v>1</v>
      </c>
      <c r="J19" s="492">
        <v>0</v>
      </c>
      <c r="K19" s="473">
        <v>27394</v>
      </c>
      <c r="L19" s="473">
        <v>26729</v>
      </c>
    </row>
    <row r="20" spans="1:12" ht="21" customHeight="1">
      <c r="A20" s="472" t="s">
        <v>62</v>
      </c>
      <c r="B20" s="473">
        <v>26335</v>
      </c>
      <c r="C20" s="473">
        <v>25661</v>
      </c>
      <c r="D20" s="473">
        <v>15</v>
      </c>
      <c r="E20" s="473">
        <v>107</v>
      </c>
      <c r="F20" s="473">
        <v>69</v>
      </c>
      <c r="G20" s="473">
        <v>288</v>
      </c>
      <c r="H20" s="473">
        <v>234</v>
      </c>
      <c r="I20" s="492">
        <v>0</v>
      </c>
      <c r="J20" s="492">
        <v>0</v>
      </c>
      <c r="K20" s="473">
        <v>25940</v>
      </c>
      <c r="L20" s="473">
        <v>25358</v>
      </c>
    </row>
    <row r="21" spans="1:12" ht="21" customHeight="1">
      <c r="A21" s="472" t="s">
        <v>63</v>
      </c>
      <c r="B21" s="473">
        <v>51800</v>
      </c>
      <c r="C21" s="473">
        <v>50192</v>
      </c>
      <c r="D21" s="473">
        <v>36</v>
      </c>
      <c r="E21" s="473">
        <v>181</v>
      </c>
      <c r="F21" s="473">
        <v>123</v>
      </c>
      <c r="G21" s="473">
        <v>475</v>
      </c>
      <c r="H21" s="473">
        <v>315</v>
      </c>
      <c r="I21" s="492">
        <v>0</v>
      </c>
      <c r="J21" s="492">
        <v>0</v>
      </c>
      <c r="K21" s="473">
        <v>51144</v>
      </c>
      <c r="L21" s="473">
        <v>49754</v>
      </c>
    </row>
    <row r="22" spans="1:12" ht="21" customHeight="1">
      <c r="A22" s="472" t="s">
        <v>64</v>
      </c>
      <c r="B22" s="473">
        <v>29839</v>
      </c>
      <c r="C22" s="473">
        <v>28970</v>
      </c>
      <c r="D22" s="473">
        <v>6</v>
      </c>
      <c r="E22" s="473">
        <v>157</v>
      </c>
      <c r="F22" s="473">
        <v>115</v>
      </c>
      <c r="G22" s="473">
        <v>314</v>
      </c>
      <c r="H22" s="473">
        <v>233</v>
      </c>
      <c r="I22" s="492">
        <v>0</v>
      </c>
      <c r="J22" s="492">
        <v>0</v>
      </c>
      <c r="K22" s="473">
        <v>29368</v>
      </c>
      <c r="L22" s="473">
        <v>28622</v>
      </c>
    </row>
    <row r="23" spans="1:12" ht="21" customHeight="1">
      <c r="A23" s="472" t="s">
        <v>65</v>
      </c>
      <c r="B23" s="473">
        <v>79763</v>
      </c>
      <c r="C23" s="473">
        <v>77680</v>
      </c>
      <c r="D23" s="473">
        <v>171</v>
      </c>
      <c r="E23" s="473">
        <v>681</v>
      </c>
      <c r="F23" s="473">
        <v>498</v>
      </c>
      <c r="G23" s="473">
        <v>688</v>
      </c>
      <c r="H23" s="473">
        <v>520</v>
      </c>
      <c r="I23" s="492">
        <v>0</v>
      </c>
      <c r="J23" s="492">
        <v>0</v>
      </c>
      <c r="K23" s="473">
        <v>78394</v>
      </c>
      <c r="L23" s="473">
        <v>76662</v>
      </c>
    </row>
    <row r="24" spans="1:12" ht="21" customHeight="1">
      <c r="A24" s="476" t="s">
        <v>66</v>
      </c>
      <c r="B24" s="477">
        <v>19569</v>
      </c>
      <c r="C24" s="477">
        <v>18371</v>
      </c>
      <c r="D24" s="477">
        <v>14</v>
      </c>
      <c r="E24" s="477">
        <v>198</v>
      </c>
      <c r="F24" s="477">
        <v>47</v>
      </c>
      <c r="G24" s="477">
        <v>340</v>
      </c>
      <c r="H24" s="477">
        <v>155</v>
      </c>
      <c r="I24" s="493">
        <v>1</v>
      </c>
      <c r="J24" s="494">
        <v>0</v>
      </c>
      <c r="K24" s="477">
        <v>19031</v>
      </c>
      <c r="L24" s="477">
        <v>18169</v>
      </c>
    </row>
    <row r="25" spans="1:12" ht="24" customHeight="1">
      <c r="A25" s="770"/>
      <c r="B25" s="770"/>
      <c r="C25" s="770"/>
      <c r="D25" s="770"/>
      <c r="E25" s="770"/>
      <c r="F25" s="770"/>
      <c r="G25" s="770"/>
      <c r="H25" s="770"/>
      <c r="I25" s="770"/>
      <c r="J25" s="770"/>
      <c r="K25" s="770"/>
      <c r="L25" s="770"/>
    </row>
  </sheetData>
  <mergeCells count="20">
    <mergeCell ref="A25:L25"/>
    <mergeCell ref="K4:L4"/>
    <mergeCell ref="E5:E6"/>
    <mergeCell ref="F5:F6"/>
    <mergeCell ref="G5:G6"/>
    <mergeCell ref="H5:H6"/>
    <mergeCell ref="I5:J5"/>
    <mergeCell ref="K5:K6"/>
    <mergeCell ref="L5:L6"/>
    <mergeCell ref="B7:L7"/>
    <mergeCell ref="A1:L1"/>
    <mergeCell ref="A2:L2"/>
    <mergeCell ref="B3:B6"/>
    <mergeCell ref="C3:D3"/>
    <mergeCell ref="E3:L3"/>
    <mergeCell ref="C4:C6"/>
    <mergeCell ref="D4:D6"/>
    <mergeCell ref="E4:F4"/>
    <mergeCell ref="G4:J4"/>
    <mergeCell ref="A3:A7"/>
  </mergeCells>
  <printOptions horizontalCentered="1"/>
  <pageMargins left="0.51181102362204722" right="0.51181102362204722" top="0.6" bottom="0.55118110236220474" header="0.31496062992125984" footer="0.31496062992125984"/>
  <pageSetup paperSize="9" scale="89" orientation="landscape" r:id="rId1"/>
  <headerFooter differentFirst="1" alignWithMargins="0">
    <oddFooter>&amp;C&amp;"Arial,Normalny"&amp;9- &amp;P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I29"/>
  <sheetViews>
    <sheetView showGridLines="0" tabSelected="1" view="pageBreakPreview" topLeftCell="A16" zoomScaleNormal="100" zoomScaleSheetLayoutView="100" workbookViewId="0">
      <selection activeCell="A15" sqref="A15:G15"/>
    </sheetView>
  </sheetViews>
  <sheetFormatPr defaultRowHeight="15"/>
  <cols>
    <col min="1" max="1" width="26.625" customWidth="1"/>
    <col min="2" max="4" width="11.375" customWidth="1"/>
    <col min="5" max="5" width="11.5" customWidth="1"/>
    <col min="6" max="6" width="11.875" customWidth="1"/>
    <col min="7" max="7" width="11.5" customWidth="1"/>
    <col min="8" max="9" width="10.5" customWidth="1"/>
  </cols>
  <sheetData>
    <row r="1" spans="1:9" ht="27.75" customHeight="1">
      <c r="A1" s="765" t="str">
        <f>'Tab 4 (31)'!A1:H1</f>
        <v>V. UBEZPIECZENIE SPOŁECZNE ROLNIKÓW</v>
      </c>
      <c r="B1" s="765"/>
      <c r="C1" s="765"/>
      <c r="D1" s="765"/>
      <c r="E1" s="765"/>
      <c r="F1" s="765"/>
      <c r="G1" s="765"/>
      <c r="H1" s="765"/>
      <c r="I1" s="501"/>
    </row>
    <row r="2" spans="1:9" ht="42" customHeight="1">
      <c r="A2" s="758" t="s">
        <v>612</v>
      </c>
      <c r="B2" s="758"/>
      <c r="C2" s="758"/>
      <c r="D2" s="758"/>
      <c r="E2" s="758"/>
      <c r="F2" s="758"/>
      <c r="G2" s="758"/>
    </row>
    <row r="3" spans="1:9">
      <c r="A3" s="659" t="s">
        <v>20</v>
      </c>
      <c r="B3" s="659" t="s">
        <v>547</v>
      </c>
      <c r="C3" s="777" t="s">
        <v>44</v>
      </c>
      <c r="D3" s="778"/>
      <c r="E3" s="778"/>
      <c r="F3" s="778"/>
      <c r="G3" s="778"/>
      <c r="H3" s="779"/>
      <c r="I3" s="99"/>
    </row>
    <row r="4" spans="1:9" ht="146.25">
      <c r="A4" s="664"/>
      <c r="B4" s="660"/>
      <c r="C4" s="496" t="s">
        <v>237</v>
      </c>
      <c r="D4" s="496" t="s">
        <v>548</v>
      </c>
      <c r="E4" s="496" t="s">
        <v>238</v>
      </c>
      <c r="F4" s="496" t="s">
        <v>549</v>
      </c>
      <c r="G4" s="496" t="s">
        <v>239</v>
      </c>
      <c r="H4" s="566" t="s">
        <v>240</v>
      </c>
      <c r="I4" s="100"/>
    </row>
    <row r="5" spans="1:9">
      <c r="A5" s="660"/>
      <c r="B5" s="665" t="s">
        <v>608</v>
      </c>
      <c r="C5" s="666"/>
      <c r="D5" s="666"/>
      <c r="E5" s="666"/>
      <c r="F5" s="666"/>
      <c r="G5" s="666"/>
      <c r="H5" s="667"/>
      <c r="I5" s="100"/>
    </row>
    <row r="6" spans="1:9" ht="17.25" customHeight="1">
      <c r="A6" s="232" t="s">
        <v>78</v>
      </c>
      <c r="B6" s="250">
        <v>1167072</v>
      </c>
      <c r="C6" s="250">
        <v>10445</v>
      </c>
      <c r="D6" s="250">
        <v>5230</v>
      </c>
      <c r="E6" s="250">
        <v>14036</v>
      </c>
      <c r="F6" s="250">
        <v>3</v>
      </c>
      <c r="G6" s="250">
        <v>1137358</v>
      </c>
      <c r="H6" s="250">
        <v>123357</v>
      </c>
      <c r="I6" s="99"/>
    </row>
    <row r="7" spans="1:9" ht="13.5" customHeight="1">
      <c r="A7" s="233" t="s">
        <v>44</v>
      </c>
      <c r="B7" s="246"/>
      <c r="C7" s="246"/>
      <c r="D7" s="246"/>
      <c r="E7" s="246"/>
      <c r="F7" s="246"/>
      <c r="G7" s="246"/>
      <c r="H7" s="246"/>
      <c r="I7" s="99"/>
    </row>
    <row r="8" spans="1:9" ht="17.25" customHeight="1">
      <c r="A8" s="233" t="s">
        <v>241</v>
      </c>
      <c r="B8" s="246">
        <v>695867</v>
      </c>
      <c r="C8" s="246">
        <v>5462</v>
      </c>
      <c r="D8" s="234">
        <v>0</v>
      </c>
      <c r="E8" s="246">
        <v>3043</v>
      </c>
      <c r="F8" s="246">
        <v>3</v>
      </c>
      <c r="G8" s="246">
        <v>687359</v>
      </c>
      <c r="H8" s="246">
        <v>78314</v>
      </c>
      <c r="I8" s="99"/>
    </row>
    <row r="9" spans="1:9" ht="17.25" customHeight="1">
      <c r="A9" s="233" t="s">
        <v>242</v>
      </c>
      <c r="B9" s="246">
        <v>308009</v>
      </c>
      <c r="C9" s="246">
        <v>1679</v>
      </c>
      <c r="D9" s="234">
        <v>0</v>
      </c>
      <c r="E9" s="246">
        <v>1417</v>
      </c>
      <c r="F9" s="234">
        <v>0</v>
      </c>
      <c r="G9" s="246">
        <v>304913</v>
      </c>
      <c r="H9" s="246">
        <v>24587</v>
      </c>
      <c r="I9" s="99"/>
    </row>
    <row r="10" spans="1:9" ht="17.25" customHeight="1">
      <c r="A10" s="235" t="s">
        <v>243</v>
      </c>
      <c r="B10" s="246">
        <v>148610</v>
      </c>
      <c r="C10" s="246">
        <v>3304</v>
      </c>
      <c r="D10" s="234">
        <v>0</v>
      </c>
      <c r="E10" s="246">
        <v>220</v>
      </c>
      <c r="F10" s="234">
        <v>0</v>
      </c>
      <c r="G10" s="246">
        <v>145086</v>
      </c>
      <c r="H10" s="246">
        <v>20456</v>
      </c>
      <c r="I10" s="99"/>
    </row>
    <row r="11" spans="1:9" ht="17.25" customHeight="1">
      <c r="A11" s="235" t="s">
        <v>244</v>
      </c>
      <c r="B11" s="246">
        <v>5230</v>
      </c>
      <c r="C11" s="234">
        <v>0</v>
      </c>
      <c r="D11" s="246">
        <v>5230</v>
      </c>
      <c r="E11" s="234">
        <v>0</v>
      </c>
      <c r="F11" s="234">
        <v>0</v>
      </c>
      <c r="G11" s="234">
        <v>0</v>
      </c>
      <c r="H11" s="234">
        <v>0</v>
      </c>
      <c r="I11" s="99"/>
    </row>
    <row r="12" spans="1:9" ht="46.5" customHeight="1">
      <c r="A12" s="235" t="s">
        <v>245</v>
      </c>
      <c r="B12" s="246">
        <v>9346</v>
      </c>
      <c r="C12" s="234">
        <v>0</v>
      </c>
      <c r="D12" s="234">
        <v>0</v>
      </c>
      <c r="E12" s="246">
        <v>9346</v>
      </c>
      <c r="F12" s="234">
        <v>0</v>
      </c>
      <c r="G12" s="234">
        <v>0</v>
      </c>
      <c r="H12" s="234">
        <v>0</v>
      </c>
      <c r="I12" s="99"/>
    </row>
    <row r="13" spans="1:9" ht="31.5" customHeight="1">
      <c r="A13" s="495" t="s">
        <v>550</v>
      </c>
      <c r="B13" s="255">
        <v>10</v>
      </c>
      <c r="C13" s="241">
        <v>0</v>
      </c>
      <c r="D13" s="241">
        <v>0</v>
      </c>
      <c r="E13" s="255">
        <v>10</v>
      </c>
      <c r="F13" s="241">
        <v>0</v>
      </c>
      <c r="G13" s="241">
        <v>0</v>
      </c>
      <c r="H13" s="241">
        <v>0</v>
      </c>
      <c r="I13" s="99"/>
    </row>
    <row r="14" spans="1:9" ht="37.5" customHeight="1">
      <c r="A14" s="775" t="s">
        <v>610</v>
      </c>
      <c r="B14" s="776"/>
      <c r="C14" s="776"/>
      <c r="D14" s="776"/>
      <c r="E14" s="776"/>
      <c r="F14" s="776"/>
      <c r="G14" s="776"/>
      <c r="H14" s="776"/>
    </row>
    <row r="15" spans="1:9" ht="37.5" customHeight="1">
      <c r="A15" s="780" t="s">
        <v>246</v>
      </c>
      <c r="B15" s="781"/>
      <c r="C15" s="781"/>
      <c r="D15" s="781"/>
      <c r="E15" s="781"/>
      <c r="F15" s="781"/>
      <c r="G15" s="781"/>
      <c r="H15" s="781"/>
    </row>
    <row r="16" spans="1:9" ht="24" customHeight="1">
      <c r="A16" s="775" t="s">
        <v>611</v>
      </c>
      <c r="B16" s="775"/>
      <c r="C16" s="775"/>
      <c r="D16" s="775"/>
      <c r="E16" s="775"/>
      <c r="F16" s="775"/>
      <c r="G16" s="775"/>
      <c r="H16" s="775"/>
    </row>
    <row r="17" spans="1:9" ht="28.5" customHeight="1"/>
    <row r="18" spans="1:9" ht="20.25" customHeight="1">
      <c r="A18" s="672" t="s">
        <v>616</v>
      </c>
      <c r="B18" s="672"/>
      <c r="C18" s="672"/>
      <c r="D18" s="672"/>
      <c r="E18" s="672"/>
      <c r="F18" s="672"/>
      <c r="G18" s="672"/>
    </row>
    <row r="19" spans="1:9">
      <c r="A19" s="655" t="s">
        <v>20</v>
      </c>
      <c r="B19" s="613" t="s">
        <v>21</v>
      </c>
      <c r="C19" s="614"/>
      <c r="D19" s="615" t="s">
        <v>503</v>
      </c>
      <c r="E19" s="615"/>
      <c r="F19" s="614"/>
      <c r="G19" s="406"/>
      <c r="H19" s="482"/>
      <c r="I19" s="482"/>
    </row>
    <row r="20" spans="1:9" ht="15" customHeight="1">
      <c r="A20" s="655"/>
      <c r="B20" s="616" t="s">
        <v>614</v>
      </c>
      <c r="C20" s="616" t="s">
        <v>615</v>
      </c>
      <c r="D20" s="617" t="s">
        <v>613</v>
      </c>
      <c r="E20" s="619" t="s">
        <v>22</v>
      </c>
      <c r="F20" s="620"/>
      <c r="G20" s="202"/>
      <c r="H20" s="483"/>
      <c r="I20" s="483"/>
    </row>
    <row r="21" spans="1:9" ht="45.75" customHeight="1">
      <c r="A21" s="655"/>
      <c r="B21" s="616"/>
      <c r="C21" s="616"/>
      <c r="D21" s="618"/>
      <c r="E21" s="342" t="s">
        <v>534</v>
      </c>
      <c r="F21" s="343" t="s">
        <v>535</v>
      </c>
      <c r="G21" s="213"/>
      <c r="H21" s="214"/>
      <c r="I21" s="214"/>
    </row>
    <row r="22" spans="1:9" ht="20.25" customHeight="1">
      <c r="A22" s="755" t="s">
        <v>247</v>
      </c>
      <c r="B22" s="755"/>
      <c r="C22" s="755"/>
      <c r="D22" s="755"/>
      <c r="E22" s="755"/>
      <c r="F22" s="756"/>
      <c r="G22" s="465"/>
      <c r="H22" s="484"/>
      <c r="I22" s="484"/>
    </row>
    <row r="23" spans="1:9" ht="17.25" customHeight="1">
      <c r="A23" s="242" t="s">
        <v>78</v>
      </c>
      <c r="B23" s="244">
        <v>906826</v>
      </c>
      <c r="C23" s="244">
        <v>890882</v>
      </c>
      <c r="D23" s="244">
        <v>884950</v>
      </c>
      <c r="E23" s="596">
        <f>D23/B23-1</f>
        <v>-2.4123701790641161E-2</v>
      </c>
      <c r="F23" s="597">
        <f>D23/C23-1</f>
        <v>-6.6585698218170064E-3</v>
      </c>
      <c r="G23" s="498"/>
      <c r="H23" s="499"/>
      <c r="I23" s="499"/>
    </row>
    <row r="24" spans="1:9" ht="17.25" customHeight="1">
      <c r="A24" s="233" t="s">
        <v>248</v>
      </c>
      <c r="B24" s="246">
        <v>897291</v>
      </c>
      <c r="C24" s="246">
        <v>882449</v>
      </c>
      <c r="D24" s="246">
        <v>876504</v>
      </c>
      <c r="E24" s="466">
        <f t="shared" ref="E24:E25" si="0">D24/B24-1</f>
        <v>-2.3166397523211479E-2</v>
      </c>
      <c r="F24" s="479">
        <f t="shared" ref="F24:F25" si="1">D24/C24-1</f>
        <v>-6.7369332392013259E-3</v>
      </c>
      <c r="G24" s="464"/>
      <c r="H24" s="500"/>
      <c r="I24" s="500"/>
    </row>
    <row r="25" spans="1:9" ht="17.25" customHeight="1">
      <c r="A25" s="236" t="s">
        <v>249</v>
      </c>
      <c r="B25" s="255">
        <v>900320</v>
      </c>
      <c r="C25" s="255">
        <v>883922</v>
      </c>
      <c r="D25" s="255">
        <v>878298</v>
      </c>
      <c r="E25" s="468">
        <f t="shared" si="0"/>
        <v>-2.4460191931757636E-2</v>
      </c>
      <c r="F25" s="481">
        <f t="shared" si="1"/>
        <v>-6.3625523519043048E-3</v>
      </c>
      <c r="G25" s="464"/>
      <c r="H25" s="500"/>
      <c r="I25" s="500"/>
    </row>
    <row r="26" spans="1:9" ht="20.25" customHeight="1">
      <c r="A26" s="754" t="s">
        <v>250</v>
      </c>
      <c r="B26" s="755"/>
      <c r="C26" s="755"/>
      <c r="D26" s="755"/>
      <c r="E26" s="755"/>
      <c r="F26" s="756"/>
      <c r="G26" s="465"/>
      <c r="H26" s="484"/>
      <c r="I26" s="484"/>
    </row>
    <row r="27" spans="1:9" ht="17.25" customHeight="1">
      <c r="A27" s="242" t="s">
        <v>78</v>
      </c>
      <c r="B27" s="244">
        <v>1197586</v>
      </c>
      <c r="C27" s="244">
        <v>1173236</v>
      </c>
      <c r="D27" s="244">
        <v>1167072</v>
      </c>
      <c r="E27" s="596">
        <f t="shared" ref="E27:E29" si="2">D27/B27-1</f>
        <v>-2.5479589774763611E-2</v>
      </c>
      <c r="F27" s="597">
        <f t="shared" ref="F27:F29" si="3">D27/C27-1</f>
        <v>-5.2538449212263805E-3</v>
      </c>
      <c r="G27" s="498"/>
      <c r="H27" s="499"/>
      <c r="I27" s="499"/>
    </row>
    <row r="28" spans="1:9" ht="17.25" customHeight="1">
      <c r="A28" s="233" t="s">
        <v>251</v>
      </c>
      <c r="B28" s="246">
        <v>1183518</v>
      </c>
      <c r="C28" s="246">
        <v>1159627</v>
      </c>
      <c r="D28" s="246">
        <v>1153033</v>
      </c>
      <c r="E28" s="466">
        <f t="shared" si="2"/>
        <v>-2.5757952139299989E-2</v>
      </c>
      <c r="F28" s="479">
        <f t="shared" si="3"/>
        <v>-5.6863112017916384E-3</v>
      </c>
      <c r="G28" s="464"/>
      <c r="H28" s="500"/>
      <c r="I28" s="500"/>
    </row>
    <row r="29" spans="1:9" ht="17.25" customHeight="1">
      <c r="A29" s="236" t="s">
        <v>274</v>
      </c>
      <c r="B29" s="255">
        <v>1182311</v>
      </c>
      <c r="C29" s="255">
        <v>1161073</v>
      </c>
      <c r="D29" s="255">
        <v>1151397</v>
      </c>
      <c r="E29" s="468">
        <f t="shared" si="2"/>
        <v>-2.6147096660692482E-2</v>
      </c>
      <c r="F29" s="481">
        <f t="shared" si="3"/>
        <v>-8.3336706649796977E-3</v>
      </c>
      <c r="G29" s="464"/>
      <c r="H29" s="500"/>
      <c r="I29" s="500"/>
    </row>
  </sheetData>
  <mergeCells count="19">
    <mergeCell ref="E20:F20"/>
    <mergeCell ref="A22:F22"/>
    <mergeCell ref="A26:F26"/>
    <mergeCell ref="A15:H15"/>
    <mergeCell ref="A16:H16"/>
    <mergeCell ref="A18:G18"/>
    <mergeCell ref="A19:A21"/>
    <mergeCell ref="B19:C19"/>
    <mergeCell ref="B20:B21"/>
    <mergeCell ref="C20:C21"/>
    <mergeCell ref="D20:D21"/>
    <mergeCell ref="D19:F19"/>
    <mergeCell ref="A1:H1"/>
    <mergeCell ref="A14:H14"/>
    <mergeCell ref="A2:G2"/>
    <mergeCell ref="B3:B4"/>
    <mergeCell ref="C3:H3"/>
    <mergeCell ref="B5:H5"/>
    <mergeCell ref="A3:A5"/>
  </mergeCells>
  <printOptions horizontalCentered="1"/>
  <pageMargins left="0.51181102362204722" right="0.51181102362204722" top="0.6692913385826772" bottom="0.55118110236220474" header="0.31496062992125984" footer="0.31496062992125984"/>
  <pageSetup paperSize="9" scale="84" orientation="portrait" r:id="rId1"/>
  <headerFooter differentFirst="1" alignWithMargins="0">
    <oddFooter>&amp;C&amp;"Arial,Normalny"&amp;9- &amp;P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H26"/>
  <sheetViews>
    <sheetView showGridLines="0" tabSelected="1" view="pageBreakPreview" zoomScale="90" zoomScaleNormal="100" zoomScaleSheetLayoutView="90" workbookViewId="0">
      <selection activeCell="A15" sqref="A15:G15"/>
    </sheetView>
  </sheetViews>
  <sheetFormatPr defaultRowHeight="15"/>
  <cols>
    <col min="1" max="1" width="20.125" customWidth="1"/>
    <col min="2" max="2" width="17.125" customWidth="1"/>
    <col min="3" max="3" width="20.5" customWidth="1"/>
    <col min="4" max="4" width="17.5" customWidth="1"/>
    <col min="5" max="5" width="19.5" customWidth="1"/>
    <col min="6" max="6" width="16.625" customWidth="1"/>
    <col min="7" max="7" width="16.125" customWidth="1"/>
    <col min="8" max="8" width="18.125" customWidth="1"/>
  </cols>
  <sheetData>
    <row r="1" spans="1:8" ht="29.25" customHeight="1">
      <c r="A1" s="765" t="str">
        <f>'Tab 1 (28)'!A1:L1</f>
        <v>V. UBEZPIECZENIE SPOŁECZNE ROLNIKÓW</v>
      </c>
      <c r="B1" s="765"/>
      <c r="C1" s="765"/>
      <c r="D1" s="765"/>
      <c r="E1" s="765"/>
      <c r="F1" s="765"/>
      <c r="G1" s="765"/>
      <c r="H1" s="765"/>
    </row>
    <row r="3" spans="1:8" ht="21" customHeight="1">
      <c r="A3" s="784" t="s">
        <v>617</v>
      </c>
      <c r="B3" s="784"/>
      <c r="C3" s="784"/>
      <c r="D3" s="784"/>
      <c r="E3" s="784"/>
      <c r="F3" s="784"/>
      <c r="G3" s="784"/>
      <c r="H3" s="784"/>
    </row>
    <row r="4" spans="1:8" ht="15" customHeight="1">
      <c r="A4" s="788" t="s">
        <v>20</v>
      </c>
      <c r="B4" s="785" t="s">
        <v>544</v>
      </c>
      <c r="C4" s="786" t="s">
        <v>44</v>
      </c>
      <c r="D4" s="786"/>
      <c r="E4" s="786"/>
      <c r="F4" s="786"/>
      <c r="G4" s="786"/>
      <c r="H4" s="786"/>
    </row>
    <row r="5" spans="1:8" ht="59.25" customHeight="1">
      <c r="A5" s="789"/>
      <c r="B5" s="785"/>
      <c r="C5" s="787" t="s">
        <v>233</v>
      </c>
      <c r="D5" s="787" t="s">
        <v>545</v>
      </c>
      <c r="E5" s="787" t="s">
        <v>289</v>
      </c>
      <c r="F5" s="787" t="s">
        <v>546</v>
      </c>
      <c r="G5" s="787" t="s">
        <v>363</v>
      </c>
      <c r="H5" s="787"/>
    </row>
    <row r="6" spans="1:8" ht="28.5" customHeight="1">
      <c r="A6" s="789"/>
      <c r="B6" s="785"/>
      <c r="C6" s="787"/>
      <c r="D6" s="787"/>
      <c r="E6" s="787"/>
      <c r="F6" s="787"/>
      <c r="G6" s="567" t="s">
        <v>136</v>
      </c>
      <c r="H6" s="502" t="s">
        <v>234</v>
      </c>
    </row>
    <row r="7" spans="1:8" ht="17.25" customHeight="1">
      <c r="A7" s="790"/>
      <c r="B7" s="791" t="s">
        <v>608</v>
      </c>
      <c r="C7" s="792"/>
      <c r="D7" s="792"/>
      <c r="E7" s="792"/>
      <c r="F7" s="792"/>
      <c r="G7" s="792"/>
      <c r="H7" s="793"/>
    </row>
    <row r="8" spans="1:8" ht="21" customHeight="1">
      <c r="A8" s="470" t="s">
        <v>78</v>
      </c>
      <c r="B8" s="470">
        <f>SUM(B9:B24)</f>
        <v>1167072</v>
      </c>
      <c r="C8" s="470">
        <f t="shared" ref="C8:H8" si="0">SUM(C9:C24)</f>
        <v>10445</v>
      </c>
      <c r="D8" s="470">
        <f t="shared" si="0"/>
        <v>5230</v>
      </c>
      <c r="E8" s="470">
        <f t="shared" si="0"/>
        <v>14036</v>
      </c>
      <c r="F8" s="470">
        <f t="shared" si="0"/>
        <v>3</v>
      </c>
      <c r="G8" s="470">
        <f t="shared" si="0"/>
        <v>1137358</v>
      </c>
      <c r="H8" s="470">
        <f t="shared" si="0"/>
        <v>123357</v>
      </c>
    </row>
    <row r="9" spans="1:8" ht="21" customHeight="1">
      <c r="A9" s="473" t="s">
        <v>51</v>
      </c>
      <c r="B9" s="473">
        <v>39994</v>
      </c>
      <c r="C9" s="473">
        <v>150</v>
      </c>
      <c r="D9" s="473">
        <v>208</v>
      </c>
      <c r="E9" s="473">
        <v>340</v>
      </c>
      <c r="F9" s="473">
        <v>1</v>
      </c>
      <c r="G9" s="473">
        <v>39295</v>
      </c>
      <c r="H9" s="473">
        <v>1936</v>
      </c>
    </row>
    <row r="10" spans="1:8" ht="21" customHeight="1">
      <c r="A10" s="473" t="s">
        <v>52</v>
      </c>
      <c r="B10" s="473">
        <v>63049</v>
      </c>
      <c r="C10" s="473">
        <v>789</v>
      </c>
      <c r="D10" s="473">
        <v>83</v>
      </c>
      <c r="E10" s="473">
        <v>678</v>
      </c>
      <c r="F10" s="475">
        <v>0</v>
      </c>
      <c r="G10" s="473">
        <v>61499</v>
      </c>
      <c r="H10" s="473">
        <v>2457</v>
      </c>
    </row>
    <row r="11" spans="1:8" ht="21" customHeight="1">
      <c r="A11" s="473" t="s">
        <v>53</v>
      </c>
      <c r="B11" s="473">
        <v>148508</v>
      </c>
      <c r="C11" s="473">
        <v>550</v>
      </c>
      <c r="D11" s="473">
        <v>506</v>
      </c>
      <c r="E11" s="473">
        <v>1608</v>
      </c>
      <c r="F11" s="475">
        <v>0</v>
      </c>
      <c r="G11" s="473">
        <v>145844</v>
      </c>
      <c r="H11" s="473">
        <v>6734</v>
      </c>
    </row>
    <row r="12" spans="1:8" ht="21" customHeight="1">
      <c r="A12" s="473" t="s">
        <v>54</v>
      </c>
      <c r="B12" s="473">
        <v>13952</v>
      </c>
      <c r="C12" s="473">
        <v>90</v>
      </c>
      <c r="D12" s="473">
        <v>59</v>
      </c>
      <c r="E12" s="473">
        <v>94</v>
      </c>
      <c r="F12" s="475">
        <v>0</v>
      </c>
      <c r="G12" s="473">
        <v>13709</v>
      </c>
      <c r="H12" s="473">
        <v>1127</v>
      </c>
    </row>
    <row r="13" spans="1:8" ht="21" customHeight="1">
      <c r="A13" s="473" t="s">
        <v>55</v>
      </c>
      <c r="B13" s="473">
        <v>92737</v>
      </c>
      <c r="C13" s="473">
        <v>1065</v>
      </c>
      <c r="D13" s="473">
        <v>850</v>
      </c>
      <c r="E13" s="473">
        <v>899</v>
      </c>
      <c r="F13" s="475">
        <v>0</v>
      </c>
      <c r="G13" s="473">
        <v>89923</v>
      </c>
      <c r="H13" s="473">
        <v>6670</v>
      </c>
    </row>
    <row r="14" spans="1:8" ht="21" customHeight="1">
      <c r="A14" s="473" t="s">
        <v>56</v>
      </c>
      <c r="B14" s="473">
        <v>136716</v>
      </c>
      <c r="C14" s="473">
        <v>3723</v>
      </c>
      <c r="D14" s="473">
        <v>121</v>
      </c>
      <c r="E14" s="473">
        <v>1811</v>
      </c>
      <c r="F14" s="475">
        <v>0</v>
      </c>
      <c r="G14" s="473">
        <v>131061</v>
      </c>
      <c r="H14" s="473">
        <v>46392</v>
      </c>
    </row>
    <row r="15" spans="1:8" ht="21" customHeight="1">
      <c r="A15" s="473" t="s">
        <v>57</v>
      </c>
      <c r="B15" s="473">
        <v>165375</v>
      </c>
      <c r="C15" s="473">
        <v>868</v>
      </c>
      <c r="D15" s="473">
        <v>2152</v>
      </c>
      <c r="E15" s="473">
        <v>1879</v>
      </c>
      <c r="F15" s="475">
        <v>0</v>
      </c>
      <c r="G15" s="473">
        <v>160476</v>
      </c>
      <c r="H15" s="473">
        <v>10556</v>
      </c>
    </row>
    <row r="16" spans="1:8" ht="21" customHeight="1">
      <c r="A16" s="473" t="s">
        <v>58</v>
      </c>
      <c r="B16" s="473">
        <v>25414</v>
      </c>
      <c r="C16" s="473">
        <v>102</v>
      </c>
      <c r="D16" s="473">
        <v>36</v>
      </c>
      <c r="E16" s="473">
        <v>150</v>
      </c>
      <c r="F16" s="475">
        <v>0</v>
      </c>
      <c r="G16" s="473">
        <v>25126</v>
      </c>
      <c r="H16" s="473">
        <v>1580</v>
      </c>
    </row>
    <row r="17" spans="1:8" ht="21" customHeight="1">
      <c r="A17" s="473" t="s">
        <v>59</v>
      </c>
      <c r="B17" s="473">
        <v>85790</v>
      </c>
      <c r="C17" s="473">
        <v>347</v>
      </c>
      <c r="D17" s="473">
        <v>72</v>
      </c>
      <c r="E17" s="473">
        <v>1920</v>
      </c>
      <c r="F17" s="475">
        <v>0</v>
      </c>
      <c r="G17" s="473">
        <v>83451</v>
      </c>
      <c r="H17" s="473">
        <v>14877</v>
      </c>
    </row>
    <row r="18" spans="1:8" ht="21" customHeight="1">
      <c r="A18" s="473" t="s">
        <v>60</v>
      </c>
      <c r="B18" s="473">
        <v>81466</v>
      </c>
      <c r="C18" s="473">
        <v>432</v>
      </c>
      <c r="D18" s="473">
        <v>88</v>
      </c>
      <c r="E18" s="473">
        <v>1005</v>
      </c>
      <c r="F18" s="475">
        <v>0</v>
      </c>
      <c r="G18" s="473">
        <v>79941</v>
      </c>
      <c r="H18" s="473">
        <v>5093</v>
      </c>
    </row>
    <row r="19" spans="1:8" ht="21" customHeight="1">
      <c r="A19" s="473" t="s">
        <v>61</v>
      </c>
      <c r="B19" s="473">
        <v>38647</v>
      </c>
      <c r="C19" s="473">
        <v>206</v>
      </c>
      <c r="D19" s="473">
        <v>52</v>
      </c>
      <c r="E19" s="473">
        <v>471</v>
      </c>
      <c r="F19" s="473">
        <v>1</v>
      </c>
      <c r="G19" s="473">
        <v>37917</v>
      </c>
      <c r="H19" s="473">
        <v>3773</v>
      </c>
    </row>
    <row r="20" spans="1:8" ht="21" customHeight="1">
      <c r="A20" s="473" t="s">
        <v>62</v>
      </c>
      <c r="B20" s="473">
        <v>32525</v>
      </c>
      <c r="C20" s="473">
        <v>110</v>
      </c>
      <c r="D20" s="473">
        <v>62</v>
      </c>
      <c r="E20" s="473">
        <v>455</v>
      </c>
      <c r="F20" s="475">
        <v>0</v>
      </c>
      <c r="G20" s="473">
        <v>31898</v>
      </c>
      <c r="H20" s="473">
        <v>4732</v>
      </c>
    </row>
    <row r="21" spans="1:8" ht="21" customHeight="1">
      <c r="A21" s="473" t="s">
        <v>63</v>
      </c>
      <c r="B21" s="473">
        <v>65404</v>
      </c>
      <c r="C21" s="473">
        <v>224</v>
      </c>
      <c r="D21" s="473">
        <v>88</v>
      </c>
      <c r="E21" s="473">
        <v>885</v>
      </c>
      <c r="F21" s="475">
        <v>0</v>
      </c>
      <c r="G21" s="473">
        <v>64207</v>
      </c>
      <c r="H21" s="473">
        <v>6823</v>
      </c>
    </row>
    <row r="22" spans="1:8" ht="21" customHeight="1">
      <c r="A22" s="473" t="s">
        <v>64</v>
      </c>
      <c r="B22" s="473">
        <v>40703</v>
      </c>
      <c r="C22" s="473">
        <v>285</v>
      </c>
      <c r="D22" s="473">
        <v>38</v>
      </c>
      <c r="E22" s="473">
        <v>370</v>
      </c>
      <c r="F22" s="475">
        <v>0</v>
      </c>
      <c r="G22" s="473">
        <v>40010</v>
      </c>
      <c r="H22" s="473">
        <v>1457</v>
      </c>
    </row>
    <row r="23" spans="1:8" ht="21" customHeight="1">
      <c r="A23" s="473" t="s">
        <v>65</v>
      </c>
      <c r="B23" s="473">
        <v>113051</v>
      </c>
      <c r="C23" s="473">
        <v>1428</v>
      </c>
      <c r="D23" s="473">
        <v>719</v>
      </c>
      <c r="E23" s="473">
        <v>1246</v>
      </c>
      <c r="F23" s="475">
        <v>0</v>
      </c>
      <c r="G23" s="473">
        <v>109658</v>
      </c>
      <c r="H23" s="473">
        <v>8178</v>
      </c>
    </row>
    <row r="24" spans="1:8" ht="21" customHeight="1">
      <c r="A24" s="477" t="s">
        <v>66</v>
      </c>
      <c r="B24" s="477">
        <v>23741</v>
      </c>
      <c r="C24" s="477">
        <v>76</v>
      </c>
      <c r="D24" s="477">
        <v>96</v>
      </c>
      <c r="E24" s="477">
        <v>225</v>
      </c>
      <c r="F24" s="477">
        <v>1</v>
      </c>
      <c r="G24" s="477">
        <v>23343</v>
      </c>
      <c r="H24" s="477">
        <v>972</v>
      </c>
    </row>
    <row r="25" spans="1:8" s="101" customFormat="1" ht="24" customHeight="1">
      <c r="A25" s="782" t="s">
        <v>235</v>
      </c>
      <c r="B25" s="782"/>
      <c r="C25" s="782"/>
      <c r="D25" s="782"/>
      <c r="E25" s="782"/>
      <c r="F25" s="782"/>
      <c r="G25" s="782"/>
      <c r="H25" s="782"/>
    </row>
    <row r="26" spans="1:8" s="101" customFormat="1" ht="24" customHeight="1">
      <c r="A26" s="783" t="s">
        <v>236</v>
      </c>
      <c r="B26" s="783"/>
      <c r="C26" s="783"/>
      <c r="D26" s="783"/>
      <c r="E26" s="783"/>
      <c r="F26" s="783"/>
      <c r="G26" s="783"/>
      <c r="H26" s="783"/>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printOptions horizontalCentered="1"/>
  <pageMargins left="0.51181102362204722" right="0.51181102362204722" top="0.54" bottom="0.54" header="0.31496062992125984" footer="0.31496062992125984"/>
  <pageSetup paperSize="9" scale="89" orientation="landscape" r:id="rId1"/>
  <headerFooter differentFirst="1" alignWithMargins="0">
    <oddFooter>&amp;C&amp;"Arial,Normalny"&amp;9-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28"/>
  <sheetViews>
    <sheetView showGridLines="0" tabSelected="1" view="pageBreakPreview" topLeftCell="A115" zoomScaleNormal="100" zoomScaleSheetLayoutView="100" workbookViewId="0">
      <selection activeCell="A15" sqref="A15:G15"/>
    </sheetView>
  </sheetViews>
  <sheetFormatPr defaultRowHeight="15"/>
  <cols>
    <col min="1" max="1" width="3.25" customWidth="1"/>
    <col min="2" max="2" width="84.75" customWidth="1"/>
    <col min="12" max="12" width="25.625" customWidth="1"/>
  </cols>
  <sheetData>
    <row r="1" spans="1:2" ht="29.25" customHeight="1">
      <c r="A1" s="603" t="s">
        <v>9</v>
      </c>
      <c r="B1" s="603"/>
    </row>
    <row r="2" spans="1:2" ht="40.5" customHeight="1">
      <c r="A2" s="142"/>
      <c r="B2" s="143" t="s">
        <v>493</v>
      </c>
    </row>
    <row r="3" spans="1:2" ht="21" customHeight="1">
      <c r="A3" s="142"/>
      <c r="B3" s="568" t="s">
        <v>354</v>
      </c>
    </row>
    <row r="4" spans="1:2" ht="22.5" customHeight="1">
      <c r="A4" s="142"/>
      <c r="B4" s="568" t="s">
        <v>573</v>
      </c>
    </row>
    <row r="5" spans="1:2" ht="30" customHeight="1">
      <c r="A5" s="144" t="s">
        <v>2</v>
      </c>
      <c r="B5" s="569" t="s">
        <v>574</v>
      </c>
    </row>
    <row r="6" spans="1:2" ht="17.25" customHeight="1">
      <c r="A6" s="106"/>
      <c r="B6" s="568" t="s">
        <v>508</v>
      </c>
    </row>
    <row r="7" spans="1:2" ht="24.75" customHeight="1">
      <c r="A7" s="106"/>
      <c r="B7" s="568" t="s">
        <v>646</v>
      </c>
    </row>
    <row r="8" spans="1:2" ht="33.75" customHeight="1">
      <c r="A8" s="106"/>
      <c r="B8" s="568" t="s">
        <v>509</v>
      </c>
    </row>
    <row r="9" spans="1:2" ht="15.75" customHeight="1">
      <c r="A9" s="106"/>
      <c r="B9" s="568" t="s">
        <v>510</v>
      </c>
    </row>
    <row r="10" spans="1:2" ht="36" customHeight="1">
      <c r="A10" s="106"/>
      <c r="B10" s="568" t="s">
        <v>647</v>
      </c>
    </row>
    <row r="11" spans="1:2" ht="20.25" customHeight="1">
      <c r="A11" s="106"/>
      <c r="B11" s="568" t="s">
        <v>511</v>
      </c>
    </row>
    <row r="12" spans="1:2" ht="30" customHeight="1">
      <c r="A12" s="106"/>
      <c r="B12" s="143" t="s">
        <v>341</v>
      </c>
    </row>
    <row r="13" spans="1:2" ht="49.5" customHeight="1">
      <c r="A13" s="106"/>
      <c r="B13" s="143" t="s">
        <v>356</v>
      </c>
    </row>
    <row r="14" spans="1:2" ht="45.75" customHeight="1">
      <c r="A14" s="106"/>
      <c r="B14" s="157" t="s">
        <v>355</v>
      </c>
    </row>
    <row r="15" spans="1:2" ht="39.75" customHeight="1">
      <c r="A15" s="144" t="s">
        <v>3</v>
      </c>
      <c r="B15" s="143" t="s">
        <v>482</v>
      </c>
    </row>
    <row r="16" spans="1:2" ht="15.75" customHeight="1">
      <c r="A16" s="146"/>
      <c r="B16" s="147" t="s">
        <v>469</v>
      </c>
    </row>
    <row r="17" spans="1:8" ht="15.75" customHeight="1">
      <c r="A17" s="146"/>
      <c r="B17" s="147" t="s">
        <v>415</v>
      </c>
    </row>
    <row r="18" spans="1:8" ht="16.5" customHeight="1">
      <c r="A18" s="146"/>
      <c r="B18" s="147" t="s">
        <v>416</v>
      </c>
    </row>
    <row r="19" spans="1:8" ht="44.25" customHeight="1">
      <c r="A19" s="146"/>
      <c r="B19" s="568" t="s">
        <v>518</v>
      </c>
    </row>
    <row r="20" spans="1:8" ht="27.75" customHeight="1">
      <c r="A20" s="146"/>
      <c r="B20" s="142" t="s">
        <v>470</v>
      </c>
      <c r="C20" s="140"/>
      <c r="D20" s="140"/>
      <c r="E20" s="140"/>
      <c r="F20" s="140"/>
      <c r="G20" s="140"/>
      <c r="H20" s="140"/>
    </row>
    <row r="21" spans="1:8" ht="15" customHeight="1">
      <c r="A21" s="146"/>
      <c r="B21" s="142" t="s">
        <v>417</v>
      </c>
      <c r="C21" s="140"/>
      <c r="D21" s="140"/>
      <c r="E21" s="140"/>
      <c r="F21" s="140"/>
      <c r="G21" s="140"/>
      <c r="H21" s="140"/>
    </row>
    <row r="22" spans="1:8" ht="26.25" customHeight="1">
      <c r="A22" s="146"/>
      <c r="B22" s="142" t="s">
        <v>420</v>
      </c>
      <c r="C22" s="140"/>
      <c r="D22" s="140"/>
      <c r="E22" s="140"/>
      <c r="F22" s="140"/>
      <c r="G22" s="140"/>
      <c r="H22" s="140"/>
    </row>
    <row r="23" spans="1:8" ht="30" customHeight="1">
      <c r="A23" s="146"/>
      <c r="B23" s="142" t="s">
        <v>421</v>
      </c>
      <c r="C23" s="140"/>
      <c r="D23" s="140"/>
      <c r="E23" s="140"/>
      <c r="F23" s="140"/>
      <c r="G23" s="140"/>
      <c r="H23" s="140"/>
    </row>
    <row r="24" spans="1:8" ht="24" customHeight="1">
      <c r="A24" s="146"/>
      <c r="B24" s="142" t="s">
        <v>471</v>
      </c>
    </row>
    <row r="25" spans="1:8" s="141" customFormat="1" ht="57" customHeight="1">
      <c r="A25" s="148"/>
      <c r="B25" s="143" t="s">
        <v>418</v>
      </c>
    </row>
    <row r="26" spans="1:8" s="141" customFormat="1" ht="41.25" customHeight="1">
      <c r="A26" s="148"/>
      <c r="B26" s="143" t="s">
        <v>419</v>
      </c>
    </row>
    <row r="27" spans="1:8" ht="30" customHeight="1">
      <c r="A27" s="146"/>
      <c r="B27" s="149" t="s">
        <v>472</v>
      </c>
    </row>
    <row r="28" spans="1:8" ht="18" customHeight="1">
      <c r="A28" s="146"/>
      <c r="B28" s="150" t="s">
        <v>473</v>
      </c>
    </row>
    <row r="29" spans="1:8" ht="30" customHeight="1">
      <c r="A29" s="146"/>
      <c r="B29" s="149" t="s">
        <v>474</v>
      </c>
    </row>
    <row r="30" spans="1:8" ht="15.75" customHeight="1">
      <c r="A30" s="146"/>
      <c r="B30" s="150" t="s">
        <v>475</v>
      </c>
    </row>
    <row r="31" spans="1:8" ht="27" customHeight="1">
      <c r="A31" s="146"/>
      <c r="B31" s="143" t="s">
        <v>494</v>
      </c>
    </row>
    <row r="32" spans="1:8" ht="15.75" customHeight="1">
      <c r="A32" s="146"/>
      <c r="B32" s="142" t="s">
        <v>422</v>
      </c>
    </row>
    <row r="33" spans="1:2" ht="18" customHeight="1">
      <c r="A33" s="146"/>
      <c r="B33" s="142" t="s">
        <v>423</v>
      </c>
    </row>
    <row r="34" spans="1:2" ht="54.75" customHeight="1">
      <c r="A34" s="146"/>
      <c r="B34" s="143" t="s">
        <v>495</v>
      </c>
    </row>
    <row r="35" spans="1:2" ht="18" customHeight="1">
      <c r="A35" s="97"/>
      <c r="B35" s="570" t="s">
        <v>524</v>
      </c>
    </row>
    <row r="36" spans="1:2" ht="15" customHeight="1">
      <c r="A36" s="97"/>
      <c r="B36" s="570" t="s">
        <v>525</v>
      </c>
    </row>
    <row r="37" spans="1:2" ht="25.5" customHeight="1">
      <c r="A37" s="97"/>
      <c r="B37" s="570" t="s">
        <v>527</v>
      </c>
    </row>
    <row r="38" spans="1:2" ht="25.5" customHeight="1">
      <c r="A38" s="97"/>
      <c r="B38" s="570" t="s">
        <v>509</v>
      </c>
    </row>
    <row r="39" spans="1:2" ht="19.5" customHeight="1">
      <c r="A39" s="97"/>
      <c r="B39" s="570" t="s">
        <v>526</v>
      </c>
    </row>
    <row r="40" spans="1:2" ht="33" customHeight="1">
      <c r="A40" s="97"/>
      <c r="B40" s="143" t="s">
        <v>519</v>
      </c>
    </row>
    <row r="41" spans="1:2" ht="30" customHeight="1">
      <c r="A41" s="151" t="s">
        <v>4</v>
      </c>
      <c r="B41" s="142" t="s">
        <v>483</v>
      </c>
    </row>
    <row r="42" spans="1:2" ht="18.75" customHeight="1">
      <c r="A42" s="106"/>
      <c r="B42" s="152" t="s">
        <v>498</v>
      </c>
    </row>
    <row r="43" spans="1:2" ht="18.75" customHeight="1">
      <c r="A43" s="97"/>
      <c r="B43" s="152" t="s">
        <v>496</v>
      </c>
    </row>
    <row r="44" spans="1:2" ht="18.75" customHeight="1">
      <c r="A44" s="97"/>
      <c r="B44" s="152" t="s">
        <v>342</v>
      </c>
    </row>
    <row r="45" spans="1:2" ht="18.75" customHeight="1">
      <c r="A45" s="97"/>
      <c r="B45" s="152" t="s">
        <v>343</v>
      </c>
    </row>
    <row r="46" spans="1:2" ht="18.75" customHeight="1">
      <c r="A46" s="97"/>
      <c r="B46" s="152" t="s">
        <v>344</v>
      </c>
    </row>
    <row r="47" spans="1:2" ht="18.75" customHeight="1">
      <c r="A47" s="97"/>
      <c r="B47" s="152" t="s">
        <v>345</v>
      </c>
    </row>
    <row r="48" spans="1:2" ht="18.75" customHeight="1">
      <c r="A48" s="97"/>
      <c r="B48" s="152" t="s">
        <v>346</v>
      </c>
    </row>
    <row r="49" spans="1:2" ht="18.75" customHeight="1">
      <c r="A49" s="97"/>
      <c r="B49" s="152" t="s">
        <v>347</v>
      </c>
    </row>
    <row r="50" spans="1:2" ht="18" customHeight="1">
      <c r="A50" s="97"/>
      <c r="B50" s="152" t="s">
        <v>485</v>
      </c>
    </row>
    <row r="51" spans="1:2" ht="18" customHeight="1">
      <c r="A51" s="97"/>
      <c r="B51" s="152" t="s">
        <v>348</v>
      </c>
    </row>
    <row r="52" spans="1:2" ht="18" customHeight="1">
      <c r="A52" s="97"/>
      <c r="B52" s="152" t="s">
        <v>349</v>
      </c>
    </row>
    <row r="53" spans="1:2" ht="18" customHeight="1">
      <c r="A53" s="97"/>
      <c r="B53" s="152" t="s">
        <v>350</v>
      </c>
    </row>
    <row r="54" spans="1:2" ht="18" customHeight="1">
      <c r="A54" s="97"/>
      <c r="B54" s="152" t="s">
        <v>353</v>
      </c>
    </row>
    <row r="55" spans="1:2" ht="21" customHeight="1">
      <c r="A55" s="97"/>
      <c r="B55" s="152" t="s">
        <v>484</v>
      </c>
    </row>
    <row r="56" spans="1:2" ht="30" customHeight="1">
      <c r="A56" s="144" t="s">
        <v>5</v>
      </c>
      <c r="B56" s="143" t="s">
        <v>486</v>
      </c>
    </row>
    <row r="57" spans="1:2" ht="51" customHeight="1">
      <c r="A57" s="97"/>
      <c r="B57" s="145" t="s">
        <v>487</v>
      </c>
    </row>
    <row r="58" spans="1:2" ht="39" customHeight="1">
      <c r="A58" s="97"/>
      <c r="B58" s="145" t="s">
        <v>476</v>
      </c>
    </row>
    <row r="59" spans="1:2" ht="84" customHeight="1">
      <c r="A59" s="97"/>
      <c r="B59" s="145" t="s">
        <v>424</v>
      </c>
    </row>
    <row r="60" spans="1:2" ht="30" customHeight="1">
      <c r="A60" s="97"/>
      <c r="B60" s="588" t="s">
        <v>481</v>
      </c>
    </row>
    <row r="61" spans="1:2" ht="35.25" customHeight="1">
      <c r="A61" s="97"/>
      <c r="B61" s="145" t="s">
        <v>499</v>
      </c>
    </row>
    <row r="62" spans="1:2" ht="30" customHeight="1">
      <c r="A62" s="144" t="s">
        <v>6</v>
      </c>
      <c r="B62" s="153" t="s">
        <v>488</v>
      </c>
    </row>
    <row r="63" spans="1:2" ht="75" customHeight="1">
      <c r="A63" s="97"/>
      <c r="B63" s="570" t="s">
        <v>575</v>
      </c>
    </row>
    <row r="64" spans="1:2" ht="43.5" customHeight="1">
      <c r="A64" s="97"/>
      <c r="B64" s="568" t="s">
        <v>648</v>
      </c>
    </row>
    <row r="65" spans="1:2" ht="52.5" customHeight="1">
      <c r="A65" s="97"/>
      <c r="B65" s="145" t="s">
        <v>489</v>
      </c>
    </row>
    <row r="66" spans="1:2" ht="18" customHeight="1">
      <c r="A66" s="97"/>
      <c r="B66" s="154" t="s">
        <v>351</v>
      </c>
    </row>
    <row r="67" spans="1:2" ht="27" customHeight="1">
      <c r="A67" s="97"/>
      <c r="B67" s="145" t="s">
        <v>477</v>
      </c>
    </row>
    <row r="68" spans="1:2" ht="27" customHeight="1">
      <c r="A68" s="97"/>
      <c r="B68" s="145" t="s">
        <v>478</v>
      </c>
    </row>
    <row r="69" spans="1:2" ht="30" customHeight="1">
      <c r="A69" s="97"/>
      <c r="B69" s="145" t="s">
        <v>352</v>
      </c>
    </row>
    <row r="70" spans="1:2" ht="16.5" customHeight="1">
      <c r="A70" s="97"/>
      <c r="B70" s="154" t="s">
        <v>425</v>
      </c>
    </row>
    <row r="71" spans="1:2" ht="61.5" customHeight="1">
      <c r="A71" s="106"/>
      <c r="B71" s="145" t="s">
        <v>479</v>
      </c>
    </row>
    <row r="72" spans="1:2" ht="28.5" customHeight="1">
      <c r="A72" s="106"/>
      <c r="B72" s="145" t="s">
        <v>480</v>
      </c>
    </row>
    <row r="73" spans="1:2" ht="52.5" customHeight="1">
      <c r="A73" s="106"/>
      <c r="B73" s="145" t="s">
        <v>649</v>
      </c>
    </row>
    <row r="74" spans="1:2" ht="36" customHeight="1">
      <c r="A74" s="106"/>
      <c r="B74" s="588" t="s">
        <v>426</v>
      </c>
    </row>
    <row r="75" spans="1:2" ht="35.25" customHeight="1">
      <c r="A75" s="106"/>
      <c r="B75" s="588" t="s">
        <v>427</v>
      </c>
    </row>
    <row r="76" spans="1:2" ht="47.25" customHeight="1">
      <c r="A76" s="106"/>
      <c r="B76" s="588" t="s">
        <v>428</v>
      </c>
    </row>
    <row r="77" spans="1:2" ht="15" customHeight="1">
      <c r="A77" s="106"/>
      <c r="B77" s="588" t="s">
        <v>429</v>
      </c>
    </row>
    <row r="78" spans="1:2" ht="16.5" customHeight="1">
      <c r="A78" s="106"/>
      <c r="B78" s="588" t="s">
        <v>430</v>
      </c>
    </row>
    <row r="79" spans="1:2" ht="51" customHeight="1">
      <c r="A79" s="106"/>
      <c r="B79" s="588" t="s">
        <v>10</v>
      </c>
    </row>
    <row r="80" spans="1:2" ht="46.5" customHeight="1">
      <c r="A80" s="106"/>
      <c r="B80" s="588" t="s">
        <v>651</v>
      </c>
    </row>
    <row r="81" spans="1:2" ht="24" customHeight="1">
      <c r="A81" s="106"/>
      <c r="B81" s="588" t="s">
        <v>431</v>
      </c>
    </row>
    <row r="82" spans="1:2" ht="29.25" customHeight="1">
      <c r="A82" s="106"/>
      <c r="B82" s="588" t="s">
        <v>432</v>
      </c>
    </row>
    <row r="83" spans="1:2" ht="53.25" customHeight="1">
      <c r="A83" s="106"/>
      <c r="B83" s="588" t="s">
        <v>650</v>
      </c>
    </row>
    <row r="84" spans="1:2" ht="53.25" customHeight="1">
      <c r="A84" s="106"/>
      <c r="B84" s="145" t="s">
        <v>11</v>
      </c>
    </row>
    <row r="85" spans="1:2" ht="15" customHeight="1">
      <c r="A85" s="106"/>
      <c r="B85" s="154" t="s">
        <v>433</v>
      </c>
    </row>
    <row r="86" spans="1:2" ht="36" customHeight="1">
      <c r="A86" s="106"/>
      <c r="B86" s="145" t="s">
        <v>434</v>
      </c>
    </row>
    <row r="87" spans="1:2" ht="39.75" customHeight="1">
      <c r="A87" s="106"/>
      <c r="B87" s="145" t="s">
        <v>435</v>
      </c>
    </row>
    <row r="88" spans="1:2" ht="13.5" customHeight="1">
      <c r="A88" s="106"/>
      <c r="B88" s="154" t="s">
        <v>436</v>
      </c>
    </row>
    <row r="89" spans="1:2" ht="34.5" customHeight="1">
      <c r="A89" s="106"/>
      <c r="B89" s="145" t="s">
        <v>437</v>
      </c>
    </row>
    <row r="90" spans="1:2" ht="29.25" customHeight="1">
      <c r="A90" s="106"/>
      <c r="B90" s="145" t="s">
        <v>438</v>
      </c>
    </row>
    <row r="91" spans="1:2" ht="63.75" customHeight="1">
      <c r="A91" s="106"/>
      <c r="B91" s="145" t="s">
        <v>490</v>
      </c>
    </row>
    <row r="92" spans="1:2" ht="15" customHeight="1">
      <c r="A92" s="106"/>
      <c r="B92" s="154" t="s">
        <v>439</v>
      </c>
    </row>
    <row r="93" spans="1:2" ht="35.25" customHeight="1">
      <c r="A93" s="106"/>
      <c r="B93" s="145" t="s">
        <v>442</v>
      </c>
    </row>
    <row r="94" spans="1:2" ht="16.5" customHeight="1">
      <c r="A94" s="106"/>
      <c r="B94" s="145" t="s">
        <v>440</v>
      </c>
    </row>
    <row r="95" spans="1:2" ht="44.25" customHeight="1">
      <c r="A95" s="106"/>
      <c r="B95" s="145" t="s">
        <v>491</v>
      </c>
    </row>
    <row r="96" spans="1:2" ht="40.5" customHeight="1">
      <c r="A96" s="106"/>
      <c r="B96" s="145" t="s">
        <v>492</v>
      </c>
    </row>
    <row r="97" spans="1:2" ht="33" customHeight="1">
      <c r="A97" s="106"/>
      <c r="B97" s="145" t="s">
        <v>441</v>
      </c>
    </row>
    <row r="98" spans="1:2" ht="57.75" customHeight="1">
      <c r="A98" s="106"/>
      <c r="B98" s="145" t="s">
        <v>443</v>
      </c>
    </row>
    <row r="99" spans="1:2" ht="25.5" customHeight="1">
      <c r="A99" s="106"/>
      <c r="B99" s="145" t="s">
        <v>444</v>
      </c>
    </row>
    <row r="100" spans="1:2" ht="15" customHeight="1">
      <c r="A100" s="106"/>
      <c r="B100" s="145" t="s">
        <v>445</v>
      </c>
    </row>
    <row r="101" spans="1:2" ht="24" customHeight="1">
      <c r="A101" s="106"/>
      <c r="B101" s="145" t="s">
        <v>446</v>
      </c>
    </row>
    <row r="102" spans="1:2" ht="18" customHeight="1">
      <c r="A102" s="106"/>
      <c r="B102" s="154" t="s">
        <v>447</v>
      </c>
    </row>
    <row r="103" spans="1:2" ht="18" customHeight="1">
      <c r="A103" s="106"/>
      <c r="B103" s="145" t="s">
        <v>448</v>
      </c>
    </row>
    <row r="104" spans="1:2" ht="27" customHeight="1">
      <c r="A104" s="106"/>
      <c r="B104" s="145" t="s">
        <v>449</v>
      </c>
    </row>
    <row r="105" spans="1:2" ht="40.5" customHeight="1">
      <c r="A105" s="106"/>
      <c r="B105" s="145" t="s">
        <v>450</v>
      </c>
    </row>
    <row r="106" spans="1:2" ht="21.75" customHeight="1">
      <c r="A106" s="106"/>
      <c r="B106" s="145" t="s">
        <v>451</v>
      </c>
    </row>
    <row r="107" spans="1:2" ht="25.5" customHeight="1">
      <c r="A107" s="106"/>
      <c r="B107" s="154" t="s">
        <v>12</v>
      </c>
    </row>
    <row r="108" spans="1:2" ht="42" customHeight="1">
      <c r="A108" s="151" t="s">
        <v>7</v>
      </c>
      <c r="B108" s="143" t="s">
        <v>500</v>
      </c>
    </row>
    <row r="109" spans="1:2" ht="15.75" customHeight="1">
      <c r="A109" s="151"/>
      <c r="B109" s="145" t="s">
        <v>452</v>
      </c>
    </row>
    <row r="110" spans="1:2" ht="24.75" customHeight="1">
      <c r="A110" s="151"/>
      <c r="B110" s="145" t="s">
        <v>501</v>
      </c>
    </row>
    <row r="111" spans="1:2" ht="15" customHeight="1">
      <c r="A111" s="151"/>
      <c r="B111" s="145" t="s">
        <v>453</v>
      </c>
    </row>
    <row r="112" spans="1:2" ht="24.75" customHeight="1">
      <c r="A112" s="151"/>
      <c r="B112" s="145" t="s">
        <v>454</v>
      </c>
    </row>
    <row r="113" spans="1:2" ht="29.25" customHeight="1">
      <c r="A113" s="151"/>
      <c r="B113" s="145" t="s">
        <v>652</v>
      </c>
    </row>
    <row r="114" spans="1:2" ht="85.5" customHeight="1">
      <c r="A114" s="151"/>
      <c r="B114" s="145" t="s">
        <v>455</v>
      </c>
    </row>
    <row r="115" spans="1:2" ht="26.25" customHeight="1">
      <c r="A115" s="146"/>
      <c r="B115" s="153" t="s">
        <v>456</v>
      </c>
    </row>
    <row r="116" spans="1:2" ht="27.75" customHeight="1">
      <c r="A116" s="146"/>
      <c r="B116" s="143" t="s">
        <v>457</v>
      </c>
    </row>
    <row r="117" spans="1:2" ht="28.5" customHeight="1">
      <c r="A117" s="146"/>
      <c r="B117" s="143" t="s">
        <v>458</v>
      </c>
    </row>
    <row r="118" spans="1:2" ht="27.75" customHeight="1">
      <c r="A118" s="146"/>
      <c r="B118" s="143" t="s">
        <v>459</v>
      </c>
    </row>
    <row r="119" spans="1:2" ht="28.5" customHeight="1">
      <c r="A119" s="146"/>
      <c r="B119" s="143" t="s">
        <v>460</v>
      </c>
    </row>
    <row r="120" spans="1:2" ht="36.75" customHeight="1">
      <c r="A120" s="146"/>
      <c r="B120" s="143" t="s">
        <v>461</v>
      </c>
    </row>
    <row r="121" spans="1:2" ht="30" customHeight="1">
      <c r="A121" s="146"/>
      <c r="B121" s="143" t="s">
        <v>462</v>
      </c>
    </row>
    <row r="122" spans="1:2" ht="31.5" customHeight="1">
      <c r="A122" s="146"/>
      <c r="B122" s="143" t="s">
        <v>463</v>
      </c>
    </row>
    <row r="123" spans="1:2" ht="18.75" customHeight="1">
      <c r="A123" s="146"/>
      <c r="B123" s="143" t="s">
        <v>464</v>
      </c>
    </row>
    <row r="124" spans="1:2" ht="39" customHeight="1">
      <c r="A124" s="146"/>
      <c r="B124" s="143" t="s">
        <v>465</v>
      </c>
    </row>
    <row r="125" spans="1:2" ht="39" customHeight="1">
      <c r="A125" s="146"/>
      <c r="B125" s="143" t="s">
        <v>466</v>
      </c>
    </row>
    <row r="126" spans="1:2" ht="51" customHeight="1">
      <c r="A126" s="146"/>
      <c r="B126" s="143" t="s">
        <v>468</v>
      </c>
    </row>
    <row r="127" spans="1:2" ht="51" customHeight="1">
      <c r="A127" s="146"/>
      <c r="B127" s="143" t="s">
        <v>653</v>
      </c>
    </row>
    <row r="128" spans="1:2" ht="33.75">
      <c r="A128" s="146"/>
      <c r="B128" s="143" t="s">
        <v>467</v>
      </c>
    </row>
  </sheetData>
  <mergeCells count="1">
    <mergeCell ref="A1:B1"/>
  </mergeCell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 &amp;P -</oddFooter>
  </headerFooter>
  <rowBreaks count="1" manualBreakCount="1">
    <brk id="2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D46"/>
  <sheetViews>
    <sheetView showGridLines="0" tabSelected="1" view="pageBreakPreview" zoomScale="90" zoomScaleNormal="100" zoomScaleSheetLayoutView="90" workbookViewId="0">
      <selection activeCell="A15" sqref="A15:G15"/>
    </sheetView>
  </sheetViews>
  <sheetFormatPr defaultRowHeight="15"/>
  <cols>
    <col min="1" max="1" width="25.625" customWidth="1"/>
    <col min="2" max="2" width="21.875" customWidth="1"/>
    <col min="3" max="4" width="20.75" customWidth="1"/>
  </cols>
  <sheetData>
    <row r="1" spans="1:4" ht="28.5" customHeight="1">
      <c r="A1" s="765" t="str">
        <f>'Tab 2 (29) i 3 (30)'!A1:I1</f>
        <v>V. UBEZPIECZENIE SPOŁECZNE ROLNIKÓW</v>
      </c>
      <c r="B1" s="765"/>
      <c r="C1" s="765"/>
      <c r="D1" s="765"/>
    </row>
    <row r="2" spans="1:4" ht="51" customHeight="1">
      <c r="A2" s="794" t="s">
        <v>618</v>
      </c>
      <c r="B2" s="794"/>
      <c r="C2" s="794"/>
      <c r="D2" s="794"/>
    </row>
    <row r="3" spans="1:4" ht="18.75" customHeight="1">
      <c r="A3" s="659" t="s">
        <v>20</v>
      </c>
      <c r="B3" s="655" t="s">
        <v>270</v>
      </c>
      <c r="C3" s="505" t="s">
        <v>44</v>
      </c>
      <c r="D3" s="504"/>
    </row>
    <row r="4" spans="1:4" ht="14.25" customHeight="1">
      <c r="A4" s="664"/>
      <c r="B4" s="655"/>
      <c r="C4" s="655" t="s">
        <v>252</v>
      </c>
      <c r="D4" s="655" t="s">
        <v>253</v>
      </c>
    </row>
    <row r="5" spans="1:4" ht="18" customHeight="1">
      <c r="A5" s="664"/>
      <c r="B5" s="655"/>
      <c r="C5" s="655"/>
      <c r="D5" s="655"/>
    </row>
    <row r="6" spans="1:4" ht="18" customHeight="1">
      <c r="A6" s="660"/>
      <c r="B6" s="665" t="s">
        <v>608</v>
      </c>
      <c r="C6" s="666"/>
      <c r="D6" s="667"/>
    </row>
    <row r="7" spans="1:4" ht="21" customHeight="1">
      <c r="A7" s="469" t="s">
        <v>78</v>
      </c>
      <c r="B7" s="470">
        <f>SUM(B8:B23)</f>
        <v>75050</v>
      </c>
      <c r="C7" s="470">
        <f t="shared" ref="C7:D7" si="0">SUM(C8:C23)</f>
        <v>68913</v>
      </c>
      <c r="D7" s="470">
        <f t="shared" si="0"/>
        <v>6137</v>
      </c>
    </row>
    <row r="8" spans="1:4" ht="18.75" customHeight="1">
      <c r="A8" s="472" t="s">
        <v>51</v>
      </c>
      <c r="B8" s="473">
        <v>3440</v>
      </c>
      <c r="C8" s="473">
        <v>3158</v>
      </c>
      <c r="D8" s="473">
        <v>282</v>
      </c>
    </row>
    <row r="9" spans="1:4" ht="18.75" customHeight="1">
      <c r="A9" s="472" t="s">
        <v>52</v>
      </c>
      <c r="B9" s="473">
        <v>3480</v>
      </c>
      <c r="C9" s="473">
        <v>3267</v>
      </c>
      <c r="D9" s="473">
        <v>213</v>
      </c>
    </row>
    <row r="10" spans="1:4" ht="18.75" customHeight="1">
      <c r="A10" s="472" t="s">
        <v>53</v>
      </c>
      <c r="B10" s="473">
        <v>8950</v>
      </c>
      <c r="C10" s="473">
        <v>8464</v>
      </c>
      <c r="D10" s="473">
        <v>486</v>
      </c>
    </row>
    <row r="11" spans="1:4" ht="18.75" customHeight="1">
      <c r="A11" s="472" t="s">
        <v>54</v>
      </c>
      <c r="B11" s="473">
        <v>1338</v>
      </c>
      <c r="C11" s="473">
        <v>1210</v>
      </c>
      <c r="D11" s="473">
        <v>128</v>
      </c>
    </row>
    <row r="12" spans="1:4" ht="18.75" customHeight="1">
      <c r="A12" s="472" t="s">
        <v>55</v>
      </c>
      <c r="B12" s="473">
        <v>6733</v>
      </c>
      <c r="C12" s="473">
        <v>6219</v>
      </c>
      <c r="D12" s="473">
        <v>514</v>
      </c>
    </row>
    <row r="13" spans="1:4" ht="18.75" customHeight="1">
      <c r="A13" s="472" t="s">
        <v>56</v>
      </c>
      <c r="B13" s="473">
        <v>7676</v>
      </c>
      <c r="C13" s="473">
        <v>6628</v>
      </c>
      <c r="D13" s="473">
        <v>1048</v>
      </c>
    </row>
    <row r="14" spans="1:4" ht="18.75" customHeight="1">
      <c r="A14" s="472" t="s">
        <v>57</v>
      </c>
      <c r="B14" s="473">
        <v>10233</v>
      </c>
      <c r="C14" s="473">
        <v>9617</v>
      </c>
      <c r="D14" s="473">
        <v>616</v>
      </c>
    </row>
    <row r="15" spans="1:4" ht="18.75" customHeight="1">
      <c r="A15" s="472" t="s">
        <v>58</v>
      </c>
      <c r="B15" s="473">
        <v>2009</v>
      </c>
      <c r="C15" s="473">
        <v>1773</v>
      </c>
      <c r="D15" s="473">
        <v>236</v>
      </c>
    </row>
    <row r="16" spans="1:4" ht="18.75" customHeight="1">
      <c r="A16" s="472" t="s">
        <v>59</v>
      </c>
      <c r="B16" s="473">
        <v>5623</v>
      </c>
      <c r="C16" s="473">
        <v>5224</v>
      </c>
      <c r="D16" s="473">
        <v>399</v>
      </c>
    </row>
    <row r="17" spans="1:4" ht="18.75" customHeight="1">
      <c r="A17" s="472" t="s">
        <v>60</v>
      </c>
      <c r="B17" s="473">
        <v>4047</v>
      </c>
      <c r="C17" s="473">
        <v>3766</v>
      </c>
      <c r="D17" s="473">
        <v>281</v>
      </c>
    </row>
    <row r="18" spans="1:4" ht="18.75" customHeight="1">
      <c r="A18" s="472" t="s">
        <v>61</v>
      </c>
      <c r="B18" s="473">
        <v>2286</v>
      </c>
      <c r="C18" s="473">
        <v>2037</v>
      </c>
      <c r="D18" s="473">
        <v>249</v>
      </c>
    </row>
    <row r="19" spans="1:4" ht="18.75" customHeight="1">
      <c r="A19" s="472" t="s">
        <v>62</v>
      </c>
      <c r="B19" s="473">
        <v>3262</v>
      </c>
      <c r="C19" s="473">
        <v>2993</v>
      </c>
      <c r="D19" s="473">
        <v>269</v>
      </c>
    </row>
    <row r="20" spans="1:4" ht="18.75" customHeight="1">
      <c r="A20" s="472" t="s">
        <v>63</v>
      </c>
      <c r="B20" s="473">
        <v>3543</v>
      </c>
      <c r="C20" s="473">
        <v>3330</v>
      </c>
      <c r="D20" s="473">
        <v>213</v>
      </c>
    </row>
    <row r="21" spans="1:4" ht="18.75" customHeight="1">
      <c r="A21" s="472" t="s">
        <v>64</v>
      </c>
      <c r="B21" s="473">
        <v>2247</v>
      </c>
      <c r="C21" s="473">
        <v>2110</v>
      </c>
      <c r="D21" s="473">
        <v>137</v>
      </c>
    </row>
    <row r="22" spans="1:4" ht="18.75" customHeight="1">
      <c r="A22" s="472" t="s">
        <v>65</v>
      </c>
      <c r="B22" s="473">
        <v>8206</v>
      </c>
      <c r="C22" s="473">
        <v>7244</v>
      </c>
      <c r="D22" s="473">
        <v>962</v>
      </c>
    </row>
    <row r="23" spans="1:4" ht="18.75" customHeight="1">
      <c r="A23" s="476" t="s">
        <v>66</v>
      </c>
      <c r="B23" s="477">
        <v>1977</v>
      </c>
      <c r="C23" s="477">
        <v>1873</v>
      </c>
      <c r="D23" s="477">
        <v>104</v>
      </c>
    </row>
    <row r="24" spans="1:4" ht="16.5" customHeight="1"/>
    <row r="25" spans="1:4" ht="52.5" customHeight="1">
      <c r="A25" s="794" t="s">
        <v>632</v>
      </c>
      <c r="B25" s="794"/>
      <c r="C25" s="794"/>
      <c r="D25" s="794"/>
    </row>
    <row r="26" spans="1:4" ht="21" customHeight="1">
      <c r="A26" s="796" t="s">
        <v>20</v>
      </c>
      <c r="B26" s="795" t="s">
        <v>270</v>
      </c>
      <c r="C26" s="505" t="s">
        <v>44</v>
      </c>
      <c r="D26" s="504"/>
    </row>
    <row r="27" spans="1:4">
      <c r="A27" s="797"/>
      <c r="B27" s="795"/>
      <c r="C27" s="655" t="s">
        <v>252</v>
      </c>
      <c r="D27" s="655" t="s">
        <v>253</v>
      </c>
    </row>
    <row r="28" spans="1:4" ht="14.25" customHeight="1">
      <c r="A28" s="797"/>
      <c r="B28" s="795"/>
      <c r="C28" s="655"/>
      <c r="D28" s="655"/>
    </row>
    <row r="29" spans="1:4" ht="16.5" customHeight="1">
      <c r="A29" s="798"/>
      <c r="B29" s="665" t="s">
        <v>608</v>
      </c>
      <c r="C29" s="666"/>
      <c r="D29" s="667"/>
    </row>
    <row r="30" spans="1:4" ht="21" customHeight="1">
      <c r="A30" s="469" t="s">
        <v>78</v>
      </c>
      <c r="B30" s="503">
        <f>SUM(B31:B46)</f>
        <v>8775</v>
      </c>
      <c r="C30" s="503">
        <f t="shared" ref="C30:D30" si="1">SUM(C31:C46)</f>
        <v>7916</v>
      </c>
      <c r="D30" s="503">
        <f t="shared" si="1"/>
        <v>859</v>
      </c>
    </row>
    <row r="31" spans="1:4" ht="18.75" customHeight="1">
      <c r="A31" s="472" t="s">
        <v>51</v>
      </c>
      <c r="B31" s="473">
        <v>318</v>
      </c>
      <c r="C31" s="473">
        <v>285</v>
      </c>
      <c r="D31" s="473">
        <v>33</v>
      </c>
    </row>
    <row r="32" spans="1:4" ht="18.75" customHeight="1">
      <c r="A32" s="472" t="s">
        <v>52</v>
      </c>
      <c r="B32" s="473">
        <v>456</v>
      </c>
      <c r="C32" s="473">
        <v>419</v>
      </c>
      <c r="D32" s="473">
        <v>37</v>
      </c>
    </row>
    <row r="33" spans="1:4" ht="18.75" customHeight="1">
      <c r="A33" s="472" t="s">
        <v>53</v>
      </c>
      <c r="B33" s="473">
        <v>1071</v>
      </c>
      <c r="C33" s="473">
        <v>999</v>
      </c>
      <c r="D33" s="473">
        <v>72</v>
      </c>
    </row>
    <row r="34" spans="1:4" ht="18.75" customHeight="1">
      <c r="A34" s="472" t="s">
        <v>54</v>
      </c>
      <c r="B34" s="473">
        <v>105</v>
      </c>
      <c r="C34" s="473">
        <v>97</v>
      </c>
      <c r="D34" s="473">
        <v>8</v>
      </c>
    </row>
    <row r="35" spans="1:4" ht="18.75" customHeight="1">
      <c r="A35" s="472" t="s">
        <v>55</v>
      </c>
      <c r="B35" s="473">
        <v>707</v>
      </c>
      <c r="C35" s="473">
        <v>651</v>
      </c>
      <c r="D35" s="473">
        <v>56</v>
      </c>
    </row>
    <row r="36" spans="1:4" ht="18.75" customHeight="1">
      <c r="A36" s="472" t="s">
        <v>56</v>
      </c>
      <c r="B36" s="473">
        <v>951</v>
      </c>
      <c r="C36" s="473">
        <v>812</v>
      </c>
      <c r="D36" s="473">
        <v>139</v>
      </c>
    </row>
    <row r="37" spans="1:4" ht="18.75" customHeight="1">
      <c r="A37" s="472" t="s">
        <v>57</v>
      </c>
      <c r="B37" s="473">
        <v>1134</v>
      </c>
      <c r="C37" s="473">
        <v>1061</v>
      </c>
      <c r="D37" s="473">
        <v>73</v>
      </c>
    </row>
    <row r="38" spans="1:4" ht="18.75" customHeight="1">
      <c r="A38" s="472" t="s">
        <v>58</v>
      </c>
      <c r="B38" s="473">
        <v>290</v>
      </c>
      <c r="C38" s="473">
        <v>244</v>
      </c>
      <c r="D38" s="473">
        <v>46</v>
      </c>
    </row>
    <row r="39" spans="1:4" ht="18.75" customHeight="1">
      <c r="A39" s="472" t="s">
        <v>59</v>
      </c>
      <c r="B39" s="473">
        <v>426</v>
      </c>
      <c r="C39" s="473">
        <v>382</v>
      </c>
      <c r="D39" s="473">
        <v>44</v>
      </c>
    </row>
    <row r="40" spans="1:4" ht="18.75" customHeight="1">
      <c r="A40" s="472" t="s">
        <v>60</v>
      </c>
      <c r="B40" s="473">
        <v>782</v>
      </c>
      <c r="C40" s="473">
        <v>704</v>
      </c>
      <c r="D40" s="473">
        <v>78</v>
      </c>
    </row>
    <row r="41" spans="1:4" ht="18.75" customHeight="1">
      <c r="A41" s="472" t="s">
        <v>61</v>
      </c>
      <c r="B41" s="473">
        <v>260</v>
      </c>
      <c r="C41" s="473">
        <v>227</v>
      </c>
      <c r="D41" s="473">
        <v>33</v>
      </c>
    </row>
    <row r="42" spans="1:4" ht="18.75" customHeight="1">
      <c r="A42" s="472" t="s">
        <v>62</v>
      </c>
      <c r="B42" s="473">
        <v>295</v>
      </c>
      <c r="C42" s="473">
        <v>264</v>
      </c>
      <c r="D42" s="473">
        <v>31</v>
      </c>
    </row>
    <row r="43" spans="1:4" ht="18.75" customHeight="1">
      <c r="A43" s="472" t="s">
        <v>63</v>
      </c>
      <c r="B43" s="473">
        <v>495</v>
      </c>
      <c r="C43" s="473">
        <v>457</v>
      </c>
      <c r="D43" s="473">
        <v>38</v>
      </c>
    </row>
    <row r="44" spans="1:4" ht="18.75" customHeight="1">
      <c r="A44" s="472" t="s">
        <v>64</v>
      </c>
      <c r="B44" s="473">
        <v>326</v>
      </c>
      <c r="C44" s="473">
        <v>306</v>
      </c>
      <c r="D44" s="473">
        <v>20</v>
      </c>
    </row>
    <row r="45" spans="1:4" ht="18.75" customHeight="1">
      <c r="A45" s="472" t="s">
        <v>65</v>
      </c>
      <c r="B45" s="473">
        <v>906</v>
      </c>
      <c r="C45" s="473">
        <v>778</v>
      </c>
      <c r="D45" s="473">
        <v>128</v>
      </c>
    </row>
    <row r="46" spans="1:4" ht="18.75" customHeight="1">
      <c r="A46" s="476" t="s">
        <v>66</v>
      </c>
      <c r="B46" s="477">
        <v>253</v>
      </c>
      <c r="C46" s="477">
        <v>230</v>
      </c>
      <c r="D46" s="477">
        <v>23</v>
      </c>
    </row>
  </sheetData>
  <mergeCells count="13">
    <mergeCell ref="A25:D25"/>
    <mergeCell ref="B26:B28"/>
    <mergeCell ref="C27:C28"/>
    <mergeCell ref="D27:D28"/>
    <mergeCell ref="A26:A29"/>
    <mergeCell ref="B29:D29"/>
    <mergeCell ref="A1:D1"/>
    <mergeCell ref="A2:D2"/>
    <mergeCell ref="B3:B5"/>
    <mergeCell ref="C4:C5"/>
    <mergeCell ref="D4:D5"/>
    <mergeCell ref="A3:A6"/>
    <mergeCell ref="B6:D6"/>
  </mergeCells>
  <printOptions horizontalCentered="1"/>
  <pageMargins left="0.51181102362204722" right="0.51181102362204722" top="0.49" bottom="0.55118110236220474" header="0.31496062992125984" footer="0.31496062992125984"/>
  <pageSetup paperSize="9" scale="85" orientation="portrait" r:id="rId1"/>
  <headerFooter differentFirst="1" alignWithMargins="0">
    <oddFooter>&amp;C&amp;"Arial,Normalny"&amp;9- &amp;P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I46"/>
  <sheetViews>
    <sheetView showGridLines="0" tabSelected="1" view="pageBreakPreview" zoomScale="110" zoomScaleNormal="100" zoomScaleSheetLayoutView="110" workbookViewId="0">
      <selection activeCell="A15" sqref="A15:G15"/>
    </sheetView>
  </sheetViews>
  <sheetFormatPr defaultRowHeight="15"/>
  <cols>
    <col min="1" max="1" width="16.125" customWidth="1"/>
    <col min="2" max="7" width="11.75" customWidth="1"/>
    <col min="8" max="8" width="10.125" customWidth="1"/>
    <col min="9" max="9" width="12.625" customWidth="1"/>
  </cols>
  <sheetData>
    <row r="1" spans="1:9" ht="27.75" customHeight="1">
      <c r="A1" s="802" t="str">
        <f>'Tab 5 (32) i 6 (33)'!A1:D1</f>
        <v>V. UBEZPIECZENIE SPOŁECZNE ROLNIKÓW</v>
      </c>
      <c r="B1" s="802"/>
      <c r="C1" s="802"/>
      <c r="D1" s="802"/>
      <c r="E1" s="802"/>
      <c r="F1" s="802"/>
      <c r="G1" s="802"/>
      <c r="H1" s="802"/>
      <c r="I1" s="802"/>
    </row>
    <row r="2" spans="1:9" ht="33" customHeight="1">
      <c r="A2" s="803" t="s">
        <v>378</v>
      </c>
      <c r="B2" s="803"/>
      <c r="C2" s="803"/>
      <c r="D2" s="803"/>
      <c r="E2" s="803"/>
      <c r="F2" s="803"/>
      <c r="G2" s="803"/>
      <c r="H2" s="803"/>
      <c r="I2" s="803"/>
    </row>
    <row r="3" spans="1:9" ht="21.75" customHeight="1">
      <c r="A3" s="804" t="s">
        <v>20</v>
      </c>
      <c r="B3" s="807" t="s">
        <v>254</v>
      </c>
      <c r="C3" s="808"/>
      <c r="D3" s="809"/>
      <c r="E3" s="807" t="s">
        <v>255</v>
      </c>
      <c r="F3" s="808"/>
      <c r="G3" s="809"/>
      <c r="H3" s="804" t="s">
        <v>256</v>
      </c>
      <c r="I3" s="804" t="s">
        <v>551</v>
      </c>
    </row>
    <row r="4" spans="1:9" ht="72.75" customHeight="1">
      <c r="A4" s="805"/>
      <c r="B4" s="541" t="s">
        <v>136</v>
      </c>
      <c r="C4" s="541" t="s">
        <v>257</v>
      </c>
      <c r="D4" s="541" t="s">
        <v>258</v>
      </c>
      <c r="E4" s="541" t="s">
        <v>136</v>
      </c>
      <c r="F4" s="542" t="s">
        <v>259</v>
      </c>
      <c r="G4" s="541" t="s">
        <v>258</v>
      </c>
      <c r="H4" s="806"/>
      <c r="I4" s="806"/>
    </row>
    <row r="5" spans="1:9" ht="14.25" customHeight="1">
      <c r="A5" s="805"/>
      <c r="B5" s="819" t="str">
        <f>'Tab 3 (26) i 4 (27)'!B21:J21</f>
        <v>I KWARTAŁ 2021 R.</v>
      </c>
      <c r="C5" s="820"/>
      <c r="D5" s="820"/>
      <c r="E5" s="820"/>
      <c r="F5" s="820"/>
      <c r="G5" s="820"/>
      <c r="H5" s="820"/>
      <c r="I5" s="821"/>
    </row>
    <row r="6" spans="1:9" ht="15" customHeight="1">
      <c r="A6" s="806"/>
      <c r="B6" s="810" t="s">
        <v>364</v>
      </c>
      <c r="C6" s="811"/>
      <c r="D6" s="811"/>
      <c r="E6" s="811"/>
      <c r="F6" s="811"/>
      <c r="G6" s="811"/>
      <c r="H6" s="811"/>
      <c r="I6" s="812"/>
    </row>
    <row r="7" spans="1:9" ht="19.5" customHeight="1">
      <c r="A7" s="506" t="s">
        <v>78</v>
      </c>
      <c r="B7" s="507">
        <f>SUM(B8:B23)</f>
        <v>499096013.57000011</v>
      </c>
      <c r="C7" s="507">
        <f t="shared" ref="C7:I7" si="0">SUM(C8:C23)</f>
        <v>144514519.26999998</v>
      </c>
      <c r="D7" s="507">
        <f t="shared" si="0"/>
        <v>354581494.30000007</v>
      </c>
      <c r="E7" s="507">
        <f t="shared" si="0"/>
        <v>506971166.05000001</v>
      </c>
      <c r="F7" s="508">
        <f t="shared" si="0"/>
        <v>147963856.09000003</v>
      </c>
      <c r="G7" s="509">
        <f t="shared" si="0"/>
        <v>359007309.95999998</v>
      </c>
      <c r="H7" s="510">
        <f>E7/B7</f>
        <v>1.0157788326612138</v>
      </c>
      <c r="I7" s="511">
        <f t="shared" si="0"/>
        <v>14420496</v>
      </c>
    </row>
    <row r="8" spans="1:9" ht="17.25" customHeight="1">
      <c r="A8" s="512" t="s">
        <v>51</v>
      </c>
      <c r="B8" s="513">
        <f>SUM(C8:D8)</f>
        <v>18435935.469999999</v>
      </c>
      <c r="C8" s="514">
        <v>4927326.68</v>
      </c>
      <c r="D8" s="515">
        <v>13508608.789999999</v>
      </c>
      <c r="E8" s="516">
        <f>SUM(F8:G8)</f>
        <v>18693375.460000001</v>
      </c>
      <c r="F8" s="517">
        <v>5062933.4800000004</v>
      </c>
      <c r="G8" s="518">
        <v>13630441.98</v>
      </c>
      <c r="H8" s="519">
        <f t="shared" ref="H8:H23" si="1">E8/B8</f>
        <v>1.0139640318452472</v>
      </c>
      <c r="I8" s="520">
        <v>275616</v>
      </c>
    </row>
    <row r="9" spans="1:9" ht="17.25" customHeight="1">
      <c r="A9" s="512" t="s">
        <v>52</v>
      </c>
      <c r="B9" s="513">
        <f t="shared" ref="B9:B23" si="2">SUM(C9:D9)</f>
        <v>28241353.66</v>
      </c>
      <c r="C9" s="514">
        <v>7849344.0700000003</v>
      </c>
      <c r="D9" s="515">
        <v>20392009.59</v>
      </c>
      <c r="E9" s="516">
        <f t="shared" ref="E9:E23" si="3">SUM(F9:G9)</f>
        <v>28891126.739999998</v>
      </c>
      <c r="F9" s="517">
        <v>8096691.9299999997</v>
      </c>
      <c r="G9" s="518">
        <v>20794434.809999999</v>
      </c>
      <c r="H9" s="519">
        <f t="shared" si="1"/>
        <v>1.023007858894537</v>
      </c>
      <c r="I9" s="521">
        <v>517019</v>
      </c>
    </row>
    <row r="10" spans="1:9" ht="17.25" customHeight="1">
      <c r="A10" s="512" t="s">
        <v>53</v>
      </c>
      <c r="B10" s="513">
        <f t="shared" si="2"/>
        <v>62582520.590000004</v>
      </c>
      <c r="C10" s="522">
        <v>18370266.199999999</v>
      </c>
      <c r="D10" s="523">
        <v>44212254.390000001</v>
      </c>
      <c r="E10" s="516">
        <f t="shared" si="3"/>
        <v>64085667.950000003</v>
      </c>
      <c r="F10" s="517">
        <v>19061064.449999999</v>
      </c>
      <c r="G10" s="518">
        <v>45024603.5</v>
      </c>
      <c r="H10" s="519">
        <f t="shared" si="1"/>
        <v>1.0240186452355866</v>
      </c>
      <c r="I10" s="521">
        <v>2044038</v>
      </c>
    </row>
    <row r="11" spans="1:9" ht="17.25" customHeight="1">
      <c r="A11" s="512" t="s">
        <v>54</v>
      </c>
      <c r="B11" s="513">
        <f t="shared" si="2"/>
        <v>6488009.3700000001</v>
      </c>
      <c r="C11" s="522">
        <v>1720265.75</v>
      </c>
      <c r="D11" s="523">
        <v>4767743.62</v>
      </c>
      <c r="E11" s="516">
        <f t="shared" si="3"/>
        <v>6588437.4199999999</v>
      </c>
      <c r="F11" s="517">
        <v>1762265.4</v>
      </c>
      <c r="G11" s="518">
        <v>4826172.0199999996</v>
      </c>
      <c r="H11" s="519">
        <f t="shared" si="1"/>
        <v>1.0154790235760711</v>
      </c>
      <c r="I11" s="521">
        <v>93870</v>
      </c>
    </row>
    <row r="12" spans="1:9" ht="17.25" customHeight="1">
      <c r="A12" s="512" t="s">
        <v>55</v>
      </c>
      <c r="B12" s="513">
        <f t="shared" si="2"/>
        <v>39297349.989999995</v>
      </c>
      <c r="C12" s="522">
        <v>11479238.789999999</v>
      </c>
      <c r="D12" s="523">
        <v>27818111.199999999</v>
      </c>
      <c r="E12" s="516">
        <f t="shared" si="3"/>
        <v>40234218.689999998</v>
      </c>
      <c r="F12" s="517">
        <v>11851732</v>
      </c>
      <c r="G12" s="518">
        <v>28382486.690000001</v>
      </c>
      <c r="H12" s="519">
        <f t="shared" si="1"/>
        <v>1.023840505790808</v>
      </c>
      <c r="I12" s="521">
        <v>971471</v>
      </c>
    </row>
    <row r="13" spans="1:9" ht="17.25" customHeight="1">
      <c r="A13" s="512" t="s">
        <v>56</v>
      </c>
      <c r="B13" s="513">
        <f t="shared" si="2"/>
        <v>55177742.660000004</v>
      </c>
      <c r="C13" s="522">
        <v>16884434.350000001</v>
      </c>
      <c r="D13" s="523">
        <v>38293308.310000002</v>
      </c>
      <c r="E13" s="516">
        <f t="shared" si="3"/>
        <v>55730824.859999999</v>
      </c>
      <c r="F13" s="517">
        <v>17109961.309999999</v>
      </c>
      <c r="G13" s="518">
        <v>38620863.549999997</v>
      </c>
      <c r="H13" s="519">
        <f t="shared" si="1"/>
        <v>1.0100236467339383</v>
      </c>
      <c r="I13" s="521">
        <v>2606827</v>
      </c>
    </row>
    <row r="14" spans="1:9" ht="17.25" customHeight="1">
      <c r="A14" s="512" t="s">
        <v>57</v>
      </c>
      <c r="B14" s="513">
        <f t="shared" si="2"/>
        <v>70013024.530000001</v>
      </c>
      <c r="C14" s="522">
        <v>20576161.390000001</v>
      </c>
      <c r="D14" s="523">
        <v>49436863.140000001</v>
      </c>
      <c r="E14" s="516">
        <f t="shared" si="3"/>
        <v>71014497.709999993</v>
      </c>
      <c r="F14" s="517">
        <v>21017907.629999999</v>
      </c>
      <c r="G14" s="518">
        <v>49996590.079999998</v>
      </c>
      <c r="H14" s="519">
        <f t="shared" si="1"/>
        <v>1.014304098226336</v>
      </c>
      <c r="I14" s="521">
        <v>1786518</v>
      </c>
    </row>
    <row r="15" spans="1:9" ht="17.25" customHeight="1">
      <c r="A15" s="512" t="s">
        <v>58</v>
      </c>
      <c r="B15" s="513">
        <f t="shared" si="2"/>
        <v>11635379.969999999</v>
      </c>
      <c r="C15" s="522">
        <v>3158871.19</v>
      </c>
      <c r="D15" s="523">
        <v>8476508.7799999993</v>
      </c>
      <c r="E15" s="516">
        <f t="shared" si="3"/>
        <v>11755212.640000001</v>
      </c>
      <c r="F15" s="517">
        <v>3203276.4</v>
      </c>
      <c r="G15" s="518">
        <v>8551936.2400000002</v>
      </c>
      <c r="H15" s="519">
        <f t="shared" si="1"/>
        <v>1.0102989906912341</v>
      </c>
      <c r="I15" s="521">
        <v>274633</v>
      </c>
    </row>
    <row r="16" spans="1:9" ht="17.25" customHeight="1">
      <c r="A16" s="512" t="s">
        <v>59</v>
      </c>
      <c r="B16" s="513">
        <f t="shared" si="2"/>
        <v>35791534.920000002</v>
      </c>
      <c r="C16" s="522">
        <v>10555199.449999999</v>
      </c>
      <c r="D16" s="523">
        <v>25236335.469999999</v>
      </c>
      <c r="E16" s="516">
        <f t="shared" si="3"/>
        <v>36118752.280000001</v>
      </c>
      <c r="F16" s="517">
        <v>10704169.18</v>
      </c>
      <c r="G16" s="518">
        <v>25414583.100000001</v>
      </c>
      <c r="H16" s="519">
        <f t="shared" si="1"/>
        <v>1.0091423114636291</v>
      </c>
      <c r="I16" s="521">
        <v>1478898</v>
      </c>
    </row>
    <row r="17" spans="1:9" ht="17.25" customHeight="1">
      <c r="A17" s="512" t="s">
        <v>60</v>
      </c>
      <c r="B17" s="513">
        <f t="shared" si="2"/>
        <v>33873403.979999997</v>
      </c>
      <c r="C17" s="522">
        <v>10056792.119999999</v>
      </c>
      <c r="D17" s="523">
        <v>23816611.859999999</v>
      </c>
      <c r="E17" s="516">
        <f t="shared" si="3"/>
        <v>33975598.439999998</v>
      </c>
      <c r="F17" s="517">
        <v>10135794.810000001</v>
      </c>
      <c r="G17" s="518">
        <v>23839803.629999999</v>
      </c>
      <c r="H17" s="519">
        <f t="shared" si="1"/>
        <v>1.0030169527709805</v>
      </c>
      <c r="I17" s="521">
        <v>1035972</v>
      </c>
    </row>
    <row r="18" spans="1:9" ht="17.25" customHeight="1">
      <c r="A18" s="512" t="s">
        <v>61</v>
      </c>
      <c r="B18" s="513">
        <f t="shared" si="2"/>
        <v>17190783.609999999</v>
      </c>
      <c r="C18" s="522">
        <v>4804249.5599999996</v>
      </c>
      <c r="D18" s="523">
        <v>12386534.050000001</v>
      </c>
      <c r="E18" s="516">
        <f t="shared" si="3"/>
        <v>17388699.780000001</v>
      </c>
      <c r="F18" s="517">
        <v>4896390.1399999997</v>
      </c>
      <c r="G18" s="518">
        <v>12492309.640000001</v>
      </c>
      <c r="H18" s="519">
        <f t="shared" si="1"/>
        <v>1.0115129231156672</v>
      </c>
      <c r="I18" s="521">
        <v>443295</v>
      </c>
    </row>
    <row r="19" spans="1:9" ht="17.25" customHeight="1">
      <c r="A19" s="512" t="s">
        <v>62</v>
      </c>
      <c r="B19" s="513">
        <f t="shared" si="2"/>
        <v>14293654.09</v>
      </c>
      <c r="C19" s="522">
        <v>4020291.23</v>
      </c>
      <c r="D19" s="523">
        <v>10273362.859999999</v>
      </c>
      <c r="E19" s="516">
        <f t="shared" si="3"/>
        <v>14463277.17</v>
      </c>
      <c r="F19" s="517">
        <v>4097250.92</v>
      </c>
      <c r="G19" s="518">
        <v>10366026.25</v>
      </c>
      <c r="H19" s="519">
        <f t="shared" si="1"/>
        <v>1.0118670200728217</v>
      </c>
      <c r="I19" s="521">
        <v>309823</v>
      </c>
    </row>
    <row r="20" spans="1:9" ht="17.25" customHeight="1">
      <c r="A20" s="524" t="s">
        <v>63</v>
      </c>
      <c r="B20" s="513">
        <f t="shared" si="2"/>
        <v>27582380.98</v>
      </c>
      <c r="C20" s="522">
        <v>8172182.9100000001</v>
      </c>
      <c r="D20" s="523">
        <v>19410198.07</v>
      </c>
      <c r="E20" s="516">
        <f t="shared" si="3"/>
        <v>28820801.43</v>
      </c>
      <c r="F20" s="517">
        <v>8607383.3300000001</v>
      </c>
      <c r="G20" s="518">
        <v>20213418.100000001</v>
      </c>
      <c r="H20" s="519">
        <f t="shared" si="1"/>
        <v>1.0448989683268453</v>
      </c>
      <c r="I20" s="521">
        <v>882923</v>
      </c>
    </row>
    <row r="21" spans="1:9" ht="17.25" customHeight="1">
      <c r="A21" s="524" t="s">
        <v>64</v>
      </c>
      <c r="B21" s="513">
        <f t="shared" si="2"/>
        <v>18301183.98</v>
      </c>
      <c r="C21" s="522">
        <v>5095015.76</v>
      </c>
      <c r="D21" s="523">
        <v>13206168.220000001</v>
      </c>
      <c r="E21" s="516">
        <f t="shared" si="3"/>
        <v>18555192.140000001</v>
      </c>
      <c r="F21" s="517">
        <v>5233785.32</v>
      </c>
      <c r="G21" s="518">
        <v>13321406.82</v>
      </c>
      <c r="H21" s="519">
        <f t="shared" si="1"/>
        <v>1.0138793293525483</v>
      </c>
      <c r="I21" s="521">
        <v>432740</v>
      </c>
    </row>
    <row r="22" spans="1:9" ht="17.25" customHeight="1">
      <c r="A22" s="524" t="s">
        <v>65</v>
      </c>
      <c r="B22" s="513">
        <f t="shared" si="2"/>
        <v>48698330.290000007</v>
      </c>
      <c r="C22" s="522">
        <v>13913963.34</v>
      </c>
      <c r="D22" s="523">
        <v>34784366.950000003</v>
      </c>
      <c r="E22" s="516">
        <f t="shared" si="3"/>
        <v>48971336.010000005</v>
      </c>
      <c r="F22" s="517">
        <v>14091545.800000001</v>
      </c>
      <c r="G22" s="518">
        <v>34879790.210000001</v>
      </c>
      <c r="H22" s="519">
        <f t="shared" si="1"/>
        <v>1.0056060591477005</v>
      </c>
      <c r="I22" s="521">
        <v>1184798</v>
      </c>
    </row>
    <row r="23" spans="1:9" ht="17.25" customHeight="1">
      <c r="A23" s="525" t="s">
        <v>66</v>
      </c>
      <c r="B23" s="526">
        <f t="shared" si="2"/>
        <v>11493425.48</v>
      </c>
      <c r="C23" s="527">
        <v>2930916.48</v>
      </c>
      <c r="D23" s="528">
        <v>8562509</v>
      </c>
      <c r="E23" s="529">
        <f t="shared" si="3"/>
        <v>11684147.33</v>
      </c>
      <c r="F23" s="530">
        <v>3031703.99</v>
      </c>
      <c r="G23" s="531">
        <v>8652443.3399999999</v>
      </c>
      <c r="H23" s="532">
        <f t="shared" si="1"/>
        <v>1.0165939954395562</v>
      </c>
      <c r="I23" s="533">
        <v>82055</v>
      </c>
    </row>
    <row r="24" spans="1:9" ht="41.25" customHeight="1">
      <c r="A24" s="799" t="s">
        <v>645</v>
      </c>
      <c r="B24" s="799"/>
      <c r="C24" s="799"/>
      <c r="D24" s="799"/>
      <c r="E24" s="799"/>
      <c r="F24" s="799"/>
      <c r="G24" s="799"/>
      <c r="H24" s="799"/>
      <c r="I24" s="799"/>
    </row>
    <row r="25" spans="1:9" ht="31.5" customHeight="1">
      <c r="A25" s="545"/>
      <c r="B25" s="545"/>
      <c r="C25" s="545"/>
      <c r="D25" s="545"/>
      <c r="E25" s="545"/>
      <c r="F25" s="545"/>
      <c r="G25" s="545"/>
      <c r="H25" s="545"/>
      <c r="I25" s="545"/>
    </row>
    <row r="26" spans="1:9" ht="42" customHeight="1">
      <c r="A26" s="813" t="s">
        <v>619</v>
      </c>
      <c r="B26" s="813"/>
      <c r="C26" s="813"/>
      <c r="D26" s="813"/>
    </row>
    <row r="27" spans="1:9" ht="22.5" customHeight="1">
      <c r="A27" s="814" t="s">
        <v>20</v>
      </c>
      <c r="B27" s="800" t="s">
        <v>134</v>
      </c>
      <c r="C27" s="801"/>
    </row>
    <row r="28" spans="1:9" ht="47.25" customHeight="1">
      <c r="A28" s="815"/>
      <c r="B28" s="543" t="s">
        <v>260</v>
      </c>
      <c r="C28" s="544" t="s">
        <v>261</v>
      </c>
    </row>
    <row r="29" spans="1:9" ht="14.25" customHeight="1">
      <c r="A29" s="816"/>
      <c r="B29" s="817" t="str">
        <f>'Tab 3 (26) i 4 (27)'!B21:J21</f>
        <v>I KWARTAŁ 2021 R.</v>
      </c>
      <c r="C29" s="818"/>
    </row>
    <row r="30" spans="1:9">
      <c r="A30" s="534" t="s">
        <v>78</v>
      </c>
      <c r="B30" s="589">
        <f>SUM(B31:B46)</f>
        <v>25836</v>
      </c>
      <c r="C30" s="589">
        <f>SUM(C31:C46)</f>
        <v>38897</v>
      </c>
    </row>
    <row r="31" spans="1:9" ht="17.25" customHeight="1">
      <c r="A31" s="535" t="s">
        <v>51</v>
      </c>
      <c r="B31" s="536">
        <v>832</v>
      </c>
      <c r="C31" s="537">
        <v>1453</v>
      </c>
    </row>
    <row r="32" spans="1:9" ht="17.25" customHeight="1">
      <c r="A32" s="535" t="s">
        <v>52</v>
      </c>
      <c r="B32" s="536">
        <v>1020</v>
      </c>
      <c r="C32" s="537">
        <v>1648</v>
      </c>
    </row>
    <row r="33" spans="1:3" ht="17.25" customHeight="1">
      <c r="A33" s="535" t="s">
        <v>53</v>
      </c>
      <c r="B33" s="536">
        <v>3226</v>
      </c>
      <c r="C33" s="537">
        <v>5239</v>
      </c>
    </row>
    <row r="34" spans="1:3" ht="17.25" customHeight="1">
      <c r="A34" s="535" t="s">
        <v>54</v>
      </c>
      <c r="B34" s="536">
        <v>271</v>
      </c>
      <c r="C34" s="537">
        <v>516</v>
      </c>
    </row>
    <row r="35" spans="1:3" ht="17.25" customHeight="1">
      <c r="A35" s="535" t="s">
        <v>55</v>
      </c>
      <c r="B35" s="536">
        <v>2054</v>
      </c>
      <c r="C35" s="537">
        <v>3043</v>
      </c>
    </row>
    <row r="36" spans="1:3" ht="17.25" customHeight="1">
      <c r="A36" s="535" t="s">
        <v>56</v>
      </c>
      <c r="B36" s="536">
        <v>3913</v>
      </c>
      <c r="C36" s="537">
        <v>5666</v>
      </c>
    </row>
    <row r="37" spans="1:3" ht="17.25" customHeight="1">
      <c r="A37" s="535" t="s">
        <v>57</v>
      </c>
      <c r="B37" s="536">
        <v>3028</v>
      </c>
      <c r="C37" s="537">
        <v>4442</v>
      </c>
    </row>
    <row r="38" spans="1:3" ht="17.25" customHeight="1">
      <c r="A38" s="535" t="s">
        <v>58</v>
      </c>
      <c r="B38" s="536">
        <v>480</v>
      </c>
      <c r="C38" s="537">
        <v>926</v>
      </c>
    </row>
    <row r="39" spans="1:3" ht="17.25" customHeight="1">
      <c r="A39" s="535" t="s">
        <v>59</v>
      </c>
      <c r="B39" s="536">
        <v>2909</v>
      </c>
      <c r="C39" s="537">
        <v>3995</v>
      </c>
    </row>
    <row r="40" spans="1:3" ht="17.25" customHeight="1">
      <c r="A40" s="535" t="s">
        <v>60</v>
      </c>
      <c r="B40" s="536">
        <v>1485</v>
      </c>
      <c r="C40" s="537">
        <v>2051</v>
      </c>
    </row>
    <row r="41" spans="1:3" ht="17.25" customHeight="1">
      <c r="A41" s="535" t="s">
        <v>61</v>
      </c>
      <c r="B41" s="536">
        <v>685</v>
      </c>
      <c r="C41" s="537">
        <v>1004</v>
      </c>
    </row>
    <row r="42" spans="1:3" ht="17.25" customHeight="1">
      <c r="A42" s="535" t="s">
        <v>62</v>
      </c>
      <c r="B42" s="536">
        <v>708</v>
      </c>
      <c r="C42" s="537">
        <v>1136</v>
      </c>
    </row>
    <row r="43" spans="1:3" ht="17.25" customHeight="1">
      <c r="A43" s="535" t="s">
        <v>63</v>
      </c>
      <c r="B43" s="536">
        <v>1746</v>
      </c>
      <c r="C43" s="537">
        <v>2510</v>
      </c>
    </row>
    <row r="44" spans="1:3" ht="17.25" customHeight="1">
      <c r="A44" s="535" t="s">
        <v>64</v>
      </c>
      <c r="B44" s="536">
        <v>722</v>
      </c>
      <c r="C44" s="537">
        <v>1077</v>
      </c>
    </row>
    <row r="45" spans="1:3" ht="17.25" customHeight="1">
      <c r="A45" s="535" t="s">
        <v>65</v>
      </c>
      <c r="B45" s="536">
        <v>2256</v>
      </c>
      <c r="C45" s="537">
        <v>3356</v>
      </c>
    </row>
    <row r="46" spans="1:3" ht="17.25" customHeight="1">
      <c r="A46" s="538" t="s">
        <v>66</v>
      </c>
      <c r="B46" s="539">
        <v>501</v>
      </c>
      <c r="C46" s="540">
        <v>835</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printOptions horizontalCentered="1"/>
  <pageMargins left="0.51181102362204722" right="0.51181102362204722" top="0.54" bottom="0.55118110236220474" header="0.31496062992125984" footer="0.31496062992125984"/>
  <pageSetup paperSize="9" scale="80" orientation="portrait" r:id="rId1"/>
  <headerFooter differentFirst="1" alignWithMargins="0">
    <oddFooter>&amp;C&amp;"Arial,Normalny"&amp;9- &amp;P -</oddFooter>
  </headerFooter>
  <ignoredErrors>
    <ignoredError sqref="H7" 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M33"/>
  <sheetViews>
    <sheetView showGridLines="0" tabSelected="1" view="pageBreakPreview" zoomScale="110" zoomScaleNormal="90" zoomScaleSheetLayoutView="110" workbookViewId="0">
      <selection activeCell="A15" sqref="A15:G15"/>
    </sheetView>
  </sheetViews>
  <sheetFormatPr defaultRowHeight="15"/>
  <cols>
    <col min="1" max="1" width="15.125" customWidth="1"/>
    <col min="2" max="2" width="13.75" customWidth="1"/>
    <col min="3" max="3" width="14.625" customWidth="1"/>
    <col min="4" max="4" width="13.75" customWidth="1"/>
    <col min="5" max="5" width="14.125" customWidth="1"/>
    <col min="6" max="6" width="12.375" customWidth="1"/>
    <col min="7" max="7" width="13.25" customWidth="1"/>
    <col min="8" max="8" width="13.75" customWidth="1"/>
    <col min="9" max="9" width="14" customWidth="1"/>
    <col min="10" max="11" width="10" customWidth="1"/>
    <col min="12" max="12" width="10.25" customWidth="1"/>
    <col min="13" max="13" width="9.875" customWidth="1"/>
  </cols>
  <sheetData>
    <row r="1" spans="1:13" ht="27.75" customHeight="1">
      <c r="A1" s="824" t="s">
        <v>365</v>
      </c>
      <c r="B1" s="824"/>
      <c r="C1" s="824"/>
      <c r="D1" s="824"/>
      <c r="E1" s="824"/>
      <c r="F1" s="824"/>
      <c r="G1" s="824"/>
      <c r="H1" s="824"/>
      <c r="I1" s="824"/>
      <c r="J1" s="824"/>
      <c r="K1" s="824"/>
      <c r="L1" s="824"/>
      <c r="M1" s="824"/>
    </row>
    <row r="2" spans="1:13" ht="38.25" customHeight="1">
      <c r="A2" s="825" t="s">
        <v>590</v>
      </c>
      <c r="B2" s="825"/>
      <c r="C2" s="825"/>
      <c r="D2" s="825"/>
      <c r="E2" s="825"/>
      <c r="F2" s="825"/>
      <c r="G2" s="825"/>
      <c r="H2" s="825"/>
      <c r="I2" s="825"/>
      <c r="J2" s="825"/>
      <c r="K2" s="825"/>
      <c r="L2" s="825"/>
      <c r="M2" s="825"/>
    </row>
    <row r="3" spans="1:13" ht="15.75" customHeight="1">
      <c r="A3" s="659" t="s">
        <v>20</v>
      </c>
      <c r="B3" s="655" t="s">
        <v>270</v>
      </c>
      <c r="C3" s="826" t="s">
        <v>44</v>
      </c>
      <c r="D3" s="827"/>
      <c r="E3" s="827"/>
      <c r="F3" s="827"/>
      <c r="G3" s="827"/>
      <c r="H3" s="827"/>
      <c r="I3" s="827"/>
      <c r="J3" s="827"/>
      <c r="K3" s="828"/>
      <c r="L3" s="657" t="s">
        <v>552</v>
      </c>
      <c r="M3" s="657" t="s">
        <v>553</v>
      </c>
    </row>
    <row r="4" spans="1:13" ht="66.75" customHeight="1">
      <c r="A4" s="664"/>
      <c r="B4" s="655"/>
      <c r="C4" s="344" t="s">
        <v>554</v>
      </c>
      <c r="D4" s="344" t="s">
        <v>563</v>
      </c>
      <c r="E4" s="344" t="s">
        <v>262</v>
      </c>
      <c r="F4" s="344" t="s">
        <v>263</v>
      </c>
      <c r="G4" s="344" t="s">
        <v>555</v>
      </c>
      <c r="H4" s="344" t="s">
        <v>556</v>
      </c>
      <c r="I4" s="344" t="s">
        <v>557</v>
      </c>
      <c r="J4" s="344" t="s">
        <v>558</v>
      </c>
      <c r="K4" s="344" t="s">
        <v>264</v>
      </c>
      <c r="L4" s="657"/>
      <c r="M4" s="657"/>
    </row>
    <row r="5" spans="1:13" ht="18" customHeight="1">
      <c r="A5" s="660"/>
      <c r="B5" s="822" t="s">
        <v>589</v>
      </c>
      <c r="C5" s="666"/>
      <c r="D5" s="666"/>
      <c r="E5" s="666"/>
      <c r="F5" s="666"/>
      <c r="G5" s="666"/>
      <c r="H5" s="666"/>
      <c r="I5" s="666"/>
      <c r="J5" s="666"/>
      <c r="K5" s="666"/>
      <c r="L5" s="666"/>
      <c r="M5" s="667"/>
    </row>
    <row r="6" spans="1:13" ht="21.75" customHeight="1">
      <c r="A6" s="242" t="s">
        <v>136</v>
      </c>
      <c r="B6" s="244">
        <f>SUM(B7:B22)</f>
        <v>2215553</v>
      </c>
      <c r="C6" s="244">
        <f t="shared" ref="C6:M6" si="0">SUM(C7:C22)</f>
        <v>611749</v>
      </c>
      <c r="D6" s="244">
        <f t="shared" si="0"/>
        <v>96735</v>
      </c>
      <c r="E6" s="244">
        <f t="shared" si="0"/>
        <v>374841</v>
      </c>
      <c r="F6" s="244">
        <f t="shared" si="0"/>
        <v>51577</v>
      </c>
      <c r="G6" s="244">
        <f t="shared" si="0"/>
        <v>11738</v>
      </c>
      <c r="H6" s="244">
        <f t="shared" si="0"/>
        <v>3117</v>
      </c>
      <c r="I6" s="244">
        <f t="shared" si="0"/>
        <v>174</v>
      </c>
      <c r="J6" s="244">
        <f t="shared" si="0"/>
        <v>5715</v>
      </c>
      <c r="K6" s="244">
        <f t="shared" si="0"/>
        <v>1059907</v>
      </c>
      <c r="L6" s="244">
        <f t="shared" si="0"/>
        <v>568365</v>
      </c>
      <c r="M6" s="244">
        <f t="shared" si="0"/>
        <v>31710</v>
      </c>
    </row>
    <row r="7" spans="1:13" ht="15.75" customHeight="1">
      <c r="A7" s="233" t="s">
        <v>51</v>
      </c>
      <c r="B7" s="246">
        <v>79911</v>
      </c>
      <c r="C7" s="246">
        <v>18424</v>
      </c>
      <c r="D7" s="246">
        <v>2844</v>
      </c>
      <c r="E7" s="246">
        <v>15614</v>
      </c>
      <c r="F7" s="246">
        <v>2384</v>
      </c>
      <c r="G7" s="246">
        <v>439</v>
      </c>
      <c r="H7" s="246">
        <v>140</v>
      </c>
      <c r="I7" s="246">
        <v>5</v>
      </c>
      <c r="J7" s="246">
        <v>218</v>
      </c>
      <c r="K7" s="246">
        <v>39843</v>
      </c>
      <c r="L7" s="246">
        <v>14951</v>
      </c>
      <c r="M7" s="246">
        <v>945</v>
      </c>
    </row>
    <row r="8" spans="1:13" ht="15.75" customHeight="1">
      <c r="A8" s="233" t="s">
        <v>52</v>
      </c>
      <c r="B8" s="246">
        <v>133059</v>
      </c>
      <c r="C8" s="246">
        <v>20119</v>
      </c>
      <c r="D8" s="246">
        <v>1938</v>
      </c>
      <c r="E8" s="246">
        <v>34780</v>
      </c>
      <c r="F8" s="246">
        <v>3901</v>
      </c>
      <c r="G8" s="246">
        <v>509</v>
      </c>
      <c r="H8" s="246">
        <v>136</v>
      </c>
      <c r="I8" s="246">
        <v>7</v>
      </c>
      <c r="J8" s="246">
        <v>87</v>
      </c>
      <c r="K8" s="246">
        <v>71582</v>
      </c>
      <c r="L8" s="246">
        <v>28617</v>
      </c>
      <c r="M8" s="246">
        <v>2162</v>
      </c>
    </row>
    <row r="9" spans="1:13" ht="15.75" customHeight="1">
      <c r="A9" s="233" t="s">
        <v>53</v>
      </c>
      <c r="B9" s="246">
        <v>283408</v>
      </c>
      <c r="C9" s="246">
        <v>78420</v>
      </c>
      <c r="D9" s="246">
        <v>8055</v>
      </c>
      <c r="E9" s="246">
        <v>53558</v>
      </c>
      <c r="F9" s="246">
        <v>5486</v>
      </c>
      <c r="G9" s="246">
        <v>556</v>
      </c>
      <c r="H9" s="246">
        <v>46</v>
      </c>
      <c r="I9" s="234">
        <v>0</v>
      </c>
      <c r="J9" s="246">
        <v>567</v>
      </c>
      <c r="K9" s="246">
        <v>136720</v>
      </c>
      <c r="L9" s="246">
        <v>73298</v>
      </c>
      <c r="M9" s="246">
        <v>4381</v>
      </c>
    </row>
    <row r="10" spans="1:13" ht="15.75" customHeight="1">
      <c r="A10" s="233" t="s">
        <v>54</v>
      </c>
      <c r="B10" s="246">
        <v>28232</v>
      </c>
      <c r="C10" s="246">
        <v>6464</v>
      </c>
      <c r="D10" s="246">
        <v>996</v>
      </c>
      <c r="E10" s="246">
        <v>5085</v>
      </c>
      <c r="F10" s="246">
        <v>846</v>
      </c>
      <c r="G10" s="246">
        <v>268</v>
      </c>
      <c r="H10" s="246">
        <v>112</v>
      </c>
      <c r="I10" s="246">
        <v>5</v>
      </c>
      <c r="J10" s="246">
        <v>72</v>
      </c>
      <c r="K10" s="246">
        <v>14384</v>
      </c>
      <c r="L10" s="246">
        <v>5647</v>
      </c>
      <c r="M10" s="246">
        <v>406</v>
      </c>
    </row>
    <row r="11" spans="1:13" ht="15.75" customHeight="1">
      <c r="A11" s="233" t="s">
        <v>55</v>
      </c>
      <c r="B11" s="246">
        <v>184327</v>
      </c>
      <c r="C11" s="246">
        <v>50742</v>
      </c>
      <c r="D11" s="246">
        <v>6003</v>
      </c>
      <c r="E11" s="246">
        <v>30219</v>
      </c>
      <c r="F11" s="246">
        <v>3973</v>
      </c>
      <c r="G11" s="246">
        <v>1074</v>
      </c>
      <c r="H11" s="246">
        <v>154</v>
      </c>
      <c r="I11" s="246">
        <v>9</v>
      </c>
      <c r="J11" s="246">
        <v>950</v>
      </c>
      <c r="K11" s="246">
        <v>91203</v>
      </c>
      <c r="L11" s="246">
        <v>40133</v>
      </c>
      <c r="M11" s="246">
        <v>1587</v>
      </c>
    </row>
    <row r="12" spans="1:13" ht="15.75" customHeight="1">
      <c r="A12" s="233" t="s">
        <v>56</v>
      </c>
      <c r="B12" s="246">
        <v>224935</v>
      </c>
      <c r="C12" s="246">
        <v>90978</v>
      </c>
      <c r="D12" s="246">
        <v>28974</v>
      </c>
      <c r="E12" s="246">
        <v>11628</v>
      </c>
      <c r="F12" s="246">
        <v>1902</v>
      </c>
      <c r="G12" s="246">
        <v>759</v>
      </c>
      <c r="H12" s="246">
        <v>139</v>
      </c>
      <c r="I12" s="246">
        <v>3</v>
      </c>
      <c r="J12" s="246">
        <v>136</v>
      </c>
      <c r="K12" s="246">
        <v>90416</v>
      </c>
      <c r="L12" s="246">
        <v>81564</v>
      </c>
      <c r="M12" s="246">
        <v>4558</v>
      </c>
    </row>
    <row r="13" spans="1:13" ht="15.75" customHeight="1">
      <c r="A13" s="233" t="s">
        <v>57</v>
      </c>
      <c r="B13" s="246">
        <v>328922</v>
      </c>
      <c r="C13" s="246">
        <v>86861</v>
      </c>
      <c r="D13" s="246">
        <v>9220</v>
      </c>
      <c r="E13" s="246">
        <v>58204</v>
      </c>
      <c r="F13" s="246">
        <v>6350</v>
      </c>
      <c r="G13" s="246">
        <v>1820</v>
      </c>
      <c r="H13" s="246">
        <v>306</v>
      </c>
      <c r="I13" s="246">
        <v>21</v>
      </c>
      <c r="J13" s="246">
        <v>2338</v>
      </c>
      <c r="K13" s="246">
        <v>163802</v>
      </c>
      <c r="L13" s="246">
        <v>78119</v>
      </c>
      <c r="M13" s="246">
        <v>3988</v>
      </c>
    </row>
    <row r="14" spans="1:13" ht="15.75" customHeight="1">
      <c r="A14" s="233" t="s">
        <v>58</v>
      </c>
      <c r="B14" s="246">
        <v>46828</v>
      </c>
      <c r="C14" s="246">
        <v>10351</v>
      </c>
      <c r="D14" s="246">
        <v>1900</v>
      </c>
      <c r="E14" s="246">
        <v>10848</v>
      </c>
      <c r="F14" s="246">
        <v>1997</v>
      </c>
      <c r="G14" s="246">
        <v>236</v>
      </c>
      <c r="H14" s="246">
        <v>73</v>
      </c>
      <c r="I14" s="246">
        <v>12</v>
      </c>
      <c r="J14" s="246">
        <v>37</v>
      </c>
      <c r="K14" s="246">
        <v>21374</v>
      </c>
      <c r="L14" s="246">
        <v>13239</v>
      </c>
      <c r="M14" s="246">
        <v>376</v>
      </c>
    </row>
    <row r="15" spans="1:13" ht="15.75" customHeight="1">
      <c r="A15" s="233" t="s">
        <v>59</v>
      </c>
      <c r="B15" s="246">
        <v>145582</v>
      </c>
      <c r="C15" s="246">
        <v>64386</v>
      </c>
      <c r="D15" s="246">
        <v>9358</v>
      </c>
      <c r="E15" s="246">
        <v>8189</v>
      </c>
      <c r="F15" s="246">
        <v>1209</v>
      </c>
      <c r="G15" s="246">
        <v>428</v>
      </c>
      <c r="H15" s="246">
        <v>47</v>
      </c>
      <c r="I15" s="246">
        <v>3</v>
      </c>
      <c r="J15" s="246">
        <v>79</v>
      </c>
      <c r="K15" s="246">
        <v>61883</v>
      </c>
      <c r="L15" s="246">
        <v>43777</v>
      </c>
      <c r="M15" s="246">
        <v>2185</v>
      </c>
    </row>
    <row r="16" spans="1:13" ht="15.75" customHeight="1">
      <c r="A16" s="233" t="s">
        <v>60</v>
      </c>
      <c r="B16" s="246">
        <v>156466</v>
      </c>
      <c r="C16" s="246">
        <v>38326</v>
      </c>
      <c r="D16" s="246">
        <v>5054</v>
      </c>
      <c r="E16" s="246">
        <v>30777</v>
      </c>
      <c r="F16" s="246">
        <v>5389</v>
      </c>
      <c r="G16" s="246">
        <v>404</v>
      </c>
      <c r="H16" s="246">
        <v>45</v>
      </c>
      <c r="I16" s="234">
        <v>0</v>
      </c>
      <c r="J16" s="246">
        <v>92</v>
      </c>
      <c r="K16" s="246">
        <v>76379</v>
      </c>
      <c r="L16" s="246">
        <v>41885</v>
      </c>
      <c r="M16" s="246">
        <v>2541</v>
      </c>
    </row>
    <row r="17" spans="1:13" ht="15.75" customHeight="1">
      <c r="A17" s="233" t="s">
        <v>61</v>
      </c>
      <c r="B17" s="246">
        <v>72704</v>
      </c>
      <c r="C17" s="246">
        <v>18669</v>
      </c>
      <c r="D17" s="246">
        <v>3725</v>
      </c>
      <c r="E17" s="246">
        <v>12864</v>
      </c>
      <c r="F17" s="246">
        <v>2135</v>
      </c>
      <c r="G17" s="246">
        <v>517</v>
      </c>
      <c r="H17" s="246">
        <v>152</v>
      </c>
      <c r="I17" s="246">
        <v>11</v>
      </c>
      <c r="J17" s="246">
        <v>58</v>
      </c>
      <c r="K17" s="246">
        <v>34573</v>
      </c>
      <c r="L17" s="246">
        <v>21232</v>
      </c>
      <c r="M17" s="246">
        <v>1259</v>
      </c>
    </row>
    <row r="18" spans="1:13" ht="15.75" customHeight="1">
      <c r="A18" s="233" t="s">
        <v>62</v>
      </c>
      <c r="B18" s="246">
        <v>62721</v>
      </c>
      <c r="C18" s="246">
        <v>19654</v>
      </c>
      <c r="D18" s="246">
        <v>3148</v>
      </c>
      <c r="E18" s="246">
        <v>6821</v>
      </c>
      <c r="F18" s="246">
        <v>1043</v>
      </c>
      <c r="G18" s="246">
        <v>925</v>
      </c>
      <c r="H18" s="246">
        <v>406</v>
      </c>
      <c r="I18" s="246">
        <v>24</v>
      </c>
      <c r="J18" s="246">
        <v>63</v>
      </c>
      <c r="K18" s="246">
        <v>30637</v>
      </c>
      <c r="L18" s="246">
        <v>13092</v>
      </c>
      <c r="M18" s="246">
        <v>698</v>
      </c>
    </row>
    <row r="19" spans="1:13" ht="15.75" customHeight="1">
      <c r="A19" s="233" t="s">
        <v>63</v>
      </c>
      <c r="B19" s="246">
        <v>123762</v>
      </c>
      <c r="C19" s="246">
        <v>41013</v>
      </c>
      <c r="D19" s="246">
        <v>4680</v>
      </c>
      <c r="E19" s="246">
        <v>18162</v>
      </c>
      <c r="F19" s="246">
        <v>1785</v>
      </c>
      <c r="G19" s="246">
        <v>254</v>
      </c>
      <c r="H19" s="246">
        <v>49</v>
      </c>
      <c r="I19" s="246">
        <v>3</v>
      </c>
      <c r="J19" s="246">
        <v>103</v>
      </c>
      <c r="K19" s="246">
        <v>57713</v>
      </c>
      <c r="L19" s="246">
        <v>30594</v>
      </c>
      <c r="M19" s="246">
        <v>1361</v>
      </c>
    </row>
    <row r="20" spans="1:13" ht="15.75" customHeight="1">
      <c r="A20" s="233" t="s">
        <v>64</v>
      </c>
      <c r="B20" s="246">
        <v>79152</v>
      </c>
      <c r="C20" s="246">
        <v>13593</v>
      </c>
      <c r="D20" s="246">
        <v>1490</v>
      </c>
      <c r="E20" s="246">
        <v>21261</v>
      </c>
      <c r="F20" s="246">
        <v>3134</v>
      </c>
      <c r="G20" s="246">
        <v>607</v>
      </c>
      <c r="H20" s="246">
        <v>161</v>
      </c>
      <c r="I20" s="246">
        <v>10</v>
      </c>
      <c r="J20" s="246">
        <v>41</v>
      </c>
      <c r="K20" s="246">
        <v>38855</v>
      </c>
      <c r="L20" s="246">
        <v>18774</v>
      </c>
      <c r="M20" s="246">
        <v>1487</v>
      </c>
    </row>
    <row r="21" spans="1:13" ht="15.75" customHeight="1">
      <c r="A21" s="233" t="s">
        <v>65</v>
      </c>
      <c r="B21" s="246">
        <v>219031</v>
      </c>
      <c r="C21" s="246">
        <v>43765</v>
      </c>
      <c r="D21" s="246">
        <v>8269</v>
      </c>
      <c r="E21" s="246">
        <v>46225</v>
      </c>
      <c r="F21" s="246">
        <v>8690</v>
      </c>
      <c r="G21" s="246">
        <v>2643</v>
      </c>
      <c r="H21" s="246">
        <v>1023</v>
      </c>
      <c r="I21" s="246">
        <v>53</v>
      </c>
      <c r="J21" s="246">
        <v>762</v>
      </c>
      <c r="K21" s="246">
        <v>107601</v>
      </c>
      <c r="L21" s="246">
        <v>53830</v>
      </c>
      <c r="M21" s="246">
        <v>3161</v>
      </c>
    </row>
    <row r="22" spans="1:13" ht="15.75" customHeight="1">
      <c r="A22" s="236" t="s">
        <v>66</v>
      </c>
      <c r="B22" s="255">
        <v>46513</v>
      </c>
      <c r="C22" s="255">
        <v>9984</v>
      </c>
      <c r="D22" s="255">
        <v>1081</v>
      </c>
      <c r="E22" s="255">
        <v>10606</v>
      </c>
      <c r="F22" s="255">
        <v>1353</v>
      </c>
      <c r="G22" s="255">
        <v>299</v>
      </c>
      <c r="H22" s="255">
        <v>128</v>
      </c>
      <c r="I22" s="255">
        <v>8</v>
      </c>
      <c r="J22" s="255">
        <v>112</v>
      </c>
      <c r="K22" s="255">
        <v>22942</v>
      </c>
      <c r="L22" s="255">
        <v>9613</v>
      </c>
      <c r="M22" s="255">
        <v>615</v>
      </c>
    </row>
    <row r="23" spans="1:13" ht="12.75" customHeight="1">
      <c r="A23" s="831" t="s">
        <v>271</v>
      </c>
      <c r="B23" s="831"/>
      <c r="C23" s="831"/>
      <c r="D23" s="831"/>
      <c r="E23" s="831"/>
      <c r="F23" s="831"/>
      <c r="G23" s="831"/>
      <c r="H23" s="831"/>
      <c r="I23" s="831"/>
      <c r="J23" s="831"/>
      <c r="K23" s="831"/>
      <c r="L23" s="831"/>
      <c r="M23" s="831"/>
    </row>
    <row r="24" spans="1:13" ht="12" customHeight="1">
      <c r="A24" s="832" t="s">
        <v>559</v>
      </c>
      <c r="B24" s="832"/>
      <c r="C24" s="832"/>
      <c r="D24" s="832"/>
      <c r="E24" s="832"/>
      <c r="F24" s="832"/>
      <c r="G24" s="832"/>
      <c r="H24" s="832"/>
      <c r="I24" s="832"/>
      <c r="J24" s="832"/>
      <c r="K24" s="832"/>
      <c r="L24" s="832"/>
      <c r="M24" s="832"/>
    </row>
    <row r="25" spans="1:13" ht="12.75" customHeight="1">
      <c r="A25" s="832" t="s">
        <v>272</v>
      </c>
      <c r="B25" s="832"/>
      <c r="C25" s="832"/>
      <c r="D25" s="832"/>
      <c r="E25" s="832"/>
      <c r="F25" s="832"/>
      <c r="G25" s="832"/>
      <c r="H25" s="832"/>
      <c r="I25" s="832"/>
      <c r="J25" s="832"/>
      <c r="K25" s="832"/>
      <c r="L25" s="832"/>
      <c r="M25" s="832"/>
    </row>
    <row r="26" spans="1:13" ht="12.75" customHeight="1">
      <c r="A26" s="832" t="s">
        <v>273</v>
      </c>
      <c r="B26" s="832"/>
      <c r="C26" s="832"/>
      <c r="D26" s="832"/>
      <c r="E26" s="832"/>
      <c r="F26" s="832"/>
      <c r="G26" s="832"/>
      <c r="H26" s="832"/>
      <c r="I26" s="832"/>
      <c r="J26" s="832"/>
      <c r="K26" s="832"/>
      <c r="L26" s="832"/>
      <c r="M26" s="832"/>
    </row>
    <row r="27" spans="1:13" ht="39.75" customHeight="1">
      <c r="A27" s="823" t="s">
        <v>591</v>
      </c>
      <c r="B27" s="823"/>
      <c r="C27" s="823"/>
      <c r="D27" s="823"/>
      <c r="E27" s="823"/>
    </row>
    <row r="28" spans="1:13" ht="21" customHeight="1">
      <c r="A28" s="833" t="s">
        <v>20</v>
      </c>
      <c r="B28" s="833"/>
      <c r="C28" s="546" t="s">
        <v>265</v>
      </c>
    </row>
    <row r="29" spans="1:13" ht="19.5" customHeight="1">
      <c r="A29" s="829" t="s">
        <v>266</v>
      </c>
      <c r="B29" s="829"/>
      <c r="C29" s="137">
        <f>SUM(C30:C33)</f>
        <v>846029444.16999996</v>
      </c>
    </row>
    <row r="30" spans="1:13" ht="15.75" customHeight="1">
      <c r="A30" s="96" t="s">
        <v>562</v>
      </c>
      <c r="B30" s="96"/>
      <c r="C30" s="138">
        <v>366337341</v>
      </c>
    </row>
    <row r="31" spans="1:13" ht="15.75" customHeight="1">
      <c r="A31" s="96" t="s">
        <v>561</v>
      </c>
      <c r="B31" s="96"/>
      <c r="C31" s="138">
        <v>465501000</v>
      </c>
    </row>
    <row r="32" spans="1:13" ht="15.75" customHeight="1">
      <c r="A32" s="96" t="s">
        <v>560</v>
      </c>
      <c r="B32" s="96"/>
      <c r="C32" s="138">
        <v>1493076.74</v>
      </c>
    </row>
    <row r="33" spans="1:3" ht="15.75" customHeight="1">
      <c r="A33" s="830" t="s">
        <v>644</v>
      </c>
      <c r="B33" s="830"/>
      <c r="C33" s="98">
        <v>12698026.43</v>
      </c>
    </row>
  </sheetData>
  <mergeCells count="16">
    <mergeCell ref="A29:B29"/>
    <mergeCell ref="A33:B33"/>
    <mergeCell ref="A23:M23"/>
    <mergeCell ref="A24:M24"/>
    <mergeCell ref="A25:M25"/>
    <mergeCell ref="A26:M26"/>
    <mergeCell ref="A28:B28"/>
    <mergeCell ref="B5:M5"/>
    <mergeCell ref="A3:A5"/>
    <mergeCell ref="A27:E27"/>
    <mergeCell ref="A1:M1"/>
    <mergeCell ref="A2:M2"/>
    <mergeCell ref="B3:B4"/>
    <mergeCell ref="C3:K3"/>
    <mergeCell ref="L3:L4"/>
    <mergeCell ref="M3:M4"/>
  </mergeCell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B26"/>
  <sheetViews>
    <sheetView tabSelected="1" view="pageBreakPreview" zoomScale="90" zoomScaleNormal="100" zoomScaleSheetLayoutView="90" workbookViewId="0">
      <selection activeCell="A15" sqref="A15:G15"/>
    </sheetView>
  </sheetViews>
  <sheetFormatPr defaultRowHeight="15"/>
  <cols>
    <col min="1" max="1" width="17.75" customWidth="1"/>
    <col min="2" max="2" width="62.625" customWidth="1"/>
  </cols>
  <sheetData>
    <row r="1" spans="1:2" ht="30" customHeight="1">
      <c r="A1" s="604" t="s">
        <v>636</v>
      </c>
      <c r="B1" s="604"/>
    </row>
    <row r="2" spans="1:2" ht="15.75">
      <c r="A2" s="109"/>
      <c r="B2" s="109"/>
    </row>
    <row r="3" spans="1:2" ht="25.5" customHeight="1">
      <c r="A3" s="159" t="s">
        <v>316</v>
      </c>
      <c r="B3" s="160" t="s">
        <v>317</v>
      </c>
    </row>
    <row r="4" spans="1:2" ht="21.75" customHeight="1">
      <c r="A4" s="161" t="s">
        <v>318</v>
      </c>
      <c r="B4" s="162" t="s">
        <v>13</v>
      </c>
    </row>
    <row r="5" spans="1:2" ht="21.75" customHeight="1">
      <c r="A5" s="161" t="s">
        <v>319</v>
      </c>
      <c r="B5" s="162" t="s">
        <v>14</v>
      </c>
    </row>
    <row r="6" spans="1:2" ht="21.75" customHeight="1">
      <c r="A6" s="161" t="s">
        <v>320</v>
      </c>
      <c r="B6" s="162" t="s">
        <v>15</v>
      </c>
    </row>
    <row r="7" spans="1:2" ht="21.75" customHeight="1">
      <c r="A7" s="161" t="s">
        <v>321</v>
      </c>
      <c r="B7" s="163" t="s">
        <v>580</v>
      </c>
    </row>
    <row r="8" spans="1:2" ht="21.75" customHeight="1">
      <c r="A8" s="161" t="s">
        <v>322</v>
      </c>
      <c r="B8" s="162" t="s">
        <v>581</v>
      </c>
    </row>
    <row r="9" spans="1:2" ht="21.75" customHeight="1">
      <c r="A9" s="161" t="s">
        <v>16</v>
      </c>
      <c r="B9" s="162" t="s">
        <v>17</v>
      </c>
    </row>
    <row r="10" spans="1:2" ht="21.75" customHeight="1">
      <c r="A10" s="164" t="s">
        <v>18</v>
      </c>
      <c r="B10" s="162" t="s">
        <v>19</v>
      </c>
    </row>
    <row r="12" spans="1:2" ht="30" customHeight="1">
      <c r="A12" s="605" t="s">
        <v>637</v>
      </c>
      <c r="B12" s="605"/>
    </row>
    <row r="14" spans="1:2" ht="25.5" customHeight="1">
      <c r="A14" s="159" t="s">
        <v>338</v>
      </c>
      <c r="B14" s="160" t="s">
        <v>323</v>
      </c>
    </row>
    <row r="15" spans="1:2" ht="21.75" customHeight="1">
      <c r="A15" s="161" t="s">
        <v>324</v>
      </c>
      <c r="B15" s="162" t="s">
        <v>325</v>
      </c>
    </row>
    <row r="16" spans="1:2" ht="21.75" customHeight="1">
      <c r="A16" s="161" t="s">
        <v>328</v>
      </c>
      <c r="B16" s="162" t="s">
        <v>329</v>
      </c>
    </row>
    <row r="17" spans="1:2" ht="21" customHeight="1">
      <c r="A17" s="161" t="s">
        <v>248</v>
      </c>
      <c r="B17" s="162" t="s">
        <v>336</v>
      </c>
    </row>
    <row r="18" spans="1:2" ht="21.75" customHeight="1">
      <c r="A18" s="161" t="s">
        <v>68</v>
      </c>
      <c r="B18" s="162" t="s">
        <v>326</v>
      </c>
    </row>
    <row r="19" spans="1:2" ht="21.75" customHeight="1">
      <c r="A19" s="161" t="s">
        <v>69</v>
      </c>
      <c r="B19" s="162" t="s">
        <v>337</v>
      </c>
    </row>
    <row r="20" spans="1:2" ht="21.75" customHeight="1">
      <c r="A20" s="161" t="s">
        <v>70</v>
      </c>
      <c r="B20" s="162" t="s">
        <v>327</v>
      </c>
    </row>
    <row r="21" spans="1:2" ht="21.75" customHeight="1">
      <c r="A21" s="161" t="s">
        <v>339</v>
      </c>
      <c r="B21" s="162" t="s">
        <v>340</v>
      </c>
    </row>
    <row r="22" spans="1:2" ht="21.75" customHeight="1">
      <c r="A22" s="161" t="s">
        <v>579</v>
      </c>
      <c r="B22" s="162" t="s">
        <v>249</v>
      </c>
    </row>
    <row r="23" spans="1:2" ht="21" customHeight="1">
      <c r="A23" s="161" t="s">
        <v>330</v>
      </c>
      <c r="B23" s="162" t="s">
        <v>331</v>
      </c>
    </row>
    <row r="24" spans="1:2" ht="21" customHeight="1">
      <c r="A24" s="161" t="s">
        <v>332</v>
      </c>
      <c r="B24" s="162" t="s">
        <v>333</v>
      </c>
    </row>
    <row r="25" spans="1:2" ht="21" customHeight="1">
      <c r="A25" s="161" t="s">
        <v>334</v>
      </c>
      <c r="B25" s="162" t="s">
        <v>335</v>
      </c>
    </row>
    <row r="26" spans="1:2" ht="21" customHeight="1">
      <c r="A26" s="112"/>
      <c r="B26" s="111"/>
    </row>
  </sheetData>
  <mergeCells count="2">
    <mergeCell ref="A1:B1"/>
    <mergeCell ref="A12:B12"/>
  </mergeCell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I122"/>
  <sheetViews>
    <sheetView showGridLines="0" tabSelected="1" view="pageBreakPreview" zoomScaleNormal="100" zoomScaleSheetLayoutView="100" workbookViewId="0">
      <selection activeCell="A15" sqref="A15:G15"/>
    </sheetView>
  </sheetViews>
  <sheetFormatPr defaultColWidth="8" defaultRowHeight="15" zeroHeight="1"/>
  <cols>
    <col min="1" max="1" width="26.25" style="75" customWidth="1"/>
    <col min="2" max="4" width="13.625" style="75" customWidth="1"/>
    <col min="5" max="6" width="9.75" style="75" customWidth="1"/>
    <col min="7" max="7" width="9" style="75" bestFit="1" customWidth="1"/>
    <col min="8" max="16380" width="8" style="75"/>
    <col min="16381" max="16384" width="3.625" style="75" customWidth="1"/>
  </cols>
  <sheetData>
    <row r="1" spans="1:9" ht="30" customHeight="1">
      <c r="A1" s="610" t="s">
        <v>571</v>
      </c>
      <c r="B1" s="610"/>
      <c r="C1" s="610"/>
      <c r="D1" s="610"/>
      <c r="E1" s="610"/>
      <c r="F1" s="610"/>
    </row>
    <row r="2" spans="1:9" ht="38.25" customHeight="1">
      <c r="A2" s="611" t="s">
        <v>368</v>
      </c>
      <c r="B2" s="611"/>
      <c r="C2" s="611"/>
      <c r="D2" s="611"/>
      <c r="E2" s="611"/>
      <c r="F2" s="611"/>
    </row>
    <row r="3" spans="1:9" ht="21" customHeight="1">
      <c r="A3" s="612" t="s">
        <v>20</v>
      </c>
      <c r="B3" s="613" t="s">
        <v>21</v>
      </c>
      <c r="C3" s="614"/>
      <c r="D3" s="615" t="s">
        <v>503</v>
      </c>
      <c r="E3" s="615"/>
      <c r="F3" s="614"/>
    </row>
    <row r="4" spans="1:9" ht="20.25" customHeight="1">
      <c r="A4" s="612"/>
      <c r="B4" s="616" t="s">
        <v>502</v>
      </c>
      <c r="C4" s="616" t="s">
        <v>293</v>
      </c>
      <c r="D4" s="617" t="s">
        <v>502</v>
      </c>
      <c r="E4" s="619" t="s">
        <v>22</v>
      </c>
      <c r="F4" s="620"/>
    </row>
    <row r="5" spans="1:9" ht="61.5" customHeight="1">
      <c r="A5" s="612"/>
      <c r="B5" s="616"/>
      <c r="C5" s="616"/>
      <c r="D5" s="618"/>
      <c r="E5" s="210" t="s">
        <v>504</v>
      </c>
      <c r="F5" s="211" t="s">
        <v>505</v>
      </c>
    </row>
    <row r="6" spans="1:9" ht="21" customHeight="1">
      <c r="A6" s="621" t="s">
        <v>78</v>
      </c>
      <c r="B6" s="622"/>
      <c r="C6" s="622"/>
      <c r="D6" s="622"/>
      <c r="E6" s="623"/>
      <c r="F6" s="624"/>
    </row>
    <row r="7" spans="1:9" ht="27" customHeight="1">
      <c r="A7" s="165" t="s">
        <v>506</v>
      </c>
      <c r="B7" s="166">
        <v>1096271</v>
      </c>
      <c r="C7" s="166">
        <v>1069204</v>
      </c>
      <c r="D7" s="166">
        <v>1054012</v>
      </c>
      <c r="E7" s="167">
        <f>D7/B7-1</f>
        <v>-3.8547950278717602E-2</v>
      </c>
      <c r="F7" s="167">
        <f>D7/C7-1</f>
        <v>-1.4208701052371708E-2</v>
      </c>
    </row>
    <row r="8" spans="1:9" ht="27" customHeight="1">
      <c r="A8" s="168" t="s">
        <v>268</v>
      </c>
      <c r="B8" s="169">
        <v>57991</v>
      </c>
      <c r="C8" s="169">
        <v>52124</v>
      </c>
      <c r="D8" s="169">
        <v>49210</v>
      </c>
      <c r="E8" s="170">
        <f t="shared" ref="E8:E11" si="0">D8/B8-1</f>
        <v>-0.15142004793847319</v>
      </c>
      <c r="F8" s="170">
        <f t="shared" ref="F8:F11" si="1">D8/C8-1</f>
        <v>-5.590514925945822E-2</v>
      </c>
    </row>
    <row r="9" spans="1:9" ht="21" customHeight="1">
      <c r="A9" s="171" t="s">
        <v>88</v>
      </c>
      <c r="B9" s="172">
        <v>4392938085.6529989</v>
      </c>
      <c r="C9" s="172">
        <v>4453090245.3699989</v>
      </c>
      <c r="D9" s="172">
        <v>4437020464.3500004</v>
      </c>
      <c r="E9" s="170">
        <f t="shared" si="0"/>
        <v>1.0034828134949381E-2</v>
      </c>
      <c r="F9" s="170">
        <f t="shared" si="1"/>
        <v>-3.6086807440534052E-3</v>
      </c>
      <c r="H9" s="81"/>
      <c r="I9" s="81"/>
    </row>
    <row r="10" spans="1:9" ht="27" customHeight="1">
      <c r="A10" s="168" t="s">
        <v>268</v>
      </c>
      <c r="B10" s="172">
        <v>254263016.14999995</v>
      </c>
      <c r="C10" s="172">
        <v>236785602.07000002</v>
      </c>
      <c r="D10" s="172">
        <v>227006700.67000005</v>
      </c>
      <c r="E10" s="170">
        <f t="shared" si="0"/>
        <v>-0.10719732618887956</v>
      </c>
      <c r="F10" s="170">
        <f t="shared" si="1"/>
        <v>-4.1298547354703952E-2</v>
      </c>
    </row>
    <row r="11" spans="1:9" ht="21" customHeight="1">
      <c r="A11" s="173" t="s">
        <v>507</v>
      </c>
      <c r="B11" s="174">
        <v>1335.72</v>
      </c>
      <c r="C11" s="175">
        <v>1388.29</v>
      </c>
      <c r="D11" s="175">
        <v>1403.22</v>
      </c>
      <c r="E11" s="176">
        <f t="shared" si="0"/>
        <v>5.0534543167729762E-2</v>
      </c>
      <c r="F11" s="176">
        <f t="shared" si="1"/>
        <v>1.0754237227092345E-2</v>
      </c>
      <c r="G11" s="103"/>
    </row>
    <row r="12" spans="1:9" ht="21" customHeight="1">
      <c r="A12" s="625" t="s">
        <v>119</v>
      </c>
      <c r="B12" s="626"/>
      <c r="C12" s="626"/>
      <c r="D12" s="626"/>
      <c r="E12" s="627"/>
      <c r="F12" s="628"/>
      <c r="G12" s="82"/>
    </row>
    <row r="13" spans="1:9" ht="27" customHeight="1">
      <c r="A13" s="173" t="s">
        <v>506</v>
      </c>
      <c r="B13" s="177">
        <v>865531</v>
      </c>
      <c r="C13" s="178">
        <v>841533</v>
      </c>
      <c r="D13" s="179">
        <v>826255</v>
      </c>
      <c r="E13" s="167">
        <f t="shared" ref="E13:E15" si="2">D13/B13-1</f>
        <v>-4.5377924072043663E-2</v>
      </c>
      <c r="F13" s="167">
        <f t="shared" ref="F13:F15" si="3">D13/C13-1</f>
        <v>-1.8154962431657484E-2</v>
      </c>
      <c r="G13" s="82"/>
    </row>
    <row r="14" spans="1:9" ht="21" customHeight="1">
      <c r="A14" s="173" t="s">
        <v>115</v>
      </c>
      <c r="B14" s="180">
        <v>3490756956.7899995</v>
      </c>
      <c r="C14" s="174">
        <v>3519147752.499999</v>
      </c>
      <c r="D14" s="181">
        <v>3497017330.6800003</v>
      </c>
      <c r="E14" s="170">
        <f t="shared" si="2"/>
        <v>1.7934144277285125E-3</v>
      </c>
      <c r="F14" s="170">
        <f t="shared" si="3"/>
        <v>-6.2885742163787395E-3</v>
      </c>
      <c r="G14" s="82"/>
    </row>
    <row r="15" spans="1:9" ht="21" customHeight="1">
      <c r="A15" s="173" t="s">
        <v>116</v>
      </c>
      <c r="B15" s="180">
        <v>1344.36</v>
      </c>
      <c r="C15" s="175">
        <v>1393.94</v>
      </c>
      <c r="D15" s="181">
        <v>1410.79</v>
      </c>
      <c r="E15" s="176">
        <f t="shared" si="2"/>
        <v>4.9413847481329487E-2</v>
      </c>
      <c r="F15" s="176">
        <f t="shared" si="3"/>
        <v>1.2088038222592079E-2</v>
      </c>
      <c r="G15" s="82"/>
    </row>
    <row r="16" spans="1:9" ht="21" customHeight="1">
      <c r="A16" s="625" t="s">
        <v>117</v>
      </c>
      <c r="B16" s="626"/>
      <c r="C16" s="626"/>
      <c r="D16" s="626"/>
      <c r="E16" s="627"/>
      <c r="F16" s="628"/>
      <c r="G16" s="82"/>
    </row>
    <row r="17" spans="1:7" ht="24.75" customHeight="1">
      <c r="A17" s="173" t="s">
        <v>506</v>
      </c>
      <c r="B17" s="177">
        <v>188275</v>
      </c>
      <c r="C17" s="177">
        <v>186667</v>
      </c>
      <c r="D17" s="177">
        <v>185914</v>
      </c>
      <c r="E17" s="167">
        <f t="shared" ref="E17:E21" si="4">D17/B17-1</f>
        <v>-1.2540167308458416E-2</v>
      </c>
      <c r="F17" s="167">
        <f t="shared" ref="F17:F21" si="5">D17/C17-1</f>
        <v>-4.0339213679975172E-3</v>
      </c>
      <c r="G17" s="82"/>
    </row>
    <row r="18" spans="1:7" ht="27" customHeight="1">
      <c r="A18" s="173" t="s">
        <v>269</v>
      </c>
      <c r="B18" s="177">
        <v>12496</v>
      </c>
      <c r="C18" s="177">
        <v>12388</v>
      </c>
      <c r="D18" s="177">
        <v>12355</v>
      </c>
      <c r="E18" s="170">
        <f t="shared" si="4"/>
        <v>-1.1283610755441709E-2</v>
      </c>
      <c r="F18" s="170">
        <f t="shared" si="5"/>
        <v>-2.6638682596060725E-3</v>
      </c>
      <c r="G18" s="82"/>
    </row>
    <row r="19" spans="1:7" ht="21" customHeight="1">
      <c r="A19" s="173" t="s">
        <v>88</v>
      </c>
      <c r="B19" s="180">
        <v>688425562.35000002</v>
      </c>
      <c r="C19" s="175">
        <v>708721242.5999999</v>
      </c>
      <c r="D19" s="182">
        <v>711946961.66999996</v>
      </c>
      <c r="E19" s="170">
        <f t="shared" si="4"/>
        <v>3.4166946444736279E-2</v>
      </c>
      <c r="F19" s="170">
        <f t="shared" si="5"/>
        <v>4.5514637859114249E-3</v>
      </c>
      <c r="G19" s="82"/>
    </row>
    <row r="20" spans="1:7" ht="30.75" customHeight="1">
      <c r="A20" s="173" t="s">
        <v>269</v>
      </c>
      <c r="B20" s="180">
        <v>49608277.460000008</v>
      </c>
      <c r="C20" s="181">
        <v>51352344.439999998</v>
      </c>
      <c r="D20" s="180">
        <v>51555382.059999995</v>
      </c>
      <c r="E20" s="170">
        <f t="shared" si="4"/>
        <v>3.9249590989527405E-2</v>
      </c>
      <c r="F20" s="170">
        <f t="shared" si="5"/>
        <v>3.9538140315527048E-3</v>
      </c>
      <c r="G20" s="82"/>
    </row>
    <row r="21" spans="1:7" ht="21" customHeight="1">
      <c r="A21" s="171" t="s">
        <v>118</v>
      </c>
      <c r="B21" s="183">
        <v>1218.83</v>
      </c>
      <c r="C21" s="184">
        <v>1265.57</v>
      </c>
      <c r="D21" s="184">
        <v>1276.48</v>
      </c>
      <c r="E21" s="176">
        <f t="shared" si="4"/>
        <v>4.7299459317542203E-2</v>
      </c>
      <c r="F21" s="176">
        <f t="shared" si="5"/>
        <v>8.6206215381212647E-3</v>
      </c>
      <c r="G21" s="82"/>
    </row>
    <row r="22" spans="1:7" ht="21" customHeight="1">
      <c r="A22" s="629" t="s">
        <v>512</v>
      </c>
      <c r="B22" s="630"/>
      <c r="C22" s="630"/>
      <c r="D22" s="630"/>
      <c r="E22" s="608"/>
      <c r="F22" s="609"/>
      <c r="G22" s="82"/>
    </row>
    <row r="23" spans="1:7" ht="27" customHeight="1">
      <c r="A23" s="171" t="s">
        <v>506</v>
      </c>
      <c r="B23" s="185">
        <v>42465</v>
      </c>
      <c r="C23" s="169">
        <v>41004</v>
      </c>
      <c r="D23" s="185">
        <v>41842</v>
      </c>
      <c r="E23" s="167">
        <f t="shared" ref="E23:E25" si="6">D23/B23-1</f>
        <v>-1.4670905451548366E-2</v>
      </c>
      <c r="F23" s="167">
        <f t="shared" ref="F23:F25" si="7">D23/C23-1</f>
        <v>2.0437030533606571E-2</v>
      </c>
      <c r="G23" s="82"/>
    </row>
    <row r="24" spans="1:7" ht="21" customHeight="1">
      <c r="A24" s="171" t="s">
        <v>88</v>
      </c>
      <c r="B24" s="183">
        <v>213730479.23000002</v>
      </c>
      <c r="C24" s="186">
        <v>225195573.38999993</v>
      </c>
      <c r="D24" s="184">
        <v>228031349.19999999</v>
      </c>
      <c r="E24" s="170">
        <f t="shared" si="6"/>
        <v>6.6910765472108835E-2</v>
      </c>
      <c r="F24" s="170">
        <f t="shared" si="7"/>
        <v>1.2592502451586718E-2</v>
      </c>
      <c r="G24" s="82"/>
    </row>
    <row r="25" spans="1:7" ht="21" customHeight="1">
      <c r="A25" s="187" t="s">
        <v>116</v>
      </c>
      <c r="B25" s="188">
        <v>1677.69</v>
      </c>
      <c r="C25" s="189">
        <v>1830.66</v>
      </c>
      <c r="D25" s="190">
        <v>1816.59</v>
      </c>
      <c r="E25" s="176">
        <f t="shared" si="6"/>
        <v>8.2792410993687726E-2</v>
      </c>
      <c r="F25" s="176">
        <f t="shared" si="7"/>
        <v>-7.6857526793616682E-3</v>
      </c>
      <c r="G25" s="82"/>
    </row>
    <row r="26" spans="1:7" ht="21" customHeight="1">
      <c r="A26" s="606" t="s">
        <v>109</v>
      </c>
      <c r="B26" s="607"/>
      <c r="C26" s="607"/>
      <c r="D26" s="607"/>
      <c r="E26" s="608"/>
      <c r="F26" s="609"/>
      <c r="G26" s="82"/>
    </row>
    <row r="27" spans="1:7" ht="27.75" customHeight="1">
      <c r="A27" s="191" t="s">
        <v>88</v>
      </c>
      <c r="B27" s="192">
        <v>25087.282999999999</v>
      </c>
      <c r="C27" s="193">
        <v>25676.880000000001</v>
      </c>
      <c r="D27" s="194">
        <v>24822.800000000003</v>
      </c>
      <c r="E27" s="195">
        <f>D27/B27-1</f>
        <v>-1.0542512714509455E-2</v>
      </c>
      <c r="F27" s="195">
        <f>D27/C27-1</f>
        <v>-3.3262608229660207E-2</v>
      </c>
      <c r="G27" s="82"/>
    </row>
    <row r="28" spans="1:7">
      <c r="G28" s="82"/>
    </row>
    <row r="29" spans="1:7">
      <c r="G29" s="82"/>
    </row>
    <row r="30" spans="1:7" ht="12.75" customHeight="1">
      <c r="G30" s="82"/>
    </row>
    <row r="31" spans="1:7">
      <c r="G31" s="82"/>
    </row>
    <row r="32" spans="1:7">
      <c r="G32" s="82"/>
    </row>
    <row r="33" spans="7:7">
      <c r="G33" s="82"/>
    </row>
    <row r="34" spans="7:7">
      <c r="G34" s="82"/>
    </row>
    <row r="35" spans="7:7">
      <c r="G35" s="82"/>
    </row>
    <row r="36" spans="7:7">
      <c r="G36" s="82"/>
    </row>
    <row r="37" spans="7:7">
      <c r="G37" s="82"/>
    </row>
    <row r="38" spans="7:7">
      <c r="G38" s="82"/>
    </row>
    <row r="39" spans="7:7">
      <c r="G39" s="82"/>
    </row>
    <row r="40" spans="7:7" ht="12.75" customHeight="1">
      <c r="G40" s="82"/>
    </row>
    <row r="41" spans="7:7">
      <c r="G41" s="82"/>
    </row>
    <row r="42" spans="7:7">
      <c r="G42" s="82"/>
    </row>
    <row r="43" spans="7:7">
      <c r="G43" s="82"/>
    </row>
    <row r="44" spans="7:7"/>
    <row r="45" spans="7:7"/>
    <row r="46" spans="7:7"/>
    <row r="47" spans="7:7"/>
    <row r="48" spans="7:7"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4">
    <mergeCell ref="A26:F26"/>
    <mergeCell ref="A1:F1"/>
    <mergeCell ref="A2:F2"/>
    <mergeCell ref="A3:A5"/>
    <mergeCell ref="B3:C3"/>
    <mergeCell ref="D3:F3"/>
    <mergeCell ref="B4:B5"/>
    <mergeCell ref="C4:C5"/>
    <mergeCell ref="D4:D5"/>
    <mergeCell ref="E4:F4"/>
    <mergeCell ref="A6:F6"/>
    <mergeCell ref="A12:F12"/>
    <mergeCell ref="A16:F16"/>
    <mergeCell ref="A22:F22"/>
  </mergeCells>
  <printOptions horizontalCentered="1"/>
  <pageMargins left="0.51181102362204722" right="0.51181102362204722" top="0.6692913385826772" bottom="0.55118110236220474" header="0.31496062992125984" footer="0.31496062992125984"/>
  <pageSetup paperSize="9" fitToHeight="0" orientation="portrait" r:id="rId1"/>
  <headerFooter differentFirst="1" alignWithMargins="0">
    <oddFooter>&amp;C&amp;"Arial,Normalny"&amp;9-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G31"/>
  <sheetViews>
    <sheetView showGridLines="0" tabSelected="1" view="pageBreakPreview" topLeftCell="A13" zoomScaleNormal="100" zoomScaleSheetLayoutView="100" workbookViewId="0">
      <selection activeCell="A15" sqref="A15:G15"/>
    </sheetView>
  </sheetViews>
  <sheetFormatPr defaultColWidth="8" defaultRowHeight="15"/>
  <cols>
    <col min="1" max="1" width="32.5" style="75" customWidth="1"/>
    <col min="2" max="2" width="11.75" style="75" customWidth="1"/>
    <col min="3" max="3" width="11.5" style="75" customWidth="1"/>
    <col min="4" max="4" width="11.375" style="75" customWidth="1"/>
    <col min="5" max="5" width="10.25" style="75" customWidth="1"/>
    <col min="6" max="6" width="10.625" style="75" customWidth="1"/>
    <col min="7" max="16377" width="8" style="75"/>
    <col min="16378" max="16378" width="0.5" style="75" customWidth="1"/>
    <col min="16379" max="16380" width="0.875" style="75" customWidth="1"/>
    <col min="16381" max="16384" width="0.625" style="75" customWidth="1"/>
  </cols>
  <sheetData>
    <row r="1" spans="1:7" ht="30" customHeight="1">
      <c r="A1" s="610" t="str">
        <f>'Tab 1'!A1:F1</f>
        <v xml:space="preserve"> I. EMERYTURY I RENTY REALIZOWANE PRZEZ KRUS</v>
      </c>
      <c r="B1" s="610"/>
      <c r="C1" s="610"/>
      <c r="D1" s="610"/>
      <c r="E1" s="610"/>
      <c r="F1" s="610"/>
    </row>
    <row r="2" spans="1:7" s="77" customFormat="1" ht="12.75">
      <c r="A2" s="76"/>
      <c r="B2" s="76"/>
      <c r="C2" s="76"/>
      <c r="D2" s="76"/>
      <c r="E2" s="76"/>
      <c r="F2" s="76"/>
    </row>
    <row r="3" spans="1:7" ht="30" customHeight="1">
      <c r="A3" s="631" t="s">
        <v>516</v>
      </c>
      <c r="B3" s="631"/>
      <c r="C3" s="631"/>
      <c r="D3" s="631"/>
      <c r="E3" s="631"/>
      <c r="F3" s="631"/>
    </row>
    <row r="4" spans="1:7" ht="21" customHeight="1">
      <c r="A4" s="616" t="s">
        <v>20</v>
      </c>
      <c r="B4" s="613" t="s">
        <v>21</v>
      </c>
      <c r="C4" s="614"/>
      <c r="D4" s="615" t="s">
        <v>503</v>
      </c>
      <c r="E4" s="615"/>
      <c r="F4" s="614"/>
    </row>
    <row r="5" spans="1:7" ht="18" customHeight="1">
      <c r="A5" s="616"/>
      <c r="B5" s="616" t="s">
        <v>502</v>
      </c>
      <c r="C5" s="616" t="s">
        <v>293</v>
      </c>
      <c r="D5" s="617" t="s">
        <v>502</v>
      </c>
      <c r="E5" s="619" t="s">
        <v>22</v>
      </c>
      <c r="F5" s="620"/>
    </row>
    <row r="6" spans="1:7" ht="63.75" customHeight="1">
      <c r="A6" s="616"/>
      <c r="B6" s="616"/>
      <c r="C6" s="616"/>
      <c r="D6" s="618"/>
      <c r="E6" s="462" t="s">
        <v>582</v>
      </c>
      <c r="F6" s="463" t="s">
        <v>583</v>
      </c>
    </row>
    <row r="7" spans="1:7" ht="21" customHeight="1">
      <c r="A7" s="621" t="s">
        <v>78</v>
      </c>
      <c r="B7" s="622"/>
      <c r="C7" s="622"/>
      <c r="D7" s="622"/>
      <c r="E7" s="622"/>
      <c r="F7" s="642"/>
    </row>
    <row r="8" spans="1:7" ht="21" customHeight="1">
      <c r="A8" s="171" t="s">
        <v>514</v>
      </c>
      <c r="B8" s="169">
        <v>645718</v>
      </c>
      <c r="C8" s="169">
        <v>643824</v>
      </c>
      <c r="D8" s="169">
        <v>638004</v>
      </c>
      <c r="E8" s="167">
        <f>D8/B8-1</f>
        <v>-1.1946391458810157E-2</v>
      </c>
      <c r="F8" s="167">
        <f>D8/C8-1</f>
        <v>-9.0397375680310033E-3</v>
      </c>
      <c r="G8" s="83"/>
    </row>
    <row r="9" spans="1:7" ht="21" customHeight="1">
      <c r="A9" s="171" t="s">
        <v>88</v>
      </c>
      <c r="B9" s="172">
        <v>173591015.88</v>
      </c>
      <c r="C9" s="172">
        <v>180909621.48999998</v>
      </c>
      <c r="D9" s="172">
        <v>181819022.80000001</v>
      </c>
      <c r="E9" s="176">
        <f>D9/B9-1</f>
        <v>4.739880620139858E-2</v>
      </c>
      <c r="F9" s="197">
        <f>D9/C9-1</f>
        <v>5.0268266690851604E-3</v>
      </c>
      <c r="G9" s="84"/>
    </row>
    <row r="10" spans="1:7" ht="21" customHeight="1">
      <c r="A10" s="629" t="s">
        <v>119</v>
      </c>
      <c r="B10" s="630"/>
      <c r="C10" s="630"/>
      <c r="D10" s="630"/>
      <c r="E10" s="630"/>
      <c r="F10" s="643"/>
    </row>
    <row r="11" spans="1:7" ht="21" customHeight="1">
      <c r="A11" s="171" t="s">
        <v>99</v>
      </c>
      <c r="B11" s="169">
        <v>518215</v>
      </c>
      <c r="C11" s="169">
        <v>518360</v>
      </c>
      <c r="D11" s="169">
        <v>513474</v>
      </c>
      <c r="E11" s="167">
        <f t="shared" ref="E11:E12" si="0">D11/B11-1</f>
        <v>-9.1487124070125381E-3</v>
      </c>
      <c r="F11" s="196">
        <f t="shared" ref="F11:F12" si="1">D11/C11-1</f>
        <v>-9.4258816266686862E-3</v>
      </c>
    </row>
    <row r="12" spans="1:7" ht="21" customHeight="1">
      <c r="A12" s="171" t="s">
        <v>88</v>
      </c>
      <c r="B12" s="172">
        <v>153747323.58000001</v>
      </c>
      <c r="C12" s="198">
        <v>160615502.69999999</v>
      </c>
      <c r="D12" s="198">
        <v>161295569.40000001</v>
      </c>
      <c r="E12" s="176">
        <f t="shared" si="0"/>
        <v>4.909513638507268E-2</v>
      </c>
      <c r="F12" s="197">
        <f t="shared" si="1"/>
        <v>4.23412863993744E-3</v>
      </c>
    </row>
    <row r="13" spans="1:7" ht="21" customHeight="1">
      <c r="A13" s="629" t="s">
        <v>117</v>
      </c>
      <c r="B13" s="630"/>
      <c r="C13" s="630"/>
      <c r="D13" s="630"/>
      <c r="E13" s="630"/>
      <c r="F13" s="643"/>
    </row>
    <row r="14" spans="1:7" ht="21" customHeight="1">
      <c r="A14" s="171" t="s">
        <v>99</v>
      </c>
      <c r="B14" s="169">
        <v>11649</v>
      </c>
      <c r="C14" s="169">
        <v>11239</v>
      </c>
      <c r="D14" s="169">
        <v>10950</v>
      </c>
      <c r="E14" s="167">
        <f t="shared" ref="E14:E15" si="2">D14/B14-1</f>
        <v>-6.000515065670875E-2</v>
      </c>
      <c r="F14" s="196">
        <f t="shared" ref="F14:F15" si="3">D14/C14-1</f>
        <v>-2.5714031497464207E-2</v>
      </c>
    </row>
    <row r="15" spans="1:7" ht="21" customHeight="1">
      <c r="A15" s="171" t="s">
        <v>88</v>
      </c>
      <c r="B15" s="172">
        <v>3197157.38</v>
      </c>
      <c r="C15" s="172">
        <v>3184092.98</v>
      </c>
      <c r="D15" s="172">
        <v>3087521.33</v>
      </c>
      <c r="E15" s="176">
        <f t="shared" si="2"/>
        <v>-3.4291727609605416E-2</v>
      </c>
      <c r="F15" s="197">
        <f t="shared" si="3"/>
        <v>-3.0329406398176162E-2</v>
      </c>
    </row>
    <row r="16" spans="1:7" ht="21" customHeight="1">
      <c r="A16" s="629" t="s">
        <v>120</v>
      </c>
      <c r="B16" s="630"/>
      <c r="C16" s="630"/>
      <c r="D16" s="630"/>
      <c r="E16" s="630"/>
      <c r="F16" s="643"/>
    </row>
    <row r="17" spans="1:6" ht="21" customHeight="1">
      <c r="A17" s="171" t="s">
        <v>99</v>
      </c>
      <c r="B17" s="169">
        <v>115853</v>
      </c>
      <c r="C17" s="169">
        <v>114225</v>
      </c>
      <c r="D17" s="169">
        <v>113580</v>
      </c>
      <c r="E17" s="167">
        <f t="shared" ref="E17:E18" si="4">D17/B17-1</f>
        <v>-1.9619690469819484E-2</v>
      </c>
      <c r="F17" s="196">
        <f t="shared" ref="F17:F18" si="5">D17/C17-1</f>
        <v>-5.6467498358503398E-3</v>
      </c>
    </row>
    <row r="18" spans="1:6" ht="21" customHeight="1">
      <c r="A18" s="187" t="s">
        <v>88</v>
      </c>
      <c r="B18" s="199">
        <v>16646534.92</v>
      </c>
      <c r="C18" s="189">
        <v>17110025.809999999</v>
      </c>
      <c r="D18" s="189">
        <v>17435932.07</v>
      </c>
      <c r="E18" s="176">
        <f t="shared" si="4"/>
        <v>4.7421109185406429E-2</v>
      </c>
      <c r="F18" s="197">
        <f t="shared" si="5"/>
        <v>1.9047677871387281E-2</v>
      </c>
    </row>
    <row r="19" spans="1:6" s="87" customFormat="1" ht="47.25" customHeight="1">
      <c r="A19" s="76"/>
      <c r="B19" s="85"/>
      <c r="C19" s="85"/>
      <c r="D19" s="85"/>
      <c r="E19" s="86"/>
      <c r="F19" s="86"/>
    </row>
    <row r="20" spans="1:6" ht="22.5" customHeight="1">
      <c r="A20" s="644" t="s">
        <v>515</v>
      </c>
      <c r="B20" s="644"/>
      <c r="C20" s="644"/>
      <c r="D20" s="644"/>
      <c r="E20" s="644"/>
      <c r="F20" s="644"/>
    </row>
    <row r="21" spans="1:6" ht="22.5" customHeight="1">
      <c r="A21" s="636" t="s">
        <v>20</v>
      </c>
      <c r="B21" s="632" t="s">
        <v>121</v>
      </c>
      <c r="C21" s="632" t="s">
        <v>122</v>
      </c>
      <c r="D21" s="612" t="s">
        <v>123</v>
      </c>
      <c r="E21" s="633"/>
      <c r="F21" s="634" t="s">
        <v>656</v>
      </c>
    </row>
    <row r="22" spans="1:6" ht="48" customHeight="1">
      <c r="A22" s="637"/>
      <c r="B22" s="632"/>
      <c r="C22" s="632"/>
      <c r="D22" s="578" t="s">
        <v>124</v>
      </c>
      <c r="E22" s="212" t="s">
        <v>125</v>
      </c>
      <c r="F22" s="635"/>
    </row>
    <row r="23" spans="1:6" ht="14.25" customHeight="1">
      <c r="A23" s="638"/>
      <c r="B23" s="639" t="s">
        <v>298</v>
      </c>
      <c r="C23" s="640"/>
      <c r="D23" s="640"/>
      <c r="E23" s="640"/>
      <c r="F23" s="641"/>
    </row>
    <row r="24" spans="1:6" ht="21" customHeight="1">
      <c r="A24" s="200" t="s">
        <v>78</v>
      </c>
      <c r="B24" s="201">
        <f>B25+B27+B31</f>
        <v>17871</v>
      </c>
      <c r="C24" s="201">
        <f>C25+C27+C31</f>
        <v>20147</v>
      </c>
      <c r="D24" s="201">
        <f>D25+D27+D31</f>
        <v>19560</v>
      </c>
      <c r="E24" s="201">
        <f t="shared" ref="E24:F24" si="6">E25+E27+E31</f>
        <v>219</v>
      </c>
      <c r="F24" s="201">
        <f t="shared" si="6"/>
        <v>18458</v>
      </c>
    </row>
    <row r="25" spans="1:6" ht="21" customHeight="1">
      <c r="A25" s="202" t="s">
        <v>126</v>
      </c>
      <c r="B25" s="203">
        <v>1273</v>
      </c>
      <c r="C25" s="203">
        <v>4868</v>
      </c>
      <c r="D25" s="203">
        <v>4600</v>
      </c>
      <c r="E25" s="204">
        <v>49</v>
      </c>
      <c r="F25" s="203">
        <v>1541</v>
      </c>
    </row>
    <row r="26" spans="1:6" ht="21" customHeight="1">
      <c r="A26" s="202" t="s">
        <v>127</v>
      </c>
      <c r="B26" s="169">
        <v>8</v>
      </c>
      <c r="C26" s="169">
        <v>12</v>
      </c>
      <c r="D26" s="169">
        <v>17</v>
      </c>
      <c r="E26" s="205">
        <v>0</v>
      </c>
      <c r="F26" s="169">
        <v>3</v>
      </c>
    </row>
    <row r="27" spans="1:6" ht="21" customHeight="1">
      <c r="A27" s="202" t="s">
        <v>128</v>
      </c>
      <c r="B27" s="203">
        <v>16598</v>
      </c>
      <c r="C27" s="203">
        <v>15279</v>
      </c>
      <c r="D27" s="203">
        <v>14960</v>
      </c>
      <c r="E27" s="203">
        <v>170</v>
      </c>
      <c r="F27" s="203">
        <v>16917</v>
      </c>
    </row>
    <row r="28" spans="1:6" ht="21" customHeight="1">
      <c r="A28" s="202" t="s">
        <v>655</v>
      </c>
      <c r="B28" s="169">
        <v>15554</v>
      </c>
      <c r="C28" s="169">
        <v>13338</v>
      </c>
      <c r="D28" s="169">
        <v>13129</v>
      </c>
      <c r="E28" s="206">
        <v>138</v>
      </c>
      <c r="F28" s="169">
        <v>15763</v>
      </c>
    </row>
    <row r="29" spans="1:6" ht="21" customHeight="1">
      <c r="A29" s="202" t="s">
        <v>654</v>
      </c>
      <c r="B29" s="207">
        <v>700</v>
      </c>
      <c r="C29" s="207">
        <v>659</v>
      </c>
      <c r="D29" s="207">
        <v>585</v>
      </c>
      <c r="E29" s="206">
        <v>9</v>
      </c>
      <c r="F29" s="207">
        <v>774</v>
      </c>
    </row>
    <row r="30" spans="1:6" ht="21" customHeight="1">
      <c r="A30" s="202" t="s">
        <v>131</v>
      </c>
      <c r="B30" s="169">
        <v>344</v>
      </c>
      <c r="C30" s="169">
        <v>1282</v>
      </c>
      <c r="D30" s="169">
        <v>1246</v>
      </c>
      <c r="E30" s="206">
        <v>23</v>
      </c>
      <c r="F30" s="169">
        <v>380</v>
      </c>
    </row>
    <row r="31" spans="1:6" ht="22.5">
      <c r="A31" s="208" t="s">
        <v>132</v>
      </c>
      <c r="B31" s="209">
        <v>0</v>
      </c>
      <c r="C31" s="209">
        <v>0</v>
      </c>
      <c r="D31" s="209">
        <v>0</v>
      </c>
      <c r="E31" s="209">
        <v>0</v>
      </c>
      <c r="F31" s="209">
        <v>0</v>
      </c>
    </row>
  </sheetData>
  <mergeCells count="20">
    <mergeCell ref="A7:F7"/>
    <mergeCell ref="A10:F10"/>
    <mergeCell ref="A13:F13"/>
    <mergeCell ref="A16:F16"/>
    <mergeCell ref="A20:F20"/>
    <mergeCell ref="B21:B22"/>
    <mergeCell ref="C21:C22"/>
    <mergeCell ref="D21:E21"/>
    <mergeCell ref="F21:F22"/>
    <mergeCell ref="A21:A23"/>
    <mergeCell ref="B23:F23"/>
    <mergeCell ref="A1:F1"/>
    <mergeCell ref="A3:F3"/>
    <mergeCell ref="A4:A6"/>
    <mergeCell ref="B4:C4"/>
    <mergeCell ref="B5:B6"/>
    <mergeCell ref="C5:C6"/>
    <mergeCell ref="D5:D6"/>
    <mergeCell ref="E5:F5"/>
    <mergeCell ref="D4:F4"/>
  </mergeCells>
  <printOptions horizontalCentered="1"/>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 &amp;P -</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38"/>
  <sheetViews>
    <sheetView showGridLines="0" tabSelected="1" view="pageBreakPreview" zoomScaleNormal="100" zoomScaleSheetLayoutView="100" workbookViewId="0">
      <selection activeCell="A15" sqref="A15:G15"/>
    </sheetView>
  </sheetViews>
  <sheetFormatPr defaultColWidth="8" defaultRowHeight="12.75"/>
  <cols>
    <col min="1" max="1" width="31.25" style="1" customWidth="1"/>
    <col min="2" max="2" width="10.125" style="1" customWidth="1"/>
    <col min="3" max="3" width="9.875" style="1" customWidth="1"/>
    <col min="4" max="4" width="10.25" style="1" customWidth="1"/>
    <col min="5" max="5" width="9.375" style="1" customWidth="1"/>
    <col min="6" max="6" width="12.5" style="95" customWidth="1"/>
    <col min="7" max="7" width="10.875" style="1" customWidth="1"/>
    <col min="8" max="16383" width="8" style="1"/>
    <col min="16384" max="16384" width="2.5" style="1" customWidth="1"/>
  </cols>
  <sheetData>
    <row r="1" spans="1:11" ht="30" customHeight="1">
      <c r="A1" s="645" t="str">
        <f>'Tab 2 i 3'!A1:F1</f>
        <v xml:space="preserve"> I. EMERYTURY I RENTY REALIZOWANE PRZEZ KRUS</v>
      </c>
      <c r="B1" s="645"/>
      <c r="C1" s="645"/>
      <c r="D1" s="645"/>
      <c r="E1" s="645"/>
      <c r="F1" s="645"/>
      <c r="G1" s="645"/>
    </row>
    <row r="2" spans="1:11" ht="42.75" customHeight="1">
      <c r="A2" s="646" t="s">
        <v>592</v>
      </c>
      <c r="B2" s="646"/>
      <c r="C2" s="646"/>
      <c r="D2" s="646"/>
      <c r="E2" s="646"/>
      <c r="F2" s="646"/>
      <c r="G2" s="646"/>
      <c r="H2" s="14"/>
    </row>
    <row r="3" spans="1:11" ht="21" customHeight="1">
      <c r="A3" s="617" t="s">
        <v>20</v>
      </c>
      <c r="B3" s="647" t="s">
        <v>133</v>
      </c>
      <c r="C3" s="648" t="s">
        <v>134</v>
      </c>
      <c r="D3" s="649"/>
      <c r="E3" s="649"/>
      <c r="F3" s="649"/>
      <c r="G3" s="650" t="s">
        <v>135</v>
      </c>
      <c r="H3" s="40"/>
    </row>
    <row r="4" spans="1:11" ht="64.5" customHeight="1">
      <c r="A4" s="652"/>
      <c r="B4" s="647"/>
      <c r="C4" s="579" t="s">
        <v>136</v>
      </c>
      <c r="D4" s="579" t="s">
        <v>137</v>
      </c>
      <c r="E4" s="231" t="s">
        <v>138</v>
      </c>
      <c r="F4" s="580" t="s">
        <v>139</v>
      </c>
      <c r="G4" s="651"/>
      <c r="H4" s="40"/>
    </row>
    <row r="5" spans="1:11" ht="15" customHeight="1">
      <c r="A5" s="618"/>
      <c r="B5" s="613" t="str">
        <f>'Tab 2 i 3'!B23:F23</f>
        <v>I KWARTAŁ 2021 R.</v>
      </c>
      <c r="C5" s="615"/>
      <c r="D5" s="615"/>
      <c r="E5" s="615"/>
      <c r="F5" s="615"/>
      <c r="G5" s="614"/>
      <c r="H5" s="40"/>
    </row>
    <row r="6" spans="1:11" ht="15" customHeight="1">
      <c r="A6" s="200" t="s">
        <v>78</v>
      </c>
      <c r="B6" s="215">
        <f>C6+G6</f>
        <v>19560</v>
      </c>
      <c r="C6" s="215">
        <f>D6+E6</f>
        <v>19331</v>
      </c>
      <c r="D6" s="215">
        <f>D7+D9+D13</f>
        <v>17728</v>
      </c>
      <c r="E6" s="216">
        <f>E7+E9</f>
        <v>1603</v>
      </c>
      <c r="F6" s="590">
        <f>E6/C6</f>
        <v>8.2923801148414467E-2</v>
      </c>
      <c r="G6" s="217">
        <f>G7+G9</f>
        <v>229</v>
      </c>
      <c r="H6" s="88"/>
    </row>
    <row r="7" spans="1:11" ht="15" customHeight="1">
      <c r="A7" s="202" t="s">
        <v>126</v>
      </c>
      <c r="B7" s="218">
        <f t="shared" ref="B7:B13" si="0">C7+G7</f>
        <v>4600</v>
      </c>
      <c r="C7" s="218">
        <f>D7+E7</f>
        <v>4563</v>
      </c>
      <c r="D7" s="218">
        <v>4076</v>
      </c>
      <c r="E7" s="218">
        <v>487</v>
      </c>
      <c r="F7" s="591">
        <f t="shared" ref="F7:F12" si="1">E7/C7</f>
        <v>0.10672802980495288</v>
      </c>
      <c r="G7" s="218">
        <v>37</v>
      </c>
      <c r="H7" s="40"/>
      <c r="K7" s="89"/>
    </row>
    <row r="8" spans="1:11" ht="15" customHeight="1">
      <c r="A8" s="202" t="s">
        <v>127</v>
      </c>
      <c r="B8" s="218">
        <f t="shared" si="0"/>
        <v>17</v>
      </c>
      <c r="C8" s="218">
        <f t="shared" ref="C8:C13" si="2">D8+E8</f>
        <v>17</v>
      </c>
      <c r="D8" s="218">
        <v>13</v>
      </c>
      <c r="E8" s="219">
        <v>4</v>
      </c>
      <c r="F8" s="591">
        <f t="shared" si="1"/>
        <v>0.23529411764705882</v>
      </c>
      <c r="G8" s="547">
        <v>0</v>
      </c>
      <c r="H8" s="40"/>
      <c r="K8" s="89"/>
    </row>
    <row r="9" spans="1:11" ht="15" customHeight="1">
      <c r="A9" s="202" t="s">
        <v>128</v>
      </c>
      <c r="B9" s="218">
        <f t="shared" si="0"/>
        <v>14960</v>
      </c>
      <c r="C9" s="218">
        <f t="shared" si="2"/>
        <v>14768</v>
      </c>
      <c r="D9" s="218">
        <v>13652</v>
      </c>
      <c r="E9" s="218">
        <v>1116</v>
      </c>
      <c r="F9" s="591">
        <f t="shared" si="1"/>
        <v>7.5568797399783311E-2</v>
      </c>
      <c r="G9" s="220">
        <v>192</v>
      </c>
      <c r="H9" s="40"/>
      <c r="K9" s="89"/>
    </row>
    <row r="10" spans="1:11" ht="21" customHeight="1">
      <c r="A10" s="202" t="s">
        <v>129</v>
      </c>
      <c r="B10" s="218">
        <f t="shared" si="0"/>
        <v>13714</v>
      </c>
      <c r="C10" s="218">
        <f t="shared" si="2"/>
        <v>13555</v>
      </c>
      <c r="D10" s="221">
        <v>12502</v>
      </c>
      <c r="E10" s="222">
        <v>1053</v>
      </c>
      <c r="F10" s="591">
        <f t="shared" si="1"/>
        <v>7.7683511619328655E-2</v>
      </c>
      <c r="G10" s="223">
        <v>159</v>
      </c>
      <c r="H10" s="40"/>
      <c r="K10" s="89"/>
    </row>
    <row r="11" spans="1:11" ht="27" customHeight="1">
      <c r="A11" s="202" t="s">
        <v>130</v>
      </c>
      <c r="B11" s="218">
        <f t="shared" si="0"/>
        <v>585</v>
      </c>
      <c r="C11" s="218">
        <f t="shared" si="2"/>
        <v>584</v>
      </c>
      <c r="D11" s="221">
        <v>478</v>
      </c>
      <c r="E11" s="221">
        <v>106</v>
      </c>
      <c r="F11" s="591">
        <f t="shared" si="1"/>
        <v>0.1815068493150685</v>
      </c>
      <c r="G11" s="220">
        <v>1</v>
      </c>
      <c r="H11" s="40"/>
      <c r="K11" s="89"/>
    </row>
    <row r="12" spans="1:11" ht="21" customHeight="1">
      <c r="A12" s="202" t="s">
        <v>131</v>
      </c>
      <c r="B12" s="218">
        <f t="shared" si="0"/>
        <v>1246</v>
      </c>
      <c r="C12" s="218">
        <f t="shared" si="2"/>
        <v>1213</v>
      </c>
      <c r="D12" s="218">
        <v>1150</v>
      </c>
      <c r="E12" s="219">
        <v>63</v>
      </c>
      <c r="F12" s="591">
        <f t="shared" si="1"/>
        <v>5.193734542456719E-2</v>
      </c>
      <c r="G12" s="220">
        <v>33</v>
      </c>
      <c r="H12" s="40"/>
      <c r="K12" s="89"/>
    </row>
    <row r="13" spans="1:11" ht="34.5" customHeight="1">
      <c r="A13" s="208" t="s">
        <v>132</v>
      </c>
      <c r="B13" s="224">
        <f t="shared" si="0"/>
        <v>0</v>
      </c>
      <c r="C13" s="224">
        <f t="shared" si="2"/>
        <v>0</v>
      </c>
      <c r="D13" s="224">
        <v>0</v>
      </c>
      <c r="E13" s="224">
        <v>0</v>
      </c>
      <c r="F13" s="592" t="s">
        <v>643</v>
      </c>
      <c r="G13" s="224">
        <v>0</v>
      </c>
      <c r="H13" s="40"/>
      <c r="K13" s="89"/>
    </row>
    <row r="14" spans="1:11" ht="27.75" customHeight="1">
      <c r="A14" s="238"/>
      <c r="B14" s="239"/>
      <c r="C14" s="239"/>
      <c r="D14" s="239"/>
      <c r="E14" s="240"/>
      <c r="F14" s="240"/>
      <c r="G14" s="240"/>
      <c r="H14" s="40"/>
      <c r="K14" s="89"/>
    </row>
    <row r="15" spans="1:11" ht="30" customHeight="1">
      <c r="A15" s="646" t="s">
        <v>593</v>
      </c>
      <c r="B15" s="646"/>
      <c r="C15" s="646"/>
      <c r="D15" s="646"/>
      <c r="E15" s="646"/>
      <c r="F15" s="646"/>
      <c r="G15" s="646"/>
      <c r="H15" s="14"/>
    </row>
    <row r="16" spans="1:11" s="90" customFormat="1" ht="18" customHeight="1">
      <c r="A16" s="617" t="s">
        <v>20</v>
      </c>
      <c r="B16" s="647" t="s">
        <v>133</v>
      </c>
      <c r="C16" s="648" t="s">
        <v>134</v>
      </c>
      <c r="D16" s="649"/>
      <c r="E16" s="649"/>
      <c r="F16" s="649"/>
      <c r="G16" s="617" t="s">
        <v>135</v>
      </c>
    </row>
    <row r="17" spans="1:8" ht="41.25" customHeight="1">
      <c r="A17" s="652"/>
      <c r="B17" s="647"/>
      <c r="C17" s="577" t="s">
        <v>136</v>
      </c>
      <c r="D17" s="577" t="s">
        <v>137</v>
      </c>
      <c r="E17" s="577" t="s">
        <v>138</v>
      </c>
      <c r="F17" s="580" t="s">
        <v>140</v>
      </c>
      <c r="G17" s="618"/>
    </row>
    <row r="18" spans="1:8" ht="15" customHeight="1">
      <c r="A18" s="618"/>
      <c r="B18" s="613" t="str">
        <f>B5</f>
        <v>I KWARTAŁ 2021 R.</v>
      </c>
      <c r="C18" s="615"/>
      <c r="D18" s="615"/>
      <c r="E18" s="615"/>
      <c r="F18" s="615"/>
      <c r="G18" s="614"/>
    </row>
    <row r="19" spans="1:8" ht="21" customHeight="1">
      <c r="A19" s="225" t="s">
        <v>78</v>
      </c>
      <c r="B19" s="217">
        <f>SUM(B20:B35)</f>
        <v>19560</v>
      </c>
      <c r="C19" s="217">
        <f>SUM(C20:C35)</f>
        <v>19331</v>
      </c>
      <c r="D19" s="217">
        <f>SUM(D20:D35)</f>
        <v>17728</v>
      </c>
      <c r="E19" s="217">
        <f>SUM(E20:E35)</f>
        <v>1603</v>
      </c>
      <c r="F19" s="593">
        <f>E19/C19</f>
        <v>8.2923801148414467E-2</v>
      </c>
      <c r="G19" s="217">
        <f>SUM(G20:G35)</f>
        <v>229</v>
      </c>
      <c r="H19" s="91"/>
    </row>
    <row r="20" spans="1:8" ht="21" customHeight="1">
      <c r="A20" s="226" t="s">
        <v>51</v>
      </c>
      <c r="B20" s="223">
        <f>C20+G20</f>
        <v>592</v>
      </c>
      <c r="C20" s="220">
        <f>SUM(D20:E20)</f>
        <v>587</v>
      </c>
      <c r="D20" s="223">
        <v>527</v>
      </c>
      <c r="E20" s="223">
        <v>60</v>
      </c>
      <c r="F20" s="594">
        <f t="shared" ref="F20:F35" si="3">E20/C20</f>
        <v>0.10221465076660988</v>
      </c>
      <c r="G20" s="223">
        <v>5</v>
      </c>
      <c r="H20" s="91"/>
    </row>
    <row r="21" spans="1:8" ht="21" customHeight="1">
      <c r="A21" s="226" t="s">
        <v>52</v>
      </c>
      <c r="B21" s="223">
        <f t="shared" ref="B21:B35" si="4">C21+G21</f>
        <v>1363</v>
      </c>
      <c r="C21" s="220">
        <f t="shared" ref="C21:C35" si="5">SUM(D21:E21)</f>
        <v>1352</v>
      </c>
      <c r="D21" s="223">
        <v>1270</v>
      </c>
      <c r="E21" s="223">
        <v>82</v>
      </c>
      <c r="F21" s="594">
        <f t="shared" si="3"/>
        <v>6.0650887573964495E-2</v>
      </c>
      <c r="G21" s="223">
        <v>11</v>
      </c>
      <c r="H21" s="91"/>
    </row>
    <row r="22" spans="1:8" ht="21" customHeight="1">
      <c r="A22" s="226" t="s">
        <v>53</v>
      </c>
      <c r="B22" s="223">
        <f t="shared" si="4"/>
        <v>2096</v>
      </c>
      <c r="C22" s="220">
        <f t="shared" si="5"/>
        <v>2069</v>
      </c>
      <c r="D22" s="223">
        <v>1834</v>
      </c>
      <c r="E22" s="223">
        <v>235</v>
      </c>
      <c r="F22" s="594">
        <f t="shared" si="3"/>
        <v>0.11358144030932818</v>
      </c>
      <c r="G22" s="223">
        <v>27</v>
      </c>
      <c r="H22" s="91"/>
    </row>
    <row r="23" spans="1:8" ht="21" customHeight="1">
      <c r="A23" s="226" t="s">
        <v>54</v>
      </c>
      <c r="B23" s="223">
        <f t="shared" si="4"/>
        <v>232</v>
      </c>
      <c r="C23" s="220">
        <f t="shared" si="5"/>
        <v>228</v>
      </c>
      <c r="D23" s="223">
        <v>210</v>
      </c>
      <c r="E23" s="223">
        <v>18</v>
      </c>
      <c r="F23" s="594">
        <f t="shared" si="3"/>
        <v>7.8947368421052627E-2</v>
      </c>
      <c r="G23" s="223">
        <v>4</v>
      </c>
      <c r="H23" s="92"/>
    </row>
    <row r="24" spans="1:8" ht="21" customHeight="1">
      <c r="A24" s="226" t="s">
        <v>55</v>
      </c>
      <c r="B24" s="223">
        <f t="shared" si="4"/>
        <v>1354</v>
      </c>
      <c r="C24" s="220">
        <f t="shared" si="5"/>
        <v>1340</v>
      </c>
      <c r="D24" s="223">
        <v>1205</v>
      </c>
      <c r="E24" s="223">
        <v>135</v>
      </c>
      <c r="F24" s="594">
        <f t="shared" si="3"/>
        <v>0.10074626865671642</v>
      </c>
      <c r="G24" s="223">
        <v>14</v>
      </c>
      <c r="H24" s="92"/>
    </row>
    <row r="25" spans="1:8" ht="21" customHeight="1">
      <c r="A25" s="226" t="s">
        <v>56</v>
      </c>
      <c r="B25" s="223">
        <f t="shared" si="4"/>
        <v>2716</v>
      </c>
      <c r="C25" s="220">
        <f t="shared" si="5"/>
        <v>2693</v>
      </c>
      <c r="D25" s="223">
        <v>2543</v>
      </c>
      <c r="E25" s="223">
        <v>150</v>
      </c>
      <c r="F25" s="594">
        <f t="shared" si="3"/>
        <v>5.5699962866691426E-2</v>
      </c>
      <c r="G25" s="223">
        <v>23</v>
      </c>
      <c r="H25" s="91"/>
    </row>
    <row r="26" spans="1:8" ht="21" customHeight="1">
      <c r="A26" s="226" t="s">
        <v>57</v>
      </c>
      <c r="B26" s="223">
        <f t="shared" si="4"/>
        <v>2569</v>
      </c>
      <c r="C26" s="220">
        <f t="shared" si="5"/>
        <v>2549</v>
      </c>
      <c r="D26" s="223">
        <v>2350</v>
      </c>
      <c r="E26" s="223">
        <v>199</v>
      </c>
      <c r="F26" s="594">
        <f t="shared" si="3"/>
        <v>7.8069831306394666E-2</v>
      </c>
      <c r="G26" s="223">
        <v>20</v>
      </c>
      <c r="H26" s="91"/>
    </row>
    <row r="27" spans="1:8" ht="21" customHeight="1">
      <c r="A27" s="226" t="s">
        <v>58</v>
      </c>
      <c r="B27" s="223">
        <f t="shared" si="4"/>
        <v>272</v>
      </c>
      <c r="C27" s="220">
        <f t="shared" si="5"/>
        <v>272</v>
      </c>
      <c r="D27" s="223">
        <v>246</v>
      </c>
      <c r="E27" s="223">
        <v>26</v>
      </c>
      <c r="F27" s="594">
        <f t="shared" si="3"/>
        <v>9.5588235294117641E-2</v>
      </c>
      <c r="G27" s="574">
        <v>0</v>
      </c>
      <c r="H27" s="91"/>
    </row>
    <row r="28" spans="1:8" ht="21" customHeight="1">
      <c r="A28" s="226" t="s">
        <v>59</v>
      </c>
      <c r="B28" s="223">
        <f t="shared" si="4"/>
        <v>1536</v>
      </c>
      <c r="C28" s="220">
        <f t="shared" si="5"/>
        <v>1497</v>
      </c>
      <c r="D28" s="223">
        <v>1378</v>
      </c>
      <c r="E28" s="223">
        <v>119</v>
      </c>
      <c r="F28" s="594">
        <f t="shared" si="3"/>
        <v>7.9492317969271878E-2</v>
      </c>
      <c r="G28" s="223">
        <v>39</v>
      </c>
      <c r="H28" s="91"/>
    </row>
    <row r="29" spans="1:8" ht="21" customHeight="1">
      <c r="A29" s="226" t="s">
        <v>60</v>
      </c>
      <c r="B29" s="223">
        <f t="shared" si="4"/>
        <v>1336</v>
      </c>
      <c r="C29" s="220">
        <f t="shared" si="5"/>
        <v>1323</v>
      </c>
      <c r="D29" s="223">
        <v>1166</v>
      </c>
      <c r="E29" s="223">
        <v>157</v>
      </c>
      <c r="F29" s="594">
        <f t="shared" si="3"/>
        <v>0.11866969009826153</v>
      </c>
      <c r="G29" s="223">
        <v>13</v>
      </c>
      <c r="H29" s="91"/>
    </row>
    <row r="30" spans="1:8" ht="21" customHeight="1">
      <c r="A30" s="226" t="s">
        <v>61</v>
      </c>
      <c r="B30" s="223">
        <f t="shared" si="4"/>
        <v>654</v>
      </c>
      <c r="C30" s="220">
        <f t="shared" si="5"/>
        <v>649</v>
      </c>
      <c r="D30" s="223">
        <v>598</v>
      </c>
      <c r="E30" s="223">
        <v>51</v>
      </c>
      <c r="F30" s="594">
        <f t="shared" si="3"/>
        <v>7.8582434514637908E-2</v>
      </c>
      <c r="G30" s="223">
        <v>5</v>
      </c>
      <c r="H30" s="91"/>
    </row>
    <row r="31" spans="1:8" ht="21" customHeight="1">
      <c r="A31" s="226" t="s">
        <v>62</v>
      </c>
      <c r="B31" s="223">
        <f t="shared" si="4"/>
        <v>547</v>
      </c>
      <c r="C31" s="220">
        <f t="shared" si="5"/>
        <v>542</v>
      </c>
      <c r="D31" s="223">
        <v>488</v>
      </c>
      <c r="E31" s="223">
        <v>54</v>
      </c>
      <c r="F31" s="594">
        <f t="shared" si="3"/>
        <v>9.9630996309963096E-2</v>
      </c>
      <c r="G31" s="223">
        <v>5</v>
      </c>
      <c r="H31" s="91"/>
    </row>
    <row r="32" spans="1:8" ht="21" customHeight="1">
      <c r="A32" s="226" t="s">
        <v>63</v>
      </c>
      <c r="B32" s="223">
        <f t="shared" si="4"/>
        <v>970</v>
      </c>
      <c r="C32" s="220">
        <f t="shared" si="5"/>
        <v>938</v>
      </c>
      <c r="D32" s="223">
        <v>803</v>
      </c>
      <c r="E32" s="223">
        <v>135</v>
      </c>
      <c r="F32" s="594">
        <f t="shared" si="3"/>
        <v>0.1439232409381663</v>
      </c>
      <c r="G32" s="223">
        <v>32</v>
      </c>
      <c r="H32" s="91"/>
    </row>
    <row r="33" spans="1:8" ht="21" customHeight="1">
      <c r="A33" s="226" t="s">
        <v>64</v>
      </c>
      <c r="B33" s="223">
        <f t="shared" si="4"/>
        <v>601</v>
      </c>
      <c r="C33" s="220">
        <f t="shared" si="5"/>
        <v>594</v>
      </c>
      <c r="D33" s="223">
        <v>535</v>
      </c>
      <c r="E33" s="223">
        <v>59</v>
      </c>
      <c r="F33" s="594">
        <f t="shared" si="3"/>
        <v>9.9326599326599332E-2</v>
      </c>
      <c r="G33" s="223">
        <v>7</v>
      </c>
      <c r="H33" s="91"/>
    </row>
    <row r="34" spans="1:8" ht="21" customHeight="1">
      <c r="A34" s="226" t="s">
        <v>65</v>
      </c>
      <c r="B34" s="223">
        <f t="shared" si="4"/>
        <v>2307</v>
      </c>
      <c r="C34" s="220">
        <f t="shared" si="5"/>
        <v>2286</v>
      </c>
      <c r="D34" s="223">
        <v>2193</v>
      </c>
      <c r="E34" s="223">
        <v>93</v>
      </c>
      <c r="F34" s="594">
        <f t="shared" si="3"/>
        <v>4.0682414698162729E-2</v>
      </c>
      <c r="G34" s="223">
        <v>21</v>
      </c>
      <c r="H34" s="91"/>
    </row>
    <row r="35" spans="1:8" ht="21" customHeight="1">
      <c r="A35" s="227" t="s">
        <v>66</v>
      </c>
      <c r="B35" s="228">
        <f t="shared" si="4"/>
        <v>415</v>
      </c>
      <c r="C35" s="229">
        <f t="shared" si="5"/>
        <v>412</v>
      </c>
      <c r="D35" s="228">
        <v>382</v>
      </c>
      <c r="E35" s="230">
        <v>30</v>
      </c>
      <c r="F35" s="595">
        <f t="shared" si="3"/>
        <v>7.281553398058252E-2</v>
      </c>
      <c r="G35" s="228">
        <v>3</v>
      </c>
      <c r="H35" s="91"/>
    </row>
    <row r="36" spans="1:8" ht="15">
      <c r="A36" s="3"/>
      <c r="B36" s="93"/>
      <c r="C36" s="93"/>
      <c r="D36" s="93"/>
      <c r="E36" s="93"/>
      <c r="F36" s="94"/>
      <c r="G36" s="93"/>
      <c r="H36" s="91"/>
    </row>
    <row r="37" spans="1:8">
      <c r="B37" s="18"/>
      <c r="C37" s="18"/>
      <c r="D37" s="18"/>
      <c r="E37" s="18"/>
      <c r="G37" s="18"/>
    </row>
    <row r="38" spans="1:8">
      <c r="B38" s="18"/>
      <c r="C38" s="18"/>
      <c r="D38" s="18"/>
      <c r="E38" s="18"/>
      <c r="G38" s="18"/>
    </row>
  </sheetData>
  <mergeCells count="13">
    <mergeCell ref="A15:G15"/>
    <mergeCell ref="B16:B17"/>
    <mergeCell ref="C16:F16"/>
    <mergeCell ref="G16:G17"/>
    <mergeCell ref="A16:A18"/>
    <mergeCell ref="B18:G18"/>
    <mergeCell ref="A1:G1"/>
    <mergeCell ref="A2:G2"/>
    <mergeCell ref="B3:B4"/>
    <mergeCell ref="C3:F3"/>
    <mergeCell ref="G3:G4"/>
    <mergeCell ref="A3:A5"/>
    <mergeCell ref="B5:G5"/>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ignoredErrors>
    <ignoredError sqref="E6 G6 B19:B35 C19:E19 G19" unlockedFormula="1"/>
    <ignoredError sqref="F6 F1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G27"/>
  <sheetViews>
    <sheetView showGridLines="0" tabSelected="1" view="pageBreakPreview" zoomScaleNormal="100" zoomScaleSheetLayoutView="100" workbookViewId="0">
      <selection activeCell="A15" sqref="A15:G15"/>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7" ht="30" customHeight="1">
      <c r="A1" s="645" t="str">
        <f>'Tab 4 i 5'!A1:G1</f>
        <v xml:space="preserve"> I. EMERYTURY I RENTY REALIZOWANE PRZEZ KRUS</v>
      </c>
      <c r="B1" s="645"/>
      <c r="C1" s="645"/>
      <c r="D1" s="645"/>
      <c r="E1" s="645"/>
      <c r="F1" s="645"/>
      <c r="G1" s="645"/>
    </row>
    <row r="2" spans="1:7" ht="33" customHeight="1"/>
    <row r="3" spans="1:7" ht="39" customHeight="1">
      <c r="A3" s="654" t="s">
        <v>594</v>
      </c>
      <c r="B3" s="654"/>
      <c r="C3" s="654"/>
      <c r="D3" s="654"/>
      <c r="E3" s="654"/>
      <c r="F3" s="654"/>
      <c r="G3" s="654"/>
    </row>
    <row r="4" spans="1:7" ht="75" customHeight="1">
      <c r="A4" s="659" t="s">
        <v>20</v>
      </c>
      <c r="B4" s="582" t="s">
        <v>141</v>
      </c>
      <c r="C4" s="582" t="s">
        <v>142</v>
      </c>
      <c r="D4" s="582" t="s">
        <v>143</v>
      </c>
      <c r="E4" s="582" t="s">
        <v>144</v>
      </c>
      <c r="F4" s="582" t="s">
        <v>145</v>
      </c>
    </row>
    <row r="5" spans="1:7" ht="15.75" customHeight="1">
      <c r="A5" s="660"/>
      <c r="B5" s="661" t="str">
        <f>'Tab 4 i 5'!B18:G18</f>
        <v>I KWARTAŁ 2021 R.</v>
      </c>
      <c r="C5" s="662"/>
      <c r="D5" s="662"/>
      <c r="E5" s="662"/>
      <c r="F5" s="663"/>
    </row>
    <row r="6" spans="1:7" ht="21" customHeight="1">
      <c r="A6" s="232" t="s">
        <v>78</v>
      </c>
      <c r="B6" s="232">
        <v>837</v>
      </c>
      <c r="C6" s="232">
        <v>560</v>
      </c>
      <c r="D6" s="232">
        <v>89</v>
      </c>
      <c r="E6" s="232">
        <v>582</v>
      </c>
      <c r="F6" s="232">
        <v>868</v>
      </c>
    </row>
    <row r="7" spans="1:7" ht="21" customHeight="1">
      <c r="A7" s="233" t="s">
        <v>126</v>
      </c>
      <c r="B7" s="233">
        <v>230</v>
      </c>
      <c r="C7" s="233">
        <v>192</v>
      </c>
      <c r="D7" s="233">
        <v>29</v>
      </c>
      <c r="E7" s="233">
        <v>181</v>
      </c>
      <c r="F7" s="233">
        <v>265</v>
      </c>
    </row>
    <row r="8" spans="1:7" ht="21" customHeight="1">
      <c r="A8" s="233" t="s">
        <v>127</v>
      </c>
      <c r="B8" s="233">
        <v>17</v>
      </c>
      <c r="C8" s="233">
        <v>12</v>
      </c>
      <c r="D8" s="233">
        <v>2</v>
      </c>
      <c r="E8" s="233">
        <v>7</v>
      </c>
      <c r="F8" s="233">
        <v>22</v>
      </c>
    </row>
    <row r="9" spans="1:7" ht="21" customHeight="1">
      <c r="A9" s="233" t="s">
        <v>128</v>
      </c>
      <c r="B9" s="233">
        <v>607</v>
      </c>
      <c r="C9" s="233">
        <v>368</v>
      </c>
      <c r="D9" s="233">
        <v>60</v>
      </c>
      <c r="E9" s="233">
        <v>401</v>
      </c>
      <c r="F9" s="233">
        <v>603</v>
      </c>
    </row>
    <row r="10" spans="1:7" ht="21" customHeight="1">
      <c r="A10" s="233" t="s">
        <v>129</v>
      </c>
      <c r="B10" s="233">
        <v>498</v>
      </c>
      <c r="C10" s="233">
        <v>300</v>
      </c>
      <c r="D10" s="233">
        <v>41</v>
      </c>
      <c r="E10" s="233">
        <v>326</v>
      </c>
      <c r="F10" s="233">
        <v>497</v>
      </c>
    </row>
    <row r="11" spans="1:7" ht="27.75" customHeight="1">
      <c r="A11" s="235" t="s">
        <v>130</v>
      </c>
      <c r="B11" s="233">
        <v>14</v>
      </c>
      <c r="C11" s="233">
        <v>8</v>
      </c>
      <c r="D11" s="234">
        <v>0</v>
      </c>
      <c r="E11" s="233">
        <v>12</v>
      </c>
      <c r="F11" s="233">
        <v>12</v>
      </c>
    </row>
    <row r="12" spans="1:7" ht="21" customHeight="1">
      <c r="A12" s="236" t="s">
        <v>131</v>
      </c>
      <c r="B12" s="236">
        <v>109</v>
      </c>
      <c r="C12" s="236">
        <v>68</v>
      </c>
      <c r="D12" s="236">
        <v>19</v>
      </c>
      <c r="E12" s="236">
        <v>75</v>
      </c>
      <c r="F12" s="236">
        <v>106</v>
      </c>
    </row>
    <row r="13" spans="1:7" ht="63.75" customHeight="1"/>
    <row r="14" spans="1:7" ht="36" customHeight="1">
      <c r="A14" s="658" t="s">
        <v>595</v>
      </c>
      <c r="B14" s="658"/>
      <c r="C14" s="658"/>
      <c r="D14" s="658"/>
      <c r="E14" s="658"/>
      <c r="F14" s="658"/>
      <c r="G14" s="658"/>
    </row>
    <row r="15" spans="1:7" ht="21" customHeight="1">
      <c r="A15" s="659" t="s">
        <v>20</v>
      </c>
      <c r="B15" s="655" t="s">
        <v>134</v>
      </c>
      <c r="C15" s="655"/>
      <c r="D15" s="655"/>
      <c r="E15" s="655"/>
      <c r="F15" s="655"/>
      <c r="G15" s="655"/>
    </row>
    <row r="16" spans="1:7" ht="21" customHeight="1">
      <c r="A16" s="664"/>
      <c r="B16" s="655" t="s">
        <v>136</v>
      </c>
      <c r="C16" s="656" t="s">
        <v>82</v>
      </c>
      <c r="D16" s="656"/>
      <c r="E16" s="656"/>
      <c r="F16" s="656"/>
      <c r="G16" s="657" t="s">
        <v>146</v>
      </c>
    </row>
    <row r="17" spans="1:7" ht="21" customHeight="1">
      <c r="A17" s="664"/>
      <c r="B17" s="655"/>
      <c r="C17" s="657" t="s">
        <v>147</v>
      </c>
      <c r="D17" s="657"/>
      <c r="E17" s="657"/>
      <c r="F17" s="657" t="s">
        <v>148</v>
      </c>
      <c r="G17" s="657"/>
    </row>
    <row r="18" spans="1:7" ht="56.25">
      <c r="A18" s="664"/>
      <c r="B18" s="655"/>
      <c r="C18" s="582" t="s">
        <v>124</v>
      </c>
      <c r="D18" s="582" t="s">
        <v>517</v>
      </c>
      <c r="E18" s="582" t="s">
        <v>149</v>
      </c>
      <c r="F18" s="657"/>
      <c r="G18" s="657"/>
    </row>
    <row r="19" spans="1:7">
      <c r="A19" s="660"/>
      <c r="B19" s="665" t="str">
        <f>B5</f>
        <v>I KWARTAŁ 2021 R.</v>
      </c>
      <c r="C19" s="666"/>
      <c r="D19" s="666"/>
      <c r="E19" s="666"/>
      <c r="F19" s="666"/>
      <c r="G19" s="667"/>
    </row>
    <row r="20" spans="1:7" ht="21" customHeight="1">
      <c r="A20" s="232" t="s">
        <v>78</v>
      </c>
      <c r="B20" s="232">
        <f>C20+F20+G20</f>
        <v>531</v>
      </c>
      <c r="C20" s="232">
        <f>SUM(D20:E20)</f>
        <v>360</v>
      </c>
      <c r="D20" s="232">
        <f>D21+D23</f>
        <v>165</v>
      </c>
      <c r="E20" s="232">
        <f t="shared" ref="E20:G20" si="0">E21+E23</f>
        <v>195</v>
      </c>
      <c r="F20" s="232">
        <f t="shared" si="0"/>
        <v>79</v>
      </c>
      <c r="G20" s="232">
        <f t="shared" si="0"/>
        <v>92</v>
      </c>
    </row>
    <row r="21" spans="1:7" ht="21" customHeight="1">
      <c r="A21" s="233" t="s">
        <v>126</v>
      </c>
      <c r="B21" s="233">
        <f t="shared" ref="B21:B26" si="1">C21+F21+G21</f>
        <v>167</v>
      </c>
      <c r="C21" s="233">
        <f t="shared" ref="C21:C26" si="2">SUM(D21:E21)</f>
        <v>99</v>
      </c>
      <c r="D21" s="233">
        <v>48</v>
      </c>
      <c r="E21" s="233">
        <v>51</v>
      </c>
      <c r="F21" s="233">
        <v>29</v>
      </c>
      <c r="G21" s="233">
        <v>39</v>
      </c>
    </row>
    <row r="22" spans="1:7" ht="21" customHeight="1">
      <c r="A22" s="233" t="s">
        <v>127</v>
      </c>
      <c r="B22" s="233">
        <f t="shared" si="1"/>
        <v>4</v>
      </c>
      <c r="C22" s="234">
        <f t="shared" si="2"/>
        <v>0</v>
      </c>
      <c r="D22" s="234">
        <v>0</v>
      </c>
      <c r="E22" s="234">
        <v>0</v>
      </c>
      <c r="F22" s="234">
        <v>0</v>
      </c>
      <c r="G22" s="233">
        <v>4</v>
      </c>
    </row>
    <row r="23" spans="1:7" ht="21" customHeight="1">
      <c r="A23" s="233" t="s">
        <v>128</v>
      </c>
      <c r="B23" s="233">
        <f t="shared" si="1"/>
        <v>364</v>
      </c>
      <c r="C23" s="233">
        <f t="shared" si="2"/>
        <v>261</v>
      </c>
      <c r="D23" s="233">
        <v>117</v>
      </c>
      <c r="E23" s="233">
        <v>144</v>
      </c>
      <c r="F23" s="233">
        <v>50</v>
      </c>
      <c r="G23" s="233">
        <v>53</v>
      </c>
    </row>
    <row r="24" spans="1:7" ht="21" customHeight="1">
      <c r="A24" s="233" t="s">
        <v>129</v>
      </c>
      <c r="B24" s="233">
        <f t="shared" si="1"/>
        <v>301</v>
      </c>
      <c r="C24" s="233">
        <f t="shared" si="2"/>
        <v>214</v>
      </c>
      <c r="D24" s="233">
        <v>94</v>
      </c>
      <c r="E24" s="233">
        <v>120</v>
      </c>
      <c r="F24" s="233">
        <v>44</v>
      </c>
      <c r="G24" s="233">
        <v>43</v>
      </c>
    </row>
    <row r="25" spans="1:7" ht="27.75" customHeight="1">
      <c r="A25" s="235" t="s">
        <v>130</v>
      </c>
      <c r="B25" s="233">
        <f t="shared" si="1"/>
        <v>11</v>
      </c>
      <c r="C25" s="233">
        <f t="shared" si="2"/>
        <v>7</v>
      </c>
      <c r="D25" s="233">
        <v>1</v>
      </c>
      <c r="E25" s="233">
        <v>6</v>
      </c>
      <c r="F25" s="233">
        <v>2</v>
      </c>
      <c r="G25" s="233">
        <v>2</v>
      </c>
    </row>
    <row r="26" spans="1:7" ht="26.25" customHeight="1">
      <c r="A26" s="236" t="s">
        <v>131</v>
      </c>
      <c r="B26" s="236">
        <f t="shared" si="1"/>
        <v>63</v>
      </c>
      <c r="C26" s="236">
        <f t="shared" si="2"/>
        <v>47</v>
      </c>
      <c r="D26" s="236">
        <v>23</v>
      </c>
      <c r="E26" s="236">
        <v>24</v>
      </c>
      <c r="F26" s="236">
        <v>6</v>
      </c>
      <c r="G26" s="236">
        <v>10</v>
      </c>
    </row>
    <row r="27" spans="1:7" ht="38.25" customHeight="1">
      <c r="A27" s="653" t="s">
        <v>275</v>
      </c>
      <c r="B27" s="653"/>
      <c r="C27" s="653"/>
      <c r="D27" s="653"/>
      <c r="E27" s="653"/>
      <c r="F27" s="653"/>
      <c r="G27" s="653"/>
    </row>
  </sheetData>
  <mergeCells count="14">
    <mergeCell ref="A27:G27"/>
    <mergeCell ref="A1:G1"/>
    <mergeCell ref="A3:G3"/>
    <mergeCell ref="B15:G15"/>
    <mergeCell ref="B16:B18"/>
    <mergeCell ref="C16:F16"/>
    <mergeCell ref="G16:G18"/>
    <mergeCell ref="C17:E17"/>
    <mergeCell ref="F17:F18"/>
    <mergeCell ref="A14:G14"/>
    <mergeCell ref="A4:A5"/>
    <mergeCell ref="B5:F5"/>
    <mergeCell ref="A15:A19"/>
    <mergeCell ref="B19:G19"/>
  </mergeCell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F27"/>
  <sheetViews>
    <sheetView showGridLines="0" tabSelected="1" view="pageBreakPreview" zoomScaleNormal="100" zoomScaleSheetLayoutView="100" workbookViewId="0">
      <selection activeCell="A15" sqref="A15:G15"/>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6" ht="36" customHeight="1">
      <c r="A1" s="645" t="str">
        <f>'Tab 6 i 7 '!A1:G1</f>
        <v xml:space="preserve"> I. EMERYTURY I RENTY REALIZOWANE PRZEZ KRUS</v>
      </c>
      <c r="B1" s="645"/>
      <c r="C1" s="645"/>
      <c r="D1" s="645"/>
      <c r="E1" s="645"/>
      <c r="F1" s="645"/>
    </row>
    <row r="2" spans="1:6" ht="30" customHeight="1">
      <c r="A2" s="127"/>
      <c r="B2" s="127"/>
      <c r="C2" s="127"/>
      <c r="D2" s="127"/>
      <c r="E2" s="127"/>
      <c r="F2" s="127"/>
    </row>
    <row r="3" spans="1:6" ht="36" customHeight="1">
      <c r="A3" s="668" t="s">
        <v>596</v>
      </c>
      <c r="B3" s="668"/>
      <c r="C3" s="668"/>
      <c r="D3" s="668"/>
      <c r="E3" s="668"/>
      <c r="F3" s="668"/>
    </row>
    <row r="4" spans="1:6" ht="87" customHeight="1">
      <c r="A4" s="659" t="s">
        <v>20</v>
      </c>
      <c r="B4" s="582" t="s">
        <v>141</v>
      </c>
      <c r="C4" s="582" t="s">
        <v>142</v>
      </c>
      <c r="D4" s="582" t="s">
        <v>143</v>
      </c>
      <c r="E4" s="582" t="s">
        <v>144</v>
      </c>
      <c r="F4" s="582" t="s">
        <v>145</v>
      </c>
    </row>
    <row r="5" spans="1:6" ht="15" customHeight="1">
      <c r="A5" s="660"/>
      <c r="B5" s="661" t="str">
        <f>'Tab 6 i 7 '!B19:G19</f>
        <v>I KWARTAŁ 2021 R.</v>
      </c>
      <c r="C5" s="662"/>
      <c r="D5" s="662"/>
      <c r="E5" s="662"/>
      <c r="F5" s="663"/>
    </row>
    <row r="6" spans="1:6" ht="21" customHeight="1">
      <c r="A6" s="232" t="s">
        <v>78</v>
      </c>
      <c r="B6" s="232">
        <v>52</v>
      </c>
      <c r="C6" s="232">
        <v>20</v>
      </c>
      <c r="D6" s="232">
        <v>1</v>
      </c>
      <c r="E6" s="232">
        <v>22</v>
      </c>
      <c r="F6" s="232">
        <v>50</v>
      </c>
    </row>
    <row r="7" spans="1:6" ht="21" customHeight="1">
      <c r="A7" s="233" t="s">
        <v>126</v>
      </c>
      <c r="B7" s="233">
        <v>35</v>
      </c>
      <c r="C7" s="233">
        <v>15</v>
      </c>
      <c r="D7" s="234">
        <v>0</v>
      </c>
      <c r="E7" s="233">
        <v>13</v>
      </c>
      <c r="F7" s="233">
        <v>37</v>
      </c>
    </row>
    <row r="8" spans="1:6" ht="21" customHeight="1">
      <c r="A8" s="233" t="s">
        <v>127</v>
      </c>
      <c r="B8" s="233">
        <v>2</v>
      </c>
      <c r="C8" s="234">
        <v>0</v>
      </c>
      <c r="D8" s="234">
        <v>0</v>
      </c>
      <c r="E8" s="234">
        <v>0</v>
      </c>
      <c r="F8" s="233">
        <v>2</v>
      </c>
    </row>
    <row r="9" spans="1:6" ht="21" customHeight="1">
      <c r="A9" s="233" t="s">
        <v>128</v>
      </c>
      <c r="B9" s="233">
        <v>17</v>
      </c>
      <c r="C9" s="233">
        <v>5</v>
      </c>
      <c r="D9" s="233">
        <v>1</v>
      </c>
      <c r="E9" s="233">
        <v>9</v>
      </c>
      <c r="F9" s="233">
        <v>13</v>
      </c>
    </row>
    <row r="10" spans="1:6" ht="21" customHeight="1">
      <c r="A10" s="233" t="s">
        <v>129</v>
      </c>
      <c r="B10" s="233">
        <v>15</v>
      </c>
      <c r="C10" s="233">
        <v>5</v>
      </c>
      <c r="D10" s="233">
        <v>1</v>
      </c>
      <c r="E10" s="233">
        <v>8</v>
      </c>
      <c r="F10" s="233">
        <v>12</v>
      </c>
    </row>
    <row r="11" spans="1:6" ht="27" customHeight="1">
      <c r="A11" s="235" t="s">
        <v>130</v>
      </c>
      <c r="B11" s="234">
        <v>0</v>
      </c>
      <c r="C11" s="233">
        <v>1</v>
      </c>
      <c r="D11" s="234">
        <v>0</v>
      </c>
      <c r="E11" s="234">
        <v>0</v>
      </c>
      <c r="F11" s="233">
        <v>1</v>
      </c>
    </row>
    <row r="12" spans="1:6" ht="21" customHeight="1">
      <c r="A12" s="236" t="s">
        <v>131</v>
      </c>
      <c r="B12" s="236">
        <v>2</v>
      </c>
      <c r="C12" s="241">
        <v>0</v>
      </c>
      <c r="D12" s="241">
        <v>0</v>
      </c>
      <c r="E12" s="236">
        <v>1</v>
      </c>
      <c r="F12" s="236">
        <v>1</v>
      </c>
    </row>
    <row r="13" spans="1:6" ht="42" customHeight="1"/>
    <row r="14" spans="1:6" ht="45" customHeight="1">
      <c r="A14" s="668" t="s">
        <v>597</v>
      </c>
      <c r="B14" s="668"/>
      <c r="C14" s="668"/>
      <c r="D14" s="668"/>
      <c r="E14" s="668"/>
      <c r="F14" s="668"/>
    </row>
    <row r="15" spans="1:6" ht="24" customHeight="1">
      <c r="A15" s="659" t="s">
        <v>20</v>
      </c>
      <c r="B15" s="657" t="s">
        <v>134</v>
      </c>
      <c r="C15" s="657"/>
      <c r="D15" s="657"/>
      <c r="E15" s="657"/>
      <c r="F15" s="657"/>
    </row>
    <row r="16" spans="1:6" ht="24" customHeight="1">
      <c r="A16" s="664"/>
      <c r="B16" s="657" t="s">
        <v>136</v>
      </c>
      <c r="C16" s="657" t="s">
        <v>82</v>
      </c>
      <c r="D16" s="657"/>
      <c r="E16" s="657"/>
      <c r="F16" s="657" t="s">
        <v>146</v>
      </c>
    </row>
    <row r="17" spans="1:6" ht="24" customHeight="1">
      <c r="A17" s="664"/>
      <c r="B17" s="657"/>
      <c r="C17" s="657" t="s">
        <v>147</v>
      </c>
      <c r="D17" s="657"/>
      <c r="E17" s="657"/>
      <c r="F17" s="657"/>
    </row>
    <row r="18" spans="1:6" ht="56.25">
      <c r="A18" s="664"/>
      <c r="B18" s="657"/>
      <c r="C18" s="582" t="s">
        <v>124</v>
      </c>
      <c r="D18" s="582" t="s">
        <v>517</v>
      </c>
      <c r="E18" s="582" t="s">
        <v>149</v>
      </c>
      <c r="F18" s="657"/>
    </row>
    <row r="19" spans="1:6">
      <c r="A19" s="660"/>
      <c r="B19" s="661" t="str">
        <f>B5</f>
        <v>I KWARTAŁ 2021 R.</v>
      </c>
      <c r="C19" s="662"/>
      <c r="D19" s="662"/>
      <c r="E19" s="662"/>
      <c r="F19" s="663"/>
    </row>
    <row r="20" spans="1:6" ht="21" customHeight="1">
      <c r="A20" s="232" t="s">
        <v>78</v>
      </c>
      <c r="B20" s="232">
        <f>C20+F20</f>
        <v>22</v>
      </c>
      <c r="C20" s="232">
        <f>SUM(D20:E20)</f>
        <v>18</v>
      </c>
      <c r="D20" s="232">
        <f>D21+D23</f>
        <v>5</v>
      </c>
      <c r="E20" s="232">
        <f t="shared" ref="E20:F20" si="0">E21+E23</f>
        <v>13</v>
      </c>
      <c r="F20" s="232">
        <f t="shared" si="0"/>
        <v>4</v>
      </c>
    </row>
    <row r="21" spans="1:6" ht="21" customHeight="1">
      <c r="A21" s="233" t="s">
        <v>126</v>
      </c>
      <c r="B21" s="233">
        <f t="shared" ref="B21:B26" si="1">C21+F21</f>
        <v>13</v>
      </c>
      <c r="C21" s="233">
        <f t="shared" ref="C21:C26" si="2">SUM(D21:E21)</f>
        <v>11</v>
      </c>
      <c r="D21" s="233">
        <v>4</v>
      </c>
      <c r="E21" s="233">
        <v>7</v>
      </c>
      <c r="F21" s="233">
        <v>2</v>
      </c>
    </row>
    <row r="22" spans="1:6" ht="21" customHeight="1">
      <c r="A22" s="233" t="s">
        <v>127</v>
      </c>
      <c r="B22" s="234">
        <f t="shared" si="1"/>
        <v>0</v>
      </c>
      <c r="C22" s="234">
        <f t="shared" si="2"/>
        <v>0</v>
      </c>
      <c r="D22" s="234">
        <v>0</v>
      </c>
      <c r="E22" s="234">
        <v>0</v>
      </c>
      <c r="F22" s="234">
        <v>0</v>
      </c>
    </row>
    <row r="23" spans="1:6" ht="21" customHeight="1">
      <c r="A23" s="233" t="s">
        <v>128</v>
      </c>
      <c r="B23" s="233">
        <f t="shared" si="1"/>
        <v>9</v>
      </c>
      <c r="C23" s="233">
        <f t="shared" si="2"/>
        <v>7</v>
      </c>
      <c r="D23" s="233">
        <v>1</v>
      </c>
      <c r="E23" s="233">
        <v>6</v>
      </c>
      <c r="F23" s="575">
        <v>2</v>
      </c>
    </row>
    <row r="24" spans="1:6" ht="21" customHeight="1">
      <c r="A24" s="233" t="s">
        <v>129</v>
      </c>
      <c r="B24" s="233">
        <f t="shared" si="1"/>
        <v>8</v>
      </c>
      <c r="C24" s="233">
        <f t="shared" si="2"/>
        <v>6</v>
      </c>
      <c r="D24" s="233">
        <v>1</v>
      </c>
      <c r="E24" s="233">
        <v>5</v>
      </c>
      <c r="F24" s="575">
        <v>2</v>
      </c>
    </row>
    <row r="25" spans="1:6" ht="31.5" customHeight="1">
      <c r="A25" s="235" t="s">
        <v>130</v>
      </c>
      <c r="B25" s="234">
        <f t="shared" si="1"/>
        <v>0</v>
      </c>
      <c r="C25" s="234">
        <f t="shared" si="2"/>
        <v>0</v>
      </c>
      <c r="D25" s="234">
        <v>0</v>
      </c>
      <c r="E25" s="234">
        <v>0</v>
      </c>
      <c r="F25" s="234">
        <v>0</v>
      </c>
    </row>
    <row r="26" spans="1:6" ht="21" customHeight="1">
      <c r="A26" s="236" t="s">
        <v>131</v>
      </c>
      <c r="B26" s="236">
        <f t="shared" si="1"/>
        <v>1</v>
      </c>
      <c r="C26" s="236">
        <f t="shared" si="2"/>
        <v>1</v>
      </c>
      <c r="D26" s="241">
        <v>0</v>
      </c>
      <c r="E26" s="236">
        <v>1</v>
      </c>
      <c r="F26" s="241">
        <v>0</v>
      </c>
    </row>
    <row r="27" spans="1:6" ht="35.25" customHeight="1">
      <c r="A27" s="653" t="s">
        <v>275</v>
      </c>
      <c r="B27" s="653"/>
      <c r="C27" s="653"/>
      <c r="D27" s="653"/>
      <c r="E27" s="653"/>
      <c r="F27" s="653"/>
    </row>
  </sheetData>
  <mergeCells count="13">
    <mergeCell ref="A27:F27"/>
    <mergeCell ref="A1:F1"/>
    <mergeCell ref="A3:F3"/>
    <mergeCell ref="A14:F14"/>
    <mergeCell ref="B15:F15"/>
    <mergeCell ref="B16:B18"/>
    <mergeCell ref="C16:E16"/>
    <mergeCell ref="F16:F18"/>
    <mergeCell ref="C17:E17"/>
    <mergeCell ref="A4:A5"/>
    <mergeCell ref="B5:F5"/>
    <mergeCell ref="A15:A19"/>
    <mergeCell ref="B19:F19"/>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ignoredErrors>
    <ignoredError sqref="C21:C2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4 Y A E U z w Q F S K m A A A A + Q A A A B I A H A B D b 2 5 m a W c v U G F j a 2 F n Z S 5 4 b W w g o h g A K K A U A A A A A A A A A A A A A A A A A A A A A A A A A A A A h Y + 9 D o I w G E V f h X S n f 0 S j 5 q M M r p C Q m B j X p l R o h E K g W N 7 N w U f y F S R R 1 M 3 x n p z h 3 M f t D s n U 1 M F V 9 4 N p b Y w Y p i j Q V r W F s W W M R n c O N y g R k E t 1 k a U O Z t k O u 2 k o Y l Q 5 1 + 0 I 8 d 5 j H + G 2 L w m n l J F T l h 5 U p R u J P r L 5 L 4 f G D k 5 a p Z G A 4 y t G c L x m e M W 2 H L O I M i A L h 8 z Y r 8 P n Z E y B / E D Y j 7 U b e y 2 6 O s x T I M s E 8 r 4 h n l B L A w Q U A A I A C A D h g A R 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4 Y A E U y i K R 7 g O A A A A E Q A A A B M A H A B G b 3 J t d W x h c y 9 T Z W N 0 a W 9 u M S 5 t I K I Y A C i g F A A A A A A A A A A A A A A A A A A A A A A A A A A A A C t O T S 7 J z M 9 T C I b Q h t Y A U E s B A i 0 A F A A C A A g A 4 Y A E U z w Q F S K m A A A A + Q A A A B I A A A A A A A A A A A A A A A A A A A A A A E N v b m Z p Z y 9 Q Y W N r Y W d l L n h t b F B L A Q I t A B Q A A g A I A O G A B F M P y u m r p A A A A O k A A A A T A A A A A A A A A A A A A A A A A P I A A A B b Q 2 9 u d G V u d F 9 U e X B l c 1 0 u e G 1 s U E s B A i 0 A F A A C A A g A 4 Y A E U 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L H F O D U u J V G q b p q N K 3 r p u 0 A A A A A A g A A A A A A A 2 Y A A M A A A A A Q A A A A n d D f J q F V B 1 e S T H o Q S X i 6 t Q A A A A A E g A A A o A A A A B A A A A C t y 6 f 6 L D o 7 C Y 4 / h T 7 s D 1 3 M U A A A A M 0 j M 4 L c 2 v d H I v g Q I q w Z 4 Z r / K V m D i u D z B 6 l y 3 G D q a Q F S W N s c B y f u B t Q s Q v c S P 1 o G Q z B p N 7 a 3 C c O 6 R i H z F D U t A h T X M q f 3 Y m v a R Q k j o d G j W w g W F A A A A I u p U H N I x L t p / D H z 0 T 3 K q w Y + z V s b < / D a t a M a s h u p > 
</file>

<file path=customXml/itemProps1.xml><?xml version="1.0" encoding="utf-8"?>
<ds:datastoreItem xmlns:ds="http://schemas.openxmlformats.org/officeDocument/2006/customXml" ds:itemID="{AC81E9A1-D194-425B-9E4C-54B3293F824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32</vt:i4>
      </vt:variant>
      <vt:variant>
        <vt:lpstr>Nazwane zakresy</vt:lpstr>
      </vt:variant>
      <vt:variant>
        <vt:i4>18</vt:i4>
      </vt:variant>
    </vt:vector>
  </HeadingPairs>
  <TitlesOfParts>
    <vt:vector size="50" baseType="lpstr">
      <vt:lpstr>Strona tytułowa</vt:lpstr>
      <vt:lpstr>Spis treści</vt:lpstr>
      <vt:lpstr>Uwagi wstępne</vt:lpstr>
      <vt:lpstr>Objaśnienia i skróty</vt:lpstr>
      <vt:lpstr>Tab 1</vt:lpstr>
      <vt:lpstr>Tab 2 i 3</vt:lpstr>
      <vt:lpstr>Tab 4 i 5</vt:lpstr>
      <vt:lpstr>Tab 6 i 7 </vt:lpstr>
      <vt:lpstr>Tab 8 i 9</vt:lpstr>
      <vt:lpstr>Tab 10</vt:lpstr>
      <vt:lpstr>Tab 1 (11)</vt:lpstr>
      <vt:lpstr>Tab 2 (12) i wykres 1</vt:lpstr>
      <vt:lpstr>Tab 3 (13) i wykres 2</vt:lpstr>
      <vt:lpstr>Tab 4 (14)</vt:lpstr>
      <vt:lpstr>Tab 5 (15)</vt:lpstr>
      <vt:lpstr>Wykres 3</vt:lpstr>
      <vt:lpstr>Tab 6 (16)</vt:lpstr>
      <vt:lpstr>Tab 7 (17)</vt:lpstr>
      <vt:lpstr>Tab 8 (18)</vt:lpstr>
      <vt:lpstr>Tab 9 (19) i 10 (20)</vt:lpstr>
      <vt:lpstr>Tab 11 (21) i 12 (22)</vt:lpstr>
      <vt:lpstr>Tab 1 (23)</vt:lpstr>
      <vt:lpstr>Tab 1 (24) i 2 (25)</vt:lpstr>
      <vt:lpstr>Wykres 4</vt:lpstr>
      <vt:lpstr>Tab 3 (26) i 4 (27)</vt:lpstr>
      <vt:lpstr>Wykres 5</vt:lpstr>
      <vt:lpstr>Tab 1 (28)</vt:lpstr>
      <vt:lpstr>Tab 2 (29) i 3 (30)</vt:lpstr>
      <vt:lpstr>Tab 4 (31)</vt:lpstr>
      <vt:lpstr>Tab 5 (32) i 6 (33)</vt:lpstr>
      <vt:lpstr>Tab 7 (34) i 8 (35)</vt:lpstr>
      <vt:lpstr>Tab 1 (36) i 2 (37)</vt:lpstr>
      <vt:lpstr>'Objaśnienia i skróty'!Obszar_wydruku</vt:lpstr>
      <vt:lpstr>'Spis treści'!Obszar_wydruku</vt:lpstr>
      <vt:lpstr>'Strona tytułowa'!Obszar_wydruku</vt:lpstr>
      <vt:lpstr>'Tab 1 (11)'!Obszar_wydruku</vt:lpstr>
      <vt:lpstr>'Tab 1 (23)'!Obszar_wydruku</vt:lpstr>
      <vt:lpstr>'Tab 1 (24) i 2 (25)'!Obszar_wydruku</vt:lpstr>
      <vt:lpstr>'Tab 1 (28)'!Obszar_wydruku</vt:lpstr>
      <vt:lpstr>'Tab 2 (12) i wykres 1'!Obszar_wydruku</vt:lpstr>
      <vt:lpstr>'Tab 2 (29) i 3 (30)'!Obszar_wydruku</vt:lpstr>
      <vt:lpstr>'Tab 3 (13) i wykres 2'!Obszar_wydruku</vt:lpstr>
      <vt:lpstr>'Tab 4 (14)'!Obszar_wydruku</vt:lpstr>
      <vt:lpstr>'Tab 5 (15)'!Obszar_wydruku</vt:lpstr>
      <vt:lpstr>'Tab 7 (17)'!Obszar_wydruku</vt:lpstr>
      <vt:lpstr>'Tab 8 (18)'!Obszar_wydruku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2023-05-26T09:44:12Z</dcterms:modified>
</cp:coreProperties>
</file>