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tabRatio="599" firstSheet="1" activeTab="1"/>
  </bookViews>
  <sheets>
    <sheet name="ZBIORCZO" sheetId="3" state="hidden" r:id="rId1"/>
    <sheet name="RIO" sheetId="1" r:id="rId2"/>
    <sheet name="Międzyresort." sheetId="2" state="hidden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Międzyresort.!#REF!</definedName>
    <definedName name="_xlnm.Print_Area" localSheetId="3">PORÓWN!$A$1:$G$37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G25" i="1" l="1"/>
  <c r="H4" i="2" l="1"/>
  <c r="H25" i="2" l="1"/>
  <c r="S4" i="1" l="1"/>
  <c r="I4" i="2" l="1"/>
  <c r="G4" i="1"/>
  <c r="L3" i="1" l="1"/>
  <c r="S5" i="1" l="1"/>
  <c r="S32" i="1" l="1"/>
  <c r="M17" i="1" l="1"/>
  <c r="T31" i="1" l="1"/>
  <c r="T4" i="1"/>
  <c r="R8" i="1"/>
  <c r="R3" i="1"/>
  <c r="E4" i="1" l="1"/>
  <c r="E3" i="1"/>
  <c r="K4" i="1" l="1"/>
  <c r="O8" i="1" l="1"/>
  <c r="H32" i="2" l="1"/>
  <c r="H17" i="2"/>
  <c r="F4" i="2" l="1"/>
  <c r="G4" i="2"/>
  <c r="E4" i="2"/>
  <c r="F3" i="2"/>
  <c r="G3" i="2"/>
  <c r="H3" i="2"/>
  <c r="I3" i="2"/>
  <c r="E3" i="2"/>
  <c r="F4" i="1"/>
  <c r="H4" i="1"/>
  <c r="I4" i="1"/>
  <c r="J4" i="1"/>
  <c r="L4" i="1"/>
  <c r="M4" i="1"/>
  <c r="N4" i="1"/>
  <c r="O4" i="1"/>
  <c r="P4" i="1"/>
  <c r="Q4" i="1"/>
  <c r="R4" i="1"/>
  <c r="F3" i="1"/>
  <c r="G3" i="1"/>
  <c r="H3" i="1"/>
  <c r="I3" i="1"/>
  <c r="J3" i="1"/>
  <c r="K3" i="1"/>
  <c r="M3" i="1"/>
  <c r="N3" i="1"/>
  <c r="O3" i="1"/>
  <c r="P3" i="1"/>
  <c r="Q3" i="1"/>
  <c r="S3" i="1"/>
  <c r="T3" i="1"/>
  <c r="K32" i="1" l="1"/>
  <c r="L32" i="1"/>
  <c r="M32" i="1"/>
  <c r="N32" i="1"/>
  <c r="O32" i="1"/>
  <c r="P32" i="1"/>
  <c r="F25" i="1"/>
  <c r="H25" i="1"/>
  <c r="I25" i="1"/>
  <c r="J25" i="1"/>
  <c r="K25" i="1"/>
  <c r="I17" i="1"/>
  <c r="J17" i="1"/>
  <c r="K17" i="1"/>
  <c r="L17" i="1"/>
  <c r="N17" i="1"/>
  <c r="O17" i="1"/>
  <c r="P17" i="1"/>
  <c r="Q17" i="1"/>
  <c r="J8" i="1"/>
  <c r="K8" i="1"/>
  <c r="F32" i="2"/>
  <c r="G32" i="2"/>
  <c r="I32" i="2"/>
  <c r="F17" i="2"/>
  <c r="G17" i="2"/>
  <c r="I17" i="2"/>
  <c r="T25" i="1" l="1"/>
  <c r="T17" i="1" l="1"/>
  <c r="M25" i="1" l="1"/>
  <c r="R17" i="1" l="1"/>
  <c r="S17" i="1"/>
  <c r="T8" i="1" l="1"/>
  <c r="Q25" i="1" l="1"/>
  <c r="F8" i="1" l="1"/>
  <c r="G8" i="2"/>
  <c r="H8" i="2"/>
  <c r="I8" i="2"/>
  <c r="F8" i="2"/>
  <c r="T32" i="1" l="1"/>
  <c r="J6" i="2" l="1"/>
  <c r="E6" i="3" s="1"/>
  <c r="J32" i="1"/>
  <c r="U6" i="1"/>
  <c r="D6" i="3" s="1"/>
  <c r="U4" i="1"/>
  <c r="L8" i="1"/>
  <c r="M8" i="1"/>
  <c r="F32" i="1"/>
  <c r="G32" i="1"/>
  <c r="H32" i="1"/>
  <c r="I32" i="1"/>
  <c r="Q32" i="1"/>
  <c r="R32" i="1"/>
  <c r="L25" i="1"/>
  <c r="N25" i="1"/>
  <c r="O25" i="1"/>
  <c r="P25" i="1"/>
  <c r="R25" i="1"/>
  <c r="S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G25" i="2"/>
  <c r="I25" i="2"/>
  <c r="U7" i="1"/>
  <c r="U14" i="1"/>
  <c r="D14" i="3" s="1"/>
  <c r="U31" i="1"/>
  <c r="D31" i="3" s="1"/>
  <c r="U16" i="1"/>
  <c r="D16" i="3" s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G8" i="1"/>
  <c r="H8" i="1"/>
  <c r="I8" i="1"/>
  <c r="N8" i="1"/>
  <c r="P8" i="1"/>
  <c r="Q8" i="1"/>
  <c r="S8" i="1"/>
  <c r="E8" i="1"/>
  <c r="J5" i="2"/>
  <c r="J15" i="2"/>
  <c r="E15" i="3" s="1"/>
  <c r="E17" i="2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F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E5" i="3" l="1"/>
  <c r="F30" i="3"/>
  <c r="G30" i="6" s="1"/>
  <c r="F28" i="3"/>
  <c r="G28" i="6" s="1"/>
  <c r="F19" i="3"/>
  <c r="F36" i="3"/>
  <c r="G36" i="6" s="1"/>
  <c r="J25" i="2"/>
  <c r="F26" i="3"/>
  <c r="G26" i="6" s="1"/>
  <c r="F35" i="3"/>
  <c r="G35" i="6" s="1"/>
  <c r="J32" i="2"/>
  <c r="E32" i="3" s="1"/>
  <c r="F16" i="3"/>
  <c r="F10" i="3"/>
  <c r="F9" i="3"/>
  <c r="U32" i="1"/>
  <c r="D32" i="3" s="1"/>
  <c r="F18" i="3"/>
  <c r="F13" i="3"/>
  <c r="F12" i="3"/>
  <c r="F11" i="3"/>
  <c r="U17" i="1"/>
  <c r="D17" i="3" s="1"/>
  <c r="F24" i="3"/>
  <c r="G24" i="6" s="1"/>
  <c r="U8" i="1"/>
  <c r="D8" i="3" s="1"/>
  <c r="D7" i="3"/>
  <c r="F7" i="3" s="1"/>
  <c r="F34" i="3"/>
  <c r="G34" i="6" s="1"/>
  <c r="F33" i="3"/>
  <c r="G33" i="6" s="1"/>
  <c r="F5" i="3"/>
  <c r="G5" i="6" s="1"/>
  <c r="J3" i="2"/>
  <c r="J4" i="2"/>
  <c r="F37" i="3"/>
  <c r="G37" i="6" s="1"/>
  <c r="F31" i="3"/>
  <c r="G31" i="6" s="1"/>
  <c r="F29" i="3"/>
  <c r="G29" i="6" s="1"/>
  <c r="F27" i="3"/>
  <c r="G27" i="6" s="1"/>
  <c r="J17" i="2"/>
  <c r="E17" i="3" s="1"/>
  <c r="F15" i="3"/>
  <c r="G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G23" i="6"/>
  <c r="G21" i="6"/>
  <c r="G22" i="6"/>
  <c r="G18" i="6"/>
  <c r="G20" i="6"/>
  <c r="G19" i="6"/>
  <c r="G14" i="6"/>
  <c r="G16" i="6"/>
  <c r="G11" i="6"/>
  <c r="G13" i="6"/>
  <c r="G10" i="6"/>
  <c r="G12" i="6"/>
  <c r="G9" i="6"/>
  <c r="G6" i="6"/>
  <c r="G7" i="6"/>
  <c r="F32" i="3"/>
  <c r="G32" i="6" s="1"/>
  <c r="F8" i="3"/>
  <c r="G8" i="6" s="1"/>
  <c r="F17" i="3"/>
  <c r="G17" i="6" s="1"/>
  <c r="E3" i="3"/>
  <c r="E4" i="3"/>
  <c r="F4" i="3" s="1"/>
  <c r="G4" i="6" s="1"/>
  <c r="D3" i="3"/>
  <c r="D25" i="3"/>
  <c r="F25" i="3" s="1"/>
  <c r="G25" i="6" s="1"/>
  <c r="F3" i="3" l="1"/>
  <c r="G3" i="6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</commentList>
</comments>
</file>

<file path=xl/comments2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<sst xmlns="http://schemas.openxmlformats.org/spreadsheetml/2006/main" count="253" uniqueCount="81">
  <si>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</si>
  <si>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</si>
  <si>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</si>
  <si>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</si>
  <si>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</si>
  <si>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</si>
  <si>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</si>
  <si>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</si>
  <si>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</si>
  <si>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</si>
  <si>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</si>
  <si>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</si>
  <si>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</si>
  <si>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</si>
  <si>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</si>
  <si>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</si>
  <si>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</si>
  <si>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</si>
  <si>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</si>
  <si>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</si>
  <si>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</si>
  <si>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</si>
  <si>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</si>
  <si>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</si>
  <si>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</si>
  <si>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</si>
  <si>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</si>
  <si>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</si>
  <si>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</si>
  <si>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</si>
  <si>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</si>
  <si>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</si>
  <si>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</si>
  <si>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</si>
  <si>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</si>
  <si>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</si>
  <si>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</si>
  <si>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</si>
  <si>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</si>
  <si>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</si>
  <si>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</si>
  <si>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</si>
  <si>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</si>
  <si>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</si>
  <si>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</si>
  <si>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</si>
  <si>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</si>
  <si>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</si>
  <si>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</si>
  <si>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</si>
  <si>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</si>
  <si>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</si>
  <si>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</si>
  <si>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</si>
  <si>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</si>
  <si>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</si>
  <si>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</si>
  <si>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</si>
  <si>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</si>
  <si>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</si>
  <si>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</si>
  <si>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</si>
  <si>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</si>
  <si>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</si>
  <si>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</si>
  <si>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</si>
  <si>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</si>
  <si>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</si>
  <si>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</si>
  <si>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</si>
  <si>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</si>
  <si>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</si>
  <si>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</si>
  <si>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</si>
  <si>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</si>
  <si>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</si>
  <si>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
</t>
  </si>
  <si>
    <t>Załącznik 3. Zbiorcze sprawozdanie z działalności rzeczników dfp właściwych w sprawach rozpartywanych przez 
                      międzyresortowe komisje orzekające w 2018 roku</t>
  </si>
  <si>
    <t>Załącznik 4. Zbiorcze sprawozdanie z działalności rzeczników dfp właściwych w sprawach rozpatrywanych przez 
                     regionalne i międzyresortowe komisje orzekające w latach 2015 - 2018</t>
  </si>
  <si>
    <t>Załącznik 1. Zbiorcze sprawozdanie z działalności rzeczników dfp właściwych w sprawach rozpatrywanych 
                     przez regionalne i międzyresortowe komisje orzekające w 2018 roku</t>
  </si>
  <si>
    <t>Załąznik 2. Zbiorcze sprawozdanie z działalności rzeczników dfp właściwych w sprawach rozpoznawanych 
                    przez regionalne komisje orzekające przy RIO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</si>
</sst>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right" vertical="center" wrapText="1"/>
    </xf>
    <xf numFmtId="49" fontId="1" fillId="4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" fontId="4" fillId="0" borderId="0" xfId="0" applyNumberFormat="1" applyFont="1" applyAlignment="1" applyProtection="1">
      <alignment horizontal="right" vertic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1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right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1" fillId="4" borderId="25" xfId="0" applyNumberFormat="1" applyFont="1" applyFill="1" applyBorder="1" applyAlignment="1">
      <alignment vertical="center" wrapText="1"/>
    </xf>
    <xf numFmtId="49" fontId="1" fillId="4" borderId="26" xfId="0" applyNumberFormat="1" applyFont="1" applyFill="1" applyBorder="1" applyAlignment="1">
      <alignment horizontal="right" vertical="center" wrapText="1"/>
    </xf>
    <xf numFmtId="49" fontId="1" fillId="4" borderId="27" xfId="0" applyNumberFormat="1" applyFont="1" applyFill="1" applyBorder="1" applyAlignment="1">
      <alignment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1" fontId="4" fillId="0" borderId="15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right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6" fillId="0" borderId="2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" fontId="4" fillId="0" borderId="15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right" vertical="center" wrapText="1"/>
    </xf>
    <xf numFmtId="1" fontId="4" fillId="0" borderId="37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7/RDFP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ędzyresort."/>
      <sheetName val="RIO"/>
      <sheetName val="ZBIORCZO"/>
      <sheetName val="PORÓWN"/>
      <sheetName val="Arkusz1"/>
      <sheetName val="wykresy"/>
    </sheetNames>
    <sheetDataSet>
      <sheetData sheetId="0">
        <row r="25">
          <cell r="E25">
            <v>3</v>
          </cell>
          <cell r="F25">
            <v>0</v>
          </cell>
          <cell r="G25">
            <v>52</v>
          </cell>
          <cell r="H25">
            <v>34</v>
          </cell>
          <cell r="I25">
            <v>5</v>
          </cell>
        </row>
        <row r="31">
          <cell r="E31">
            <v>3</v>
          </cell>
          <cell r="F31">
            <v>1</v>
          </cell>
          <cell r="G31">
            <v>45</v>
          </cell>
          <cell r="H31">
            <v>33</v>
          </cell>
          <cell r="I31">
            <v>1</v>
          </cell>
        </row>
      </sheetData>
      <sheetData sheetId="1">
        <row r="25">
          <cell r="E25">
            <v>7</v>
          </cell>
          <cell r="F25">
            <v>32</v>
          </cell>
          <cell r="G25">
            <v>7</v>
          </cell>
          <cell r="H25">
            <v>30</v>
          </cell>
          <cell r="I25">
            <v>11</v>
          </cell>
          <cell r="J25">
            <v>12</v>
          </cell>
          <cell r="K25">
            <v>6</v>
          </cell>
          <cell r="L25">
            <v>22</v>
          </cell>
          <cell r="M25">
            <v>4</v>
          </cell>
          <cell r="N25">
            <v>7</v>
          </cell>
          <cell r="O25">
            <v>17</v>
          </cell>
          <cell r="P25">
            <v>8</v>
          </cell>
          <cell r="Q25">
            <v>15</v>
          </cell>
          <cell r="R25">
            <v>30</v>
          </cell>
          <cell r="S25">
            <v>16</v>
          </cell>
          <cell r="T25">
            <v>7</v>
          </cell>
        </row>
        <row r="31">
          <cell r="E31">
            <v>9</v>
          </cell>
          <cell r="F31">
            <v>75</v>
          </cell>
          <cell r="G31">
            <v>28</v>
          </cell>
          <cell r="H31">
            <v>40</v>
          </cell>
          <cell r="I31">
            <v>13</v>
          </cell>
          <cell r="J31">
            <v>19</v>
          </cell>
          <cell r="K31">
            <v>7</v>
          </cell>
          <cell r="L31">
            <v>30</v>
          </cell>
          <cell r="M31">
            <v>16</v>
          </cell>
          <cell r="N31">
            <v>7</v>
          </cell>
          <cell r="O31">
            <v>22</v>
          </cell>
          <cell r="P31">
            <v>12</v>
          </cell>
          <cell r="Q31">
            <v>13</v>
          </cell>
          <cell r="R31">
            <v>23</v>
          </cell>
          <cell r="S31">
            <v>28</v>
          </cell>
          <cell r="T31">
            <v>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27" activePane="bottomRight" state="frozen"/>
      <selection pane="topRight" activeCell="C1" sqref="C1"/>
      <selection pane="bottomLeft" activeCell="A4" sqref="A4"/>
      <selection pane="bottomRight" activeCell="E37" sqref="E3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35" t="s">
        <v>79</v>
      </c>
      <c r="B1" s="135"/>
      <c r="C1" s="135"/>
      <c r="D1" s="135"/>
      <c r="E1" s="135"/>
      <c r="F1" s="135"/>
    </row>
    <row r="2" spans="1:8" ht="89.45" customHeight="1" x14ac:dyDescent="0.2">
      <c r="A2" s="18" t="s">
        <v>69</v>
      </c>
      <c r="B2" s="19" t="s">
        <v>54</v>
      </c>
      <c r="C2" s="20"/>
      <c r="D2" s="21" t="s">
        <v>56</v>
      </c>
      <c r="E2" s="21" t="s">
        <v>73</v>
      </c>
      <c r="F2" s="21" t="s">
        <v>16</v>
      </c>
    </row>
    <row r="3" spans="1:8" ht="34.9" customHeight="1" x14ac:dyDescent="0.2">
      <c r="A3" s="29">
        <v>1</v>
      </c>
      <c r="B3" s="32" t="s">
        <v>24</v>
      </c>
      <c r="C3" s="5" t="s">
        <v>25</v>
      </c>
      <c r="D3" s="35">
        <f>RIO!U3</f>
        <v>329</v>
      </c>
      <c r="E3" s="35">
        <f>Międzyresort.!J3</f>
        <v>83</v>
      </c>
      <c r="F3" s="36">
        <f t="shared" ref="F3:F37" si="0">SUM(D3:E3)</f>
        <v>412</v>
      </c>
    </row>
    <row r="4" spans="1:8" ht="51" customHeight="1" x14ac:dyDescent="0.2">
      <c r="A4" s="29">
        <v>2</v>
      </c>
      <c r="B4" s="32" t="s">
        <v>26</v>
      </c>
      <c r="C4" s="6" t="s">
        <v>27</v>
      </c>
      <c r="D4" s="35">
        <f>RIO!U4</f>
        <v>229</v>
      </c>
      <c r="E4" s="35">
        <f>Międzyresort.!J4</f>
        <v>81</v>
      </c>
      <c r="F4" s="36">
        <f t="shared" si="0"/>
        <v>310</v>
      </c>
    </row>
    <row r="5" spans="1:8" ht="55.9" customHeight="1" x14ac:dyDescent="0.2">
      <c r="A5" s="29">
        <v>3</v>
      </c>
      <c r="B5" s="32" t="s">
        <v>28</v>
      </c>
      <c r="C5" s="6" t="s">
        <v>17</v>
      </c>
      <c r="D5" s="35">
        <f>RIO!U5</f>
        <v>244</v>
      </c>
      <c r="E5" s="35">
        <f>Międzyresort.!J5</f>
        <v>95</v>
      </c>
      <c r="F5" s="36">
        <f t="shared" si="0"/>
        <v>339</v>
      </c>
    </row>
    <row r="6" spans="1:8" ht="48.6" customHeight="1" x14ac:dyDescent="0.2">
      <c r="A6" s="29">
        <v>4</v>
      </c>
      <c r="B6" s="32" t="s">
        <v>29</v>
      </c>
      <c r="C6" s="5" t="s">
        <v>25</v>
      </c>
      <c r="D6" s="35">
        <f>RIO!U6</f>
        <v>1398</v>
      </c>
      <c r="E6" s="35">
        <f>Międzyresort.!J6</f>
        <v>411</v>
      </c>
      <c r="F6" s="36">
        <f t="shared" si="0"/>
        <v>1809</v>
      </c>
      <c r="H6" s="12"/>
    </row>
    <row r="7" spans="1:8" ht="36" customHeight="1" x14ac:dyDescent="0.2">
      <c r="A7" s="29">
        <v>5</v>
      </c>
      <c r="B7" s="133" t="s">
        <v>30</v>
      </c>
      <c r="C7" s="5" t="s">
        <v>27</v>
      </c>
      <c r="D7" s="37">
        <f>RIO!U7</f>
        <v>658</v>
      </c>
      <c r="E7" s="37">
        <f>Międzyresort.!J7</f>
        <v>155</v>
      </c>
      <c r="F7" s="38">
        <f t="shared" si="0"/>
        <v>813</v>
      </c>
      <c r="H7" s="17"/>
    </row>
    <row r="8" spans="1:8" ht="47.25" x14ac:dyDescent="0.2">
      <c r="A8" s="137">
        <v>6</v>
      </c>
      <c r="B8" s="32" t="s">
        <v>50</v>
      </c>
      <c r="C8" s="136" t="s">
        <v>31</v>
      </c>
      <c r="D8" s="39">
        <f>RIO!U8</f>
        <v>903</v>
      </c>
      <c r="E8" s="39">
        <f>Międzyresort.!J8</f>
        <v>197</v>
      </c>
      <c r="F8" s="40">
        <f t="shared" si="0"/>
        <v>1100</v>
      </c>
      <c r="H8" s="12"/>
    </row>
    <row r="9" spans="1:8" ht="16.899999999999999" customHeight="1" x14ac:dyDescent="0.2">
      <c r="A9" s="138"/>
      <c r="B9" s="126" t="s">
        <v>18</v>
      </c>
      <c r="C9" s="136"/>
      <c r="D9" s="41">
        <f>RIO!U9</f>
        <v>509</v>
      </c>
      <c r="E9" s="41">
        <f>Międzyresort.!J9</f>
        <v>92</v>
      </c>
      <c r="F9" s="42">
        <f t="shared" si="0"/>
        <v>601</v>
      </c>
    </row>
    <row r="10" spans="1:8" ht="16.899999999999999" customHeight="1" x14ac:dyDescent="0.2">
      <c r="A10" s="138"/>
      <c r="B10" s="126" t="s">
        <v>19</v>
      </c>
      <c r="C10" s="136"/>
      <c r="D10" s="41">
        <f>RIO!U10</f>
        <v>0</v>
      </c>
      <c r="E10" s="41">
        <f>Międzyresort.!J10</f>
        <v>0</v>
      </c>
      <c r="F10" s="42">
        <f t="shared" si="0"/>
        <v>0</v>
      </c>
    </row>
    <row r="11" spans="1:8" ht="16.899999999999999" customHeight="1" x14ac:dyDescent="0.2">
      <c r="A11" s="138"/>
      <c r="B11" s="126" t="s">
        <v>20</v>
      </c>
      <c r="C11" s="136"/>
      <c r="D11" s="41">
        <f>RIO!U11</f>
        <v>78</v>
      </c>
      <c r="E11" s="41">
        <f>Międzyresort.!J11</f>
        <v>42</v>
      </c>
      <c r="F11" s="42">
        <f t="shared" si="0"/>
        <v>120</v>
      </c>
    </row>
    <row r="12" spans="1:8" ht="16.899999999999999" customHeight="1" x14ac:dyDescent="0.2">
      <c r="A12" s="138"/>
      <c r="B12" s="126" t="s">
        <v>21</v>
      </c>
      <c r="C12" s="136"/>
      <c r="D12" s="41">
        <f>RIO!U12</f>
        <v>214</v>
      </c>
      <c r="E12" s="41">
        <f>Międzyresort.!J12</f>
        <v>51</v>
      </c>
      <c r="F12" s="42">
        <f t="shared" si="0"/>
        <v>265</v>
      </c>
    </row>
    <row r="13" spans="1:8" ht="16.899999999999999" customHeight="1" x14ac:dyDescent="0.2">
      <c r="A13" s="139"/>
      <c r="B13" s="134" t="s">
        <v>22</v>
      </c>
      <c r="C13" s="136"/>
      <c r="D13" s="43">
        <f>RIO!U13</f>
        <v>103</v>
      </c>
      <c r="E13" s="43">
        <f>Międzyresort.!J13</f>
        <v>12</v>
      </c>
      <c r="F13" s="44">
        <f t="shared" si="0"/>
        <v>115</v>
      </c>
    </row>
    <row r="14" spans="1:8" ht="49.9" customHeight="1" x14ac:dyDescent="0.2">
      <c r="A14" s="29">
        <v>7</v>
      </c>
      <c r="B14" s="134" t="s">
        <v>32</v>
      </c>
      <c r="C14" s="5" t="s">
        <v>27</v>
      </c>
      <c r="D14" s="43">
        <f>RIO!U14</f>
        <v>883</v>
      </c>
      <c r="E14" s="43">
        <f>Międzyresort.!J14</f>
        <v>262</v>
      </c>
      <c r="F14" s="45">
        <f t="shared" si="0"/>
        <v>1145</v>
      </c>
    </row>
    <row r="15" spans="1:8" ht="31.5" x14ac:dyDescent="0.2">
      <c r="A15" s="29">
        <v>8</v>
      </c>
      <c r="B15" s="32" t="s">
        <v>33</v>
      </c>
      <c r="C15" s="6" t="s">
        <v>17</v>
      </c>
      <c r="D15" s="35">
        <f>RIO!U15</f>
        <v>955</v>
      </c>
      <c r="E15" s="35">
        <f>Międzyresort.!J15</f>
        <v>310</v>
      </c>
      <c r="F15" s="36">
        <f t="shared" si="0"/>
        <v>1265</v>
      </c>
    </row>
    <row r="16" spans="1:8" ht="31.5" x14ac:dyDescent="0.2">
      <c r="A16" s="29">
        <v>9</v>
      </c>
      <c r="B16" s="133" t="s">
        <v>34</v>
      </c>
      <c r="C16" s="5" t="s">
        <v>27</v>
      </c>
      <c r="D16" s="37">
        <f>RIO!U16</f>
        <v>194</v>
      </c>
      <c r="E16" s="37">
        <f>Międzyresort.!J16</f>
        <v>77</v>
      </c>
      <c r="F16" s="38">
        <f t="shared" si="0"/>
        <v>271</v>
      </c>
    </row>
    <row r="17" spans="1:6" ht="47.25" x14ac:dyDescent="0.2">
      <c r="A17" s="137">
        <v>10</v>
      </c>
      <c r="B17" s="32" t="s">
        <v>49</v>
      </c>
      <c r="C17" s="136" t="s">
        <v>17</v>
      </c>
      <c r="D17" s="39">
        <f>RIO!U17</f>
        <v>221</v>
      </c>
      <c r="E17" s="39">
        <f>Międzyresort.!J17</f>
        <v>96</v>
      </c>
      <c r="F17" s="40">
        <f t="shared" si="0"/>
        <v>317</v>
      </c>
    </row>
    <row r="18" spans="1:6" ht="16.899999999999999" customHeight="1" x14ac:dyDescent="0.2">
      <c r="A18" s="138"/>
      <c r="B18" s="126" t="s">
        <v>18</v>
      </c>
      <c r="C18" s="136"/>
      <c r="D18" s="41">
        <f>RIO!U18</f>
        <v>84</v>
      </c>
      <c r="E18" s="41">
        <f>Międzyresort.!J18</f>
        <v>11</v>
      </c>
      <c r="F18" s="42">
        <f t="shared" si="0"/>
        <v>95</v>
      </c>
    </row>
    <row r="19" spans="1:6" ht="16.899999999999999" customHeight="1" x14ac:dyDescent="0.2">
      <c r="A19" s="138"/>
      <c r="B19" s="126" t="s">
        <v>19</v>
      </c>
      <c r="C19" s="136"/>
      <c r="D19" s="41">
        <f>RIO!U19</f>
        <v>0</v>
      </c>
      <c r="E19" s="41">
        <f>Międzyresort.!J19</f>
        <v>0</v>
      </c>
      <c r="F19" s="42">
        <f t="shared" si="0"/>
        <v>0</v>
      </c>
    </row>
    <row r="20" spans="1:6" ht="16.899999999999999" customHeight="1" x14ac:dyDescent="0.2">
      <c r="A20" s="138"/>
      <c r="B20" s="126" t="s">
        <v>20</v>
      </c>
      <c r="C20" s="136"/>
      <c r="D20" s="41">
        <f>RIO!U20</f>
        <v>8</v>
      </c>
      <c r="E20" s="41">
        <f>Międzyresort.!J20</f>
        <v>19</v>
      </c>
      <c r="F20" s="42">
        <f t="shared" si="0"/>
        <v>27</v>
      </c>
    </row>
    <row r="21" spans="1:6" ht="16.899999999999999" customHeight="1" x14ac:dyDescent="0.2">
      <c r="A21" s="138"/>
      <c r="B21" s="126" t="s">
        <v>21</v>
      </c>
      <c r="C21" s="136"/>
      <c r="D21" s="41">
        <f>RIO!U21</f>
        <v>76</v>
      </c>
      <c r="E21" s="41">
        <f>Międzyresort.!J21</f>
        <v>56</v>
      </c>
      <c r="F21" s="42">
        <f t="shared" si="0"/>
        <v>132</v>
      </c>
    </row>
    <row r="22" spans="1:6" ht="16.899999999999999" customHeight="1" x14ac:dyDescent="0.2">
      <c r="A22" s="139"/>
      <c r="B22" s="134" t="s">
        <v>22</v>
      </c>
      <c r="C22" s="136"/>
      <c r="D22" s="43">
        <f>RIO!U22</f>
        <v>55</v>
      </c>
      <c r="E22" s="43">
        <f>Międzyresort.!J22</f>
        <v>15</v>
      </c>
      <c r="F22" s="44">
        <f t="shared" si="0"/>
        <v>70</v>
      </c>
    </row>
    <row r="23" spans="1:6" ht="32.450000000000003" customHeight="1" x14ac:dyDescent="0.2">
      <c r="A23" s="29">
        <v>11</v>
      </c>
      <c r="B23" s="134" t="s">
        <v>35</v>
      </c>
      <c r="C23" s="5" t="s">
        <v>23</v>
      </c>
      <c r="D23" s="43">
        <f>RIO!U23</f>
        <v>727</v>
      </c>
      <c r="E23" s="43">
        <f>Międzyresort.!J23</f>
        <v>164</v>
      </c>
      <c r="F23" s="45">
        <f t="shared" si="0"/>
        <v>891</v>
      </c>
    </row>
    <row r="24" spans="1:6" ht="31.5" x14ac:dyDescent="0.2">
      <c r="A24" s="29">
        <v>12</v>
      </c>
      <c r="B24" s="133" t="s">
        <v>36</v>
      </c>
      <c r="C24" s="6" t="s">
        <v>37</v>
      </c>
      <c r="D24" s="37">
        <f>RIO!U24</f>
        <v>843</v>
      </c>
      <c r="E24" s="37">
        <f>Międzyresort.!J24</f>
        <v>207</v>
      </c>
      <c r="F24" s="38">
        <f t="shared" si="0"/>
        <v>1050</v>
      </c>
    </row>
    <row r="25" spans="1:6" ht="31.5" x14ac:dyDescent="0.2">
      <c r="A25" s="137">
        <v>13</v>
      </c>
      <c r="B25" s="32" t="s">
        <v>48</v>
      </c>
      <c r="C25" s="136" t="s">
        <v>27</v>
      </c>
      <c r="D25" s="39">
        <f>RIO!U25</f>
        <v>186</v>
      </c>
      <c r="E25" s="39">
        <f>Międzyresort.!J25</f>
        <v>119</v>
      </c>
      <c r="F25" s="40">
        <f t="shared" si="0"/>
        <v>305</v>
      </c>
    </row>
    <row r="26" spans="1:6" ht="33.6" customHeight="1" x14ac:dyDescent="0.2">
      <c r="A26" s="138"/>
      <c r="B26" s="126" t="s">
        <v>38</v>
      </c>
      <c r="C26" s="136"/>
      <c r="D26" s="41">
        <f>RIO!U26</f>
        <v>111</v>
      </c>
      <c r="E26" s="41">
        <f>Międzyresort.!J26</f>
        <v>78</v>
      </c>
      <c r="F26" s="42">
        <f t="shared" si="0"/>
        <v>189</v>
      </c>
    </row>
    <row r="27" spans="1:6" ht="36" customHeight="1" x14ac:dyDescent="0.2">
      <c r="A27" s="138"/>
      <c r="B27" s="126" t="s">
        <v>39</v>
      </c>
      <c r="C27" s="136"/>
      <c r="D27" s="41">
        <f>RIO!U27</f>
        <v>24</v>
      </c>
      <c r="E27" s="41">
        <f>Międzyresort.!J27</f>
        <v>8</v>
      </c>
      <c r="F27" s="42">
        <f t="shared" si="0"/>
        <v>32</v>
      </c>
    </row>
    <row r="28" spans="1:6" ht="63" x14ac:dyDescent="0.2">
      <c r="A28" s="138"/>
      <c r="B28" s="126" t="s">
        <v>40</v>
      </c>
      <c r="C28" s="136"/>
      <c r="D28" s="41">
        <f>RIO!U28</f>
        <v>7</v>
      </c>
      <c r="E28" s="41">
        <f>Międzyresort.!J28</f>
        <v>14</v>
      </c>
      <c r="F28" s="42">
        <f t="shared" si="0"/>
        <v>21</v>
      </c>
    </row>
    <row r="29" spans="1:6" ht="33.6" customHeight="1" x14ac:dyDescent="0.2">
      <c r="A29" s="138"/>
      <c r="B29" s="126" t="s">
        <v>41</v>
      </c>
      <c r="C29" s="136"/>
      <c r="D29" s="41">
        <f>RIO!U29</f>
        <v>23</v>
      </c>
      <c r="E29" s="41">
        <f>Międzyresort.!J29</f>
        <v>14</v>
      </c>
      <c r="F29" s="42">
        <f t="shared" si="0"/>
        <v>37</v>
      </c>
    </row>
    <row r="30" spans="1:6" ht="18.75" x14ac:dyDescent="0.2">
      <c r="A30" s="139"/>
      <c r="B30" s="134" t="s">
        <v>74</v>
      </c>
      <c r="C30" s="136"/>
      <c r="D30" s="43">
        <f>RIO!U30</f>
        <v>21</v>
      </c>
      <c r="E30" s="43">
        <f>Międzyresort.!J30</f>
        <v>5</v>
      </c>
      <c r="F30" s="44">
        <f t="shared" si="0"/>
        <v>26</v>
      </c>
    </row>
    <row r="31" spans="1:6" ht="47.25" x14ac:dyDescent="0.2">
      <c r="A31" s="29">
        <v>14</v>
      </c>
      <c r="B31" s="126" t="s">
        <v>42</v>
      </c>
      <c r="C31" s="6" t="s">
        <v>25</v>
      </c>
      <c r="D31" s="41">
        <f>RIO!U31</f>
        <v>330</v>
      </c>
      <c r="E31" s="41">
        <f>Międzyresort.!J31</f>
        <v>104</v>
      </c>
      <c r="F31" s="46">
        <f t="shared" si="0"/>
        <v>434</v>
      </c>
    </row>
    <row r="32" spans="1:6" ht="62.45" customHeight="1" x14ac:dyDescent="0.2">
      <c r="A32" s="137">
        <v>15</v>
      </c>
      <c r="B32" s="32" t="s">
        <v>51</v>
      </c>
      <c r="C32" s="136" t="s">
        <v>37</v>
      </c>
      <c r="D32" s="39">
        <f>RIO!U32</f>
        <v>875</v>
      </c>
      <c r="E32" s="39">
        <f>Międzyresort.!J32</f>
        <v>170</v>
      </c>
      <c r="F32" s="40">
        <f t="shared" si="0"/>
        <v>1045</v>
      </c>
    </row>
    <row r="33" spans="1:10" ht="16.899999999999999" customHeight="1" x14ac:dyDescent="0.2">
      <c r="A33" s="138"/>
      <c r="B33" s="126" t="s">
        <v>43</v>
      </c>
      <c r="C33" s="136"/>
      <c r="D33" s="41">
        <f>RIO!U33</f>
        <v>173</v>
      </c>
      <c r="E33" s="41">
        <f>Międzyresort.!J33</f>
        <v>47</v>
      </c>
      <c r="F33" s="42">
        <f t="shared" si="0"/>
        <v>220</v>
      </c>
    </row>
    <row r="34" spans="1:10" ht="31.5" x14ac:dyDescent="0.2">
      <c r="A34" s="138"/>
      <c r="B34" s="126" t="s">
        <v>47</v>
      </c>
      <c r="C34" s="136"/>
      <c r="D34" s="41">
        <f>RIO!U34</f>
        <v>331</v>
      </c>
      <c r="E34" s="41">
        <f>Międzyresort.!J34</f>
        <v>38</v>
      </c>
      <c r="F34" s="42">
        <f t="shared" si="0"/>
        <v>369</v>
      </c>
    </row>
    <row r="35" spans="1:10" ht="16.899999999999999" customHeight="1" x14ac:dyDescent="0.2">
      <c r="A35" s="138"/>
      <c r="B35" s="126" t="s">
        <v>44</v>
      </c>
      <c r="C35" s="136"/>
      <c r="D35" s="41">
        <f>RIO!U35</f>
        <v>254</v>
      </c>
      <c r="E35" s="41">
        <f>Międzyresort.!J35</f>
        <v>82</v>
      </c>
      <c r="F35" s="42">
        <f t="shared" si="0"/>
        <v>336</v>
      </c>
    </row>
    <row r="36" spans="1:10" ht="16.899999999999999" customHeight="1" x14ac:dyDescent="0.2">
      <c r="A36" s="138"/>
      <c r="B36" s="134" t="s">
        <v>45</v>
      </c>
      <c r="C36" s="136"/>
      <c r="D36" s="43">
        <f>RIO!U36</f>
        <v>122</v>
      </c>
      <c r="E36" s="43">
        <f>Międzyresort.!J36</f>
        <v>7</v>
      </c>
      <c r="F36" s="44">
        <f t="shared" si="0"/>
        <v>129</v>
      </c>
    </row>
    <row r="37" spans="1:10" ht="31.15" customHeight="1" x14ac:dyDescent="0.2">
      <c r="A37" s="29">
        <v>16</v>
      </c>
      <c r="B37" s="134" t="s">
        <v>46</v>
      </c>
      <c r="C37" s="6" t="s">
        <v>37</v>
      </c>
      <c r="D37" s="43">
        <f>RIO!U37</f>
        <v>11</v>
      </c>
      <c r="E37" s="43">
        <f>Międzyresort.!J37</f>
        <v>5</v>
      </c>
      <c r="F37" s="45">
        <f t="shared" si="0"/>
        <v>16</v>
      </c>
    </row>
    <row r="39" spans="1:10" ht="36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tabSelected="1"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9" sqref="O9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9.710937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42578125" style="3" customWidth="1"/>
    <col min="21" max="21" width="8.85546875" style="4" customWidth="1"/>
    <col min="22" max="22" width="3.5703125" style="3" customWidth="1"/>
    <col min="23" max="23" width="64.85546875" style="3" customWidth="1"/>
    <col min="24" max="24" width="8.7109375" style="3" customWidth="1"/>
    <col min="25" max="25" width="4.85546875" style="3" customWidth="1"/>
    <col min="26" max="26" width="9.42578125" style="3" customWidth="1"/>
    <col min="27" max="27" width="8.28515625" style="3" customWidth="1"/>
    <col min="28" max="28" width="5.140625" style="3" customWidth="1"/>
    <col min="29" max="29" width="8.28515625" style="3" customWidth="1"/>
    <col min="30" max="30" width="7.42578125" style="3" customWidth="1"/>
    <col min="31" max="31" width="6" style="3" customWidth="1"/>
    <col min="32" max="32" width="11.28515625" style="3" customWidth="1"/>
    <col min="33" max="33" width="9.85546875" style="3" customWidth="1"/>
    <col min="34" max="34" width="13.42578125" style="3" customWidth="1"/>
    <col min="35" max="16384" width="50.5703125" style="3"/>
  </cols>
  <sheetData>
    <row r="1" spans="1:23" s="1" customFormat="1" ht="61.15" customHeight="1" thickBot="1" x14ac:dyDescent="0.25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3" ht="78" customHeight="1" thickBot="1" x14ac:dyDescent="0.25">
      <c r="A2" s="79" t="s">
        <v>69</v>
      </c>
      <c r="B2" s="80" t="s">
        <v>52</v>
      </c>
      <c r="C2" s="81"/>
      <c r="D2" s="82"/>
      <c r="E2" s="83" t="s">
        <v>0</v>
      </c>
      <c r="F2" s="83" t="s">
        <v>1</v>
      </c>
      <c r="G2" s="83" t="s">
        <v>2</v>
      </c>
      <c r="H2" s="83" t="s">
        <v>3</v>
      </c>
      <c r="I2" s="83" t="s">
        <v>4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3" t="s">
        <v>13</v>
      </c>
      <c r="S2" s="83" t="s">
        <v>14</v>
      </c>
      <c r="T2" s="83" t="s">
        <v>15</v>
      </c>
      <c r="U2" s="84" t="s">
        <v>16</v>
      </c>
    </row>
    <row r="3" spans="1:23" ht="34.9" customHeight="1" thickBot="1" x14ac:dyDescent="0.25">
      <c r="A3" s="65">
        <v>1</v>
      </c>
      <c r="B3" s="128" t="s">
        <v>24</v>
      </c>
      <c r="C3" s="76" t="s">
        <v>25</v>
      </c>
      <c r="D3" s="77"/>
      <c r="E3" s="78">
        <f>[1]RIO!E$31-6</f>
        <v>3</v>
      </c>
      <c r="F3" s="78">
        <f>[1]RIO!F$31</f>
        <v>75</v>
      </c>
      <c r="G3" s="78">
        <f>[1]RIO!G$31</f>
        <v>28</v>
      </c>
      <c r="H3" s="78">
        <f>[1]RIO!H$31</f>
        <v>40</v>
      </c>
      <c r="I3" s="78">
        <f>[1]RIO!I$31</f>
        <v>13</v>
      </c>
      <c r="J3" s="78">
        <f>[1]RIO!J$31</f>
        <v>19</v>
      </c>
      <c r="K3" s="78">
        <f>[1]RIO!K$31</f>
        <v>7</v>
      </c>
      <c r="L3" s="78">
        <f>[1]RIO!L$31-17</f>
        <v>13</v>
      </c>
      <c r="M3" s="78">
        <f>[1]RIO!M$31</f>
        <v>16</v>
      </c>
      <c r="N3" s="78">
        <f>[1]RIO!N$31</f>
        <v>7</v>
      </c>
      <c r="O3" s="78">
        <f>[1]RIO!O$31</f>
        <v>22</v>
      </c>
      <c r="P3" s="78">
        <f>[1]RIO!P$31</f>
        <v>12</v>
      </c>
      <c r="Q3" s="78">
        <f>[1]RIO!Q$31</f>
        <v>13</v>
      </c>
      <c r="R3" s="78">
        <f>[1]RIO!R$31</f>
        <v>23</v>
      </c>
      <c r="S3" s="78">
        <f>[1]RIO!S$31</f>
        <v>28</v>
      </c>
      <c r="T3" s="78">
        <f>[1]RIO!T$31</f>
        <v>10</v>
      </c>
      <c r="U3" s="69">
        <f>SUM(E3:T3)</f>
        <v>329</v>
      </c>
    </row>
    <row r="4" spans="1:23" ht="51" customHeight="1" x14ac:dyDescent="0.2">
      <c r="A4" s="71">
        <v>2</v>
      </c>
      <c r="B4" s="129" t="s">
        <v>26</v>
      </c>
      <c r="C4" s="85" t="s">
        <v>27</v>
      </c>
      <c r="D4" s="58"/>
      <c r="E4" s="59">
        <f>[1]RIO!E$25-1</f>
        <v>6</v>
      </c>
      <c r="F4" s="59">
        <f>[1]RIO!F$25</f>
        <v>32</v>
      </c>
      <c r="G4" s="59">
        <f>[1]RIO!G$25-2</f>
        <v>5</v>
      </c>
      <c r="H4" s="59">
        <f>[1]RIO!H$25</f>
        <v>30</v>
      </c>
      <c r="I4" s="59">
        <f>[1]RIO!I$25</f>
        <v>11</v>
      </c>
      <c r="J4" s="59">
        <f>[1]RIO!J$25</f>
        <v>12</v>
      </c>
      <c r="K4" s="59">
        <f>[1]RIO!K$25-1</f>
        <v>5</v>
      </c>
      <c r="L4" s="59">
        <f>[1]RIO!L$25</f>
        <v>22</v>
      </c>
      <c r="M4" s="59">
        <f>[1]RIO!M$25</f>
        <v>4</v>
      </c>
      <c r="N4" s="59">
        <f>[1]RIO!N$25</f>
        <v>7</v>
      </c>
      <c r="O4" s="59">
        <f>[1]RIO!O$25</f>
        <v>17</v>
      </c>
      <c r="P4" s="59">
        <f>[1]RIO!P$25</f>
        <v>8</v>
      </c>
      <c r="Q4" s="59">
        <f>[1]RIO!Q$25</f>
        <v>15</v>
      </c>
      <c r="R4" s="59">
        <f>[1]RIO!R$25</f>
        <v>30</v>
      </c>
      <c r="S4" s="59">
        <f>[1]RIO!S$25+2</f>
        <v>18</v>
      </c>
      <c r="T4" s="59">
        <f>[1]RIO!T$25</f>
        <v>7</v>
      </c>
      <c r="U4" s="60">
        <f t="shared" ref="U4:U37" si="0">SUM(E4:T4)</f>
        <v>229</v>
      </c>
      <c r="V4" s="118"/>
      <c r="W4" s="11"/>
    </row>
    <row r="5" spans="1:23" ht="64.150000000000006" customHeight="1" thickBot="1" x14ac:dyDescent="0.25">
      <c r="A5" s="86">
        <v>3</v>
      </c>
      <c r="B5" s="130" t="s">
        <v>28</v>
      </c>
      <c r="C5" s="87" t="s">
        <v>17</v>
      </c>
      <c r="D5" s="88" t="s">
        <v>63</v>
      </c>
      <c r="E5" s="89">
        <v>6</v>
      </c>
      <c r="F5" s="89">
        <v>32</v>
      </c>
      <c r="G5" s="89">
        <v>8</v>
      </c>
      <c r="H5" s="89">
        <v>34</v>
      </c>
      <c r="I5" s="89">
        <v>11</v>
      </c>
      <c r="J5" s="89">
        <v>17</v>
      </c>
      <c r="K5" s="89">
        <v>6</v>
      </c>
      <c r="L5" s="89">
        <v>22</v>
      </c>
      <c r="M5" s="90">
        <v>5</v>
      </c>
      <c r="N5" s="90">
        <v>7</v>
      </c>
      <c r="O5" s="90">
        <v>17</v>
      </c>
      <c r="P5" s="90">
        <v>9</v>
      </c>
      <c r="Q5" s="90">
        <v>15</v>
      </c>
      <c r="R5" s="90">
        <v>30</v>
      </c>
      <c r="S5" s="90">
        <f>13+5</f>
        <v>18</v>
      </c>
      <c r="T5" s="90">
        <v>7</v>
      </c>
      <c r="U5" s="91">
        <f t="shared" si="0"/>
        <v>244</v>
      </c>
    </row>
    <row r="6" spans="1:23" ht="48.6" customHeight="1" thickBot="1" x14ac:dyDescent="0.25">
      <c r="A6" s="65">
        <v>4</v>
      </c>
      <c r="B6" s="128" t="s">
        <v>60</v>
      </c>
      <c r="C6" s="76" t="s">
        <v>25</v>
      </c>
      <c r="D6" s="77"/>
      <c r="E6" s="68">
        <v>73</v>
      </c>
      <c r="F6" s="68">
        <v>120</v>
      </c>
      <c r="G6" s="68">
        <v>57</v>
      </c>
      <c r="H6" s="68">
        <v>199</v>
      </c>
      <c r="I6" s="68">
        <v>44</v>
      </c>
      <c r="J6" s="68">
        <v>67</v>
      </c>
      <c r="K6" s="68">
        <v>46</v>
      </c>
      <c r="L6" s="68">
        <v>102</v>
      </c>
      <c r="M6" s="68">
        <v>86</v>
      </c>
      <c r="N6" s="68">
        <v>55</v>
      </c>
      <c r="O6" s="68">
        <v>149</v>
      </c>
      <c r="P6" s="68">
        <v>43</v>
      </c>
      <c r="Q6" s="68">
        <v>106</v>
      </c>
      <c r="R6" s="68">
        <v>110</v>
      </c>
      <c r="S6" s="68">
        <v>114</v>
      </c>
      <c r="T6" s="68">
        <v>27</v>
      </c>
      <c r="U6" s="69">
        <f t="shared" si="0"/>
        <v>1398</v>
      </c>
    </row>
    <row r="7" spans="1:23" ht="36" customHeight="1" x14ac:dyDescent="0.2">
      <c r="A7" s="71">
        <v>5</v>
      </c>
      <c r="B7" s="129" t="s">
        <v>61</v>
      </c>
      <c r="C7" s="72" t="s">
        <v>27</v>
      </c>
      <c r="D7" s="73"/>
      <c r="E7" s="92">
        <v>13</v>
      </c>
      <c r="F7" s="92">
        <v>49</v>
      </c>
      <c r="G7" s="92">
        <v>32</v>
      </c>
      <c r="H7" s="92">
        <v>101</v>
      </c>
      <c r="I7" s="92">
        <v>17</v>
      </c>
      <c r="J7" s="92">
        <v>18</v>
      </c>
      <c r="K7" s="92">
        <v>5</v>
      </c>
      <c r="L7" s="92">
        <v>44</v>
      </c>
      <c r="M7" s="92">
        <v>53</v>
      </c>
      <c r="N7" s="92">
        <v>20</v>
      </c>
      <c r="O7" s="92">
        <v>110</v>
      </c>
      <c r="P7" s="92">
        <v>18</v>
      </c>
      <c r="Q7" s="92">
        <v>65</v>
      </c>
      <c r="R7" s="92">
        <v>63</v>
      </c>
      <c r="S7" s="92">
        <v>29</v>
      </c>
      <c r="T7" s="92">
        <v>21</v>
      </c>
      <c r="U7" s="60">
        <f t="shared" si="0"/>
        <v>658</v>
      </c>
      <c r="W7" s="11"/>
    </row>
    <row r="8" spans="1:23" ht="49.15" customHeight="1" x14ac:dyDescent="0.2">
      <c r="A8" s="144">
        <v>6</v>
      </c>
      <c r="B8" s="131" t="s">
        <v>50</v>
      </c>
      <c r="C8" s="142" t="s">
        <v>31</v>
      </c>
      <c r="D8" s="8" t="s">
        <v>62</v>
      </c>
      <c r="E8" s="47">
        <f>IF(SUM(E9:E13)&gt;=E7,SUM(E9:E13),"błąd")</f>
        <v>13</v>
      </c>
      <c r="F8" s="47">
        <f>IF(SUM(F9:F13)&gt;=F7,SUM(F9:F13),"błąd")</f>
        <v>212</v>
      </c>
      <c r="G8" s="47">
        <f t="shared" ref="G8:S8" si="1">IF(SUM(G9:G13)&gt;=G7,SUM(G9:G13),"błąd")</f>
        <v>34</v>
      </c>
      <c r="H8" s="47">
        <f t="shared" si="1"/>
        <v>107</v>
      </c>
      <c r="I8" s="47">
        <f t="shared" si="1"/>
        <v>17</v>
      </c>
      <c r="J8" s="47">
        <f t="shared" si="1"/>
        <v>18</v>
      </c>
      <c r="K8" s="47">
        <f t="shared" si="1"/>
        <v>6</v>
      </c>
      <c r="L8" s="47">
        <f t="shared" si="1"/>
        <v>44</v>
      </c>
      <c r="M8" s="47">
        <f t="shared" si="1"/>
        <v>81</v>
      </c>
      <c r="N8" s="47">
        <f t="shared" si="1"/>
        <v>20</v>
      </c>
      <c r="O8" s="47">
        <f>IF(SUM(O9:O13)&gt;=O7,SUM(O9:O13),"błąd")-1</f>
        <v>123</v>
      </c>
      <c r="P8" s="47">
        <f t="shared" si="1"/>
        <v>40</v>
      </c>
      <c r="Q8" s="47">
        <f t="shared" si="1"/>
        <v>69</v>
      </c>
      <c r="R8" s="47">
        <f>IF(SUM(R9:R13)&gt;=R7,SUM(R9:R13),"błąd")</f>
        <v>66</v>
      </c>
      <c r="S8" s="47">
        <f t="shared" si="1"/>
        <v>29</v>
      </c>
      <c r="T8" s="47">
        <f>IF(SUM(T9:T13)&gt;=T7,SUM(T9:T13),"błąd")</f>
        <v>24</v>
      </c>
      <c r="U8" s="61">
        <f t="shared" si="0"/>
        <v>903</v>
      </c>
    </row>
    <row r="9" spans="1:23" ht="16.899999999999999" customHeight="1" x14ac:dyDescent="0.2">
      <c r="A9" s="144"/>
      <c r="B9" s="131" t="s">
        <v>18</v>
      </c>
      <c r="C9" s="142"/>
      <c r="D9" s="8"/>
      <c r="E9" s="48">
        <v>1</v>
      </c>
      <c r="F9" s="48">
        <v>186</v>
      </c>
      <c r="G9" s="48">
        <v>15</v>
      </c>
      <c r="H9" s="48">
        <v>10</v>
      </c>
      <c r="I9" s="48">
        <v>10</v>
      </c>
      <c r="J9" s="48">
        <v>16</v>
      </c>
      <c r="K9" s="48">
        <v>5</v>
      </c>
      <c r="L9" s="48">
        <v>30</v>
      </c>
      <c r="M9" s="48">
        <v>12</v>
      </c>
      <c r="N9" s="48">
        <v>13</v>
      </c>
      <c r="O9" s="49">
        <v>89</v>
      </c>
      <c r="P9" s="48">
        <v>11</v>
      </c>
      <c r="Q9" s="48">
        <v>53</v>
      </c>
      <c r="R9" s="48">
        <v>40</v>
      </c>
      <c r="S9" s="48">
        <v>8</v>
      </c>
      <c r="T9" s="48">
        <v>10</v>
      </c>
      <c r="U9" s="61">
        <f t="shared" si="0"/>
        <v>509</v>
      </c>
    </row>
    <row r="10" spans="1:23" ht="16.899999999999999" customHeight="1" x14ac:dyDescent="0.2">
      <c r="A10" s="144"/>
      <c r="B10" s="131" t="s">
        <v>19</v>
      </c>
      <c r="C10" s="142"/>
      <c r="D10" s="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  <c r="Q10" s="48"/>
      <c r="R10" s="48"/>
      <c r="S10" s="48"/>
      <c r="T10" s="48"/>
      <c r="U10" s="61">
        <f t="shared" si="0"/>
        <v>0</v>
      </c>
    </row>
    <row r="11" spans="1:23" ht="16.899999999999999" customHeight="1" x14ac:dyDescent="0.2">
      <c r="A11" s="144"/>
      <c r="B11" s="131" t="s">
        <v>20</v>
      </c>
      <c r="C11" s="142"/>
      <c r="D11" s="8"/>
      <c r="E11" s="48"/>
      <c r="F11" s="48">
        <v>4</v>
      </c>
      <c r="G11" s="48">
        <v>4</v>
      </c>
      <c r="H11" s="48">
        <v>12</v>
      </c>
      <c r="I11" s="48">
        <v>2</v>
      </c>
      <c r="J11" s="48">
        <v>1</v>
      </c>
      <c r="K11" s="48"/>
      <c r="L11" s="48">
        <v>2</v>
      </c>
      <c r="M11" s="48">
        <v>21</v>
      </c>
      <c r="N11" s="48">
        <v>1</v>
      </c>
      <c r="O11" s="49">
        <v>2</v>
      </c>
      <c r="P11" s="48">
        <v>8</v>
      </c>
      <c r="Q11" s="48">
        <v>5</v>
      </c>
      <c r="R11" s="48">
        <v>7</v>
      </c>
      <c r="S11" s="48">
        <v>7</v>
      </c>
      <c r="T11" s="48">
        <v>2</v>
      </c>
      <c r="U11" s="61">
        <f t="shared" si="0"/>
        <v>78</v>
      </c>
    </row>
    <row r="12" spans="1:23" ht="16.899999999999999" customHeight="1" x14ac:dyDescent="0.2">
      <c r="A12" s="144"/>
      <c r="B12" s="131" t="s">
        <v>21</v>
      </c>
      <c r="C12" s="142"/>
      <c r="D12" s="8"/>
      <c r="E12" s="48">
        <v>12</v>
      </c>
      <c r="F12" s="48">
        <v>4</v>
      </c>
      <c r="G12" s="48">
        <v>7</v>
      </c>
      <c r="H12" s="48">
        <v>75</v>
      </c>
      <c r="I12" s="48">
        <v>1</v>
      </c>
      <c r="J12" s="48">
        <v>1</v>
      </c>
      <c r="K12" s="48">
        <v>1</v>
      </c>
      <c r="L12" s="48">
        <v>10</v>
      </c>
      <c r="M12" s="48">
        <v>33</v>
      </c>
      <c r="N12" s="48">
        <v>5</v>
      </c>
      <c r="O12" s="49">
        <v>22</v>
      </c>
      <c r="P12" s="48">
        <v>6</v>
      </c>
      <c r="Q12" s="48">
        <v>8</v>
      </c>
      <c r="R12" s="48">
        <v>9</v>
      </c>
      <c r="S12" s="48">
        <v>12</v>
      </c>
      <c r="T12" s="48">
        <v>8</v>
      </c>
      <c r="U12" s="61">
        <f t="shared" si="0"/>
        <v>214</v>
      </c>
    </row>
    <row r="13" spans="1:23" ht="16.899999999999999" customHeight="1" thickBot="1" x14ac:dyDescent="0.25">
      <c r="A13" s="145"/>
      <c r="B13" s="132" t="s">
        <v>22</v>
      </c>
      <c r="C13" s="143"/>
      <c r="D13" s="62"/>
      <c r="E13" s="63"/>
      <c r="F13" s="63">
        <v>18</v>
      </c>
      <c r="G13" s="63">
        <v>8</v>
      </c>
      <c r="H13" s="63">
        <v>10</v>
      </c>
      <c r="I13" s="63">
        <v>4</v>
      </c>
      <c r="J13" s="63"/>
      <c r="K13" s="63"/>
      <c r="L13" s="63">
        <v>2</v>
      </c>
      <c r="M13" s="63">
        <v>15</v>
      </c>
      <c r="N13" s="63">
        <v>1</v>
      </c>
      <c r="O13" s="93">
        <v>11</v>
      </c>
      <c r="P13" s="63">
        <v>15</v>
      </c>
      <c r="Q13" s="63">
        <v>3</v>
      </c>
      <c r="R13" s="63">
        <v>10</v>
      </c>
      <c r="S13" s="63">
        <v>2</v>
      </c>
      <c r="T13" s="63">
        <v>4</v>
      </c>
      <c r="U13" s="64">
        <f t="shared" si="0"/>
        <v>103</v>
      </c>
    </row>
    <row r="14" spans="1:23" ht="49.9" customHeight="1" x14ac:dyDescent="0.2">
      <c r="A14" s="71">
        <v>7</v>
      </c>
      <c r="B14" s="129" t="s">
        <v>32</v>
      </c>
      <c r="C14" s="72" t="s">
        <v>27</v>
      </c>
      <c r="D14" s="73"/>
      <c r="E14" s="92">
        <v>59</v>
      </c>
      <c r="F14" s="92">
        <v>30</v>
      </c>
      <c r="G14" s="92">
        <v>37</v>
      </c>
      <c r="H14" s="92">
        <v>102</v>
      </c>
      <c r="I14" s="92">
        <v>54</v>
      </c>
      <c r="J14" s="92">
        <v>75</v>
      </c>
      <c r="K14" s="92">
        <v>44</v>
      </c>
      <c r="L14" s="92">
        <v>59</v>
      </c>
      <c r="M14" s="92">
        <v>42</v>
      </c>
      <c r="N14" s="92">
        <v>48</v>
      </c>
      <c r="O14" s="92">
        <v>77</v>
      </c>
      <c r="P14" s="92">
        <v>47</v>
      </c>
      <c r="Q14" s="92">
        <v>32</v>
      </c>
      <c r="R14" s="92">
        <v>76</v>
      </c>
      <c r="S14" s="92">
        <v>89</v>
      </c>
      <c r="T14" s="92">
        <v>12</v>
      </c>
      <c r="U14" s="60">
        <f t="shared" si="0"/>
        <v>883</v>
      </c>
    </row>
    <row r="15" spans="1:23" ht="63.6" customHeight="1" thickBot="1" x14ac:dyDescent="0.25">
      <c r="A15" s="74">
        <v>8</v>
      </c>
      <c r="B15" s="132" t="s">
        <v>33</v>
      </c>
      <c r="C15" s="75" t="s">
        <v>17</v>
      </c>
      <c r="D15" s="62" t="s">
        <v>64</v>
      </c>
      <c r="E15" s="63">
        <v>72</v>
      </c>
      <c r="F15" s="63">
        <v>30</v>
      </c>
      <c r="G15" s="63">
        <v>51</v>
      </c>
      <c r="H15" s="63">
        <v>113</v>
      </c>
      <c r="I15" s="63">
        <v>55</v>
      </c>
      <c r="J15" s="63">
        <v>75</v>
      </c>
      <c r="K15" s="63">
        <v>47</v>
      </c>
      <c r="L15" s="63">
        <v>59</v>
      </c>
      <c r="M15" s="63">
        <v>53</v>
      </c>
      <c r="N15" s="63">
        <v>56</v>
      </c>
      <c r="O15" s="63">
        <v>77</v>
      </c>
      <c r="P15" s="63">
        <v>47</v>
      </c>
      <c r="Q15" s="63">
        <v>35</v>
      </c>
      <c r="R15" s="63">
        <v>76</v>
      </c>
      <c r="S15" s="63">
        <v>97</v>
      </c>
      <c r="T15" s="63">
        <v>12</v>
      </c>
      <c r="U15" s="64">
        <f t="shared" si="0"/>
        <v>955</v>
      </c>
    </row>
    <row r="16" spans="1:23" ht="47.25" x14ac:dyDescent="0.2">
      <c r="A16" s="71">
        <v>9</v>
      </c>
      <c r="B16" s="129" t="s">
        <v>34</v>
      </c>
      <c r="C16" s="72" t="s">
        <v>27</v>
      </c>
      <c r="D16" s="73"/>
      <c r="E16" s="92">
        <v>23</v>
      </c>
      <c r="F16" s="92">
        <v>4</v>
      </c>
      <c r="G16" s="92">
        <v>6</v>
      </c>
      <c r="H16" s="92">
        <v>17</v>
      </c>
      <c r="I16" s="92">
        <v>12</v>
      </c>
      <c r="J16" s="92">
        <v>16</v>
      </c>
      <c r="K16" s="92">
        <v>5</v>
      </c>
      <c r="L16" s="92">
        <v>14</v>
      </c>
      <c r="M16" s="92">
        <v>8</v>
      </c>
      <c r="N16" s="92">
        <v>10</v>
      </c>
      <c r="O16" s="92">
        <v>13</v>
      </c>
      <c r="P16" s="92">
        <v>10</v>
      </c>
      <c r="Q16" s="92">
        <v>19</v>
      </c>
      <c r="R16" s="92">
        <v>16</v>
      </c>
      <c r="S16" s="92">
        <v>14</v>
      </c>
      <c r="T16" s="92">
        <v>7</v>
      </c>
      <c r="U16" s="60">
        <f t="shared" si="0"/>
        <v>194</v>
      </c>
    </row>
    <row r="17" spans="1:23" ht="63" x14ac:dyDescent="0.2">
      <c r="A17" s="144">
        <v>10</v>
      </c>
      <c r="B17" s="131" t="s">
        <v>49</v>
      </c>
      <c r="C17" s="142" t="s">
        <v>17</v>
      </c>
      <c r="D17" s="8" t="s">
        <v>65</v>
      </c>
      <c r="E17" s="47">
        <f t="shared" ref="E17:Q17" si="2">SUM(E18:E22)</f>
        <v>28</v>
      </c>
      <c r="F17" s="47">
        <f t="shared" si="2"/>
        <v>4</v>
      </c>
      <c r="G17" s="47">
        <f>SUM(G18:G22)</f>
        <v>10</v>
      </c>
      <c r="H17" s="47">
        <f t="shared" si="2"/>
        <v>22</v>
      </c>
      <c r="I17" s="47">
        <f t="shared" si="2"/>
        <v>13</v>
      </c>
      <c r="J17" s="47">
        <f t="shared" si="2"/>
        <v>16</v>
      </c>
      <c r="K17" s="47">
        <f t="shared" si="2"/>
        <v>6</v>
      </c>
      <c r="L17" s="47">
        <f t="shared" si="2"/>
        <v>14</v>
      </c>
      <c r="M17" s="47">
        <f>SUM(M18:M22)-2</f>
        <v>10</v>
      </c>
      <c r="N17" s="47">
        <f t="shared" si="2"/>
        <v>12</v>
      </c>
      <c r="O17" s="47">
        <f t="shared" si="2"/>
        <v>19</v>
      </c>
      <c r="P17" s="47">
        <f t="shared" si="2"/>
        <v>10</v>
      </c>
      <c r="Q17" s="47">
        <f t="shared" si="2"/>
        <v>20</v>
      </c>
      <c r="R17" s="47">
        <f t="shared" ref="R17:S17" si="3">SUM(R18:R22)</f>
        <v>16</v>
      </c>
      <c r="S17" s="47">
        <f t="shared" si="3"/>
        <v>14</v>
      </c>
      <c r="T17" s="47">
        <f>SUM(T18:T22)</f>
        <v>7</v>
      </c>
      <c r="U17" s="61">
        <f t="shared" si="0"/>
        <v>221</v>
      </c>
    </row>
    <row r="18" spans="1:23" ht="16.899999999999999" customHeight="1" x14ac:dyDescent="0.2">
      <c r="A18" s="144"/>
      <c r="B18" s="131" t="s">
        <v>18</v>
      </c>
      <c r="C18" s="142"/>
      <c r="D18" s="8"/>
      <c r="E18" s="48">
        <v>9</v>
      </c>
      <c r="F18" s="48"/>
      <c r="G18" s="48">
        <v>2</v>
      </c>
      <c r="H18" s="48">
        <v>5</v>
      </c>
      <c r="I18" s="48">
        <v>2</v>
      </c>
      <c r="J18" s="48">
        <v>12</v>
      </c>
      <c r="K18" s="48">
        <v>2</v>
      </c>
      <c r="L18" s="48">
        <v>3</v>
      </c>
      <c r="M18" s="48">
        <v>3</v>
      </c>
      <c r="N18" s="48">
        <v>10</v>
      </c>
      <c r="O18" s="48">
        <v>5</v>
      </c>
      <c r="P18" s="48">
        <v>1</v>
      </c>
      <c r="Q18" s="48">
        <v>9</v>
      </c>
      <c r="R18" s="48">
        <v>10</v>
      </c>
      <c r="S18" s="48">
        <v>6</v>
      </c>
      <c r="T18" s="48">
        <v>5</v>
      </c>
      <c r="U18" s="61">
        <f t="shared" si="0"/>
        <v>84</v>
      </c>
    </row>
    <row r="19" spans="1:23" ht="16.899999999999999" customHeight="1" x14ac:dyDescent="0.2">
      <c r="A19" s="144"/>
      <c r="B19" s="131" t="s">
        <v>19</v>
      </c>
      <c r="C19" s="142"/>
      <c r="D19" s="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61">
        <f t="shared" si="0"/>
        <v>0</v>
      </c>
    </row>
    <row r="20" spans="1:23" ht="16.899999999999999" customHeight="1" x14ac:dyDescent="0.2">
      <c r="A20" s="144"/>
      <c r="B20" s="131" t="s">
        <v>20</v>
      </c>
      <c r="C20" s="142"/>
      <c r="D20" s="8"/>
      <c r="E20" s="48"/>
      <c r="F20" s="48"/>
      <c r="G20" s="48"/>
      <c r="H20" s="48"/>
      <c r="I20" s="48"/>
      <c r="J20" s="48"/>
      <c r="K20" s="48"/>
      <c r="L20" s="48">
        <v>2</v>
      </c>
      <c r="M20" s="48"/>
      <c r="N20" s="48"/>
      <c r="O20" s="48"/>
      <c r="P20" s="48">
        <v>1</v>
      </c>
      <c r="Q20" s="48">
        <v>4</v>
      </c>
      <c r="R20" s="48"/>
      <c r="S20" s="48">
        <v>1</v>
      </c>
      <c r="T20" s="48"/>
      <c r="U20" s="61">
        <f t="shared" si="0"/>
        <v>8</v>
      </c>
    </row>
    <row r="21" spans="1:23" ht="16.899999999999999" customHeight="1" x14ac:dyDescent="0.2">
      <c r="A21" s="144"/>
      <c r="B21" s="131" t="s">
        <v>59</v>
      </c>
      <c r="C21" s="142"/>
      <c r="D21" s="8"/>
      <c r="E21" s="48">
        <v>19</v>
      </c>
      <c r="F21" s="48">
        <v>2</v>
      </c>
      <c r="G21" s="48">
        <v>8</v>
      </c>
      <c r="H21" s="48">
        <v>3</v>
      </c>
      <c r="I21" s="48">
        <v>6</v>
      </c>
      <c r="J21" s="48">
        <v>4</v>
      </c>
      <c r="K21" s="48">
        <v>2</v>
      </c>
      <c r="L21" s="48">
        <v>4</v>
      </c>
      <c r="M21" s="48">
        <v>4</v>
      </c>
      <c r="N21" s="48"/>
      <c r="O21" s="48">
        <v>7</v>
      </c>
      <c r="P21" s="48">
        <v>4</v>
      </c>
      <c r="Q21" s="48">
        <v>3</v>
      </c>
      <c r="R21" s="48">
        <v>4</v>
      </c>
      <c r="S21" s="48">
        <v>6</v>
      </c>
      <c r="T21" s="48"/>
      <c r="U21" s="61">
        <f t="shared" si="0"/>
        <v>76</v>
      </c>
    </row>
    <row r="22" spans="1:23" ht="16.899999999999999" customHeight="1" thickBot="1" x14ac:dyDescent="0.25">
      <c r="A22" s="145"/>
      <c r="B22" s="132" t="s">
        <v>22</v>
      </c>
      <c r="C22" s="143"/>
      <c r="D22" s="62"/>
      <c r="E22" s="63"/>
      <c r="F22" s="63">
        <v>2</v>
      </c>
      <c r="G22" s="63"/>
      <c r="H22" s="63">
        <v>14</v>
      </c>
      <c r="I22" s="63">
        <v>5</v>
      </c>
      <c r="J22" s="63"/>
      <c r="K22" s="63">
        <v>2</v>
      </c>
      <c r="L22" s="63">
        <v>5</v>
      </c>
      <c r="M22" s="63">
        <v>5</v>
      </c>
      <c r="N22" s="63">
        <v>2</v>
      </c>
      <c r="O22" s="63">
        <v>7</v>
      </c>
      <c r="P22" s="63">
        <v>4</v>
      </c>
      <c r="Q22" s="63">
        <v>4</v>
      </c>
      <c r="R22" s="63">
        <v>2</v>
      </c>
      <c r="S22" s="63">
        <v>1</v>
      </c>
      <c r="T22" s="63">
        <v>2</v>
      </c>
      <c r="U22" s="64">
        <f t="shared" si="0"/>
        <v>55</v>
      </c>
    </row>
    <row r="23" spans="1:23" ht="32.450000000000003" customHeight="1" x14ac:dyDescent="0.2">
      <c r="A23" s="71">
        <v>11</v>
      </c>
      <c r="B23" s="129" t="s">
        <v>67</v>
      </c>
      <c r="C23" s="72" t="s">
        <v>23</v>
      </c>
      <c r="D23" s="73"/>
      <c r="E23" s="92">
        <v>35</v>
      </c>
      <c r="F23" s="92">
        <v>28</v>
      </c>
      <c r="G23" s="92">
        <v>39</v>
      </c>
      <c r="H23" s="92">
        <v>96</v>
      </c>
      <c r="I23" s="92">
        <v>48</v>
      </c>
      <c r="J23" s="92">
        <v>63</v>
      </c>
      <c r="K23" s="92">
        <v>42</v>
      </c>
      <c r="L23" s="92">
        <v>58</v>
      </c>
      <c r="M23" s="92">
        <v>32</v>
      </c>
      <c r="N23" s="92">
        <v>22</v>
      </c>
      <c r="O23" s="92">
        <v>61</v>
      </c>
      <c r="P23" s="92">
        <v>37</v>
      </c>
      <c r="Q23" s="92">
        <v>26</v>
      </c>
      <c r="R23" s="92">
        <v>55</v>
      </c>
      <c r="S23" s="92">
        <v>77</v>
      </c>
      <c r="T23" s="92">
        <v>8</v>
      </c>
      <c r="U23" s="60">
        <f t="shared" si="0"/>
        <v>727</v>
      </c>
    </row>
    <row r="24" spans="1:23" ht="31.9" customHeight="1" thickBot="1" x14ac:dyDescent="0.25">
      <c r="A24" s="74">
        <v>12</v>
      </c>
      <c r="B24" s="132" t="s">
        <v>58</v>
      </c>
      <c r="C24" s="75" t="s">
        <v>37</v>
      </c>
      <c r="D24" s="62" t="s">
        <v>66</v>
      </c>
      <c r="E24" s="63">
        <v>43</v>
      </c>
      <c r="F24" s="63">
        <v>31</v>
      </c>
      <c r="G24" s="63">
        <v>45</v>
      </c>
      <c r="H24" s="63">
        <v>112</v>
      </c>
      <c r="I24" s="63">
        <v>50</v>
      </c>
      <c r="J24" s="63">
        <v>78</v>
      </c>
      <c r="K24" s="63">
        <v>45</v>
      </c>
      <c r="L24" s="63">
        <v>63</v>
      </c>
      <c r="M24" s="63">
        <v>40</v>
      </c>
      <c r="N24" s="63">
        <v>33</v>
      </c>
      <c r="O24" s="63">
        <v>65</v>
      </c>
      <c r="P24" s="63">
        <v>39</v>
      </c>
      <c r="Q24" s="63">
        <v>29</v>
      </c>
      <c r="R24" s="63">
        <v>80</v>
      </c>
      <c r="S24" s="63">
        <v>82</v>
      </c>
      <c r="T24" s="63">
        <v>8</v>
      </c>
      <c r="U24" s="64">
        <f t="shared" si="0"/>
        <v>843</v>
      </c>
    </row>
    <row r="25" spans="1:23" ht="48" customHeight="1" x14ac:dyDescent="0.2">
      <c r="A25" s="146">
        <v>13</v>
      </c>
      <c r="B25" s="129" t="s">
        <v>48</v>
      </c>
      <c r="C25" s="141" t="s">
        <v>27</v>
      </c>
      <c r="D25" s="58"/>
      <c r="E25" s="59">
        <f t="shared" ref="E25:S25" si="4">SUM(E26:E30)</f>
        <v>8</v>
      </c>
      <c r="F25" s="59">
        <f t="shared" si="4"/>
        <v>35</v>
      </c>
      <c r="G25" s="59">
        <f>SUM(G26:G30)</f>
        <v>1</v>
      </c>
      <c r="H25" s="59">
        <f t="shared" si="4"/>
        <v>20</v>
      </c>
      <c r="I25" s="59">
        <f t="shared" si="4"/>
        <v>3</v>
      </c>
      <c r="J25" s="59">
        <f t="shared" si="4"/>
        <v>8</v>
      </c>
      <c r="K25" s="59">
        <f t="shared" si="4"/>
        <v>4</v>
      </c>
      <c r="L25" s="59">
        <f t="shared" si="4"/>
        <v>17</v>
      </c>
      <c r="M25" s="59">
        <f>SUM(M26:M30)</f>
        <v>10</v>
      </c>
      <c r="N25" s="59">
        <f t="shared" si="4"/>
        <v>17</v>
      </c>
      <c r="O25" s="59">
        <f t="shared" si="4"/>
        <v>12</v>
      </c>
      <c r="P25" s="59">
        <f t="shared" si="4"/>
        <v>13</v>
      </c>
      <c r="Q25" s="59">
        <f>SUM(Q26:Q30)</f>
        <v>7</v>
      </c>
      <c r="R25" s="59">
        <f t="shared" si="4"/>
        <v>11</v>
      </c>
      <c r="S25" s="59">
        <f t="shared" si="4"/>
        <v>16</v>
      </c>
      <c r="T25" s="59">
        <f>SUM(T26:T30)</f>
        <v>4</v>
      </c>
      <c r="U25" s="60">
        <f t="shared" si="0"/>
        <v>186</v>
      </c>
    </row>
    <row r="26" spans="1:23" ht="33.6" customHeight="1" x14ac:dyDescent="0.2">
      <c r="A26" s="144"/>
      <c r="B26" s="131" t="s">
        <v>38</v>
      </c>
      <c r="C26" s="142"/>
      <c r="D26" s="8"/>
      <c r="E26" s="48">
        <v>6</v>
      </c>
      <c r="F26" s="48">
        <v>3</v>
      </c>
      <c r="G26" s="48">
        <v>1</v>
      </c>
      <c r="H26" s="48">
        <v>17</v>
      </c>
      <c r="I26" s="48">
        <v>3</v>
      </c>
      <c r="J26" s="48">
        <v>8</v>
      </c>
      <c r="K26" s="48">
        <v>2</v>
      </c>
      <c r="L26" s="48">
        <v>14</v>
      </c>
      <c r="M26" s="48">
        <v>2</v>
      </c>
      <c r="N26" s="48">
        <v>13</v>
      </c>
      <c r="O26" s="48">
        <v>8</v>
      </c>
      <c r="P26" s="48">
        <v>13</v>
      </c>
      <c r="Q26" s="48">
        <v>3</v>
      </c>
      <c r="R26" s="48">
        <v>9</v>
      </c>
      <c r="S26" s="48">
        <v>9</v>
      </c>
      <c r="T26" s="48"/>
      <c r="U26" s="61">
        <f t="shared" si="0"/>
        <v>111</v>
      </c>
    </row>
    <row r="27" spans="1:23" ht="36" customHeight="1" x14ac:dyDescent="0.2">
      <c r="A27" s="144"/>
      <c r="B27" s="131" t="s">
        <v>39</v>
      </c>
      <c r="C27" s="142"/>
      <c r="D27" s="8"/>
      <c r="E27" s="48">
        <v>1</v>
      </c>
      <c r="F27" s="48">
        <v>10</v>
      </c>
      <c r="G27" s="48"/>
      <c r="H27" s="48">
        <v>3</v>
      </c>
      <c r="I27" s="48"/>
      <c r="J27" s="48"/>
      <c r="K27" s="48"/>
      <c r="L27" s="48"/>
      <c r="M27" s="48">
        <v>5</v>
      </c>
      <c r="N27" s="48"/>
      <c r="O27" s="48"/>
      <c r="P27" s="48"/>
      <c r="Q27" s="48">
        <v>2</v>
      </c>
      <c r="R27" s="48"/>
      <c r="S27" s="48">
        <v>3</v>
      </c>
      <c r="T27" s="48"/>
      <c r="U27" s="61">
        <f t="shared" si="0"/>
        <v>24</v>
      </c>
    </row>
    <row r="28" spans="1:23" ht="97.9" customHeight="1" x14ac:dyDescent="0.2">
      <c r="A28" s="144"/>
      <c r="B28" s="131" t="s">
        <v>40</v>
      </c>
      <c r="C28" s="142"/>
      <c r="D28" s="8"/>
      <c r="E28" s="48">
        <v>1</v>
      </c>
      <c r="F28" s="48"/>
      <c r="G28" s="48"/>
      <c r="H28" s="48"/>
      <c r="I28" s="48"/>
      <c r="J28" s="48"/>
      <c r="K28" s="48"/>
      <c r="L28" s="48"/>
      <c r="M28" s="48"/>
      <c r="N28" s="48">
        <v>1</v>
      </c>
      <c r="O28" s="48">
        <v>4</v>
      </c>
      <c r="P28" s="48"/>
      <c r="Q28" s="48"/>
      <c r="R28" s="48">
        <v>1</v>
      </c>
      <c r="S28" s="48"/>
      <c r="T28" s="48"/>
      <c r="U28" s="61">
        <f t="shared" si="0"/>
        <v>7</v>
      </c>
    </row>
    <row r="29" spans="1:23" ht="33.6" customHeight="1" x14ac:dyDescent="0.2">
      <c r="A29" s="144"/>
      <c r="B29" s="131" t="s">
        <v>41</v>
      </c>
      <c r="C29" s="142"/>
      <c r="D29" s="8"/>
      <c r="E29" s="48"/>
      <c r="F29" s="48">
        <v>3</v>
      </c>
      <c r="G29" s="96"/>
      <c r="H29" s="48"/>
      <c r="I29" s="48"/>
      <c r="J29" s="48"/>
      <c r="K29" s="48">
        <v>2</v>
      </c>
      <c r="L29" s="48">
        <v>2</v>
      </c>
      <c r="M29" s="48">
        <v>3</v>
      </c>
      <c r="N29" s="48">
        <v>3</v>
      </c>
      <c r="O29" s="48"/>
      <c r="P29" s="48"/>
      <c r="Q29" s="48">
        <v>2</v>
      </c>
      <c r="R29" s="48">
        <v>1</v>
      </c>
      <c r="S29" s="48">
        <v>3</v>
      </c>
      <c r="T29" s="48">
        <v>4</v>
      </c>
      <c r="U29" s="61">
        <f t="shared" si="0"/>
        <v>23</v>
      </c>
    </row>
    <row r="30" spans="1:23" ht="38.450000000000003" customHeight="1" thickBot="1" x14ac:dyDescent="0.25">
      <c r="A30" s="145"/>
      <c r="B30" s="132" t="s">
        <v>74</v>
      </c>
      <c r="C30" s="143"/>
      <c r="D30" s="62"/>
      <c r="E30" s="63"/>
      <c r="F30" s="63">
        <v>19</v>
      </c>
      <c r="G30" s="63"/>
      <c r="H30" s="63"/>
      <c r="I30" s="63"/>
      <c r="J30" s="63"/>
      <c r="K30" s="63"/>
      <c r="L30" s="63">
        <v>1</v>
      </c>
      <c r="M30" s="63"/>
      <c r="N30" s="63"/>
      <c r="O30" s="63"/>
      <c r="P30" s="63"/>
      <c r="Q30" s="63"/>
      <c r="R30" s="63"/>
      <c r="S30" s="63">
        <v>1</v>
      </c>
      <c r="T30" s="63"/>
      <c r="U30" s="64">
        <f t="shared" si="0"/>
        <v>21</v>
      </c>
    </row>
    <row r="31" spans="1:23" ht="69.599999999999994" customHeight="1" thickBot="1" x14ac:dyDescent="0.25">
      <c r="A31" s="65">
        <v>14</v>
      </c>
      <c r="B31" s="128" t="s">
        <v>42</v>
      </c>
      <c r="C31" s="66" t="s">
        <v>25</v>
      </c>
      <c r="D31" s="70" t="s">
        <v>68</v>
      </c>
      <c r="E31" s="68">
        <v>4</v>
      </c>
      <c r="F31" s="68">
        <v>111</v>
      </c>
      <c r="G31" s="68">
        <v>21</v>
      </c>
      <c r="H31" s="68">
        <v>55</v>
      </c>
      <c r="I31" s="68"/>
      <c r="J31" s="68">
        <v>8</v>
      </c>
      <c r="K31" s="68">
        <v>6</v>
      </c>
      <c r="L31" s="68">
        <v>15</v>
      </c>
      <c r="M31" s="68">
        <v>19</v>
      </c>
      <c r="N31" s="68">
        <v>3</v>
      </c>
      <c r="O31" s="68">
        <v>25</v>
      </c>
      <c r="P31" s="68">
        <v>2</v>
      </c>
      <c r="Q31" s="68">
        <v>20</v>
      </c>
      <c r="R31" s="68">
        <v>9</v>
      </c>
      <c r="S31" s="68">
        <v>25</v>
      </c>
      <c r="T31" s="68">
        <f>7</f>
        <v>7</v>
      </c>
      <c r="U31" s="69">
        <f t="shared" si="0"/>
        <v>330</v>
      </c>
      <c r="W31" s="11"/>
    </row>
    <row r="32" spans="1:23" ht="62.45" customHeight="1" x14ac:dyDescent="0.2">
      <c r="A32" s="146">
        <v>15</v>
      </c>
      <c r="B32" s="129" t="s">
        <v>57</v>
      </c>
      <c r="C32" s="141" t="s">
        <v>37</v>
      </c>
      <c r="D32" s="58"/>
      <c r="E32" s="59">
        <f t="shared" ref="E32:T32" si="5">SUM(E33:E36)</f>
        <v>23</v>
      </c>
      <c r="F32" s="59">
        <f t="shared" si="5"/>
        <v>43</v>
      </c>
      <c r="G32" s="59">
        <f t="shared" si="5"/>
        <v>47</v>
      </c>
      <c r="H32" s="59">
        <f t="shared" si="5"/>
        <v>108</v>
      </c>
      <c r="I32" s="59">
        <f t="shared" si="5"/>
        <v>44</v>
      </c>
      <c r="J32" s="59">
        <f t="shared" si="5"/>
        <v>75</v>
      </c>
      <c r="K32" s="59">
        <f t="shared" si="5"/>
        <v>52</v>
      </c>
      <c r="L32" s="59">
        <f t="shared" si="5"/>
        <v>107</v>
      </c>
      <c r="M32" s="59">
        <f t="shared" si="5"/>
        <v>60</v>
      </c>
      <c r="N32" s="59">
        <f t="shared" si="5"/>
        <v>30</v>
      </c>
      <c r="O32" s="59">
        <f t="shared" si="5"/>
        <v>69</v>
      </c>
      <c r="P32" s="59">
        <f t="shared" si="5"/>
        <v>26</v>
      </c>
      <c r="Q32" s="59">
        <f t="shared" si="5"/>
        <v>25</v>
      </c>
      <c r="R32" s="59">
        <f t="shared" si="5"/>
        <v>92</v>
      </c>
      <c r="S32" s="59">
        <f>SUM(S33:S36)-5</f>
        <v>65</v>
      </c>
      <c r="T32" s="59">
        <f t="shared" si="5"/>
        <v>9</v>
      </c>
      <c r="U32" s="60">
        <f t="shared" si="0"/>
        <v>875</v>
      </c>
    </row>
    <row r="33" spans="1:21" ht="16.899999999999999" customHeight="1" x14ac:dyDescent="0.2">
      <c r="A33" s="144"/>
      <c r="B33" s="131" t="s">
        <v>43</v>
      </c>
      <c r="C33" s="142"/>
      <c r="D33" s="8"/>
      <c r="E33" s="48">
        <v>4</v>
      </c>
      <c r="F33" s="48">
        <v>9</v>
      </c>
      <c r="G33" s="48">
        <v>5</v>
      </c>
      <c r="H33" s="48">
        <v>58</v>
      </c>
      <c r="I33" s="48">
        <v>2</v>
      </c>
      <c r="J33" s="48">
        <v>4</v>
      </c>
      <c r="K33" s="48">
        <v>15</v>
      </c>
      <c r="L33" s="48">
        <v>12</v>
      </c>
      <c r="M33" s="48">
        <v>3</v>
      </c>
      <c r="N33" s="48">
        <v>6</v>
      </c>
      <c r="O33" s="48">
        <v>16</v>
      </c>
      <c r="P33" s="48">
        <v>2</v>
      </c>
      <c r="Q33" s="48">
        <v>2</v>
      </c>
      <c r="R33" s="48">
        <v>13</v>
      </c>
      <c r="S33" s="48">
        <v>22</v>
      </c>
      <c r="T33" s="48"/>
      <c r="U33" s="61">
        <f t="shared" si="0"/>
        <v>173</v>
      </c>
    </row>
    <row r="34" spans="1:21" ht="31.5" x14ac:dyDescent="0.2">
      <c r="A34" s="144"/>
      <c r="B34" s="131" t="s">
        <v>47</v>
      </c>
      <c r="C34" s="142"/>
      <c r="D34" s="8"/>
      <c r="E34" s="48">
        <v>7</v>
      </c>
      <c r="F34" s="48">
        <v>14</v>
      </c>
      <c r="G34" s="48">
        <v>23</v>
      </c>
      <c r="H34" s="48">
        <v>17</v>
      </c>
      <c r="I34" s="48">
        <v>26</v>
      </c>
      <c r="J34" s="48">
        <v>30</v>
      </c>
      <c r="K34" s="48">
        <v>20</v>
      </c>
      <c r="L34" s="48">
        <v>43</v>
      </c>
      <c r="M34" s="48">
        <v>34</v>
      </c>
      <c r="N34" s="48">
        <v>4</v>
      </c>
      <c r="O34" s="48">
        <v>23</v>
      </c>
      <c r="P34" s="48">
        <v>14</v>
      </c>
      <c r="Q34" s="48">
        <v>5</v>
      </c>
      <c r="R34" s="48">
        <v>43</v>
      </c>
      <c r="S34" s="48">
        <v>24</v>
      </c>
      <c r="T34" s="48">
        <v>4</v>
      </c>
      <c r="U34" s="61">
        <f t="shared" si="0"/>
        <v>331</v>
      </c>
    </row>
    <row r="35" spans="1:21" ht="16.899999999999999" customHeight="1" x14ac:dyDescent="0.2">
      <c r="A35" s="144"/>
      <c r="B35" s="131" t="s">
        <v>44</v>
      </c>
      <c r="C35" s="142"/>
      <c r="D35" s="8"/>
      <c r="E35" s="48">
        <v>11</v>
      </c>
      <c r="F35" s="48">
        <v>13</v>
      </c>
      <c r="G35" s="48">
        <v>14</v>
      </c>
      <c r="H35" s="48">
        <v>14</v>
      </c>
      <c r="I35" s="48">
        <v>12</v>
      </c>
      <c r="J35" s="48">
        <v>13</v>
      </c>
      <c r="K35" s="48">
        <v>16</v>
      </c>
      <c r="L35" s="48">
        <v>40</v>
      </c>
      <c r="M35" s="48">
        <v>21</v>
      </c>
      <c r="N35" s="48">
        <v>11</v>
      </c>
      <c r="O35" s="48">
        <v>25</v>
      </c>
      <c r="P35" s="48">
        <v>5</v>
      </c>
      <c r="Q35" s="49">
        <v>17</v>
      </c>
      <c r="R35" s="48">
        <v>16</v>
      </c>
      <c r="S35" s="48">
        <v>22</v>
      </c>
      <c r="T35" s="48">
        <v>4</v>
      </c>
      <c r="U35" s="61">
        <f t="shared" si="0"/>
        <v>254</v>
      </c>
    </row>
    <row r="36" spans="1:21" ht="16.899999999999999" customHeight="1" thickBot="1" x14ac:dyDescent="0.25">
      <c r="A36" s="145"/>
      <c r="B36" s="132" t="s">
        <v>45</v>
      </c>
      <c r="C36" s="143"/>
      <c r="D36" s="62"/>
      <c r="E36" s="63">
        <v>1</v>
      </c>
      <c r="F36" s="63">
        <v>7</v>
      </c>
      <c r="G36" s="63">
        <v>5</v>
      </c>
      <c r="H36" s="63">
        <v>19</v>
      </c>
      <c r="I36" s="63">
        <v>4</v>
      </c>
      <c r="J36" s="63">
        <v>28</v>
      </c>
      <c r="K36" s="63">
        <v>1</v>
      </c>
      <c r="L36" s="63">
        <v>12</v>
      </c>
      <c r="M36" s="63">
        <v>2</v>
      </c>
      <c r="N36" s="63">
        <v>9</v>
      </c>
      <c r="O36" s="63">
        <v>5</v>
      </c>
      <c r="P36" s="63">
        <v>5</v>
      </c>
      <c r="Q36" s="63">
        <v>1</v>
      </c>
      <c r="R36" s="63">
        <v>20</v>
      </c>
      <c r="S36" s="63">
        <v>2</v>
      </c>
      <c r="T36" s="63">
        <v>1</v>
      </c>
      <c r="U36" s="64">
        <f t="shared" si="0"/>
        <v>122</v>
      </c>
    </row>
    <row r="37" spans="1:21" ht="42" customHeight="1" thickBot="1" x14ac:dyDescent="0.25">
      <c r="A37" s="65">
        <v>16</v>
      </c>
      <c r="B37" s="128" t="s">
        <v>46</v>
      </c>
      <c r="C37" s="66" t="s">
        <v>37</v>
      </c>
      <c r="D37" s="67"/>
      <c r="E37" s="68"/>
      <c r="F37" s="68"/>
      <c r="G37" s="68"/>
      <c r="H37" s="68"/>
      <c r="I37" s="68">
        <v>1</v>
      </c>
      <c r="J37" s="68"/>
      <c r="K37" s="68"/>
      <c r="L37" s="68"/>
      <c r="M37" s="68">
        <v>4</v>
      </c>
      <c r="N37" s="68">
        <v>1</v>
      </c>
      <c r="O37" s="68">
        <v>5</v>
      </c>
      <c r="P37" s="68"/>
      <c r="Q37" s="68"/>
      <c r="R37" s="68"/>
      <c r="S37" s="68"/>
      <c r="T37" s="68"/>
      <c r="U37" s="69">
        <f t="shared" si="0"/>
        <v>11</v>
      </c>
    </row>
    <row r="39" spans="1:21" x14ac:dyDescent="0.2">
      <c r="A39" s="22"/>
      <c r="B39" s="23"/>
      <c r="C39" s="24"/>
      <c r="D39" s="25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2"/>
      <c r="Q39" s="22"/>
      <c r="R39" s="22"/>
      <c r="S39" s="22"/>
      <c r="T39" s="22"/>
      <c r="U39" s="26"/>
    </row>
    <row r="40" spans="1:21" x14ac:dyDescent="0.2">
      <c r="A40" s="22"/>
      <c r="B40" s="23"/>
      <c r="C40" s="24"/>
      <c r="D40" s="2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2"/>
      <c r="Q40" s="22"/>
      <c r="R40" s="22"/>
      <c r="S40" s="22"/>
      <c r="T40" s="22"/>
      <c r="U40" s="26"/>
    </row>
    <row r="41" spans="1:21" x14ac:dyDescent="0.2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</sheetData>
  <sheetProtection sheet="1" objects="1" scenarios="1"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S5">
    <cfRule type="cellIs" dxfId="12" priority="9" operator="lessThan">
      <formula>E$4</formula>
    </cfRule>
  </conditionalFormatting>
  <conditionalFormatting sqref="T5">
    <cfRule type="cellIs" dxfId="11" priority="8" operator="lessThan">
      <formula>T$4</formula>
    </cfRule>
  </conditionalFormatting>
  <conditionalFormatting sqref="E7:T7">
    <cfRule type="cellIs" dxfId="10" priority="7" operator="greaterThan">
      <formula>E$8</formula>
    </cfRule>
  </conditionalFormatting>
  <conditionalFormatting sqref="E24:T24">
    <cfRule type="cellIs" dxfId="9" priority="3" operator="lessThan">
      <formula>E$23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80" zoomScaleNormal="80" workbookViewId="0">
      <pane xSplit="3" ySplit="2" topLeftCell="E3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44" customHeight="1" thickBot="1" x14ac:dyDescent="0.25">
      <c r="A2" s="101" t="s">
        <v>69</v>
      </c>
      <c r="B2" s="102" t="s">
        <v>54</v>
      </c>
      <c r="C2" s="103"/>
      <c r="D2" s="104"/>
      <c r="E2" s="105" t="s">
        <v>53</v>
      </c>
      <c r="F2" s="105" t="s">
        <v>55</v>
      </c>
      <c r="G2" s="105" t="s">
        <v>76</v>
      </c>
      <c r="H2" s="105" t="s">
        <v>71</v>
      </c>
      <c r="I2" s="105" t="s">
        <v>72</v>
      </c>
      <c r="J2" s="106" t="s">
        <v>16</v>
      </c>
    </row>
    <row r="3" spans="1:11" s="2" customFormat="1" ht="27" customHeight="1" thickBot="1" x14ac:dyDescent="0.25">
      <c r="A3" s="65">
        <v>1</v>
      </c>
      <c r="B3" s="121" t="s">
        <v>24</v>
      </c>
      <c r="C3" s="76" t="s">
        <v>25</v>
      </c>
      <c r="D3" s="107"/>
      <c r="E3" s="78">
        <f>[1]Międzyresort.!E$31</f>
        <v>3</v>
      </c>
      <c r="F3" s="78">
        <f>[1]Międzyresort.!F$31</f>
        <v>1</v>
      </c>
      <c r="G3" s="78">
        <f>[1]Międzyresort.!G$31</f>
        <v>45</v>
      </c>
      <c r="H3" s="78">
        <f>[1]Międzyresort.!H$31</f>
        <v>33</v>
      </c>
      <c r="I3" s="78">
        <f>[1]Międzyresort.!I$31</f>
        <v>1</v>
      </c>
      <c r="J3" s="108">
        <f t="shared" ref="J3:J37" si="0">SUM(E3:I3)</f>
        <v>83</v>
      </c>
      <c r="K3" s="16"/>
    </row>
    <row r="4" spans="1:11" s="2" customFormat="1" ht="36" customHeight="1" x14ac:dyDescent="0.2">
      <c r="A4" s="95">
        <v>2</v>
      </c>
      <c r="B4" s="122" t="s">
        <v>26</v>
      </c>
      <c r="C4" s="124" t="s">
        <v>27</v>
      </c>
      <c r="D4" s="97"/>
      <c r="E4" s="59">
        <f>[1]Międzyresort.!E$25</f>
        <v>3</v>
      </c>
      <c r="F4" s="59">
        <f>[1]Międzyresort.!F$25</f>
        <v>0</v>
      </c>
      <c r="G4" s="59">
        <f>[1]Międzyresort.!G$25</f>
        <v>52</v>
      </c>
      <c r="H4" s="59">
        <f>[1]Międzyresort.!H$25-13</f>
        <v>21</v>
      </c>
      <c r="I4" s="59">
        <f>[1]Międzyresort.!I$25</f>
        <v>5</v>
      </c>
      <c r="J4" s="98">
        <f t="shared" si="0"/>
        <v>81</v>
      </c>
      <c r="K4" s="16"/>
    </row>
    <row r="5" spans="1:11" s="2" customFormat="1" ht="36" customHeight="1" thickBot="1" x14ac:dyDescent="0.25">
      <c r="A5" s="94">
        <v>3</v>
      </c>
      <c r="B5" s="123" t="s">
        <v>28</v>
      </c>
      <c r="C5" s="120" t="s">
        <v>17</v>
      </c>
      <c r="D5" s="99" t="s">
        <v>63</v>
      </c>
      <c r="E5" s="93">
        <v>3</v>
      </c>
      <c r="F5" s="93"/>
      <c r="G5" s="93">
        <v>56</v>
      </c>
      <c r="H5" s="93">
        <v>31</v>
      </c>
      <c r="I5" s="93">
        <v>5</v>
      </c>
      <c r="J5" s="100">
        <f t="shared" si="0"/>
        <v>95</v>
      </c>
      <c r="K5" s="16"/>
    </row>
    <row r="6" spans="1:11" s="2" customFormat="1" ht="36" customHeight="1" thickBot="1" x14ac:dyDescent="0.25">
      <c r="A6" s="65">
        <v>4</v>
      </c>
      <c r="B6" s="121" t="s">
        <v>29</v>
      </c>
      <c r="C6" s="76" t="s">
        <v>25</v>
      </c>
      <c r="D6" s="107"/>
      <c r="E6" s="68">
        <v>8</v>
      </c>
      <c r="F6" s="68">
        <v>1</v>
      </c>
      <c r="G6" s="68">
        <v>222</v>
      </c>
      <c r="H6" s="68">
        <v>145</v>
      </c>
      <c r="I6" s="68">
        <v>35</v>
      </c>
      <c r="J6" s="108">
        <f t="shared" si="0"/>
        <v>411</v>
      </c>
      <c r="K6" s="16"/>
    </row>
    <row r="7" spans="1:11" s="2" customFormat="1" ht="27" customHeight="1" x14ac:dyDescent="0.2">
      <c r="A7" s="95">
        <v>5</v>
      </c>
      <c r="B7" s="125" t="s">
        <v>30</v>
      </c>
      <c r="C7" s="72" t="s">
        <v>27</v>
      </c>
      <c r="D7" s="109"/>
      <c r="E7" s="92">
        <v>6</v>
      </c>
      <c r="F7" s="92">
        <v>1</v>
      </c>
      <c r="G7" s="92">
        <v>53</v>
      </c>
      <c r="H7" s="92">
        <v>87</v>
      </c>
      <c r="I7" s="92">
        <v>8</v>
      </c>
      <c r="J7" s="110">
        <f t="shared" si="0"/>
        <v>155</v>
      </c>
    </row>
    <row r="8" spans="1:11" s="2" customFormat="1" ht="36" customHeight="1" x14ac:dyDescent="0.2">
      <c r="A8" s="149">
        <v>6</v>
      </c>
      <c r="B8" s="32" t="s">
        <v>50</v>
      </c>
      <c r="C8" s="136" t="s">
        <v>31</v>
      </c>
      <c r="D8" s="31" t="s">
        <v>62</v>
      </c>
      <c r="E8" s="47">
        <f>IF(SUM(E9:E13)&gt;=E7,SUM(E9:E13),"błąd")</f>
        <v>6</v>
      </c>
      <c r="F8" s="47">
        <f>IF(SUM(F9:F13)&gt;=F7,SUM(F9:F13),"błąd")</f>
        <v>1</v>
      </c>
      <c r="G8" s="47">
        <f t="shared" ref="G8:I8" si="1">IF(SUM(G9:G13)&gt;=G7,SUM(G9:G13),"błąd")</f>
        <v>53</v>
      </c>
      <c r="H8" s="47">
        <f t="shared" si="1"/>
        <v>129</v>
      </c>
      <c r="I8" s="47">
        <f t="shared" si="1"/>
        <v>8</v>
      </c>
      <c r="J8" s="111">
        <f t="shared" si="0"/>
        <v>197</v>
      </c>
    </row>
    <row r="9" spans="1:11" s="2" customFormat="1" ht="27" customHeight="1" x14ac:dyDescent="0.2">
      <c r="A9" s="150"/>
      <c r="B9" s="126" t="s">
        <v>18</v>
      </c>
      <c r="C9" s="136"/>
      <c r="D9" s="31"/>
      <c r="E9" s="50">
        <v>1</v>
      </c>
      <c r="F9" s="50">
        <v>1</v>
      </c>
      <c r="G9" s="50">
        <v>23</v>
      </c>
      <c r="H9" s="50">
        <v>67</v>
      </c>
      <c r="I9" s="50"/>
      <c r="J9" s="112">
        <f t="shared" si="0"/>
        <v>92</v>
      </c>
    </row>
    <row r="10" spans="1:11" s="2" customFormat="1" ht="27" customHeight="1" x14ac:dyDescent="0.2">
      <c r="A10" s="150"/>
      <c r="B10" s="126" t="s">
        <v>19</v>
      </c>
      <c r="C10" s="136"/>
      <c r="D10" s="30"/>
      <c r="E10" s="51"/>
      <c r="F10" s="51"/>
      <c r="G10" s="51"/>
      <c r="H10" s="51"/>
      <c r="I10" s="51"/>
      <c r="J10" s="112">
        <f t="shared" si="0"/>
        <v>0</v>
      </c>
    </row>
    <row r="11" spans="1:11" s="2" customFormat="1" ht="27" customHeight="1" x14ac:dyDescent="0.2">
      <c r="A11" s="150"/>
      <c r="B11" s="126" t="s">
        <v>20</v>
      </c>
      <c r="C11" s="136"/>
      <c r="D11" s="30"/>
      <c r="E11" s="51"/>
      <c r="F11" s="51"/>
      <c r="G11" s="51">
        <v>9</v>
      </c>
      <c r="H11" s="51">
        <v>32</v>
      </c>
      <c r="I11" s="51">
        <v>1</v>
      </c>
      <c r="J11" s="112">
        <f t="shared" si="0"/>
        <v>42</v>
      </c>
    </row>
    <row r="12" spans="1:11" s="2" customFormat="1" ht="27" customHeight="1" x14ac:dyDescent="0.2">
      <c r="A12" s="150"/>
      <c r="B12" s="126" t="s">
        <v>21</v>
      </c>
      <c r="C12" s="136"/>
      <c r="D12" s="30"/>
      <c r="E12" s="51">
        <v>5</v>
      </c>
      <c r="F12" s="51"/>
      <c r="G12" s="51">
        <v>19</v>
      </c>
      <c r="H12" s="51">
        <v>24</v>
      </c>
      <c r="I12" s="51">
        <v>3</v>
      </c>
      <c r="J12" s="112">
        <f t="shared" si="0"/>
        <v>51</v>
      </c>
    </row>
    <row r="13" spans="1:11" s="2" customFormat="1" ht="27" customHeight="1" thickBot="1" x14ac:dyDescent="0.25">
      <c r="A13" s="151"/>
      <c r="B13" s="127" t="s">
        <v>22</v>
      </c>
      <c r="C13" s="148"/>
      <c r="D13" s="113"/>
      <c r="E13" s="89"/>
      <c r="F13" s="89"/>
      <c r="G13" s="89">
        <v>2</v>
      </c>
      <c r="H13" s="89">
        <v>6</v>
      </c>
      <c r="I13" s="89">
        <v>4</v>
      </c>
      <c r="J13" s="114">
        <f t="shared" si="0"/>
        <v>12</v>
      </c>
    </row>
    <row r="14" spans="1:11" s="2" customFormat="1" ht="36" customHeight="1" x14ac:dyDescent="0.2">
      <c r="A14" s="95">
        <v>7</v>
      </c>
      <c r="B14" s="122" t="s">
        <v>32</v>
      </c>
      <c r="C14" s="72" t="s">
        <v>27</v>
      </c>
      <c r="D14" s="109"/>
      <c r="E14" s="92">
        <v>5</v>
      </c>
      <c r="F14" s="92"/>
      <c r="G14" s="92">
        <v>157</v>
      </c>
      <c r="H14" s="92">
        <v>78</v>
      </c>
      <c r="I14" s="92">
        <v>22</v>
      </c>
      <c r="J14" s="98">
        <f t="shared" si="0"/>
        <v>262</v>
      </c>
    </row>
    <row r="15" spans="1:11" s="2" customFormat="1" ht="36" customHeight="1" thickBot="1" x14ac:dyDescent="0.25">
      <c r="A15" s="94">
        <v>8</v>
      </c>
      <c r="B15" s="123" t="s">
        <v>33</v>
      </c>
      <c r="C15" s="120" t="s">
        <v>17</v>
      </c>
      <c r="D15" s="99" t="s">
        <v>64</v>
      </c>
      <c r="E15" s="63">
        <v>5</v>
      </c>
      <c r="F15" s="63"/>
      <c r="G15" s="63">
        <v>174</v>
      </c>
      <c r="H15" s="63">
        <v>106</v>
      </c>
      <c r="I15" s="63">
        <v>25</v>
      </c>
      <c r="J15" s="100">
        <f t="shared" si="0"/>
        <v>310</v>
      </c>
    </row>
    <row r="16" spans="1:11" s="2" customFormat="1" ht="36" customHeight="1" x14ac:dyDescent="0.2">
      <c r="A16" s="95">
        <v>9</v>
      </c>
      <c r="B16" s="125" t="s">
        <v>34</v>
      </c>
      <c r="C16" s="72" t="s">
        <v>27</v>
      </c>
      <c r="D16" s="109"/>
      <c r="E16" s="92">
        <v>5</v>
      </c>
      <c r="F16" s="92"/>
      <c r="G16" s="92">
        <v>43</v>
      </c>
      <c r="H16" s="92">
        <v>27</v>
      </c>
      <c r="I16" s="92">
        <v>2</v>
      </c>
      <c r="J16" s="110">
        <f t="shared" si="0"/>
        <v>77</v>
      </c>
    </row>
    <row r="17" spans="1:10" s="2" customFormat="1" ht="47.25" x14ac:dyDescent="0.2">
      <c r="A17" s="149">
        <v>10</v>
      </c>
      <c r="B17" s="32" t="s">
        <v>49</v>
      </c>
      <c r="C17" s="136" t="s">
        <v>17</v>
      </c>
      <c r="D17" s="15" t="s">
        <v>65</v>
      </c>
      <c r="E17" s="47">
        <f>SUM(E18:E22)</f>
        <v>5</v>
      </c>
      <c r="F17" s="47">
        <f t="shared" ref="F17:I17" si="2">SUM(F18:F22)</f>
        <v>0</v>
      </c>
      <c r="G17" s="47">
        <f t="shared" si="2"/>
        <v>55</v>
      </c>
      <c r="H17" s="47">
        <f>SUM(H18:H22)-5</f>
        <v>34</v>
      </c>
      <c r="I17" s="47">
        <f t="shared" si="2"/>
        <v>2</v>
      </c>
      <c r="J17" s="111">
        <f t="shared" si="0"/>
        <v>96</v>
      </c>
    </row>
    <row r="18" spans="1:10" s="2" customFormat="1" ht="27" customHeight="1" x14ac:dyDescent="0.2">
      <c r="A18" s="150"/>
      <c r="B18" s="126" t="s">
        <v>18</v>
      </c>
      <c r="C18" s="136"/>
      <c r="D18" s="31"/>
      <c r="E18" s="50"/>
      <c r="F18" s="50"/>
      <c r="G18" s="50">
        <v>4</v>
      </c>
      <c r="H18" s="50">
        <v>7</v>
      </c>
      <c r="I18" s="50"/>
      <c r="J18" s="112">
        <f t="shared" si="0"/>
        <v>11</v>
      </c>
    </row>
    <row r="19" spans="1:10" s="2" customFormat="1" ht="27" customHeight="1" x14ac:dyDescent="0.2">
      <c r="A19" s="150"/>
      <c r="B19" s="126" t="s">
        <v>19</v>
      </c>
      <c r="C19" s="136"/>
      <c r="D19" s="30"/>
      <c r="E19" s="51"/>
      <c r="F19" s="51"/>
      <c r="G19" s="51"/>
      <c r="H19" s="51"/>
      <c r="I19" s="51"/>
      <c r="J19" s="112">
        <f t="shared" si="0"/>
        <v>0</v>
      </c>
    </row>
    <row r="20" spans="1:10" s="2" customFormat="1" ht="27" customHeight="1" x14ac:dyDescent="0.2">
      <c r="A20" s="150"/>
      <c r="B20" s="126" t="s">
        <v>20</v>
      </c>
      <c r="C20" s="136"/>
      <c r="D20" s="30"/>
      <c r="E20" s="51"/>
      <c r="F20" s="51"/>
      <c r="G20" s="51">
        <v>12</v>
      </c>
      <c r="H20" s="51">
        <v>7</v>
      </c>
      <c r="I20" s="51"/>
      <c r="J20" s="112">
        <f t="shared" si="0"/>
        <v>19</v>
      </c>
    </row>
    <row r="21" spans="1:10" s="2" customFormat="1" ht="27" customHeight="1" x14ac:dyDescent="0.2">
      <c r="A21" s="150"/>
      <c r="B21" s="126" t="s">
        <v>21</v>
      </c>
      <c r="C21" s="136"/>
      <c r="D21" s="30"/>
      <c r="E21" s="51">
        <v>5</v>
      </c>
      <c r="F21" s="51"/>
      <c r="G21" s="51">
        <v>27</v>
      </c>
      <c r="H21" s="51">
        <v>22</v>
      </c>
      <c r="I21" s="51">
        <v>2</v>
      </c>
      <c r="J21" s="112">
        <f t="shared" si="0"/>
        <v>56</v>
      </c>
    </row>
    <row r="22" spans="1:10" s="2" customFormat="1" ht="27" customHeight="1" thickBot="1" x14ac:dyDescent="0.25">
      <c r="A22" s="151"/>
      <c r="B22" s="127" t="s">
        <v>22</v>
      </c>
      <c r="C22" s="148"/>
      <c r="D22" s="113"/>
      <c r="E22" s="89"/>
      <c r="F22" s="89"/>
      <c r="G22" s="89">
        <v>12</v>
      </c>
      <c r="H22" s="89">
        <v>3</v>
      </c>
      <c r="I22" s="89"/>
      <c r="J22" s="114">
        <f t="shared" si="0"/>
        <v>15</v>
      </c>
    </row>
    <row r="23" spans="1:10" s="2" customFormat="1" ht="27" customHeight="1" x14ac:dyDescent="0.2">
      <c r="A23" s="95">
        <v>11</v>
      </c>
      <c r="B23" s="122" t="s">
        <v>35</v>
      </c>
      <c r="C23" s="72" t="s">
        <v>23</v>
      </c>
      <c r="D23" s="109"/>
      <c r="E23" s="92">
        <v>2</v>
      </c>
      <c r="F23" s="92"/>
      <c r="G23" s="92">
        <v>90</v>
      </c>
      <c r="H23" s="92">
        <v>52</v>
      </c>
      <c r="I23" s="92">
        <v>20</v>
      </c>
      <c r="J23" s="98">
        <f t="shared" si="0"/>
        <v>164</v>
      </c>
    </row>
    <row r="24" spans="1:10" s="2" customFormat="1" ht="27" customHeight="1" thickBot="1" x14ac:dyDescent="0.25">
      <c r="A24" s="94">
        <v>12</v>
      </c>
      <c r="B24" s="123" t="s">
        <v>36</v>
      </c>
      <c r="C24" s="120" t="s">
        <v>37</v>
      </c>
      <c r="D24" s="99" t="s">
        <v>66</v>
      </c>
      <c r="E24" s="63">
        <v>2</v>
      </c>
      <c r="F24" s="63"/>
      <c r="G24" s="63">
        <v>111</v>
      </c>
      <c r="H24" s="63">
        <v>70</v>
      </c>
      <c r="I24" s="63">
        <v>24</v>
      </c>
      <c r="J24" s="100">
        <f t="shared" si="0"/>
        <v>207</v>
      </c>
    </row>
    <row r="25" spans="1:10" s="2" customFormat="1" ht="36" customHeight="1" x14ac:dyDescent="0.2">
      <c r="A25" s="152">
        <v>13</v>
      </c>
      <c r="B25" s="122" t="s">
        <v>48</v>
      </c>
      <c r="C25" s="147" t="s">
        <v>27</v>
      </c>
      <c r="D25" s="115"/>
      <c r="E25" s="116">
        <f>SUM(E26:E30)</f>
        <v>1</v>
      </c>
      <c r="F25" s="116">
        <f>SUM(F26:F30)</f>
        <v>0</v>
      </c>
      <c r="G25" s="116">
        <f>SUM(G26:G30)</f>
        <v>83</v>
      </c>
      <c r="H25" s="116">
        <f>SUM(H26:H30)</f>
        <v>27</v>
      </c>
      <c r="I25" s="116">
        <f>SUM(I26:I30)</f>
        <v>8</v>
      </c>
      <c r="J25" s="98">
        <f t="shared" si="0"/>
        <v>119</v>
      </c>
    </row>
    <row r="26" spans="1:10" s="2" customFormat="1" ht="27" customHeight="1" x14ac:dyDescent="0.2">
      <c r="A26" s="150"/>
      <c r="B26" s="126" t="s">
        <v>38</v>
      </c>
      <c r="C26" s="136"/>
      <c r="D26" s="31"/>
      <c r="E26" s="50">
        <v>1</v>
      </c>
      <c r="F26" s="50"/>
      <c r="G26" s="50">
        <v>54</v>
      </c>
      <c r="H26" s="50">
        <v>20</v>
      </c>
      <c r="I26" s="50">
        <v>3</v>
      </c>
      <c r="J26" s="112">
        <f t="shared" si="0"/>
        <v>78</v>
      </c>
    </row>
    <row r="27" spans="1:10" s="2" customFormat="1" ht="27" customHeight="1" x14ac:dyDescent="0.2">
      <c r="A27" s="150"/>
      <c r="B27" s="126" t="s">
        <v>39</v>
      </c>
      <c r="C27" s="136"/>
      <c r="D27" s="30"/>
      <c r="E27" s="51"/>
      <c r="F27" s="51"/>
      <c r="G27" s="51">
        <v>6</v>
      </c>
      <c r="H27" s="51">
        <v>1</v>
      </c>
      <c r="I27" s="51">
        <v>1</v>
      </c>
      <c r="J27" s="112">
        <f t="shared" si="0"/>
        <v>8</v>
      </c>
    </row>
    <row r="28" spans="1:10" s="2" customFormat="1" ht="47.25" x14ac:dyDescent="0.2">
      <c r="A28" s="150"/>
      <c r="B28" s="126" t="s">
        <v>40</v>
      </c>
      <c r="C28" s="136"/>
      <c r="D28" s="30"/>
      <c r="E28" s="51"/>
      <c r="F28" s="51"/>
      <c r="G28" s="51">
        <v>11</v>
      </c>
      <c r="H28" s="51">
        <v>1</v>
      </c>
      <c r="I28" s="51">
        <v>2</v>
      </c>
      <c r="J28" s="112">
        <f t="shared" si="0"/>
        <v>14</v>
      </c>
    </row>
    <row r="29" spans="1:10" s="2" customFormat="1" ht="27" customHeight="1" x14ac:dyDescent="0.2">
      <c r="A29" s="150"/>
      <c r="B29" s="126" t="s">
        <v>41</v>
      </c>
      <c r="C29" s="136"/>
      <c r="D29" s="30"/>
      <c r="E29" s="51"/>
      <c r="F29" s="51"/>
      <c r="G29" s="51">
        <v>10</v>
      </c>
      <c r="H29" s="51">
        <v>2</v>
      </c>
      <c r="I29" s="51">
        <v>2</v>
      </c>
      <c r="J29" s="112">
        <f t="shared" si="0"/>
        <v>14</v>
      </c>
    </row>
    <row r="30" spans="1:10" s="2" customFormat="1" ht="17.25" thickBot="1" x14ac:dyDescent="0.25">
      <c r="A30" s="151"/>
      <c r="B30" s="127" t="s">
        <v>74</v>
      </c>
      <c r="C30" s="148"/>
      <c r="D30" s="113"/>
      <c r="E30" s="89"/>
      <c r="F30" s="89"/>
      <c r="G30" s="89">
        <v>2</v>
      </c>
      <c r="H30" s="90">
        <v>3</v>
      </c>
      <c r="I30" s="89"/>
      <c r="J30" s="114">
        <f t="shared" si="0"/>
        <v>5</v>
      </c>
    </row>
    <row r="31" spans="1:10" s="2" customFormat="1" ht="36" customHeight="1" thickBot="1" x14ac:dyDescent="0.25">
      <c r="A31" s="65">
        <v>14</v>
      </c>
      <c r="B31" s="121" t="s">
        <v>42</v>
      </c>
      <c r="C31" s="66" t="s">
        <v>25</v>
      </c>
      <c r="D31" s="117"/>
      <c r="E31" s="68"/>
      <c r="F31" s="68">
        <v>1</v>
      </c>
      <c r="G31" s="68">
        <v>63</v>
      </c>
      <c r="H31" s="68">
        <v>29</v>
      </c>
      <c r="I31" s="68">
        <v>11</v>
      </c>
      <c r="J31" s="108">
        <f t="shared" si="0"/>
        <v>104</v>
      </c>
    </row>
    <row r="32" spans="1:10" s="2" customFormat="1" ht="47.25" x14ac:dyDescent="0.2">
      <c r="A32" s="152">
        <v>15</v>
      </c>
      <c r="B32" s="122" t="s">
        <v>51</v>
      </c>
      <c r="C32" s="147" t="s">
        <v>37</v>
      </c>
      <c r="D32" s="115"/>
      <c r="E32" s="116">
        <f>SUM(E33:E36)</f>
        <v>2</v>
      </c>
      <c r="F32" s="116">
        <f t="shared" ref="F32:I32" si="3">SUM(F33:F36)</f>
        <v>0</v>
      </c>
      <c r="G32" s="116">
        <f t="shared" si="3"/>
        <v>53</v>
      </c>
      <c r="H32" s="116">
        <f>SUM(H33:H36)-4</f>
        <v>86</v>
      </c>
      <c r="I32" s="116">
        <f t="shared" si="3"/>
        <v>29</v>
      </c>
      <c r="J32" s="98">
        <f t="shared" si="0"/>
        <v>170</v>
      </c>
    </row>
    <row r="33" spans="1:10" s="2" customFormat="1" ht="27" customHeight="1" x14ac:dyDescent="0.2">
      <c r="A33" s="150"/>
      <c r="B33" s="126" t="s">
        <v>43</v>
      </c>
      <c r="C33" s="136"/>
      <c r="D33" s="31"/>
      <c r="E33" s="50">
        <v>1</v>
      </c>
      <c r="F33" s="50"/>
      <c r="G33" s="50">
        <v>13</v>
      </c>
      <c r="H33" s="50">
        <v>20</v>
      </c>
      <c r="I33" s="50">
        <v>13</v>
      </c>
      <c r="J33" s="112">
        <f t="shared" si="0"/>
        <v>47</v>
      </c>
    </row>
    <row r="34" spans="1:10" s="2" customFormat="1" ht="27" customHeight="1" x14ac:dyDescent="0.2">
      <c r="A34" s="150"/>
      <c r="B34" s="126" t="s">
        <v>70</v>
      </c>
      <c r="C34" s="136"/>
      <c r="D34" s="30"/>
      <c r="E34" s="51"/>
      <c r="F34" s="51"/>
      <c r="G34" s="51">
        <v>5</v>
      </c>
      <c r="H34" s="51">
        <v>24</v>
      </c>
      <c r="I34" s="51">
        <v>9</v>
      </c>
      <c r="J34" s="112">
        <f t="shared" si="0"/>
        <v>38</v>
      </c>
    </row>
    <row r="35" spans="1:10" s="2" customFormat="1" ht="27" customHeight="1" x14ac:dyDescent="0.2">
      <c r="A35" s="150"/>
      <c r="B35" s="126" t="s">
        <v>44</v>
      </c>
      <c r="C35" s="136"/>
      <c r="D35" s="30"/>
      <c r="E35" s="51">
        <v>1</v>
      </c>
      <c r="F35" s="51"/>
      <c r="G35" s="51">
        <v>34</v>
      </c>
      <c r="H35" s="51">
        <v>43</v>
      </c>
      <c r="I35" s="51">
        <v>4</v>
      </c>
      <c r="J35" s="112">
        <f t="shared" si="0"/>
        <v>82</v>
      </c>
    </row>
    <row r="36" spans="1:10" s="2" customFormat="1" ht="27" customHeight="1" thickBot="1" x14ac:dyDescent="0.25">
      <c r="A36" s="151"/>
      <c r="B36" s="127" t="s">
        <v>45</v>
      </c>
      <c r="C36" s="148"/>
      <c r="D36" s="113"/>
      <c r="E36" s="89"/>
      <c r="F36" s="89"/>
      <c r="G36" s="89">
        <v>1</v>
      </c>
      <c r="H36" s="89">
        <v>3</v>
      </c>
      <c r="I36" s="89">
        <v>3</v>
      </c>
      <c r="J36" s="114">
        <f t="shared" si="0"/>
        <v>7</v>
      </c>
    </row>
    <row r="37" spans="1:10" s="2" customFormat="1" ht="27" customHeight="1" thickBot="1" x14ac:dyDescent="0.25">
      <c r="A37" s="65">
        <v>16</v>
      </c>
      <c r="B37" s="121" t="s">
        <v>46</v>
      </c>
      <c r="C37" s="66" t="s">
        <v>37</v>
      </c>
      <c r="D37" s="117"/>
      <c r="E37" s="68"/>
      <c r="F37" s="68"/>
      <c r="G37" s="68"/>
      <c r="H37" s="68">
        <v>1</v>
      </c>
      <c r="I37" s="68">
        <v>4</v>
      </c>
      <c r="J37" s="108">
        <f t="shared" si="0"/>
        <v>5</v>
      </c>
    </row>
    <row r="38" spans="1:10" ht="19.899999999999999" customHeight="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</row>
  </sheetData>
  <sheetProtection sheet="1" objects="1" scenarios="1"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8" priority="11" operator="lessThan">
      <formula>E$4</formula>
    </cfRule>
  </conditionalFormatting>
  <conditionalFormatting sqref="E7">
    <cfRule type="cellIs" dxfId="7" priority="10" operator="greaterThan">
      <formula>E$8</formula>
    </cfRule>
  </conditionalFormatting>
  <conditionalFormatting sqref="E15">
    <cfRule type="cellIs" dxfId="6" priority="9" operator="lessThan">
      <formula>E$14</formula>
    </cfRule>
  </conditionalFormatting>
  <conditionalFormatting sqref="E17:I17">
    <cfRule type="cellIs" dxfId="5" priority="8" operator="lessThan">
      <formula>E$16</formula>
    </cfRule>
  </conditionalFormatting>
  <conditionalFormatting sqref="E24">
    <cfRule type="cellIs" dxfId="4" priority="7" operator="lessThan">
      <formula>E$23</formula>
    </cfRule>
  </conditionalFormatting>
  <conditionalFormatting sqref="F5:I5">
    <cfRule type="cellIs" dxfId="3" priority="6" operator="lessThan">
      <formula>F$4</formula>
    </cfRule>
  </conditionalFormatting>
  <conditionalFormatting sqref="F7:I7">
    <cfRule type="cellIs" dxfId="2" priority="5" operator="greaterThan">
      <formula>F$8</formula>
    </cfRule>
  </conditionalFormatting>
  <conditionalFormatting sqref="F15:I15">
    <cfRule type="cellIs" dxfId="1" priority="4" operator="lessThan">
      <formula>F$14</formula>
    </cfRule>
  </conditionalFormatting>
  <conditionalFormatting sqref="F24:I24">
    <cfRule type="cellIs" dxfId="0" priority="2" operator="lessThan">
      <formula>F$23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95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5" zoomScaleNormal="7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17" style="3" customWidth="1"/>
    <col min="6" max="7" width="17" style="4" customWidth="1"/>
    <col min="8" max="8" width="17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53" t="s">
        <v>78</v>
      </c>
      <c r="B1" s="153"/>
      <c r="C1" s="153"/>
      <c r="D1" s="153"/>
      <c r="E1" s="153"/>
      <c r="F1" s="153"/>
      <c r="G1" s="153"/>
      <c r="H1" s="119"/>
    </row>
    <row r="2" spans="1:8" ht="89.45" customHeight="1" x14ac:dyDescent="0.2">
      <c r="A2" s="52" t="s">
        <v>69</v>
      </c>
      <c r="B2" s="154" t="s">
        <v>75</v>
      </c>
      <c r="C2" s="155"/>
      <c r="D2" s="56">
        <v>2015</v>
      </c>
      <c r="E2" s="56">
        <v>2016</v>
      </c>
      <c r="F2" s="56">
        <v>2017</v>
      </c>
      <c r="G2" s="57">
        <v>2018</v>
      </c>
      <c r="H2" s="12"/>
    </row>
    <row r="3" spans="1:8" ht="34.9" customHeight="1" x14ac:dyDescent="0.2">
      <c r="A3" s="34">
        <v>1</v>
      </c>
      <c r="B3" s="32" t="s">
        <v>24</v>
      </c>
      <c r="C3" s="5" t="s">
        <v>25</v>
      </c>
      <c r="D3" s="53">
        <v>557</v>
      </c>
      <c r="E3" s="53">
        <v>390</v>
      </c>
      <c r="F3" s="53">
        <v>438</v>
      </c>
      <c r="G3" s="35">
        <f>ZBIORCZO!F3</f>
        <v>412</v>
      </c>
    </row>
    <row r="4" spans="1:8" ht="51" customHeight="1" x14ac:dyDescent="0.2">
      <c r="A4" s="34">
        <v>2</v>
      </c>
      <c r="B4" s="32" t="s">
        <v>26</v>
      </c>
      <c r="C4" s="33" t="s">
        <v>27</v>
      </c>
      <c r="D4" s="53">
        <v>229</v>
      </c>
      <c r="E4" s="53">
        <v>263</v>
      </c>
      <c r="F4" s="53">
        <v>266</v>
      </c>
      <c r="G4" s="35">
        <f>ZBIORCZO!F4</f>
        <v>310</v>
      </c>
    </row>
    <row r="5" spans="1:8" ht="55.9" customHeight="1" x14ac:dyDescent="0.2">
      <c r="A5" s="34">
        <v>3</v>
      </c>
      <c r="B5" s="32" t="s">
        <v>28</v>
      </c>
      <c r="C5" s="33" t="s">
        <v>17</v>
      </c>
      <c r="D5" s="53">
        <v>270</v>
      </c>
      <c r="E5" s="53">
        <v>324</v>
      </c>
      <c r="F5" s="53">
        <v>335</v>
      </c>
      <c r="G5" s="35">
        <f>ZBIORCZO!F5</f>
        <v>339</v>
      </c>
    </row>
    <row r="6" spans="1:8" ht="48.6" customHeight="1" x14ac:dyDescent="0.2">
      <c r="A6" s="34">
        <v>4</v>
      </c>
      <c r="B6" s="32" t="s">
        <v>29</v>
      </c>
      <c r="C6" s="5" t="s">
        <v>25</v>
      </c>
      <c r="D6" s="53">
        <v>1672</v>
      </c>
      <c r="E6" s="53">
        <v>1717</v>
      </c>
      <c r="F6" s="53">
        <v>1610</v>
      </c>
      <c r="G6" s="35">
        <f>ZBIORCZO!F6</f>
        <v>1809</v>
      </c>
    </row>
    <row r="7" spans="1:8" ht="36" customHeight="1" x14ac:dyDescent="0.2">
      <c r="A7" s="34">
        <v>5</v>
      </c>
      <c r="B7" s="133" t="s">
        <v>30</v>
      </c>
      <c r="C7" s="5" t="s">
        <v>27</v>
      </c>
      <c r="D7" s="53">
        <v>724</v>
      </c>
      <c r="E7" s="53">
        <v>692</v>
      </c>
      <c r="F7" s="53">
        <v>579</v>
      </c>
      <c r="G7" s="35">
        <f>ZBIORCZO!F7</f>
        <v>813</v>
      </c>
    </row>
    <row r="8" spans="1:8" ht="47.25" x14ac:dyDescent="0.2">
      <c r="A8" s="137">
        <v>6</v>
      </c>
      <c r="B8" s="32" t="s">
        <v>50</v>
      </c>
      <c r="C8" s="136" t="s">
        <v>31</v>
      </c>
      <c r="D8" s="53">
        <v>989</v>
      </c>
      <c r="E8" s="53">
        <v>868</v>
      </c>
      <c r="F8" s="53">
        <v>699</v>
      </c>
      <c r="G8" s="35">
        <f>ZBIORCZO!F8</f>
        <v>1100</v>
      </c>
    </row>
    <row r="9" spans="1:8" ht="16.899999999999999" customHeight="1" x14ac:dyDescent="0.2">
      <c r="A9" s="138"/>
      <c r="B9" s="126" t="s">
        <v>18</v>
      </c>
      <c r="C9" s="136"/>
      <c r="D9" s="54">
        <v>338</v>
      </c>
      <c r="E9" s="54">
        <v>340</v>
      </c>
      <c r="F9" s="54">
        <v>266</v>
      </c>
      <c r="G9" s="54">
        <f>ZBIORCZO!F9</f>
        <v>601</v>
      </c>
    </row>
    <row r="10" spans="1:8" ht="16.899999999999999" customHeight="1" x14ac:dyDescent="0.2">
      <c r="A10" s="138"/>
      <c r="B10" s="126" t="s">
        <v>19</v>
      </c>
      <c r="C10" s="136"/>
      <c r="D10" s="54">
        <v>1</v>
      </c>
      <c r="E10" s="54">
        <v>1</v>
      </c>
      <c r="F10" s="54">
        <v>0</v>
      </c>
      <c r="G10" s="54">
        <f>ZBIORCZO!F10</f>
        <v>0</v>
      </c>
    </row>
    <row r="11" spans="1:8" ht="16.899999999999999" customHeight="1" x14ac:dyDescent="0.2">
      <c r="A11" s="138"/>
      <c r="B11" s="126" t="s">
        <v>20</v>
      </c>
      <c r="C11" s="136"/>
      <c r="D11" s="54">
        <v>135</v>
      </c>
      <c r="E11" s="54">
        <v>102</v>
      </c>
      <c r="F11" s="54">
        <v>87</v>
      </c>
      <c r="G11" s="54">
        <f>ZBIORCZO!F11</f>
        <v>120</v>
      </c>
    </row>
    <row r="12" spans="1:8" ht="16.899999999999999" customHeight="1" x14ac:dyDescent="0.2">
      <c r="A12" s="138"/>
      <c r="B12" s="126" t="s">
        <v>21</v>
      </c>
      <c r="C12" s="136"/>
      <c r="D12" s="54">
        <v>370</v>
      </c>
      <c r="E12" s="54">
        <v>314</v>
      </c>
      <c r="F12" s="54">
        <v>265</v>
      </c>
      <c r="G12" s="54">
        <f>ZBIORCZO!F12</f>
        <v>265</v>
      </c>
    </row>
    <row r="13" spans="1:8" ht="16.899999999999999" customHeight="1" x14ac:dyDescent="0.2">
      <c r="A13" s="139"/>
      <c r="B13" s="134" t="s">
        <v>22</v>
      </c>
      <c r="C13" s="136"/>
      <c r="D13" s="55">
        <v>145</v>
      </c>
      <c r="E13" s="55">
        <v>111</v>
      </c>
      <c r="F13" s="55">
        <v>82</v>
      </c>
      <c r="G13" s="55">
        <f>ZBIORCZO!F13</f>
        <v>115</v>
      </c>
    </row>
    <row r="14" spans="1:8" ht="49.9" customHeight="1" x14ac:dyDescent="0.2">
      <c r="A14" s="34">
        <v>7</v>
      </c>
      <c r="B14" s="134" t="s">
        <v>32</v>
      </c>
      <c r="C14" s="5" t="s">
        <v>27</v>
      </c>
      <c r="D14" s="53">
        <v>1403</v>
      </c>
      <c r="E14" s="53">
        <v>1255</v>
      </c>
      <c r="F14" s="53">
        <v>1244</v>
      </c>
      <c r="G14" s="35">
        <f>ZBIORCZO!F14</f>
        <v>1145</v>
      </c>
    </row>
    <row r="15" spans="1:8" ht="31.5" x14ac:dyDescent="0.2">
      <c r="A15" s="34">
        <v>8</v>
      </c>
      <c r="B15" s="32" t="s">
        <v>33</v>
      </c>
      <c r="C15" s="33" t="s">
        <v>17</v>
      </c>
      <c r="D15" s="53">
        <v>1602</v>
      </c>
      <c r="E15" s="53">
        <v>1436</v>
      </c>
      <c r="F15" s="53">
        <v>1374</v>
      </c>
      <c r="G15" s="35">
        <f>ZBIORCZO!F15</f>
        <v>1265</v>
      </c>
    </row>
    <row r="16" spans="1:8" ht="31.5" x14ac:dyDescent="0.2">
      <c r="A16" s="34">
        <v>9</v>
      </c>
      <c r="B16" s="133" t="s">
        <v>34</v>
      </c>
      <c r="C16" s="5" t="s">
        <v>27</v>
      </c>
      <c r="D16" s="53">
        <v>382</v>
      </c>
      <c r="E16" s="53">
        <v>280</v>
      </c>
      <c r="F16" s="53">
        <v>270</v>
      </c>
      <c r="G16" s="35">
        <f>ZBIORCZO!F16</f>
        <v>271</v>
      </c>
    </row>
    <row r="17" spans="1:7" ht="47.25" x14ac:dyDescent="0.2">
      <c r="A17" s="137">
        <v>10</v>
      </c>
      <c r="B17" s="32" t="s">
        <v>49</v>
      </c>
      <c r="C17" s="136" t="s">
        <v>17</v>
      </c>
      <c r="D17" s="53">
        <v>459</v>
      </c>
      <c r="E17" s="53">
        <v>384</v>
      </c>
      <c r="F17" s="53">
        <v>310</v>
      </c>
      <c r="G17" s="35">
        <f>ZBIORCZO!F17</f>
        <v>317</v>
      </c>
    </row>
    <row r="18" spans="1:7" ht="16.899999999999999" customHeight="1" x14ac:dyDescent="0.2">
      <c r="A18" s="138"/>
      <c r="B18" s="126" t="s">
        <v>18</v>
      </c>
      <c r="C18" s="136"/>
      <c r="D18" s="54">
        <v>103</v>
      </c>
      <c r="E18" s="54">
        <v>90</v>
      </c>
      <c r="F18" s="54">
        <v>92</v>
      </c>
      <c r="G18" s="54">
        <f>ZBIORCZO!F18</f>
        <v>95</v>
      </c>
    </row>
    <row r="19" spans="1:7" ht="16.899999999999999" customHeight="1" x14ac:dyDescent="0.2">
      <c r="A19" s="138"/>
      <c r="B19" s="126" t="s">
        <v>19</v>
      </c>
      <c r="C19" s="136"/>
      <c r="D19" s="54">
        <v>0</v>
      </c>
      <c r="E19" s="54">
        <v>5</v>
      </c>
      <c r="F19" s="54">
        <v>0</v>
      </c>
      <c r="G19" s="54">
        <f>ZBIORCZO!F19</f>
        <v>0</v>
      </c>
    </row>
    <row r="20" spans="1:7" ht="16.899999999999999" customHeight="1" x14ac:dyDescent="0.2">
      <c r="A20" s="138"/>
      <c r="B20" s="126" t="s">
        <v>20</v>
      </c>
      <c r="C20" s="136"/>
      <c r="D20" s="54">
        <v>24</v>
      </c>
      <c r="E20" s="54">
        <v>12</v>
      </c>
      <c r="F20" s="54">
        <v>9</v>
      </c>
      <c r="G20" s="54">
        <f>ZBIORCZO!F20</f>
        <v>27</v>
      </c>
    </row>
    <row r="21" spans="1:7" ht="16.899999999999999" customHeight="1" x14ac:dyDescent="0.2">
      <c r="A21" s="138"/>
      <c r="B21" s="126" t="s">
        <v>21</v>
      </c>
      <c r="C21" s="136"/>
      <c r="D21" s="54">
        <v>228</v>
      </c>
      <c r="E21" s="54">
        <v>187</v>
      </c>
      <c r="F21" s="54">
        <v>152</v>
      </c>
      <c r="G21" s="54">
        <f>ZBIORCZO!F21</f>
        <v>132</v>
      </c>
    </row>
    <row r="22" spans="1:7" ht="16.899999999999999" customHeight="1" x14ac:dyDescent="0.2">
      <c r="A22" s="139"/>
      <c r="B22" s="134" t="s">
        <v>22</v>
      </c>
      <c r="C22" s="136"/>
      <c r="D22" s="55">
        <v>122</v>
      </c>
      <c r="E22" s="55">
        <v>106</v>
      </c>
      <c r="F22" s="55">
        <v>66</v>
      </c>
      <c r="G22" s="55">
        <f>ZBIORCZO!F22</f>
        <v>70</v>
      </c>
    </row>
    <row r="23" spans="1:7" ht="32.450000000000003" customHeight="1" x14ac:dyDescent="0.2">
      <c r="A23" s="34">
        <v>11</v>
      </c>
      <c r="B23" s="134" t="s">
        <v>35</v>
      </c>
      <c r="C23" s="5" t="s">
        <v>23</v>
      </c>
      <c r="D23" s="53">
        <v>974</v>
      </c>
      <c r="E23" s="53">
        <v>992</v>
      </c>
      <c r="F23" s="53">
        <v>904</v>
      </c>
      <c r="G23" s="35">
        <f>ZBIORCZO!F23</f>
        <v>891</v>
      </c>
    </row>
    <row r="24" spans="1:7" ht="31.5" x14ac:dyDescent="0.2">
      <c r="A24" s="34">
        <v>12</v>
      </c>
      <c r="B24" s="133" t="s">
        <v>36</v>
      </c>
      <c r="C24" s="33" t="s">
        <v>37</v>
      </c>
      <c r="D24" s="53">
        <v>1201</v>
      </c>
      <c r="E24" s="53">
        <v>1195</v>
      </c>
      <c r="F24" s="53">
        <v>1107</v>
      </c>
      <c r="G24" s="35">
        <f>ZBIORCZO!F24</f>
        <v>1050</v>
      </c>
    </row>
    <row r="25" spans="1:7" ht="31.5" x14ac:dyDescent="0.2">
      <c r="A25" s="137">
        <v>13</v>
      </c>
      <c r="B25" s="32" t="s">
        <v>48</v>
      </c>
      <c r="C25" s="136" t="s">
        <v>27</v>
      </c>
      <c r="D25" s="53">
        <v>260</v>
      </c>
      <c r="E25" s="53">
        <v>291</v>
      </c>
      <c r="F25" s="53">
        <v>325</v>
      </c>
      <c r="G25" s="35">
        <f>ZBIORCZO!F25</f>
        <v>305</v>
      </c>
    </row>
    <row r="26" spans="1:7" ht="33.6" customHeight="1" x14ac:dyDescent="0.2">
      <c r="A26" s="138"/>
      <c r="B26" s="126" t="s">
        <v>38</v>
      </c>
      <c r="C26" s="136"/>
      <c r="D26" s="54">
        <v>174</v>
      </c>
      <c r="E26" s="54">
        <v>149</v>
      </c>
      <c r="F26" s="54">
        <v>208</v>
      </c>
      <c r="G26" s="54">
        <f>ZBIORCZO!F26</f>
        <v>189</v>
      </c>
    </row>
    <row r="27" spans="1:7" ht="36" customHeight="1" x14ac:dyDescent="0.2">
      <c r="A27" s="138"/>
      <c r="B27" s="126" t="s">
        <v>39</v>
      </c>
      <c r="C27" s="136"/>
      <c r="D27" s="54">
        <v>21</v>
      </c>
      <c r="E27" s="54">
        <v>50</v>
      </c>
      <c r="F27" s="54">
        <v>21</v>
      </c>
      <c r="G27" s="54">
        <f>ZBIORCZO!F27</f>
        <v>32</v>
      </c>
    </row>
    <row r="28" spans="1:7" ht="63" x14ac:dyDescent="0.2">
      <c r="A28" s="138"/>
      <c r="B28" s="126" t="s">
        <v>40</v>
      </c>
      <c r="C28" s="136"/>
      <c r="D28" s="54">
        <v>14</v>
      </c>
      <c r="E28" s="54">
        <v>29</v>
      </c>
      <c r="F28" s="54">
        <v>22</v>
      </c>
      <c r="G28" s="54">
        <f>ZBIORCZO!F28</f>
        <v>21</v>
      </c>
    </row>
    <row r="29" spans="1:7" ht="33.6" customHeight="1" x14ac:dyDescent="0.2">
      <c r="A29" s="138"/>
      <c r="B29" s="126" t="s">
        <v>41</v>
      </c>
      <c r="C29" s="136"/>
      <c r="D29" s="54">
        <v>46</v>
      </c>
      <c r="E29" s="54">
        <v>50</v>
      </c>
      <c r="F29" s="54">
        <v>51</v>
      </c>
      <c r="G29" s="54">
        <f>ZBIORCZO!F29</f>
        <v>37</v>
      </c>
    </row>
    <row r="30" spans="1:7" ht="31.5" x14ac:dyDescent="0.2">
      <c r="A30" s="139"/>
      <c r="B30" s="134" t="s">
        <v>74</v>
      </c>
      <c r="C30" s="136"/>
      <c r="D30" s="55">
        <v>9</v>
      </c>
      <c r="E30" s="55">
        <v>16</v>
      </c>
      <c r="F30" s="55">
        <v>21</v>
      </c>
      <c r="G30" s="55">
        <f>ZBIORCZO!F30</f>
        <v>26</v>
      </c>
    </row>
    <row r="31" spans="1:7" ht="47.25" x14ac:dyDescent="0.2">
      <c r="A31" s="34">
        <v>14</v>
      </c>
      <c r="B31" s="126" t="s">
        <v>42</v>
      </c>
      <c r="C31" s="33" t="s">
        <v>25</v>
      </c>
      <c r="D31" s="53">
        <v>389</v>
      </c>
      <c r="E31" s="53">
        <v>439</v>
      </c>
      <c r="F31" s="53">
        <v>435</v>
      </c>
      <c r="G31" s="35">
        <f>ZBIORCZO!F31</f>
        <v>434</v>
      </c>
    </row>
    <row r="32" spans="1:7" ht="62.45" customHeight="1" x14ac:dyDescent="0.2">
      <c r="A32" s="137">
        <v>15</v>
      </c>
      <c r="B32" s="32" t="s">
        <v>51</v>
      </c>
      <c r="C32" s="136" t="s">
        <v>37</v>
      </c>
      <c r="D32" s="53">
        <v>1168</v>
      </c>
      <c r="E32" s="53">
        <v>1174</v>
      </c>
      <c r="F32" s="53">
        <v>1101</v>
      </c>
      <c r="G32" s="35">
        <f>ZBIORCZO!F32</f>
        <v>1045</v>
      </c>
    </row>
    <row r="33" spans="1:10" ht="16.899999999999999" customHeight="1" x14ac:dyDescent="0.2">
      <c r="A33" s="138"/>
      <c r="B33" s="126" t="s">
        <v>43</v>
      </c>
      <c r="C33" s="136"/>
      <c r="D33" s="54">
        <v>287</v>
      </c>
      <c r="E33" s="54">
        <v>286</v>
      </c>
      <c r="F33" s="54">
        <v>252</v>
      </c>
      <c r="G33" s="54">
        <f>ZBIORCZO!F33</f>
        <v>220</v>
      </c>
    </row>
    <row r="34" spans="1:10" ht="31.5" x14ac:dyDescent="0.2">
      <c r="A34" s="138"/>
      <c r="B34" s="126" t="s">
        <v>47</v>
      </c>
      <c r="C34" s="136"/>
      <c r="D34" s="54">
        <v>396</v>
      </c>
      <c r="E34" s="54">
        <v>425</v>
      </c>
      <c r="F34" s="54">
        <v>351</v>
      </c>
      <c r="G34" s="54">
        <f>ZBIORCZO!F34</f>
        <v>369</v>
      </c>
    </row>
    <row r="35" spans="1:10" ht="16.899999999999999" customHeight="1" x14ac:dyDescent="0.2">
      <c r="A35" s="138"/>
      <c r="B35" s="126" t="s">
        <v>44</v>
      </c>
      <c r="C35" s="136"/>
      <c r="D35" s="54">
        <v>378</v>
      </c>
      <c r="E35" s="54">
        <v>331</v>
      </c>
      <c r="F35" s="54">
        <v>391</v>
      </c>
      <c r="G35" s="54">
        <f>ZBIORCZO!F35</f>
        <v>336</v>
      </c>
    </row>
    <row r="36" spans="1:10" ht="16.899999999999999" customHeight="1" x14ac:dyDescent="0.2">
      <c r="A36" s="138"/>
      <c r="B36" s="134" t="s">
        <v>45</v>
      </c>
      <c r="C36" s="136"/>
      <c r="D36" s="55">
        <v>128</v>
      </c>
      <c r="E36" s="55">
        <v>138</v>
      </c>
      <c r="F36" s="55">
        <v>110</v>
      </c>
      <c r="G36" s="55">
        <f>ZBIORCZO!F36</f>
        <v>129</v>
      </c>
    </row>
    <row r="37" spans="1:10" ht="31.15" customHeight="1" x14ac:dyDescent="0.2">
      <c r="A37" s="34">
        <v>16</v>
      </c>
      <c r="B37" s="134" t="s">
        <v>46</v>
      </c>
      <c r="C37" s="33" t="s">
        <v>37</v>
      </c>
      <c r="D37" s="53">
        <v>23</v>
      </c>
      <c r="E37" s="53">
        <v>35</v>
      </c>
      <c r="F37" s="53">
        <v>26</v>
      </c>
      <c r="G37" s="35">
        <f>ZBIORCZO!F37</f>
        <v>16</v>
      </c>
    </row>
    <row r="39" spans="1:10" ht="21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/>
  <mergeCells count="10">
    <mergeCell ref="A1:G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ZBIORCZO</vt:lpstr>
      <vt:lpstr>RIO</vt:lpstr>
      <vt:lpstr>Międzyresort.</vt:lpstr>
      <vt:lpstr>PORÓWN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2019-03-14T11:41:12Z</cp:lastPrinted>
  <dcterms:created xsi:type="dcterms:W3CDTF">2012-12-06T08:26:34Z</dcterms:created>
  <dcterms:modified xsi:type="dcterms:W3CDTF">2019-04-04T08:21:40Z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