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zegorzonichimowski/Desktop/NFOS/"/>
    </mc:Choice>
  </mc:AlternateContent>
  <xr:revisionPtr revIDLastSave="0" documentId="8_{48362FA8-68A3-6848-B980-C5C0F1E79F8E}" xr6:coauthVersionLast="45" xr6:coauthVersionMax="45" xr10:uidLastSave="{00000000-0000-0000-0000-000000000000}"/>
  <bookViews>
    <workbookView xWindow="0" yWindow="460" windowWidth="27320" windowHeight="13960" activeTab="1" xr2:uid="{9D6ABE8A-370A-4851-AFCB-C9190A0297DC}"/>
  </bookViews>
  <sheets>
    <sheet name="Taryfy" sheetId="1" r:id="rId1"/>
    <sheet name="Ceny energi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2" l="1"/>
  <c r="B21" i="2"/>
  <c r="B19" i="2"/>
  <c r="B18" i="2"/>
  <c r="B17" i="2"/>
  <c r="D13" i="2"/>
  <c r="C13" i="2"/>
  <c r="D12" i="2"/>
  <c r="C12" i="2"/>
  <c r="D11" i="2"/>
  <c r="E11" i="2" s="1"/>
  <c r="F11" i="2" s="1"/>
  <c r="G11" i="2" s="1"/>
  <c r="H11" i="2" s="1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U11" i="2" s="1"/>
  <c r="V11" i="2" s="1"/>
  <c r="W11" i="2" s="1"/>
  <c r="X11" i="2" s="1"/>
  <c r="Y11" i="2" s="1"/>
  <c r="Z11" i="2" s="1"/>
  <c r="AA11" i="2" s="1"/>
  <c r="AB11" i="2" s="1"/>
  <c r="AC11" i="2" s="1"/>
  <c r="AD11" i="2" s="1"/>
  <c r="AE11" i="2" s="1"/>
  <c r="C11" i="2"/>
  <c r="D10" i="2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C10" i="2"/>
  <c r="E9" i="2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U9" i="2" s="1"/>
  <c r="V9" i="2" s="1"/>
  <c r="W9" i="2" s="1"/>
  <c r="X9" i="2" s="1"/>
  <c r="Y9" i="2" s="1"/>
  <c r="Z9" i="2" s="1"/>
  <c r="AA9" i="2" s="1"/>
  <c r="AB9" i="2" s="1"/>
  <c r="AC9" i="2" s="1"/>
  <c r="AD9" i="2" s="1"/>
  <c r="AE9" i="2" s="1"/>
  <c r="D9" i="2"/>
  <c r="C9" i="2"/>
  <c r="D8" i="2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Y8" i="2" s="1"/>
  <c r="Z8" i="2" s="1"/>
  <c r="AA8" i="2" s="1"/>
  <c r="AB8" i="2" s="1"/>
  <c r="AC8" i="2" s="1"/>
  <c r="AD8" i="2" s="1"/>
  <c r="AE8" i="2" s="1"/>
  <c r="C8" i="2"/>
  <c r="D7" i="2"/>
  <c r="D22" i="2" s="1"/>
  <c r="C7" i="2"/>
  <c r="C22" i="2" s="1"/>
  <c r="D6" i="2"/>
  <c r="D21" i="2" s="1"/>
  <c r="C6" i="2"/>
  <c r="C21" i="2" s="1"/>
  <c r="B5" i="2"/>
  <c r="B20" i="2" s="1"/>
  <c r="C4" i="2"/>
  <c r="C19" i="2" s="1"/>
  <c r="C3" i="2"/>
  <c r="C18" i="2" s="1"/>
  <c r="C2" i="2"/>
  <c r="C17" i="2" s="1"/>
  <c r="D1" i="2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C1" i="2"/>
  <c r="AF8" i="2" l="1"/>
  <c r="AF9" i="2"/>
  <c r="D2" i="2"/>
  <c r="D4" i="2"/>
  <c r="E7" i="2"/>
  <c r="E13" i="2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X13" i="2" s="1"/>
  <c r="Y13" i="2" s="1"/>
  <c r="Z13" i="2" s="1"/>
  <c r="AA13" i="2" s="1"/>
  <c r="AB13" i="2" s="1"/>
  <c r="AC13" i="2" s="1"/>
  <c r="AD13" i="2" s="1"/>
  <c r="AE13" i="2" s="1"/>
  <c r="AF13" i="2"/>
  <c r="E12" i="2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D3" i="2"/>
  <c r="C5" i="2"/>
  <c r="E6" i="2"/>
  <c r="AF10" i="2"/>
  <c r="AF11" i="2"/>
  <c r="E21" i="2" l="1"/>
  <c r="F6" i="2"/>
  <c r="D18" i="2"/>
  <c r="E3" i="2"/>
  <c r="C20" i="2"/>
  <c r="D5" i="2"/>
  <c r="AF12" i="2"/>
  <c r="E22" i="2"/>
  <c r="F7" i="2"/>
  <c r="D17" i="2"/>
  <c r="E2" i="2"/>
  <c r="D19" i="2"/>
  <c r="E4" i="2"/>
  <c r="E19" i="2" l="1"/>
  <c r="F4" i="2"/>
  <c r="E17" i="2"/>
  <c r="F2" i="2"/>
  <c r="D20" i="2"/>
  <c r="E5" i="2"/>
  <c r="F21" i="2"/>
  <c r="G6" i="2"/>
  <c r="F22" i="2"/>
  <c r="G7" i="2"/>
  <c r="E18" i="2"/>
  <c r="F3" i="2"/>
  <c r="G22" i="2" l="1"/>
  <c r="H7" i="2"/>
  <c r="F17" i="2"/>
  <c r="G2" i="2"/>
  <c r="F18" i="2"/>
  <c r="G3" i="2"/>
  <c r="E20" i="2"/>
  <c r="F5" i="2"/>
  <c r="G21" i="2"/>
  <c r="H6" i="2"/>
  <c r="F19" i="2"/>
  <c r="G4" i="2"/>
  <c r="H21" i="2" l="1"/>
  <c r="I6" i="2"/>
  <c r="G19" i="2"/>
  <c r="H4" i="2"/>
  <c r="G18" i="2"/>
  <c r="H3" i="2"/>
  <c r="H22" i="2"/>
  <c r="I7" i="2"/>
  <c r="G17" i="2"/>
  <c r="H2" i="2"/>
  <c r="F20" i="2"/>
  <c r="G5" i="2"/>
  <c r="G20" i="2" l="1"/>
  <c r="H5" i="2"/>
  <c r="I22" i="2"/>
  <c r="J7" i="2"/>
  <c r="H19" i="2"/>
  <c r="I4" i="2"/>
  <c r="H18" i="2"/>
  <c r="I3" i="2"/>
  <c r="I21" i="2"/>
  <c r="J6" i="2"/>
  <c r="H17" i="2"/>
  <c r="I2" i="2"/>
  <c r="I18" i="2" l="1"/>
  <c r="J3" i="2"/>
  <c r="J21" i="2"/>
  <c r="K6" i="2"/>
  <c r="J22" i="2"/>
  <c r="K7" i="2"/>
  <c r="I17" i="2"/>
  <c r="J2" i="2"/>
  <c r="I19" i="2"/>
  <c r="J4" i="2"/>
  <c r="H20" i="2"/>
  <c r="I5" i="2"/>
  <c r="J19" i="2" l="1"/>
  <c r="K4" i="2"/>
  <c r="K22" i="2"/>
  <c r="L7" i="2"/>
  <c r="J18" i="2"/>
  <c r="K3" i="2"/>
  <c r="I20" i="2"/>
  <c r="J5" i="2"/>
  <c r="J17" i="2"/>
  <c r="K2" i="2"/>
  <c r="K21" i="2"/>
  <c r="L6" i="2"/>
  <c r="L22" i="2" l="1"/>
  <c r="M7" i="2"/>
  <c r="K17" i="2"/>
  <c r="L2" i="2"/>
  <c r="K18" i="2"/>
  <c r="L3" i="2"/>
  <c r="K19" i="2"/>
  <c r="L4" i="2"/>
  <c r="L21" i="2"/>
  <c r="M6" i="2"/>
  <c r="J20" i="2"/>
  <c r="K5" i="2"/>
  <c r="K20" i="2" l="1"/>
  <c r="L5" i="2"/>
  <c r="L19" i="2"/>
  <c r="M4" i="2"/>
  <c r="L17" i="2"/>
  <c r="M2" i="2"/>
  <c r="M22" i="2"/>
  <c r="N7" i="2"/>
  <c r="M21" i="2"/>
  <c r="N6" i="2"/>
  <c r="L18" i="2"/>
  <c r="M3" i="2"/>
  <c r="M19" i="2" l="1"/>
  <c r="N4" i="2"/>
  <c r="M18" i="2"/>
  <c r="N3" i="2"/>
  <c r="N22" i="2"/>
  <c r="O7" i="2"/>
  <c r="N21" i="2"/>
  <c r="O6" i="2"/>
  <c r="M17" i="2"/>
  <c r="N2" i="2"/>
  <c r="L20" i="2"/>
  <c r="M5" i="2"/>
  <c r="N18" i="2" l="1"/>
  <c r="O3" i="2"/>
  <c r="M20" i="2"/>
  <c r="N5" i="2"/>
  <c r="O21" i="2"/>
  <c r="P6" i="2"/>
  <c r="N17" i="2"/>
  <c r="O2" i="2"/>
  <c r="O22" i="2"/>
  <c r="P7" i="2"/>
  <c r="N19" i="2"/>
  <c r="O4" i="2"/>
  <c r="O19" i="2" l="1"/>
  <c r="P4" i="2"/>
  <c r="O17" i="2"/>
  <c r="P2" i="2"/>
  <c r="N20" i="2"/>
  <c r="O5" i="2"/>
  <c r="P22" i="2"/>
  <c r="Q7" i="2"/>
  <c r="P21" i="2"/>
  <c r="Q6" i="2"/>
  <c r="O18" i="2"/>
  <c r="P3" i="2"/>
  <c r="Q22" i="2" l="1"/>
  <c r="R7" i="2"/>
  <c r="P18" i="2"/>
  <c r="Q3" i="2"/>
  <c r="P17" i="2"/>
  <c r="Q2" i="2"/>
  <c r="Q21" i="2"/>
  <c r="R6" i="2"/>
  <c r="O20" i="2"/>
  <c r="P5" i="2"/>
  <c r="P19" i="2"/>
  <c r="Q4" i="2"/>
  <c r="Q18" i="2" l="1"/>
  <c r="R3" i="2"/>
  <c r="Q19" i="2"/>
  <c r="R4" i="2"/>
  <c r="R22" i="2"/>
  <c r="S7" i="2"/>
  <c r="R21" i="2"/>
  <c r="S6" i="2"/>
  <c r="P20" i="2"/>
  <c r="Q5" i="2"/>
  <c r="Q17" i="2"/>
  <c r="R2" i="2"/>
  <c r="R19" i="2" l="1"/>
  <c r="S4" i="2"/>
  <c r="R17" i="2"/>
  <c r="S2" i="2"/>
  <c r="S21" i="2"/>
  <c r="T6" i="2"/>
  <c r="Q20" i="2"/>
  <c r="R5" i="2"/>
  <c r="S22" i="2"/>
  <c r="T7" i="2"/>
  <c r="R18" i="2"/>
  <c r="S3" i="2"/>
  <c r="S18" i="2" l="1"/>
  <c r="T3" i="2"/>
  <c r="R20" i="2"/>
  <c r="S5" i="2"/>
  <c r="S17" i="2"/>
  <c r="T2" i="2"/>
  <c r="T22" i="2"/>
  <c r="U7" i="2"/>
  <c r="T21" i="2"/>
  <c r="U6" i="2"/>
  <c r="S19" i="2"/>
  <c r="T4" i="2"/>
  <c r="T19" i="2" l="1"/>
  <c r="U4" i="2"/>
  <c r="U22" i="2"/>
  <c r="V7" i="2"/>
  <c r="S20" i="2"/>
  <c r="T5" i="2"/>
  <c r="U21" i="2"/>
  <c r="V6" i="2"/>
  <c r="T17" i="2"/>
  <c r="U2" i="2"/>
  <c r="T18" i="2"/>
  <c r="U3" i="2"/>
  <c r="U18" i="2" l="1"/>
  <c r="V3" i="2"/>
  <c r="V21" i="2"/>
  <c r="W6" i="2"/>
  <c r="V22" i="2"/>
  <c r="W7" i="2"/>
  <c r="U17" i="2"/>
  <c r="V2" i="2"/>
  <c r="T20" i="2"/>
  <c r="U5" i="2"/>
  <c r="U19" i="2"/>
  <c r="V4" i="2"/>
  <c r="V19" i="2" l="1"/>
  <c r="W4" i="2"/>
  <c r="W21" i="2"/>
  <c r="X6" i="2"/>
  <c r="V17" i="2"/>
  <c r="W2" i="2"/>
  <c r="U20" i="2"/>
  <c r="V5" i="2"/>
  <c r="W22" i="2"/>
  <c r="X7" i="2"/>
  <c r="V18" i="2"/>
  <c r="W3" i="2"/>
  <c r="W18" i="2" l="1"/>
  <c r="X3" i="2"/>
  <c r="V20" i="2"/>
  <c r="W5" i="2"/>
  <c r="X21" i="2"/>
  <c r="Y6" i="2"/>
  <c r="X22" i="2"/>
  <c r="Y7" i="2"/>
  <c r="W17" i="2"/>
  <c r="X2" i="2"/>
  <c r="W19" i="2"/>
  <c r="X4" i="2"/>
  <c r="X19" i="2" l="1"/>
  <c r="Y4" i="2"/>
  <c r="Y22" i="2"/>
  <c r="Z7" i="2"/>
  <c r="W20" i="2"/>
  <c r="X5" i="2"/>
  <c r="X17" i="2"/>
  <c r="Y2" i="2"/>
  <c r="Y21" i="2"/>
  <c r="Z6" i="2"/>
  <c r="X18" i="2"/>
  <c r="Y3" i="2"/>
  <c r="Y18" i="2" l="1"/>
  <c r="Z3" i="2"/>
  <c r="Z22" i="2"/>
  <c r="AA7" i="2"/>
  <c r="Z21" i="2"/>
  <c r="AA6" i="2"/>
  <c r="X20" i="2"/>
  <c r="Y5" i="2"/>
  <c r="Y19" i="2"/>
  <c r="Z4" i="2"/>
  <c r="Y17" i="2"/>
  <c r="Z2" i="2"/>
  <c r="Z17" i="2" l="1"/>
  <c r="AA2" i="2"/>
  <c r="Y20" i="2"/>
  <c r="Z5" i="2"/>
  <c r="AA22" i="2"/>
  <c r="AB7" i="2"/>
  <c r="AA21" i="2"/>
  <c r="AB6" i="2"/>
  <c r="Z18" i="2"/>
  <c r="AA3" i="2"/>
  <c r="Z19" i="2"/>
  <c r="AA4" i="2"/>
  <c r="AB21" i="2" l="1"/>
  <c r="AC6" i="2"/>
  <c r="Z20" i="2"/>
  <c r="AA5" i="2"/>
  <c r="AA19" i="2"/>
  <c r="AB4" i="2"/>
  <c r="AA18" i="2"/>
  <c r="AB3" i="2"/>
  <c r="AB22" i="2"/>
  <c r="AC7" i="2"/>
  <c r="AA17" i="2"/>
  <c r="AB2" i="2"/>
  <c r="AA20" i="2" l="1"/>
  <c r="AB5" i="2"/>
  <c r="AB17" i="2"/>
  <c r="AC2" i="2"/>
  <c r="AB18" i="2"/>
  <c r="AC3" i="2"/>
  <c r="AC22" i="2"/>
  <c r="AD7" i="2"/>
  <c r="AB19" i="2"/>
  <c r="AC4" i="2"/>
  <c r="AC21" i="2"/>
  <c r="AD6" i="2"/>
  <c r="AC18" i="2" l="1"/>
  <c r="AD3" i="2"/>
  <c r="AB20" i="2"/>
  <c r="AC5" i="2"/>
  <c r="AD21" i="2"/>
  <c r="AE6" i="2"/>
  <c r="AD22" i="2"/>
  <c r="AE7" i="2"/>
  <c r="AC17" i="2"/>
  <c r="AD2" i="2"/>
  <c r="AC19" i="2"/>
  <c r="AD4" i="2"/>
  <c r="AD19" i="2" l="1"/>
  <c r="AE4" i="2"/>
  <c r="AC20" i="2"/>
  <c r="AD5" i="2"/>
  <c r="AD17" i="2"/>
  <c r="AE2" i="2"/>
  <c r="AE21" i="2"/>
  <c r="AF6" i="2"/>
  <c r="AF21" i="2" s="1"/>
  <c r="AD18" i="2"/>
  <c r="AE3" i="2"/>
  <c r="AE22" i="2"/>
  <c r="AF7" i="2"/>
  <c r="AF22" i="2" s="1"/>
  <c r="AD20" i="2" l="1"/>
  <c r="AE5" i="2"/>
  <c r="AE18" i="2"/>
  <c r="AF3" i="2"/>
  <c r="AF18" i="2" s="1"/>
  <c r="AE17" i="2"/>
  <c r="AF2" i="2"/>
  <c r="AF17" i="2" s="1"/>
  <c r="AE19" i="2"/>
  <c r="AF4" i="2"/>
  <c r="AF19" i="2" s="1"/>
  <c r="AE20" i="2" l="1"/>
  <c r="AF5" i="2"/>
  <c r="AF20" i="2" s="1"/>
  <c r="G39" i="1" l="1"/>
  <c r="G42" i="1"/>
  <c r="D12" i="1" l="1"/>
  <c r="F12" i="1"/>
  <c r="H12" i="1"/>
  <c r="J12" i="1"/>
  <c r="L12" i="1"/>
  <c r="N12" i="1"/>
  <c r="P12" i="1"/>
  <c r="B12" i="1"/>
  <c r="E23" i="1"/>
  <c r="E24" i="1"/>
  <c r="G24" i="1" s="1"/>
  <c r="I24" i="1" s="1"/>
  <c r="K24" i="1" s="1"/>
  <c r="M24" i="1" s="1"/>
  <c r="O24" i="1" s="1"/>
  <c r="Q24" i="1" s="1"/>
  <c r="S24" i="1" s="1"/>
  <c r="U24" i="1" s="1"/>
  <c r="W24" i="1" s="1"/>
  <c r="Y24" i="1" s="1"/>
  <c r="AA24" i="1" s="1"/>
  <c r="AC24" i="1" s="1"/>
  <c r="AE24" i="1" s="1"/>
  <c r="AG24" i="1" s="1"/>
  <c r="AI24" i="1" s="1"/>
  <c r="AK24" i="1" s="1"/>
  <c r="AM24" i="1" s="1"/>
  <c r="AO24" i="1" s="1"/>
  <c r="AQ24" i="1" s="1"/>
  <c r="AS24" i="1" s="1"/>
  <c r="AU24" i="1" s="1"/>
  <c r="AW24" i="1" s="1"/>
  <c r="AY24" i="1" s="1"/>
  <c r="BA24" i="1" s="1"/>
  <c r="BC24" i="1" s="1"/>
  <c r="BE24" i="1" s="1"/>
  <c r="BG24" i="1" s="1"/>
  <c r="BI24" i="1" s="1"/>
  <c r="BK24" i="1" s="1"/>
  <c r="E25" i="1"/>
  <c r="G25" i="1" s="1"/>
  <c r="I25" i="1" s="1"/>
  <c r="K25" i="1" s="1"/>
  <c r="M25" i="1" s="1"/>
  <c r="O25" i="1" s="1"/>
  <c r="Q25" i="1" s="1"/>
  <c r="S25" i="1" s="1"/>
  <c r="U25" i="1" s="1"/>
  <c r="W25" i="1" s="1"/>
  <c r="Y25" i="1" s="1"/>
  <c r="AA25" i="1" s="1"/>
  <c r="AC25" i="1" s="1"/>
  <c r="AE25" i="1" s="1"/>
  <c r="AG25" i="1" s="1"/>
  <c r="AI25" i="1" s="1"/>
  <c r="AK25" i="1" s="1"/>
  <c r="AM25" i="1" s="1"/>
  <c r="AO25" i="1" s="1"/>
  <c r="AQ25" i="1" s="1"/>
  <c r="AS25" i="1" s="1"/>
  <c r="AU25" i="1" s="1"/>
  <c r="AW25" i="1" s="1"/>
  <c r="AY25" i="1" s="1"/>
  <c r="BA25" i="1" s="1"/>
  <c r="BC25" i="1" s="1"/>
  <c r="BE25" i="1" s="1"/>
  <c r="BG25" i="1" s="1"/>
  <c r="BI25" i="1" s="1"/>
  <c r="BK25" i="1" s="1"/>
  <c r="E26" i="1"/>
  <c r="G26" i="1" s="1"/>
  <c r="I26" i="1" s="1"/>
  <c r="K26" i="1" s="1"/>
  <c r="M26" i="1" s="1"/>
  <c r="O26" i="1" s="1"/>
  <c r="Q26" i="1" s="1"/>
  <c r="S26" i="1" s="1"/>
  <c r="U26" i="1" s="1"/>
  <c r="W26" i="1" s="1"/>
  <c r="Y26" i="1" s="1"/>
  <c r="AA26" i="1" s="1"/>
  <c r="AC26" i="1" s="1"/>
  <c r="AE26" i="1" s="1"/>
  <c r="AG26" i="1" s="1"/>
  <c r="AI26" i="1" s="1"/>
  <c r="AK26" i="1" s="1"/>
  <c r="AM26" i="1" s="1"/>
  <c r="AO26" i="1" s="1"/>
  <c r="AQ26" i="1" s="1"/>
  <c r="AS26" i="1" s="1"/>
  <c r="AU26" i="1" s="1"/>
  <c r="AW26" i="1" s="1"/>
  <c r="AY26" i="1" s="1"/>
  <c r="BA26" i="1" s="1"/>
  <c r="BC26" i="1" s="1"/>
  <c r="BE26" i="1" s="1"/>
  <c r="BG26" i="1" s="1"/>
  <c r="BI26" i="1" s="1"/>
  <c r="BK26" i="1" s="1"/>
  <c r="E22" i="1"/>
  <c r="D23" i="1"/>
  <c r="F23" i="1" s="1"/>
  <c r="H23" i="1" s="1"/>
  <c r="J23" i="1" s="1"/>
  <c r="L23" i="1" s="1"/>
  <c r="N23" i="1" s="1"/>
  <c r="P23" i="1" s="1"/>
  <c r="R23" i="1" s="1"/>
  <c r="T23" i="1" s="1"/>
  <c r="V23" i="1" s="1"/>
  <c r="X23" i="1" s="1"/>
  <c r="Z23" i="1" s="1"/>
  <c r="AB23" i="1" s="1"/>
  <c r="AD23" i="1" s="1"/>
  <c r="AF23" i="1" s="1"/>
  <c r="AH23" i="1" s="1"/>
  <c r="AJ23" i="1" s="1"/>
  <c r="AL23" i="1" s="1"/>
  <c r="AN23" i="1" s="1"/>
  <c r="AP23" i="1" s="1"/>
  <c r="AR23" i="1" s="1"/>
  <c r="AT23" i="1" s="1"/>
  <c r="AV23" i="1" s="1"/>
  <c r="AX23" i="1" s="1"/>
  <c r="AZ23" i="1" s="1"/>
  <c r="BB23" i="1" s="1"/>
  <c r="BD23" i="1" s="1"/>
  <c r="BF23" i="1" s="1"/>
  <c r="BH23" i="1" s="1"/>
  <c r="BJ23" i="1" s="1"/>
  <c r="D24" i="1"/>
  <c r="F24" i="1" s="1"/>
  <c r="H24" i="1" s="1"/>
  <c r="J24" i="1" s="1"/>
  <c r="L24" i="1" s="1"/>
  <c r="N24" i="1" s="1"/>
  <c r="P24" i="1" s="1"/>
  <c r="R24" i="1" s="1"/>
  <c r="T24" i="1" s="1"/>
  <c r="V24" i="1" s="1"/>
  <c r="X24" i="1" s="1"/>
  <c r="Z24" i="1" s="1"/>
  <c r="AB24" i="1" s="1"/>
  <c r="AD24" i="1" s="1"/>
  <c r="AF24" i="1" s="1"/>
  <c r="AH24" i="1" s="1"/>
  <c r="AJ24" i="1" s="1"/>
  <c r="AL24" i="1" s="1"/>
  <c r="AN24" i="1" s="1"/>
  <c r="AP24" i="1" s="1"/>
  <c r="AR24" i="1" s="1"/>
  <c r="AT24" i="1" s="1"/>
  <c r="AV24" i="1" s="1"/>
  <c r="AX24" i="1" s="1"/>
  <c r="AZ24" i="1" s="1"/>
  <c r="BB24" i="1" s="1"/>
  <c r="BD24" i="1" s="1"/>
  <c r="BF24" i="1" s="1"/>
  <c r="BH24" i="1" s="1"/>
  <c r="BJ24" i="1" s="1"/>
  <c r="D25" i="1"/>
  <c r="F25" i="1" s="1"/>
  <c r="H25" i="1" s="1"/>
  <c r="J25" i="1" s="1"/>
  <c r="L25" i="1" s="1"/>
  <c r="N25" i="1" s="1"/>
  <c r="P25" i="1" s="1"/>
  <c r="R25" i="1" s="1"/>
  <c r="T25" i="1" s="1"/>
  <c r="V25" i="1" s="1"/>
  <c r="X25" i="1" s="1"/>
  <c r="Z25" i="1" s="1"/>
  <c r="AB25" i="1" s="1"/>
  <c r="AD25" i="1" s="1"/>
  <c r="AF25" i="1" s="1"/>
  <c r="AH25" i="1" s="1"/>
  <c r="AJ25" i="1" s="1"/>
  <c r="AL25" i="1" s="1"/>
  <c r="AN25" i="1" s="1"/>
  <c r="AP25" i="1" s="1"/>
  <c r="AR25" i="1" s="1"/>
  <c r="AT25" i="1" s="1"/>
  <c r="AV25" i="1" s="1"/>
  <c r="AX25" i="1" s="1"/>
  <c r="AZ25" i="1" s="1"/>
  <c r="BB25" i="1" s="1"/>
  <c r="BD25" i="1" s="1"/>
  <c r="BF25" i="1" s="1"/>
  <c r="BH25" i="1" s="1"/>
  <c r="BJ25" i="1" s="1"/>
  <c r="D26" i="1"/>
  <c r="F26" i="1" s="1"/>
  <c r="H26" i="1" s="1"/>
  <c r="J26" i="1" s="1"/>
  <c r="L26" i="1" s="1"/>
  <c r="N26" i="1" s="1"/>
  <c r="P26" i="1" s="1"/>
  <c r="R26" i="1" s="1"/>
  <c r="T26" i="1" s="1"/>
  <c r="V26" i="1" s="1"/>
  <c r="X26" i="1" s="1"/>
  <c r="Z26" i="1" s="1"/>
  <c r="AB26" i="1" s="1"/>
  <c r="AD26" i="1" s="1"/>
  <c r="AF26" i="1" s="1"/>
  <c r="AH26" i="1" s="1"/>
  <c r="AJ26" i="1" s="1"/>
  <c r="AL26" i="1" s="1"/>
  <c r="AN26" i="1" s="1"/>
  <c r="AP26" i="1" s="1"/>
  <c r="AR26" i="1" s="1"/>
  <c r="AT26" i="1" s="1"/>
  <c r="AV26" i="1" s="1"/>
  <c r="AX26" i="1" s="1"/>
  <c r="AZ26" i="1" s="1"/>
  <c r="BB26" i="1" s="1"/>
  <c r="BD26" i="1" s="1"/>
  <c r="BF26" i="1" s="1"/>
  <c r="BH26" i="1" s="1"/>
  <c r="BJ26" i="1" s="1"/>
  <c r="D22" i="1"/>
  <c r="F22" i="1" s="1"/>
  <c r="C27" i="1"/>
  <c r="C28" i="1" s="1"/>
  <c r="B27" i="1"/>
  <c r="B28" i="1" s="1"/>
  <c r="G23" i="1" l="1"/>
  <c r="I23" i="1" s="1"/>
  <c r="K23" i="1" s="1"/>
  <c r="M23" i="1" s="1"/>
  <c r="O23" i="1" s="1"/>
  <c r="Q23" i="1" s="1"/>
  <c r="S23" i="1" s="1"/>
  <c r="U23" i="1" s="1"/>
  <c r="W23" i="1" s="1"/>
  <c r="Y23" i="1" s="1"/>
  <c r="AA23" i="1" s="1"/>
  <c r="AC23" i="1" s="1"/>
  <c r="AE23" i="1" s="1"/>
  <c r="AG23" i="1" s="1"/>
  <c r="AI23" i="1" s="1"/>
  <c r="AK23" i="1" s="1"/>
  <c r="AM23" i="1" s="1"/>
  <c r="AO23" i="1" s="1"/>
  <c r="AQ23" i="1" s="1"/>
  <c r="AS23" i="1" s="1"/>
  <c r="AU23" i="1" s="1"/>
  <c r="AW23" i="1" s="1"/>
  <c r="AY23" i="1" s="1"/>
  <c r="BA23" i="1" s="1"/>
  <c r="BC23" i="1" s="1"/>
  <c r="BE23" i="1" s="1"/>
  <c r="BG23" i="1" s="1"/>
  <c r="BI23" i="1" s="1"/>
  <c r="BK23" i="1" s="1"/>
  <c r="H39" i="1"/>
  <c r="E27" i="1"/>
  <c r="E28" i="1" s="1"/>
  <c r="G22" i="1"/>
  <c r="I22" i="1" s="1"/>
  <c r="F27" i="1"/>
  <c r="F28" i="1" s="1"/>
  <c r="H22" i="1"/>
  <c r="J22" i="1" s="1"/>
  <c r="L22" i="1" s="1"/>
  <c r="N22" i="1" s="1"/>
  <c r="P22" i="1" s="1"/>
  <c r="R22" i="1" s="1"/>
  <c r="T22" i="1" s="1"/>
  <c r="V22" i="1" s="1"/>
  <c r="X22" i="1" s="1"/>
  <c r="Z22" i="1" s="1"/>
  <c r="AB22" i="1" s="1"/>
  <c r="AD22" i="1" s="1"/>
  <c r="AF22" i="1" s="1"/>
  <c r="AH22" i="1" s="1"/>
  <c r="AJ22" i="1" s="1"/>
  <c r="AL22" i="1" s="1"/>
  <c r="AN22" i="1" s="1"/>
  <c r="AP22" i="1" s="1"/>
  <c r="AR22" i="1" s="1"/>
  <c r="AT22" i="1" s="1"/>
  <c r="AV22" i="1" s="1"/>
  <c r="AX22" i="1" s="1"/>
  <c r="AZ22" i="1" s="1"/>
  <c r="BB22" i="1" s="1"/>
  <c r="BD22" i="1" s="1"/>
  <c r="BF22" i="1" s="1"/>
  <c r="BH22" i="1" s="1"/>
  <c r="BJ22" i="1" s="1"/>
  <c r="BJ27" i="1" s="1"/>
  <c r="BJ28" i="1" s="1"/>
  <c r="D27" i="1"/>
  <c r="D28" i="1" s="1"/>
  <c r="G27" i="1" l="1"/>
  <c r="G28" i="1" s="1"/>
  <c r="H42" i="1"/>
  <c r="J39" i="1" s="1"/>
  <c r="J27" i="1"/>
  <c r="J28" i="1" s="1"/>
  <c r="BB27" i="1"/>
  <c r="BB28" i="1" s="1"/>
  <c r="AP27" i="1"/>
  <c r="AP28" i="1" s="1"/>
  <c r="AJ27" i="1"/>
  <c r="AJ28" i="1" s="1"/>
  <c r="AF27" i="1"/>
  <c r="AF28" i="1" s="1"/>
  <c r="N27" i="1"/>
  <c r="N28" i="1" s="1"/>
  <c r="P27" i="1"/>
  <c r="P28" i="1" s="1"/>
  <c r="L27" i="1"/>
  <c r="L28" i="1" s="1"/>
  <c r="AZ27" i="1"/>
  <c r="AZ28" i="1" s="1"/>
  <c r="BD27" i="1"/>
  <c r="BD28" i="1" s="1"/>
  <c r="AR27" i="1"/>
  <c r="AR28" i="1" s="1"/>
  <c r="AN27" i="1"/>
  <c r="AN28" i="1" s="1"/>
  <c r="X27" i="1"/>
  <c r="X28" i="1" s="1"/>
  <c r="Z27" i="1"/>
  <c r="Z28" i="1" s="1"/>
  <c r="AD27" i="1"/>
  <c r="AD28" i="1" s="1"/>
  <c r="AL27" i="1"/>
  <c r="AL28" i="1" s="1"/>
  <c r="BH27" i="1"/>
  <c r="BH28" i="1" s="1"/>
  <c r="AH27" i="1"/>
  <c r="AH28" i="1" s="1"/>
  <c r="V27" i="1"/>
  <c r="V28" i="1" s="1"/>
  <c r="AV27" i="1"/>
  <c r="AV28" i="1" s="1"/>
  <c r="R27" i="1"/>
  <c r="R28" i="1" s="1"/>
  <c r="T27" i="1"/>
  <c r="T28" i="1" s="1"/>
  <c r="H27" i="1"/>
  <c r="H28" i="1" s="1"/>
  <c r="AT27" i="1"/>
  <c r="AT28" i="1" s="1"/>
  <c r="AB27" i="1"/>
  <c r="AB28" i="1" s="1"/>
  <c r="BF27" i="1"/>
  <c r="BF28" i="1" s="1"/>
  <c r="AX27" i="1"/>
  <c r="AX28" i="1" s="1"/>
  <c r="I27" i="1"/>
  <c r="I28" i="1" s="1"/>
  <c r="K22" i="1"/>
  <c r="K27" i="1" l="1"/>
  <c r="K28" i="1" s="1"/>
  <c r="M22" i="1"/>
  <c r="O22" i="1" l="1"/>
  <c r="M27" i="1"/>
  <c r="M28" i="1" s="1"/>
  <c r="Q22" i="1" l="1"/>
  <c r="O27" i="1"/>
  <c r="O28" i="1" s="1"/>
  <c r="S22" i="1" l="1"/>
  <c r="Q27" i="1"/>
  <c r="Q28" i="1" s="1"/>
  <c r="U22" i="1" l="1"/>
  <c r="S27" i="1"/>
  <c r="S28" i="1" s="1"/>
  <c r="W22" i="1" l="1"/>
  <c r="U27" i="1"/>
  <c r="U28" i="1" s="1"/>
  <c r="Y22" i="1" l="1"/>
  <c r="W27" i="1"/>
  <c r="W28" i="1" s="1"/>
  <c r="AA22" i="1" l="1"/>
  <c r="Y27" i="1"/>
  <c r="Y28" i="1" s="1"/>
  <c r="AC22" i="1" l="1"/>
  <c r="AA27" i="1"/>
  <c r="AA28" i="1" s="1"/>
  <c r="AE22" i="1" l="1"/>
  <c r="AC27" i="1"/>
  <c r="AC28" i="1" s="1"/>
  <c r="AG22" i="1" l="1"/>
  <c r="AE27" i="1"/>
  <c r="AE28" i="1" s="1"/>
  <c r="AI22" i="1" l="1"/>
  <c r="AG27" i="1"/>
  <c r="AG28" i="1" s="1"/>
  <c r="AK22" i="1" l="1"/>
  <c r="AI27" i="1"/>
  <c r="AI28" i="1" s="1"/>
  <c r="AM22" i="1" l="1"/>
  <c r="AK27" i="1"/>
  <c r="AK28" i="1" s="1"/>
  <c r="AO22" i="1" l="1"/>
  <c r="AM27" i="1"/>
  <c r="AM28" i="1" s="1"/>
  <c r="AQ22" i="1" l="1"/>
  <c r="AO27" i="1"/>
  <c r="AO28" i="1" s="1"/>
  <c r="AS22" i="1" l="1"/>
  <c r="AQ27" i="1"/>
  <c r="AQ28" i="1" s="1"/>
  <c r="AU22" i="1" l="1"/>
  <c r="AS27" i="1"/>
  <c r="AS28" i="1" s="1"/>
  <c r="AW22" i="1" l="1"/>
  <c r="AU27" i="1"/>
  <c r="AU28" i="1" s="1"/>
  <c r="AY22" i="1" l="1"/>
  <c r="AW27" i="1"/>
  <c r="AW28" i="1" s="1"/>
  <c r="BA22" i="1" l="1"/>
  <c r="AY27" i="1"/>
  <c r="AY28" i="1" s="1"/>
  <c r="BC22" i="1" l="1"/>
  <c r="BA27" i="1"/>
  <c r="BA28" i="1" s="1"/>
  <c r="BE22" i="1" l="1"/>
  <c r="BC27" i="1"/>
  <c r="BC28" i="1" s="1"/>
  <c r="BG22" i="1" l="1"/>
  <c r="BE27" i="1"/>
  <c r="BE28" i="1" s="1"/>
  <c r="BI22" i="1" l="1"/>
  <c r="BG27" i="1"/>
  <c r="BG28" i="1" s="1"/>
  <c r="BK22" i="1" l="1"/>
  <c r="BK27" i="1" s="1"/>
  <c r="BK28" i="1" s="1"/>
  <c r="BI27" i="1"/>
  <c r="BI28" i="1" s="1"/>
</calcChain>
</file>

<file path=xl/sharedStrings.xml><?xml version="1.0" encoding="utf-8"?>
<sst xmlns="http://schemas.openxmlformats.org/spreadsheetml/2006/main" count="139" uniqueCount="59">
  <si>
    <t>LATO</t>
  </si>
  <si>
    <t>godziny w ciągu doby</t>
  </si>
  <si>
    <t>ZIMA</t>
  </si>
  <si>
    <t>Liczba godzin w dobie</t>
  </si>
  <si>
    <t>Strefa szczytowa wieczorna 20:00-21:00</t>
  </si>
  <si>
    <t>Strefa szczytowa dzienna 8:00-11:00</t>
  </si>
  <si>
    <t>Strefa nocna 21:00-08:00</t>
  </si>
  <si>
    <t>Strefa pozaszczytowa dzienna 11:00-20:00</t>
  </si>
  <si>
    <t>Strefa szczytowa wieczorna 17:00-21:00</t>
  </si>
  <si>
    <t>Strefa pozaszczytowa dzienna 11:00-17:00</t>
  </si>
  <si>
    <t>Energa</t>
  </si>
  <si>
    <t>Szczyt</t>
  </si>
  <si>
    <t>PGE</t>
  </si>
  <si>
    <t>Tauron</t>
  </si>
  <si>
    <t>Enea</t>
  </si>
  <si>
    <t>Innogy</t>
  </si>
  <si>
    <t>TARYFA C12a (uśredniona cena, 2020 rok)</t>
  </si>
  <si>
    <t xml:space="preserve">Liczba godzin w dobie </t>
  </si>
  <si>
    <t xml:space="preserve">Średnia cena </t>
  </si>
  <si>
    <t>Średnia cena z uwzględnieniem opłaty mocowej</t>
  </si>
  <si>
    <t>Procent całkowitej energii generowanej przez PV</t>
  </si>
  <si>
    <t>II. PRODUKCJA ENERGII ELEKTRYCZNEJ Z OZE</t>
  </si>
  <si>
    <t>Nazwa odbiornika</t>
  </si>
  <si>
    <t>ilość [szt.]</t>
  </si>
  <si>
    <t>GODZINY</t>
  </si>
  <si>
    <t>efektywna moc panela [Wp]</t>
  </si>
  <si>
    <t>średni dzienny czas pracy panelu przy pełnej mocy [h]</t>
  </si>
  <si>
    <t>CAŁKOWITA
PRODUKCJA W 
CIĄGU DNIA
[kWh]</t>
  </si>
  <si>
    <t>CAŁKOWITA
PRODUKCJA
ROCZNA
[kWh]</t>
  </si>
  <si>
    <t>CAŁKOWITA
PRODUKCJA
ROCZNA LATO+ZIMA
[kWh]</t>
  </si>
  <si>
    <t>panele PV, wym. 100x170 cm</t>
  </si>
  <si>
    <t>08:00-16:00</t>
  </si>
  <si>
    <t>07:00-18:00</t>
  </si>
  <si>
    <t>I. Taryfy</t>
  </si>
  <si>
    <t>Cena taryfy (zł/kWh)</t>
  </si>
  <si>
    <t>Prognoza kosztów sieciowych w oparciu o aktualne oferty</t>
  </si>
  <si>
    <t xml:space="preserve">Stawka uwzględniająca opłatę mocową - 0,076 zł  (zł/kWh) </t>
  </si>
  <si>
    <t>opłata mocowa (zł/kWh - w godzinach 7:00-22:00)</t>
  </si>
  <si>
    <t>Pozaszczytem</t>
  </si>
  <si>
    <t>Okresy cenowe</t>
  </si>
  <si>
    <t>Srednia</t>
  </si>
  <si>
    <t>Cena energii w SD lato</t>
  </si>
  <si>
    <t>Cena energii w SD zima</t>
  </si>
  <si>
    <t>Cena energii w SW lato</t>
  </si>
  <si>
    <t>Cena energii w SW zima</t>
  </si>
  <si>
    <t>Cena energii w N lato</t>
  </si>
  <si>
    <t>Cena energii w N zima</t>
  </si>
  <si>
    <t>Stawki sieciowe zmienne  w SD lato</t>
  </si>
  <si>
    <t>Stawki sieciowe zmienne  w SD zima</t>
  </si>
  <si>
    <t>Stawki sieciowe zmienne  w SW lato</t>
  </si>
  <si>
    <t>Stawki sieciowe zmienne  w SW zima</t>
  </si>
  <si>
    <t>Stawki sieciowe zmienne  w N lato</t>
  </si>
  <si>
    <t>Stawki sieciowe zmienne  w N zima</t>
  </si>
  <si>
    <t>Cena dostawy w SD lato</t>
  </si>
  <si>
    <t>Cena dostawy w SD zima</t>
  </si>
  <si>
    <t>Cena dostawy w SW lato</t>
  </si>
  <si>
    <t>Cena dostawy w SW zima</t>
  </si>
  <si>
    <t>Cena dostawy w N lato</t>
  </si>
  <si>
    <t>Cena dostawy w N zima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</si>
</sst>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"/>
    <numFmt numFmtId="167" formatCode="_-* #,##0.00\ [$zł-415]_-;\-* #,##0.00\ [$zł-415]_-;_-* &quot;-&quot;??\ [$zł-415]_-;_-@_-"/>
  </numFmts>
  <fonts count="10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20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1" fontId="0" fillId="6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7" fontId="0" fillId="0" borderId="0" xfId="0" applyNumberFormat="1"/>
    <xf numFmtId="0" fontId="5" fillId="2" borderId="0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Fill="1" applyBorder="1"/>
    <xf numFmtId="3" fontId="0" fillId="0" borderId="0" xfId="0" applyNumberFormat="1"/>
    <xf numFmtId="0" fontId="0" fillId="3" borderId="0" xfId="0" applyFill="1" applyAlignment="1">
      <alignment wrapText="1"/>
    </xf>
    <xf numFmtId="0" fontId="0" fillId="3" borderId="0" xfId="0" applyFill="1"/>
    <xf numFmtId="9" fontId="0" fillId="3" borderId="0" xfId="0" applyNumberFormat="1" applyFill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5" borderId="0" xfId="0" applyFill="1"/>
    <xf numFmtId="0" fontId="0" fillId="0" borderId="1" xfId="0" applyBorder="1" applyAlignment="1">
      <alignment horizontal="center"/>
    </xf>
    <xf numFmtId="165" fontId="0" fillId="5" borderId="1" xfId="0" applyNumberFormat="1" applyFill="1" applyBorder="1"/>
    <xf numFmtId="0" fontId="0" fillId="8" borderId="1" xfId="0" applyFill="1" applyBorder="1"/>
    <xf numFmtId="166" fontId="0" fillId="8" borderId="1" xfId="0" applyNumberFormat="1" applyFill="1" applyBorder="1"/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5" borderId="1" xfId="0" applyFill="1" applyBorder="1"/>
    <xf numFmtId="1" fontId="0" fillId="8" borderId="1" xfId="0" applyNumberFormat="1" applyFill="1" applyBorder="1"/>
    <xf numFmtId="166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0" borderId="0" xfId="0" applyFont="1"/>
    <xf numFmtId="167" fontId="8" fillId="0" borderId="0" xfId="0" applyNumberFormat="1" applyFont="1"/>
    <xf numFmtId="167" fontId="9" fillId="0" borderId="0" xfId="0" applyNumberFormat="1" applyFont="1"/>
    <xf numFmtId="167" fontId="0" fillId="0" borderId="0" xfId="0" applyNumberFormat="1"/>
    <xf numFmtId="167" fontId="7" fillId="0" borderId="0" xfId="0" applyNumberFormat="1" applyFont="1"/>
  </cellXfs>
  <cellStyles count="2">
    <cellStyle name="Normal" xfId="0" builtinId="0"/>
    <cellStyle name="Normalny 2" xfId="1" xr:uid="{8F61D07D-7669-4744-9919-2C53EEA8BE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B0284-BF45-4DC8-9871-510B8EBD185B}">
  <dimension ref="A2:BK44"/>
  <sheetViews>
    <sheetView topLeftCell="A8" workbookViewId="0">
      <selection activeCell="S12" sqref="S12"/>
    </sheetView>
  </sheetViews>
  <sheetFormatPr baseColWidth="10" defaultColWidth="8.83203125" defaultRowHeight="15" x14ac:dyDescent="0.2"/>
  <cols>
    <col min="1" max="1" width="41" bestFit="1" customWidth="1"/>
    <col min="2" max="63" width="19.1640625" customWidth="1"/>
  </cols>
  <sheetData>
    <row r="2" spans="1:17" ht="21" x14ac:dyDescent="0.25">
      <c r="A2" s="20" t="s">
        <v>33</v>
      </c>
    </row>
    <row r="6" spans="1:17" ht="21" customHeight="1" x14ac:dyDescent="0.2">
      <c r="B6" s="42" t="s">
        <v>16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ht="21" customHeight="1" x14ac:dyDescent="0.2"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</row>
    <row r="8" spans="1:17" x14ac:dyDescent="0.2">
      <c r="A8" s="1"/>
      <c r="B8" s="37" t="s">
        <v>0</v>
      </c>
      <c r="C8" s="38"/>
      <c r="D8" s="38"/>
      <c r="E8" s="38"/>
      <c r="F8" s="38"/>
      <c r="G8" s="38"/>
      <c r="H8" s="38"/>
      <c r="I8" s="39"/>
      <c r="J8" s="40" t="s">
        <v>2</v>
      </c>
      <c r="K8" s="41"/>
      <c r="L8" s="41"/>
      <c r="M8" s="41"/>
      <c r="N8" s="41"/>
      <c r="O8" s="41"/>
      <c r="P8" s="41"/>
      <c r="Q8" s="41"/>
    </row>
    <row r="9" spans="1:17" ht="32" x14ac:dyDescent="0.2">
      <c r="A9" s="1" t="s">
        <v>1</v>
      </c>
      <c r="B9" s="2" t="s">
        <v>5</v>
      </c>
      <c r="C9" s="2" t="s">
        <v>17</v>
      </c>
      <c r="D9" s="2" t="s">
        <v>7</v>
      </c>
      <c r="E9" s="2" t="s">
        <v>3</v>
      </c>
      <c r="F9" s="3" t="s">
        <v>4</v>
      </c>
      <c r="G9" s="2" t="s">
        <v>3</v>
      </c>
      <c r="H9" s="2" t="s">
        <v>6</v>
      </c>
      <c r="I9" s="2" t="s">
        <v>3</v>
      </c>
      <c r="J9" s="2" t="s">
        <v>5</v>
      </c>
      <c r="K9" s="2" t="s">
        <v>3</v>
      </c>
      <c r="L9" s="2" t="s">
        <v>9</v>
      </c>
      <c r="M9" s="2" t="s">
        <v>3</v>
      </c>
      <c r="N9" s="10" t="s">
        <v>8</v>
      </c>
      <c r="O9" s="2" t="s">
        <v>3</v>
      </c>
      <c r="P9" s="2" t="s">
        <v>6</v>
      </c>
      <c r="Q9" s="2" t="s">
        <v>3</v>
      </c>
    </row>
    <row r="10" spans="1:17" x14ac:dyDescent="0.2">
      <c r="A10" t="s">
        <v>34</v>
      </c>
      <c r="B10" s="8">
        <v>0.57826</v>
      </c>
      <c r="C10" s="6">
        <v>3</v>
      </c>
      <c r="D10" s="8">
        <v>0.40797999999999995</v>
      </c>
      <c r="E10" s="6">
        <v>9</v>
      </c>
      <c r="F10" s="8">
        <v>0.57826</v>
      </c>
      <c r="G10" s="6">
        <v>1</v>
      </c>
      <c r="H10" s="8">
        <v>0.40797999999999995</v>
      </c>
      <c r="I10" s="6">
        <v>11</v>
      </c>
      <c r="J10" s="9">
        <v>0.57826</v>
      </c>
      <c r="K10" s="7">
        <v>3</v>
      </c>
      <c r="L10" s="9">
        <v>0.40797999999999995</v>
      </c>
      <c r="M10" s="7">
        <v>6</v>
      </c>
      <c r="N10" s="9">
        <v>0.57826</v>
      </c>
      <c r="O10" s="7">
        <v>4</v>
      </c>
      <c r="P10" s="9">
        <v>0.40797999999999995</v>
      </c>
      <c r="Q10" s="7">
        <v>11</v>
      </c>
    </row>
    <row r="11" spans="1:17" ht="16" x14ac:dyDescent="0.2">
      <c r="A11" s="5" t="s">
        <v>37</v>
      </c>
      <c r="B11" s="8">
        <v>7.5999999999999998E-2</v>
      </c>
      <c r="C11" s="6">
        <v>3</v>
      </c>
      <c r="D11" s="8">
        <v>7.5999999999999998E-2</v>
      </c>
      <c r="E11" s="6">
        <v>9</v>
      </c>
      <c r="F11" s="8">
        <v>7.5999999999999998E-2</v>
      </c>
      <c r="G11" s="6">
        <v>1</v>
      </c>
      <c r="H11" s="8">
        <v>7.5999999999999998E-2</v>
      </c>
      <c r="I11" s="6">
        <v>2</v>
      </c>
      <c r="J11" s="9">
        <v>7.5999999999999998E-2</v>
      </c>
      <c r="K11" s="7">
        <v>3</v>
      </c>
      <c r="L11" s="9">
        <v>7.5999999999999998E-2</v>
      </c>
      <c r="M11" s="7">
        <v>6</v>
      </c>
      <c r="N11" s="9">
        <v>7.5999999999999998E-2</v>
      </c>
      <c r="O11" s="7">
        <v>4</v>
      </c>
      <c r="P11" s="9">
        <v>7.5999999999999998E-2</v>
      </c>
      <c r="Q11" s="7">
        <v>2</v>
      </c>
    </row>
    <row r="12" spans="1:17" ht="32" x14ac:dyDescent="0.2">
      <c r="A12" s="5" t="s">
        <v>36</v>
      </c>
      <c r="B12" s="8">
        <f>B10+B11</f>
        <v>0.65425999999999995</v>
      </c>
      <c r="C12" s="6">
        <v>3</v>
      </c>
      <c r="D12" s="8">
        <f t="shared" ref="D12:P12" si="0">D10+D11</f>
        <v>0.48397999999999997</v>
      </c>
      <c r="E12" s="6">
        <v>9</v>
      </c>
      <c r="F12" s="8">
        <f t="shared" si="0"/>
        <v>0.65425999999999995</v>
      </c>
      <c r="G12" s="6">
        <v>1</v>
      </c>
      <c r="H12" s="8">
        <f t="shared" si="0"/>
        <v>0.48397999999999997</v>
      </c>
      <c r="I12" s="6">
        <v>2</v>
      </c>
      <c r="J12" s="9">
        <f t="shared" si="0"/>
        <v>0.65425999999999995</v>
      </c>
      <c r="K12" s="7">
        <v>3</v>
      </c>
      <c r="L12" s="9">
        <f t="shared" si="0"/>
        <v>0.48397999999999997</v>
      </c>
      <c r="M12" s="7">
        <v>6</v>
      </c>
      <c r="N12" s="9">
        <f t="shared" si="0"/>
        <v>0.65425999999999995</v>
      </c>
      <c r="O12" s="7">
        <v>4</v>
      </c>
      <c r="P12" s="9">
        <f t="shared" si="0"/>
        <v>0.48397999999999997</v>
      </c>
      <c r="Q12" s="7">
        <v>2</v>
      </c>
    </row>
    <row r="13" spans="1:17" x14ac:dyDescent="0.2">
      <c r="A13" s="5"/>
      <c r="C13" s="11"/>
    </row>
    <row r="14" spans="1:17" x14ac:dyDescent="0.2">
      <c r="A14" s="4"/>
      <c r="B14" s="4"/>
      <c r="C14" s="4"/>
      <c r="D14" s="1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7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7" x14ac:dyDescent="0.2">
      <c r="A16" s="4"/>
      <c r="B16" s="4"/>
      <c r="C16" s="4"/>
      <c r="D16" s="4"/>
      <c r="E16" s="4"/>
      <c r="F16" s="4"/>
      <c r="I16" s="4"/>
      <c r="J16" s="4"/>
      <c r="K16" s="4"/>
      <c r="L16" s="4"/>
      <c r="M16" s="4"/>
      <c r="N16" s="4"/>
      <c r="O16" s="4"/>
    </row>
    <row r="17" spans="1:63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63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63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63" ht="21" x14ac:dyDescent="0.2">
      <c r="A20" s="4" t="s">
        <v>35</v>
      </c>
      <c r="B20" s="36">
        <v>2020</v>
      </c>
      <c r="C20" s="36"/>
      <c r="D20" s="36">
        <v>2021</v>
      </c>
      <c r="E20" s="36"/>
      <c r="F20" s="36">
        <v>2022</v>
      </c>
      <c r="G20" s="36"/>
      <c r="H20" s="36">
        <v>2023</v>
      </c>
      <c r="I20" s="36"/>
      <c r="J20" s="36">
        <v>2024</v>
      </c>
      <c r="K20" s="36"/>
      <c r="L20" s="36">
        <v>2025</v>
      </c>
      <c r="M20" s="36"/>
      <c r="N20" s="36">
        <v>2026</v>
      </c>
      <c r="O20" s="36"/>
      <c r="P20" s="36">
        <v>2027</v>
      </c>
      <c r="Q20" s="36"/>
      <c r="R20" s="36">
        <v>2028</v>
      </c>
      <c r="S20" s="36"/>
      <c r="T20" s="36">
        <v>2029</v>
      </c>
      <c r="U20" s="36"/>
      <c r="V20" s="36">
        <v>2030</v>
      </c>
      <c r="W20" s="36"/>
      <c r="X20" s="36">
        <v>2031</v>
      </c>
      <c r="Y20" s="36"/>
      <c r="Z20" s="36">
        <v>2032</v>
      </c>
      <c r="AA20" s="36"/>
      <c r="AB20" s="36">
        <v>2033</v>
      </c>
      <c r="AC20" s="36"/>
      <c r="AD20" s="36">
        <v>2034</v>
      </c>
      <c r="AE20" s="36"/>
      <c r="AF20" s="36">
        <v>2035</v>
      </c>
      <c r="AG20" s="36"/>
      <c r="AH20" s="36">
        <v>2036</v>
      </c>
      <c r="AI20" s="36"/>
      <c r="AJ20" s="36">
        <v>2037</v>
      </c>
      <c r="AK20" s="36"/>
      <c r="AL20" s="36">
        <v>2038</v>
      </c>
      <c r="AM20" s="36"/>
      <c r="AN20" s="36">
        <v>2039</v>
      </c>
      <c r="AO20" s="36"/>
      <c r="AP20" s="36">
        <v>2040</v>
      </c>
      <c r="AQ20" s="36"/>
      <c r="AR20" s="36">
        <v>2041</v>
      </c>
      <c r="AS20" s="36"/>
      <c r="AT20" s="36">
        <v>2042</v>
      </c>
      <c r="AU20" s="36"/>
      <c r="AV20" s="36">
        <v>2043</v>
      </c>
      <c r="AW20" s="36"/>
      <c r="AX20" s="36">
        <v>2044</v>
      </c>
      <c r="AY20" s="36"/>
      <c r="AZ20" s="36">
        <v>2045</v>
      </c>
      <c r="BA20" s="36"/>
      <c r="BB20" s="36">
        <v>2046</v>
      </c>
      <c r="BC20" s="36"/>
      <c r="BD20" s="36">
        <v>2047</v>
      </c>
      <c r="BE20" s="36"/>
      <c r="BF20" s="36">
        <v>2048</v>
      </c>
      <c r="BG20" s="36"/>
      <c r="BH20" s="36">
        <v>2049</v>
      </c>
      <c r="BI20" s="36"/>
      <c r="BJ20" s="36">
        <v>2050</v>
      </c>
      <c r="BK20" s="36"/>
    </row>
    <row r="21" spans="1:63" ht="16" x14ac:dyDescent="0.2">
      <c r="A21" s="4"/>
      <c r="B21" s="2" t="s">
        <v>11</v>
      </c>
      <c r="C21" s="2" t="s">
        <v>38</v>
      </c>
      <c r="D21" s="2" t="s">
        <v>11</v>
      </c>
      <c r="E21" s="2" t="s">
        <v>38</v>
      </c>
      <c r="F21" s="2" t="s">
        <v>11</v>
      </c>
      <c r="G21" s="2" t="s">
        <v>38</v>
      </c>
      <c r="H21" s="2" t="s">
        <v>11</v>
      </c>
      <c r="I21" s="2" t="s">
        <v>38</v>
      </c>
      <c r="J21" s="2" t="s">
        <v>11</v>
      </c>
      <c r="K21" s="2" t="s">
        <v>38</v>
      </c>
      <c r="L21" s="2" t="s">
        <v>11</v>
      </c>
      <c r="M21" s="2" t="s">
        <v>38</v>
      </c>
      <c r="N21" s="2" t="s">
        <v>11</v>
      </c>
      <c r="O21" s="2" t="s">
        <v>38</v>
      </c>
      <c r="P21" s="2" t="s">
        <v>11</v>
      </c>
      <c r="Q21" s="2" t="s">
        <v>38</v>
      </c>
      <c r="R21" s="2" t="s">
        <v>11</v>
      </c>
      <c r="S21" s="2" t="s">
        <v>38</v>
      </c>
      <c r="T21" s="2" t="s">
        <v>11</v>
      </c>
      <c r="U21" s="2" t="s">
        <v>38</v>
      </c>
      <c r="V21" s="2" t="s">
        <v>11</v>
      </c>
      <c r="W21" s="2" t="s">
        <v>38</v>
      </c>
      <c r="X21" s="2" t="s">
        <v>11</v>
      </c>
      <c r="Y21" s="2" t="s">
        <v>38</v>
      </c>
      <c r="Z21" s="2" t="s">
        <v>11</v>
      </c>
      <c r="AA21" s="2" t="s">
        <v>38</v>
      </c>
      <c r="AB21" s="2" t="s">
        <v>11</v>
      </c>
      <c r="AC21" s="2" t="s">
        <v>38</v>
      </c>
      <c r="AD21" s="2" t="s">
        <v>11</v>
      </c>
      <c r="AE21" s="2" t="s">
        <v>38</v>
      </c>
      <c r="AF21" s="2" t="s">
        <v>11</v>
      </c>
      <c r="AG21" s="2" t="s">
        <v>38</v>
      </c>
      <c r="AH21" s="2" t="s">
        <v>11</v>
      </c>
      <c r="AI21" s="2" t="s">
        <v>38</v>
      </c>
      <c r="AJ21" s="2" t="s">
        <v>11</v>
      </c>
      <c r="AK21" s="2" t="s">
        <v>38</v>
      </c>
      <c r="AL21" s="2" t="s">
        <v>11</v>
      </c>
      <c r="AM21" s="2" t="s">
        <v>38</v>
      </c>
      <c r="AN21" s="2" t="s">
        <v>11</v>
      </c>
      <c r="AO21" s="2" t="s">
        <v>38</v>
      </c>
      <c r="AP21" s="2" t="s">
        <v>11</v>
      </c>
      <c r="AQ21" s="2" t="s">
        <v>38</v>
      </c>
      <c r="AR21" s="2" t="s">
        <v>11</v>
      </c>
      <c r="AS21" s="2" t="s">
        <v>38</v>
      </c>
      <c r="AT21" s="2" t="s">
        <v>11</v>
      </c>
      <c r="AU21" s="2" t="s">
        <v>38</v>
      </c>
      <c r="AV21" s="2" t="s">
        <v>11</v>
      </c>
      <c r="AW21" s="2" t="s">
        <v>38</v>
      </c>
      <c r="AX21" s="2" t="s">
        <v>11</v>
      </c>
      <c r="AY21" s="2" t="s">
        <v>38</v>
      </c>
      <c r="AZ21" s="2" t="s">
        <v>11</v>
      </c>
      <c r="BA21" s="2" t="s">
        <v>38</v>
      </c>
      <c r="BB21" s="2" t="s">
        <v>11</v>
      </c>
      <c r="BC21" s="2" t="s">
        <v>38</v>
      </c>
      <c r="BD21" s="2" t="s">
        <v>11</v>
      </c>
      <c r="BE21" s="2" t="s">
        <v>38</v>
      </c>
      <c r="BF21" s="2" t="s">
        <v>11</v>
      </c>
      <c r="BG21" s="2" t="s">
        <v>38</v>
      </c>
      <c r="BH21" s="2" t="s">
        <v>11</v>
      </c>
      <c r="BI21" s="2" t="s">
        <v>38</v>
      </c>
      <c r="BJ21" s="2" t="s">
        <v>11</v>
      </c>
      <c r="BK21" s="2" t="s">
        <v>38</v>
      </c>
    </row>
    <row r="22" spans="1:63" ht="15" customHeight="1" x14ac:dyDescent="0.2">
      <c r="A22" s="12" t="s">
        <v>10</v>
      </c>
      <c r="B22" s="8">
        <v>0.50900000000000001</v>
      </c>
      <c r="C22" s="8">
        <v>0.436</v>
      </c>
      <c r="D22" s="8">
        <f>B22*1.02</f>
        <v>0.51917999999999997</v>
      </c>
      <c r="E22" s="8">
        <f>C22*1.02</f>
        <v>0.44472</v>
      </c>
      <c r="F22" s="8">
        <f>D22*1.02</f>
        <v>0.52956360000000002</v>
      </c>
      <c r="G22" s="8">
        <f>E22*1.02</f>
        <v>0.45361440000000003</v>
      </c>
      <c r="H22" s="8">
        <f t="shared" ref="H22:BK26" si="1">F22*1.02</f>
        <v>0.54015487200000001</v>
      </c>
      <c r="I22" s="8">
        <f t="shared" si="1"/>
        <v>0.46268668800000001</v>
      </c>
      <c r="J22" s="8">
        <f t="shared" si="1"/>
        <v>0.55095796943999997</v>
      </c>
      <c r="K22" s="8">
        <f t="shared" si="1"/>
        <v>0.47194042176000001</v>
      </c>
      <c r="L22" s="8">
        <f t="shared" si="1"/>
        <v>0.56197712882880002</v>
      </c>
      <c r="M22" s="8">
        <f t="shared" si="1"/>
        <v>0.48137923019520001</v>
      </c>
      <c r="N22" s="8">
        <f t="shared" si="1"/>
        <v>0.57321667140537602</v>
      </c>
      <c r="O22" s="8">
        <f t="shared" si="1"/>
        <v>0.49100681479910402</v>
      </c>
      <c r="P22" s="8">
        <f t="shared" si="1"/>
        <v>0.58468100483348351</v>
      </c>
      <c r="Q22" s="8">
        <f t="shared" si="1"/>
        <v>0.50082695109508613</v>
      </c>
      <c r="R22" s="8">
        <f t="shared" si="1"/>
        <v>0.59637462493015314</v>
      </c>
      <c r="S22" s="8">
        <f t="shared" si="1"/>
        <v>0.51084349011698782</v>
      </c>
      <c r="T22" s="8">
        <f t="shared" si="1"/>
        <v>0.60830211742875617</v>
      </c>
      <c r="U22" s="8">
        <f t="shared" si="1"/>
        <v>0.52106035991932753</v>
      </c>
      <c r="V22" s="8">
        <f t="shared" si="1"/>
        <v>0.62046815977733127</v>
      </c>
      <c r="W22" s="8">
        <f t="shared" si="1"/>
        <v>0.5314815671177141</v>
      </c>
      <c r="X22" s="8">
        <f t="shared" si="1"/>
        <v>0.63287752297287792</v>
      </c>
      <c r="Y22" s="8">
        <f t="shared" si="1"/>
        <v>0.54211119846006839</v>
      </c>
      <c r="Z22" s="8">
        <f t="shared" si="1"/>
        <v>0.64553507343233552</v>
      </c>
      <c r="AA22" s="8">
        <f t="shared" si="1"/>
        <v>0.55295342242926981</v>
      </c>
      <c r="AB22" s="8">
        <f t="shared" si="1"/>
        <v>0.65844577490098222</v>
      </c>
      <c r="AC22" s="8">
        <f t="shared" si="1"/>
        <v>0.56401249087785521</v>
      </c>
      <c r="AD22" s="8">
        <f t="shared" si="1"/>
        <v>0.6716146903990019</v>
      </c>
      <c r="AE22" s="8">
        <f t="shared" si="1"/>
        <v>0.57529274069541236</v>
      </c>
      <c r="AF22" s="8">
        <f t="shared" si="1"/>
        <v>0.68504698420698196</v>
      </c>
      <c r="AG22" s="8">
        <f t="shared" si="1"/>
        <v>0.58679859550932068</v>
      </c>
      <c r="AH22" s="8">
        <f t="shared" si="1"/>
        <v>0.69874792389112161</v>
      </c>
      <c r="AI22" s="8">
        <f t="shared" si="1"/>
        <v>0.59853456741950706</v>
      </c>
      <c r="AJ22" s="8">
        <f t="shared" si="1"/>
        <v>0.7127228823689441</v>
      </c>
      <c r="AK22" s="8">
        <f t="shared" si="1"/>
        <v>0.61050525876789719</v>
      </c>
      <c r="AL22" s="8">
        <f t="shared" si="1"/>
        <v>0.72697734001632297</v>
      </c>
      <c r="AM22" s="8">
        <f t="shared" si="1"/>
        <v>0.62271536394325511</v>
      </c>
      <c r="AN22" s="8">
        <f t="shared" si="1"/>
        <v>0.7415168868166494</v>
      </c>
      <c r="AO22" s="8">
        <f t="shared" si="1"/>
        <v>0.6351696712221202</v>
      </c>
      <c r="AP22" s="8">
        <f t="shared" si="1"/>
        <v>0.75634722455298242</v>
      </c>
      <c r="AQ22" s="8">
        <f t="shared" si="1"/>
        <v>0.64787306464656258</v>
      </c>
      <c r="AR22" s="8">
        <f t="shared" si="1"/>
        <v>0.77147416904404209</v>
      </c>
      <c r="AS22" s="8">
        <f t="shared" si="1"/>
        <v>0.66083052593949387</v>
      </c>
      <c r="AT22" s="8">
        <f t="shared" si="1"/>
        <v>0.78690365242492299</v>
      </c>
      <c r="AU22" s="8">
        <f t="shared" si="1"/>
        <v>0.67404713645828374</v>
      </c>
      <c r="AV22" s="8">
        <f t="shared" si="1"/>
        <v>0.8026417254734215</v>
      </c>
      <c r="AW22" s="8">
        <f t="shared" si="1"/>
        <v>0.6875280791874494</v>
      </c>
      <c r="AX22" s="8">
        <f t="shared" si="1"/>
        <v>0.81869455998288998</v>
      </c>
      <c r="AY22" s="8">
        <f t="shared" si="1"/>
        <v>0.70127864077119839</v>
      </c>
      <c r="AZ22" s="8">
        <f t="shared" si="1"/>
        <v>0.8350684511825478</v>
      </c>
      <c r="BA22" s="8">
        <f t="shared" si="1"/>
        <v>0.71530421358662233</v>
      </c>
      <c r="BB22" s="8">
        <f t="shared" si="1"/>
        <v>0.85176982020619874</v>
      </c>
      <c r="BC22" s="8">
        <f t="shared" si="1"/>
        <v>0.72961029785835474</v>
      </c>
      <c r="BD22" s="8">
        <f t="shared" si="1"/>
        <v>0.86880521661032273</v>
      </c>
      <c r="BE22" s="8">
        <f t="shared" si="1"/>
        <v>0.74420250381552189</v>
      </c>
      <c r="BF22" s="8">
        <f t="shared" si="1"/>
        <v>0.88618132094252922</v>
      </c>
      <c r="BG22" s="8">
        <f t="shared" si="1"/>
        <v>0.75908655389183233</v>
      </c>
      <c r="BH22" s="8">
        <f t="shared" si="1"/>
        <v>0.90390494736137983</v>
      </c>
      <c r="BI22" s="8">
        <f t="shared" si="1"/>
        <v>0.77426828496966904</v>
      </c>
      <c r="BJ22" s="8">
        <f t="shared" si="1"/>
        <v>0.92198304630860739</v>
      </c>
      <c r="BK22" s="8">
        <f t="shared" si="1"/>
        <v>0.78975365066906245</v>
      </c>
    </row>
    <row r="23" spans="1:63" ht="15" customHeight="1" x14ac:dyDescent="0.2">
      <c r="A23" s="12" t="s">
        <v>12</v>
      </c>
      <c r="B23" s="8">
        <v>0.55310000000000004</v>
      </c>
      <c r="C23" s="8">
        <v>0.35709999999999997</v>
      </c>
      <c r="D23" s="8">
        <f t="shared" ref="D23:D26" si="2">B23*1.02</f>
        <v>0.56416200000000005</v>
      </c>
      <c r="E23" s="8">
        <f t="shared" ref="E23:E26" si="3">C23*1.02</f>
        <v>0.36424199999999995</v>
      </c>
      <c r="F23" s="8">
        <f t="shared" ref="F23:F26" si="4">D23*1.02</f>
        <v>0.57544524000000008</v>
      </c>
      <c r="G23" s="8">
        <f t="shared" ref="G23:G26" si="5">E23*1.02</f>
        <v>0.37152683999999997</v>
      </c>
      <c r="H23" s="8">
        <f t="shared" si="1"/>
        <v>0.58695414480000008</v>
      </c>
      <c r="I23" s="8">
        <f t="shared" si="1"/>
        <v>0.37895737679999997</v>
      </c>
      <c r="J23" s="8">
        <f t="shared" si="1"/>
        <v>0.59869322769600009</v>
      </c>
      <c r="K23" s="8">
        <f t="shared" si="1"/>
        <v>0.386536524336</v>
      </c>
      <c r="L23" s="8">
        <f t="shared" si="1"/>
        <v>0.61066709224992011</v>
      </c>
      <c r="M23" s="8">
        <f t="shared" si="1"/>
        <v>0.39426725482272001</v>
      </c>
      <c r="N23" s="8">
        <f t="shared" si="1"/>
        <v>0.62288043409491856</v>
      </c>
      <c r="O23" s="8">
        <f t="shared" si="1"/>
        <v>0.4021525999191744</v>
      </c>
      <c r="P23" s="8">
        <f t="shared" si="1"/>
        <v>0.63533804277681694</v>
      </c>
      <c r="Q23" s="8">
        <f t="shared" si="1"/>
        <v>0.41019565191755791</v>
      </c>
      <c r="R23" s="8">
        <f t="shared" si="1"/>
        <v>0.64804480363235328</v>
      </c>
      <c r="S23" s="8">
        <f t="shared" si="1"/>
        <v>0.41839956495590908</v>
      </c>
      <c r="T23" s="8">
        <f t="shared" si="1"/>
        <v>0.66100569970500034</v>
      </c>
      <c r="U23" s="8">
        <f t="shared" si="1"/>
        <v>0.42676755625502727</v>
      </c>
      <c r="V23" s="8">
        <f t="shared" si="1"/>
        <v>0.6742258136991004</v>
      </c>
      <c r="W23" s="8">
        <f t="shared" si="1"/>
        <v>0.43530290738012783</v>
      </c>
      <c r="X23" s="8">
        <f t="shared" si="1"/>
        <v>0.68771032997308246</v>
      </c>
      <c r="Y23" s="8">
        <f t="shared" si="1"/>
        <v>0.44400896552773039</v>
      </c>
      <c r="Z23" s="8">
        <f t="shared" si="1"/>
        <v>0.70146453657254415</v>
      </c>
      <c r="AA23" s="8">
        <f t="shared" si="1"/>
        <v>0.45288914483828502</v>
      </c>
      <c r="AB23" s="8">
        <f t="shared" si="1"/>
        <v>0.71549382730399502</v>
      </c>
      <c r="AC23" s="8">
        <f t="shared" si="1"/>
        <v>0.46194692773505075</v>
      </c>
      <c r="AD23" s="8">
        <f t="shared" si="1"/>
        <v>0.72980370385007498</v>
      </c>
      <c r="AE23" s="8">
        <f t="shared" si="1"/>
        <v>0.47118586628975179</v>
      </c>
      <c r="AF23" s="8">
        <f t="shared" si="1"/>
        <v>0.74439977792707646</v>
      </c>
      <c r="AG23" s="8">
        <f t="shared" si="1"/>
        <v>0.48060958361554684</v>
      </c>
      <c r="AH23" s="8">
        <f t="shared" si="1"/>
        <v>0.75928777348561804</v>
      </c>
      <c r="AI23" s="8">
        <f t="shared" si="1"/>
        <v>0.49022177528785776</v>
      </c>
      <c r="AJ23" s="8">
        <f t="shared" si="1"/>
        <v>0.77447352895533039</v>
      </c>
      <c r="AK23" s="8">
        <f t="shared" si="1"/>
        <v>0.50002621079361498</v>
      </c>
      <c r="AL23" s="8">
        <f t="shared" si="1"/>
        <v>0.78996299953443705</v>
      </c>
      <c r="AM23" s="8">
        <f t="shared" si="1"/>
        <v>0.51002673500948725</v>
      </c>
      <c r="AN23" s="8">
        <f t="shared" si="1"/>
        <v>0.80576225952512581</v>
      </c>
      <c r="AO23" s="8">
        <f t="shared" si="1"/>
        <v>0.52022726970967703</v>
      </c>
      <c r="AP23" s="8">
        <f t="shared" si="1"/>
        <v>0.82187750471562837</v>
      </c>
      <c r="AQ23" s="8">
        <f t="shared" si="1"/>
        <v>0.53063181510387059</v>
      </c>
      <c r="AR23" s="8">
        <f t="shared" si="1"/>
        <v>0.83831505480994095</v>
      </c>
      <c r="AS23" s="8">
        <f t="shared" si="1"/>
        <v>0.54124445140594801</v>
      </c>
      <c r="AT23" s="8">
        <f t="shared" si="1"/>
        <v>0.85508135590613976</v>
      </c>
      <c r="AU23" s="8">
        <f t="shared" si="1"/>
        <v>0.55206934043406697</v>
      </c>
      <c r="AV23" s="8">
        <f t="shared" si="1"/>
        <v>0.87218298302426256</v>
      </c>
      <c r="AW23" s="8">
        <f t="shared" si="1"/>
        <v>0.56311072724274835</v>
      </c>
      <c r="AX23" s="8">
        <f t="shared" si="1"/>
        <v>0.88962664268474778</v>
      </c>
      <c r="AY23" s="8">
        <f t="shared" si="1"/>
        <v>0.57437294178760334</v>
      </c>
      <c r="AZ23" s="8">
        <f t="shared" si="1"/>
        <v>0.90741917553844276</v>
      </c>
      <c r="BA23" s="8">
        <f t="shared" si="1"/>
        <v>0.58586040062335543</v>
      </c>
      <c r="BB23" s="8">
        <f t="shared" si="1"/>
        <v>0.92556755904921162</v>
      </c>
      <c r="BC23" s="8">
        <f t="shared" si="1"/>
        <v>0.59757760863582254</v>
      </c>
      <c r="BD23" s="8">
        <f t="shared" si="1"/>
        <v>0.94407891023019586</v>
      </c>
      <c r="BE23" s="8">
        <f t="shared" si="1"/>
        <v>0.60952916080853903</v>
      </c>
      <c r="BF23" s="8">
        <f t="shared" si="1"/>
        <v>0.96296048843479976</v>
      </c>
      <c r="BG23" s="8">
        <f t="shared" si="1"/>
        <v>0.62171974402470986</v>
      </c>
      <c r="BH23" s="8">
        <f t="shared" si="1"/>
        <v>0.98221969820349575</v>
      </c>
      <c r="BI23" s="8">
        <f t="shared" si="1"/>
        <v>0.63415413890520411</v>
      </c>
      <c r="BJ23" s="8">
        <f t="shared" si="1"/>
        <v>1.0018640921675657</v>
      </c>
      <c r="BK23" s="8">
        <f t="shared" si="1"/>
        <v>0.64683722168330826</v>
      </c>
    </row>
    <row r="24" spans="1:63" ht="15" customHeight="1" x14ac:dyDescent="0.2">
      <c r="A24" s="12" t="s">
        <v>13</v>
      </c>
      <c r="B24" s="8">
        <v>0.6</v>
      </c>
      <c r="C24" s="8">
        <v>0.42199999999999999</v>
      </c>
      <c r="D24" s="8">
        <f t="shared" si="2"/>
        <v>0.61199999999999999</v>
      </c>
      <c r="E24" s="8">
        <f t="shared" si="3"/>
        <v>0.43043999999999999</v>
      </c>
      <c r="F24" s="8">
        <f t="shared" si="4"/>
        <v>0.62424000000000002</v>
      </c>
      <c r="G24" s="8">
        <f t="shared" si="5"/>
        <v>0.43904880000000002</v>
      </c>
      <c r="H24" s="8">
        <f t="shared" si="1"/>
        <v>0.63672479999999998</v>
      </c>
      <c r="I24" s="8">
        <f t="shared" si="1"/>
        <v>0.44782977600000001</v>
      </c>
      <c r="J24" s="8">
        <f t="shared" si="1"/>
        <v>0.64945929599999996</v>
      </c>
      <c r="K24" s="8">
        <f t="shared" si="1"/>
        <v>0.45678637152000001</v>
      </c>
      <c r="L24" s="8">
        <f t="shared" si="1"/>
        <v>0.66244848191999994</v>
      </c>
      <c r="M24" s="8">
        <f t="shared" si="1"/>
        <v>0.46592209895040004</v>
      </c>
      <c r="N24" s="8">
        <f t="shared" si="1"/>
        <v>0.6756974515584</v>
      </c>
      <c r="O24" s="8">
        <f t="shared" si="1"/>
        <v>0.47524054092940804</v>
      </c>
      <c r="P24" s="8">
        <f t="shared" si="1"/>
        <v>0.68921140058956798</v>
      </c>
      <c r="Q24" s="8">
        <f t="shared" si="1"/>
        <v>0.48474535174799621</v>
      </c>
      <c r="R24" s="8">
        <f t="shared" si="1"/>
        <v>0.70299562860135933</v>
      </c>
      <c r="S24" s="8">
        <f t="shared" si="1"/>
        <v>0.49444025878295617</v>
      </c>
      <c r="T24" s="8">
        <f t="shared" si="1"/>
        <v>0.71705554117338655</v>
      </c>
      <c r="U24" s="8">
        <f t="shared" si="1"/>
        <v>0.50432906395861532</v>
      </c>
      <c r="V24" s="8">
        <f t="shared" si="1"/>
        <v>0.73139665199685433</v>
      </c>
      <c r="W24" s="8">
        <f t="shared" si="1"/>
        <v>0.5144156452377876</v>
      </c>
      <c r="X24" s="8">
        <f t="shared" si="1"/>
        <v>0.74602458503679148</v>
      </c>
      <c r="Y24" s="8">
        <f t="shared" si="1"/>
        <v>0.52470395814254334</v>
      </c>
      <c r="Z24" s="8">
        <f t="shared" si="1"/>
        <v>0.76094507673752732</v>
      </c>
      <c r="AA24" s="8">
        <f t="shared" si="1"/>
        <v>0.53519803730539417</v>
      </c>
      <c r="AB24" s="8">
        <f t="shared" si="1"/>
        <v>0.7761639782722779</v>
      </c>
      <c r="AC24" s="8">
        <f t="shared" si="1"/>
        <v>0.54590199805150208</v>
      </c>
      <c r="AD24" s="8">
        <f t="shared" si="1"/>
        <v>0.79168725783772342</v>
      </c>
      <c r="AE24" s="8">
        <f t="shared" si="1"/>
        <v>0.5568200380125321</v>
      </c>
      <c r="AF24" s="8">
        <f t="shared" si="1"/>
        <v>0.80752100299447793</v>
      </c>
      <c r="AG24" s="8">
        <f t="shared" si="1"/>
        <v>0.56795643877278279</v>
      </c>
      <c r="AH24" s="8">
        <f t="shared" si="1"/>
        <v>0.82367142305436747</v>
      </c>
      <c r="AI24" s="8">
        <f t="shared" si="1"/>
        <v>0.57931556754823843</v>
      </c>
      <c r="AJ24" s="8">
        <f t="shared" si="1"/>
        <v>0.84014485151545482</v>
      </c>
      <c r="AK24" s="8">
        <f t="shared" si="1"/>
        <v>0.5909018788992032</v>
      </c>
      <c r="AL24" s="8">
        <f t="shared" si="1"/>
        <v>0.85694774854576394</v>
      </c>
      <c r="AM24" s="8">
        <f t="shared" si="1"/>
        <v>0.60271991647718726</v>
      </c>
      <c r="AN24" s="8">
        <f t="shared" si="1"/>
        <v>0.87408670351667928</v>
      </c>
      <c r="AO24" s="8">
        <f t="shared" si="1"/>
        <v>0.61477431480673106</v>
      </c>
      <c r="AP24" s="8">
        <f t="shared" si="1"/>
        <v>0.89156843758701287</v>
      </c>
      <c r="AQ24" s="8">
        <f t="shared" si="1"/>
        <v>0.6270698011028657</v>
      </c>
      <c r="AR24" s="8">
        <f t="shared" si="1"/>
        <v>0.90939980633875317</v>
      </c>
      <c r="AS24" s="8">
        <f t="shared" si="1"/>
        <v>0.63961119712492298</v>
      </c>
      <c r="AT24" s="8">
        <f t="shared" si="1"/>
        <v>0.9275878024655283</v>
      </c>
      <c r="AU24" s="8">
        <f t="shared" si="1"/>
        <v>0.65240342106742144</v>
      </c>
      <c r="AV24" s="8">
        <f t="shared" si="1"/>
        <v>0.94613955851483889</v>
      </c>
      <c r="AW24" s="8">
        <f t="shared" si="1"/>
        <v>0.66545148948876987</v>
      </c>
      <c r="AX24" s="8">
        <f t="shared" si="1"/>
        <v>0.96506234968513571</v>
      </c>
      <c r="AY24" s="8">
        <f t="shared" si="1"/>
        <v>0.6787605192785453</v>
      </c>
      <c r="AZ24" s="8">
        <f t="shared" si="1"/>
        <v>0.98436359667883844</v>
      </c>
      <c r="BA24" s="8">
        <f t="shared" si="1"/>
        <v>0.69233572966411627</v>
      </c>
      <c r="BB24" s="8">
        <f t="shared" si="1"/>
        <v>1.0040508686124152</v>
      </c>
      <c r="BC24" s="8">
        <f t="shared" si="1"/>
        <v>0.70618244425739862</v>
      </c>
      <c r="BD24" s="8">
        <f t="shared" si="1"/>
        <v>1.0241318859846635</v>
      </c>
      <c r="BE24" s="8">
        <f t="shared" si="1"/>
        <v>0.72030609314254657</v>
      </c>
      <c r="BF24" s="8">
        <f t="shared" si="1"/>
        <v>1.0446145237043569</v>
      </c>
      <c r="BG24" s="8">
        <f t="shared" si="1"/>
        <v>0.73471221500539752</v>
      </c>
      <c r="BH24" s="8">
        <f t="shared" si="1"/>
        <v>1.0655068141784441</v>
      </c>
      <c r="BI24" s="8">
        <f t="shared" si="1"/>
        <v>0.74940645930550553</v>
      </c>
      <c r="BJ24" s="8">
        <f t="shared" si="1"/>
        <v>1.0868169504620129</v>
      </c>
      <c r="BK24" s="8">
        <f t="shared" si="1"/>
        <v>0.76439458849161568</v>
      </c>
    </row>
    <row r="25" spans="1:63" ht="15" customHeight="1" x14ac:dyDescent="0.2">
      <c r="A25" s="12" t="s">
        <v>14</v>
      </c>
      <c r="B25" s="8">
        <v>0.58530000000000004</v>
      </c>
      <c r="C25" s="8">
        <v>0.40749999999999997</v>
      </c>
      <c r="D25" s="8">
        <f t="shared" si="2"/>
        <v>0.59700600000000004</v>
      </c>
      <c r="E25" s="8">
        <f t="shared" si="3"/>
        <v>0.41564999999999996</v>
      </c>
      <c r="F25" s="8">
        <f t="shared" si="4"/>
        <v>0.60894612000000004</v>
      </c>
      <c r="G25" s="8">
        <f t="shared" si="5"/>
        <v>0.42396299999999998</v>
      </c>
      <c r="H25" s="8">
        <f t="shared" si="1"/>
        <v>0.62112504239999999</v>
      </c>
      <c r="I25" s="8">
        <f t="shared" si="1"/>
        <v>0.43244225999999997</v>
      </c>
      <c r="J25" s="8">
        <f t="shared" si="1"/>
        <v>0.633547543248</v>
      </c>
      <c r="K25" s="8">
        <f t="shared" si="1"/>
        <v>0.4410911052</v>
      </c>
      <c r="L25" s="8">
        <f t="shared" si="1"/>
        <v>0.64621849411296006</v>
      </c>
      <c r="M25" s="8">
        <f t="shared" si="1"/>
        <v>0.44991292730400001</v>
      </c>
      <c r="N25" s="8">
        <f t="shared" si="1"/>
        <v>0.65914286399521926</v>
      </c>
      <c r="O25" s="8">
        <f t="shared" si="1"/>
        <v>0.45891118585008001</v>
      </c>
      <c r="P25" s="8">
        <f t="shared" si="1"/>
        <v>0.67232572127512369</v>
      </c>
      <c r="Q25" s="8">
        <f t="shared" si="1"/>
        <v>0.46808940956708162</v>
      </c>
      <c r="R25" s="8">
        <f t="shared" si="1"/>
        <v>0.68577223570062618</v>
      </c>
      <c r="S25" s="8">
        <f t="shared" si="1"/>
        <v>0.47745119775842326</v>
      </c>
      <c r="T25" s="8">
        <f t="shared" si="1"/>
        <v>0.69948768041463871</v>
      </c>
      <c r="U25" s="8">
        <f t="shared" si="1"/>
        <v>0.48700022171359175</v>
      </c>
      <c r="V25" s="8">
        <f t="shared" si="1"/>
        <v>0.71347743402293151</v>
      </c>
      <c r="W25" s="8">
        <f t="shared" si="1"/>
        <v>0.49674022614786362</v>
      </c>
      <c r="X25" s="8">
        <f t="shared" si="1"/>
        <v>0.72774698270339011</v>
      </c>
      <c r="Y25" s="8">
        <f t="shared" si="1"/>
        <v>0.50667503067082087</v>
      </c>
      <c r="Z25" s="8">
        <f t="shared" si="1"/>
        <v>0.74230192235745796</v>
      </c>
      <c r="AA25" s="8">
        <f t="shared" si="1"/>
        <v>0.51680853128423732</v>
      </c>
      <c r="AB25" s="8">
        <f t="shared" si="1"/>
        <v>0.75714796080460711</v>
      </c>
      <c r="AC25" s="8">
        <f t="shared" si="1"/>
        <v>0.52714470190992202</v>
      </c>
      <c r="AD25" s="8">
        <f t="shared" si="1"/>
        <v>0.77229092002069932</v>
      </c>
      <c r="AE25" s="8">
        <f t="shared" si="1"/>
        <v>0.53768759594812043</v>
      </c>
      <c r="AF25" s="8">
        <f t="shared" si="1"/>
        <v>0.78773673842111336</v>
      </c>
      <c r="AG25" s="8">
        <f t="shared" si="1"/>
        <v>0.54844134786708287</v>
      </c>
      <c r="AH25" s="8">
        <f t="shared" si="1"/>
        <v>0.80349147318953562</v>
      </c>
      <c r="AI25" s="8">
        <f t="shared" si="1"/>
        <v>0.55941017482442457</v>
      </c>
      <c r="AJ25" s="8">
        <f t="shared" si="1"/>
        <v>0.81956130265332638</v>
      </c>
      <c r="AK25" s="8">
        <f t="shared" si="1"/>
        <v>0.57059837832091309</v>
      </c>
      <c r="AL25" s="8">
        <f t="shared" si="1"/>
        <v>0.83595252870639292</v>
      </c>
      <c r="AM25" s="8">
        <f t="shared" si="1"/>
        <v>0.58201034588733136</v>
      </c>
      <c r="AN25" s="8">
        <f t="shared" si="1"/>
        <v>0.85267157928052084</v>
      </c>
      <c r="AO25" s="8">
        <f t="shared" si="1"/>
        <v>0.59365055280507795</v>
      </c>
      <c r="AP25" s="8">
        <f t="shared" si="1"/>
        <v>0.8697250108661313</v>
      </c>
      <c r="AQ25" s="8">
        <f t="shared" si="1"/>
        <v>0.60552356386117956</v>
      </c>
      <c r="AR25" s="8">
        <f t="shared" si="1"/>
        <v>0.88711951108345399</v>
      </c>
      <c r="AS25" s="8">
        <f t="shared" si="1"/>
        <v>0.6176340351384032</v>
      </c>
      <c r="AT25" s="8">
        <f t="shared" si="1"/>
        <v>0.90486190130512312</v>
      </c>
      <c r="AU25" s="8">
        <f t="shared" si="1"/>
        <v>0.62998671584117127</v>
      </c>
      <c r="AV25" s="8">
        <f t="shared" si="1"/>
        <v>0.92295913933122564</v>
      </c>
      <c r="AW25" s="8">
        <f t="shared" si="1"/>
        <v>0.64258645015799476</v>
      </c>
      <c r="AX25" s="8">
        <f t="shared" si="1"/>
        <v>0.94141832211785015</v>
      </c>
      <c r="AY25" s="8">
        <f t="shared" si="1"/>
        <v>0.65543817916115465</v>
      </c>
      <c r="AZ25" s="8">
        <f t="shared" si="1"/>
        <v>0.96024668856020712</v>
      </c>
      <c r="BA25" s="8">
        <f t="shared" si="1"/>
        <v>0.66854694274437776</v>
      </c>
      <c r="BB25" s="8">
        <f t="shared" si="1"/>
        <v>0.97945162233141125</v>
      </c>
      <c r="BC25" s="8">
        <f t="shared" si="1"/>
        <v>0.68191788159926536</v>
      </c>
      <c r="BD25" s="8">
        <f t="shared" si="1"/>
        <v>0.99904065477803949</v>
      </c>
      <c r="BE25" s="8">
        <f t="shared" si="1"/>
        <v>0.69555623923125065</v>
      </c>
      <c r="BF25" s="8">
        <f t="shared" si="1"/>
        <v>1.0190214678736003</v>
      </c>
      <c r="BG25" s="8">
        <f t="shared" si="1"/>
        <v>0.70946736401587562</v>
      </c>
      <c r="BH25" s="8">
        <f t="shared" si="1"/>
        <v>1.0394018972310723</v>
      </c>
      <c r="BI25" s="8">
        <f t="shared" si="1"/>
        <v>0.72365671129619313</v>
      </c>
      <c r="BJ25" s="8">
        <f t="shared" si="1"/>
        <v>1.0601899351756938</v>
      </c>
      <c r="BK25" s="8">
        <f t="shared" si="1"/>
        <v>0.73812984552211702</v>
      </c>
    </row>
    <row r="26" spans="1:63" ht="16" x14ac:dyDescent="0.2">
      <c r="A26" s="12" t="s">
        <v>15</v>
      </c>
      <c r="B26" s="8">
        <v>0.64390000000000003</v>
      </c>
      <c r="C26" s="8">
        <v>0.4173</v>
      </c>
      <c r="D26" s="8">
        <f t="shared" si="2"/>
        <v>0.65677800000000008</v>
      </c>
      <c r="E26" s="8">
        <f t="shared" si="3"/>
        <v>0.42564600000000002</v>
      </c>
      <c r="F26" s="8">
        <f t="shared" si="4"/>
        <v>0.66991356000000013</v>
      </c>
      <c r="G26" s="8">
        <f t="shared" si="5"/>
        <v>0.43415892000000006</v>
      </c>
      <c r="H26" s="8">
        <f t="shared" si="1"/>
        <v>0.68331183120000016</v>
      </c>
      <c r="I26" s="8">
        <f t="shared" si="1"/>
        <v>0.44284209840000005</v>
      </c>
      <c r="J26" s="8">
        <f t="shared" si="1"/>
        <v>0.69697806782400018</v>
      </c>
      <c r="K26" s="8">
        <f t="shared" si="1"/>
        <v>0.45169894036800007</v>
      </c>
      <c r="L26" s="8">
        <f t="shared" si="1"/>
        <v>0.71091762918048018</v>
      </c>
      <c r="M26" s="8">
        <f t="shared" si="1"/>
        <v>0.46073291917536008</v>
      </c>
      <c r="N26" s="8">
        <f t="shared" si="1"/>
        <v>0.72513598176408978</v>
      </c>
      <c r="O26" s="8">
        <f t="shared" si="1"/>
        <v>0.46994757755886729</v>
      </c>
      <c r="P26" s="8">
        <f t="shared" si="1"/>
        <v>0.7396387013993716</v>
      </c>
      <c r="Q26" s="8">
        <f t="shared" si="1"/>
        <v>0.47934652911004466</v>
      </c>
      <c r="R26" s="8">
        <f t="shared" si="1"/>
        <v>0.754431475427359</v>
      </c>
      <c r="S26" s="8">
        <f t="shared" si="1"/>
        <v>0.48893345969224555</v>
      </c>
      <c r="T26" s="8">
        <f t="shared" si="1"/>
        <v>0.76952010493590617</v>
      </c>
      <c r="U26" s="8">
        <f t="shared" si="1"/>
        <v>0.49871212888609046</v>
      </c>
      <c r="V26" s="8">
        <f t="shared" si="1"/>
        <v>0.78491050703462428</v>
      </c>
      <c r="W26" s="8">
        <f t="shared" si="1"/>
        <v>0.50868637146381224</v>
      </c>
      <c r="X26" s="8">
        <f t="shared" si="1"/>
        <v>0.80060871717531679</v>
      </c>
      <c r="Y26" s="8">
        <f t="shared" si="1"/>
        <v>0.51886009889308848</v>
      </c>
      <c r="Z26" s="8">
        <f t="shared" si="1"/>
        <v>0.81662089151882311</v>
      </c>
      <c r="AA26" s="8">
        <f t="shared" si="1"/>
        <v>0.52923730087095022</v>
      </c>
      <c r="AB26" s="8">
        <f t="shared" si="1"/>
        <v>0.83295330934919953</v>
      </c>
      <c r="AC26" s="8">
        <f t="shared" si="1"/>
        <v>0.53982204688836921</v>
      </c>
      <c r="AD26" s="8">
        <f t="shared" si="1"/>
        <v>0.84961237553618352</v>
      </c>
      <c r="AE26" s="8">
        <f t="shared" si="1"/>
        <v>0.55061848782613665</v>
      </c>
      <c r="AF26" s="8">
        <f t="shared" si="1"/>
        <v>0.86660462304690722</v>
      </c>
      <c r="AG26" s="8">
        <f t="shared" si="1"/>
        <v>0.5616308575826594</v>
      </c>
      <c r="AH26" s="8">
        <f t="shared" si="1"/>
        <v>0.88393671550784536</v>
      </c>
      <c r="AI26" s="8">
        <f t="shared" si="1"/>
        <v>0.57286347473431265</v>
      </c>
      <c r="AJ26" s="8">
        <f t="shared" si="1"/>
        <v>0.90161544981800223</v>
      </c>
      <c r="AK26" s="8">
        <f t="shared" si="1"/>
        <v>0.58432074422899893</v>
      </c>
      <c r="AL26" s="8">
        <f t="shared" si="1"/>
        <v>0.91964775881436234</v>
      </c>
      <c r="AM26" s="8">
        <f t="shared" ref="AM26" si="6">AK26*1.02</f>
        <v>0.59600715911357893</v>
      </c>
      <c r="AN26" s="8">
        <f t="shared" ref="AN26" si="7">AL26*1.02</f>
        <v>0.93804071399064959</v>
      </c>
      <c r="AO26" s="8">
        <f t="shared" ref="AO26" si="8">AM26*1.02</f>
        <v>0.60792730229585057</v>
      </c>
      <c r="AP26" s="8">
        <f t="shared" ref="AP26" si="9">AN26*1.02</f>
        <v>0.95680152827046261</v>
      </c>
      <c r="AQ26" s="8">
        <f t="shared" ref="AQ26" si="10">AO26*1.02</f>
        <v>0.62008584834176761</v>
      </c>
      <c r="AR26" s="8">
        <f t="shared" ref="AR26" si="11">AP26*1.02</f>
        <v>0.97593755883587185</v>
      </c>
      <c r="AS26" s="8">
        <f t="shared" ref="AS26" si="12">AQ26*1.02</f>
        <v>0.63248756530860295</v>
      </c>
      <c r="AT26" s="8">
        <f t="shared" ref="AT26" si="13">AR26*1.02</f>
        <v>0.99545631001258927</v>
      </c>
      <c r="AU26" s="8">
        <f t="shared" ref="AU26" si="14">AS26*1.02</f>
        <v>0.64513731661477502</v>
      </c>
      <c r="AV26" s="8">
        <f t="shared" ref="AV26" si="15">AT26*1.02</f>
        <v>1.015365436212841</v>
      </c>
      <c r="AW26" s="8">
        <f t="shared" ref="AW26" si="16">AU26*1.02</f>
        <v>0.65804006294707051</v>
      </c>
      <c r="AX26" s="8">
        <f t="shared" ref="AX26" si="17">AV26*1.02</f>
        <v>1.0356727449370979</v>
      </c>
      <c r="AY26" s="8">
        <f t="shared" ref="AY26" si="18">AW26*1.02</f>
        <v>0.67120086420601188</v>
      </c>
      <c r="AZ26" s="8">
        <f t="shared" ref="AZ26" si="19">AX26*1.02</f>
        <v>1.0563861998358399</v>
      </c>
      <c r="BA26" s="8">
        <f t="shared" ref="BA26" si="20">AY26*1.02</f>
        <v>0.68462488149013212</v>
      </c>
      <c r="BB26" s="8">
        <f t="shared" ref="BB26" si="21">AZ26*1.02</f>
        <v>1.0775139238325568</v>
      </c>
      <c r="BC26" s="8">
        <f t="shared" ref="BC26" si="22">BA26*1.02</f>
        <v>0.69831737911993474</v>
      </c>
      <c r="BD26" s="8">
        <f t="shared" ref="BD26" si="23">BB26*1.02</f>
        <v>1.0990642023092081</v>
      </c>
      <c r="BE26" s="8">
        <f t="shared" ref="BE26" si="24">BC26*1.02</f>
        <v>0.71228372670233342</v>
      </c>
      <c r="BF26" s="8">
        <f t="shared" ref="BF26" si="25">BD26*1.02</f>
        <v>1.1210454863553923</v>
      </c>
      <c r="BG26" s="8">
        <f t="shared" ref="BG26" si="26">BE26*1.02</f>
        <v>0.7265294012363801</v>
      </c>
      <c r="BH26" s="8">
        <f t="shared" ref="BH26" si="27">BF26*1.02</f>
        <v>1.1434663960825002</v>
      </c>
      <c r="BI26" s="8">
        <f t="shared" ref="BI26" si="28">BG26*1.02</f>
        <v>0.74105998926110772</v>
      </c>
      <c r="BJ26" s="8">
        <f t="shared" ref="BJ26" si="29">BH26*1.02</f>
        <v>1.1663357240041503</v>
      </c>
      <c r="BK26" s="8">
        <f t="shared" ref="BK26" si="30">BI26*1.02</f>
        <v>0.75588118904632984</v>
      </c>
    </row>
    <row r="27" spans="1:63" ht="16" x14ac:dyDescent="0.2">
      <c r="A27" s="12" t="s">
        <v>18</v>
      </c>
      <c r="B27" s="13">
        <f>AVERAGE(B22:B26)</f>
        <v>0.57826</v>
      </c>
      <c r="C27" s="13">
        <f>AVERAGE(C22:C26)</f>
        <v>0.40797999999999995</v>
      </c>
      <c r="D27" s="13">
        <f t="shared" ref="D27:BK27" si="31">AVERAGE(D22:D26)</f>
        <v>0.58982520000000005</v>
      </c>
      <c r="E27" s="13">
        <f t="shared" si="31"/>
        <v>0.4161396</v>
      </c>
      <c r="F27" s="13">
        <f t="shared" si="31"/>
        <v>0.60162170400000003</v>
      </c>
      <c r="G27" s="13">
        <f t="shared" si="31"/>
        <v>0.42446239200000002</v>
      </c>
      <c r="H27" s="13">
        <f t="shared" si="31"/>
        <v>0.61365413808000002</v>
      </c>
      <c r="I27" s="13">
        <f t="shared" si="31"/>
        <v>0.43295163984000001</v>
      </c>
      <c r="J27" s="13">
        <f t="shared" si="31"/>
        <v>0.62592722084160002</v>
      </c>
      <c r="K27" s="13">
        <f t="shared" si="31"/>
        <v>0.44161067263679998</v>
      </c>
      <c r="L27" s="13">
        <f t="shared" si="31"/>
        <v>0.638445765258432</v>
      </c>
      <c r="M27" s="13">
        <f t="shared" si="31"/>
        <v>0.45044288608953603</v>
      </c>
      <c r="N27" s="13">
        <f t="shared" si="31"/>
        <v>0.65121468056360077</v>
      </c>
      <c r="O27" s="13">
        <f t="shared" si="31"/>
        <v>0.45945174381132681</v>
      </c>
      <c r="P27" s="13">
        <f t="shared" si="31"/>
        <v>0.66423897417487276</v>
      </c>
      <c r="Q27" s="13">
        <f t="shared" si="31"/>
        <v>0.46864077868755327</v>
      </c>
      <c r="R27" s="13">
        <f t="shared" si="31"/>
        <v>0.67752375365837025</v>
      </c>
      <c r="S27" s="13">
        <f t="shared" si="31"/>
        <v>0.47801359426130441</v>
      </c>
      <c r="T27" s="13">
        <f t="shared" si="31"/>
        <v>0.69107422873153757</v>
      </c>
      <c r="U27" s="13">
        <f t="shared" si="31"/>
        <v>0.48757386614653048</v>
      </c>
      <c r="V27" s="13">
        <f t="shared" si="31"/>
        <v>0.7048957133061684</v>
      </c>
      <c r="W27" s="13">
        <f t="shared" si="31"/>
        <v>0.49732534346946106</v>
      </c>
      <c r="X27" s="13">
        <f t="shared" si="31"/>
        <v>0.71899362757229168</v>
      </c>
      <c r="Y27" s="13">
        <f t="shared" si="31"/>
        <v>0.50727185033885036</v>
      </c>
      <c r="Z27" s="13">
        <f t="shared" si="31"/>
        <v>0.73337350012373759</v>
      </c>
      <c r="AA27" s="13">
        <f t="shared" si="31"/>
        <v>0.51741728734562731</v>
      </c>
      <c r="AB27" s="13">
        <f t="shared" si="31"/>
        <v>0.7480409701262124</v>
      </c>
      <c r="AC27" s="13">
        <f t="shared" si="31"/>
        <v>0.52776563309253988</v>
      </c>
      <c r="AD27" s="13">
        <f t="shared" si="31"/>
        <v>0.76300178952873676</v>
      </c>
      <c r="AE27" s="13">
        <f t="shared" si="31"/>
        <v>0.53832094575439071</v>
      </c>
      <c r="AF27" s="13">
        <f t="shared" si="31"/>
        <v>0.77826182531931143</v>
      </c>
      <c r="AG27" s="13">
        <f t="shared" si="31"/>
        <v>0.54908736466947849</v>
      </c>
      <c r="AH27" s="13">
        <f t="shared" si="31"/>
        <v>0.79382706182569762</v>
      </c>
      <c r="AI27" s="13">
        <f t="shared" si="31"/>
        <v>0.56006911196286802</v>
      </c>
      <c r="AJ27" s="13">
        <f t="shared" si="31"/>
        <v>0.80970360306221156</v>
      </c>
      <c r="AK27" s="13">
        <f t="shared" si="31"/>
        <v>0.5712704942021255</v>
      </c>
      <c r="AL27" s="13">
        <f t="shared" si="31"/>
        <v>0.82589767512345591</v>
      </c>
      <c r="AM27" s="13">
        <f t="shared" si="31"/>
        <v>0.582695904086168</v>
      </c>
      <c r="AN27" s="13">
        <f t="shared" si="31"/>
        <v>0.84241562862592489</v>
      </c>
      <c r="AO27" s="13">
        <f t="shared" si="31"/>
        <v>0.59434982216789134</v>
      </c>
      <c r="AP27" s="13">
        <f t="shared" si="31"/>
        <v>0.85926394119844363</v>
      </c>
      <c r="AQ27" s="13">
        <f t="shared" si="31"/>
        <v>0.60623681861124923</v>
      </c>
      <c r="AR27" s="13">
        <f t="shared" si="31"/>
        <v>0.87644922002241243</v>
      </c>
      <c r="AS27" s="13">
        <f t="shared" si="31"/>
        <v>0.61836155498347423</v>
      </c>
      <c r="AT27" s="13">
        <f t="shared" si="31"/>
        <v>0.8939782044228608</v>
      </c>
      <c r="AU27" s="13">
        <f t="shared" si="31"/>
        <v>0.63072878608314364</v>
      </c>
      <c r="AV27" s="13">
        <f t="shared" si="31"/>
        <v>0.91185776851131806</v>
      </c>
      <c r="AW27" s="13">
        <f t="shared" si="31"/>
        <v>0.64334336180480656</v>
      </c>
      <c r="AX27" s="13">
        <f t="shared" si="31"/>
        <v>0.93009492388154436</v>
      </c>
      <c r="AY27" s="13">
        <f t="shared" si="31"/>
        <v>0.65621022904090265</v>
      </c>
      <c r="AZ27" s="13">
        <f t="shared" si="31"/>
        <v>0.94869682235917518</v>
      </c>
      <c r="BA27" s="13">
        <f t="shared" si="31"/>
        <v>0.66933443362172085</v>
      </c>
      <c r="BB27" s="13">
        <f t="shared" si="31"/>
        <v>0.96767075880635878</v>
      </c>
      <c r="BC27" s="13">
        <f t="shared" si="31"/>
        <v>0.68272112229415527</v>
      </c>
      <c r="BD27" s="13">
        <f t="shared" si="31"/>
        <v>0.98702417398248588</v>
      </c>
      <c r="BE27" s="13">
        <f t="shared" si="31"/>
        <v>0.69637554474003827</v>
      </c>
      <c r="BF27" s="13">
        <f t="shared" si="31"/>
        <v>1.0067646574621356</v>
      </c>
      <c r="BG27" s="13">
        <f t="shared" si="31"/>
        <v>0.7103030556348392</v>
      </c>
      <c r="BH27" s="13">
        <f t="shared" si="31"/>
        <v>1.0268999506113785</v>
      </c>
      <c r="BI27" s="13">
        <f t="shared" si="31"/>
        <v>0.72450911674753593</v>
      </c>
      <c r="BJ27" s="13">
        <f t="shared" si="31"/>
        <v>1.0474379496236059</v>
      </c>
      <c r="BK27" s="13">
        <f t="shared" si="31"/>
        <v>0.73899929908248663</v>
      </c>
    </row>
    <row r="28" spans="1:63" ht="16" x14ac:dyDescent="0.2">
      <c r="A28" s="12" t="s">
        <v>19</v>
      </c>
      <c r="B28" s="13">
        <f>B27+0.076</f>
        <v>0.65425999999999995</v>
      </c>
      <c r="C28" s="13">
        <f t="shared" ref="C28:BK28" si="32">C27+0.076</f>
        <v>0.48397999999999997</v>
      </c>
      <c r="D28" s="13">
        <f t="shared" si="32"/>
        <v>0.66582520000000001</v>
      </c>
      <c r="E28" s="13">
        <f t="shared" si="32"/>
        <v>0.49213960000000001</v>
      </c>
      <c r="F28" s="13">
        <f t="shared" si="32"/>
        <v>0.67762170399999999</v>
      </c>
      <c r="G28" s="13">
        <f t="shared" si="32"/>
        <v>0.50046239199999998</v>
      </c>
      <c r="H28" s="13">
        <f t="shared" si="32"/>
        <v>0.68965413807999998</v>
      </c>
      <c r="I28" s="13">
        <f t="shared" si="32"/>
        <v>0.50895163984000003</v>
      </c>
      <c r="J28" s="13">
        <f t="shared" si="32"/>
        <v>0.70192722084159997</v>
      </c>
      <c r="K28" s="13">
        <f t="shared" si="32"/>
        <v>0.51761067263679994</v>
      </c>
      <c r="L28" s="13">
        <f t="shared" si="32"/>
        <v>0.71444576525843195</v>
      </c>
      <c r="M28" s="13">
        <f t="shared" si="32"/>
        <v>0.52644288608953604</v>
      </c>
      <c r="N28" s="13">
        <f t="shared" si="32"/>
        <v>0.72721468056360072</v>
      </c>
      <c r="O28" s="13">
        <f t="shared" si="32"/>
        <v>0.53545174381132676</v>
      </c>
      <c r="P28" s="13">
        <f t="shared" si="32"/>
        <v>0.74023897417487272</v>
      </c>
      <c r="Q28" s="13">
        <f t="shared" si="32"/>
        <v>0.54464077868755323</v>
      </c>
      <c r="R28" s="13">
        <f t="shared" si="32"/>
        <v>0.75352375365837021</v>
      </c>
      <c r="S28" s="13">
        <f t="shared" si="32"/>
        <v>0.55401359426130437</v>
      </c>
      <c r="T28" s="13">
        <f t="shared" si="32"/>
        <v>0.76707422873153752</v>
      </c>
      <c r="U28" s="13">
        <f t="shared" si="32"/>
        <v>0.56357386614653049</v>
      </c>
      <c r="V28" s="13">
        <f t="shared" si="32"/>
        <v>0.78089571330616836</v>
      </c>
      <c r="W28" s="13">
        <f t="shared" si="32"/>
        <v>0.57332534346946107</v>
      </c>
      <c r="X28" s="13">
        <f t="shared" si="32"/>
        <v>0.79499362757229164</v>
      </c>
      <c r="Y28" s="13">
        <f t="shared" si="32"/>
        <v>0.58327185033885032</v>
      </c>
      <c r="Z28" s="13">
        <f t="shared" si="32"/>
        <v>0.80937350012373754</v>
      </c>
      <c r="AA28" s="13">
        <f t="shared" si="32"/>
        <v>0.59341728734562726</v>
      </c>
      <c r="AB28" s="13">
        <f t="shared" si="32"/>
        <v>0.82404097012621236</v>
      </c>
      <c r="AC28" s="13">
        <f t="shared" si="32"/>
        <v>0.60376563309253983</v>
      </c>
      <c r="AD28" s="13">
        <f t="shared" si="32"/>
        <v>0.83900178952873672</v>
      </c>
      <c r="AE28" s="13">
        <f t="shared" si="32"/>
        <v>0.61432094575439067</v>
      </c>
      <c r="AF28" s="13">
        <f t="shared" si="32"/>
        <v>0.85426182531931139</v>
      </c>
      <c r="AG28" s="13">
        <f t="shared" si="32"/>
        <v>0.62508736466947845</v>
      </c>
      <c r="AH28" s="13">
        <f t="shared" si="32"/>
        <v>0.86982706182569758</v>
      </c>
      <c r="AI28" s="13">
        <f t="shared" si="32"/>
        <v>0.63606911196286797</v>
      </c>
      <c r="AJ28" s="13">
        <f t="shared" si="32"/>
        <v>0.88570360306221152</v>
      </c>
      <c r="AK28" s="13">
        <f t="shared" si="32"/>
        <v>0.64727049420212546</v>
      </c>
      <c r="AL28" s="13">
        <f t="shared" si="32"/>
        <v>0.90189767512345587</v>
      </c>
      <c r="AM28" s="13">
        <f t="shared" si="32"/>
        <v>0.65869590408616796</v>
      </c>
      <c r="AN28" s="13">
        <f t="shared" si="32"/>
        <v>0.91841562862592485</v>
      </c>
      <c r="AO28" s="13">
        <f t="shared" si="32"/>
        <v>0.6703498221678913</v>
      </c>
      <c r="AP28" s="13">
        <f t="shared" si="32"/>
        <v>0.93526394119844358</v>
      </c>
      <c r="AQ28" s="13">
        <f t="shared" si="32"/>
        <v>0.68223681861124919</v>
      </c>
      <c r="AR28" s="13">
        <f t="shared" si="32"/>
        <v>0.95244922002241239</v>
      </c>
      <c r="AS28" s="13">
        <f t="shared" si="32"/>
        <v>0.69436155498347418</v>
      </c>
      <c r="AT28" s="13">
        <f t="shared" si="32"/>
        <v>0.96997820442286076</v>
      </c>
      <c r="AU28" s="13">
        <f t="shared" si="32"/>
        <v>0.7067287860831436</v>
      </c>
      <c r="AV28" s="13">
        <f t="shared" si="32"/>
        <v>0.98785776851131801</v>
      </c>
      <c r="AW28" s="13">
        <f t="shared" si="32"/>
        <v>0.71934336180480651</v>
      </c>
      <c r="AX28" s="13">
        <f t="shared" si="32"/>
        <v>1.0060949238815444</v>
      </c>
      <c r="AY28" s="13">
        <f t="shared" si="32"/>
        <v>0.7322102290409026</v>
      </c>
      <c r="AZ28" s="13">
        <f t="shared" si="32"/>
        <v>1.0246968223591753</v>
      </c>
      <c r="BA28" s="13">
        <f t="shared" si="32"/>
        <v>0.7453344336217208</v>
      </c>
      <c r="BB28" s="13">
        <f t="shared" si="32"/>
        <v>1.0436707588063587</v>
      </c>
      <c r="BC28" s="13">
        <f t="shared" si="32"/>
        <v>0.75872112229415523</v>
      </c>
      <c r="BD28" s="13">
        <f t="shared" si="32"/>
        <v>1.0630241739824859</v>
      </c>
      <c r="BE28" s="13">
        <f t="shared" si="32"/>
        <v>0.77237554474003822</v>
      </c>
      <c r="BF28" s="13">
        <f t="shared" si="32"/>
        <v>1.0827646574621357</v>
      </c>
      <c r="BG28" s="13">
        <f t="shared" si="32"/>
        <v>0.78630305563483915</v>
      </c>
      <c r="BH28" s="13">
        <f t="shared" si="32"/>
        <v>1.1028999506113786</v>
      </c>
      <c r="BI28" s="13">
        <f t="shared" si="32"/>
        <v>0.80050911674753589</v>
      </c>
      <c r="BJ28" s="13">
        <f t="shared" si="32"/>
        <v>1.123437949623606</v>
      </c>
      <c r="BK28" s="13">
        <f t="shared" si="32"/>
        <v>0.81499929908248658</v>
      </c>
    </row>
    <row r="29" spans="1:63" x14ac:dyDescent="0.2">
      <c r="E29" s="4"/>
    </row>
    <row r="30" spans="1:63" x14ac:dyDescent="0.2">
      <c r="E30" s="4"/>
    </row>
    <row r="31" spans="1:63" x14ac:dyDescent="0.2">
      <c r="E31" s="4"/>
    </row>
    <row r="32" spans="1:63" x14ac:dyDescent="0.2">
      <c r="E32" s="4"/>
    </row>
    <row r="33" spans="1:10" x14ac:dyDescent="0.2">
      <c r="E33" s="4"/>
    </row>
    <row r="34" spans="1:10" x14ac:dyDescent="0.2">
      <c r="E34" s="4"/>
    </row>
    <row r="35" spans="1:10" ht="48" x14ac:dyDescent="0.2">
      <c r="D35" s="15"/>
      <c r="G35" s="16" t="s">
        <v>20</v>
      </c>
      <c r="H35" s="17" t="s">
        <v>0</v>
      </c>
      <c r="I35" s="18">
        <v>0.75</v>
      </c>
    </row>
    <row r="36" spans="1:10" ht="21" x14ac:dyDescent="0.25">
      <c r="A36" s="19"/>
      <c r="B36" s="20" t="s">
        <v>21</v>
      </c>
      <c r="D36" s="15"/>
      <c r="H36" s="17" t="s">
        <v>2</v>
      </c>
      <c r="I36" s="18">
        <v>0.25</v>
      </c>
    </row>
    <row r="37" spans="1:10" ht="21" x14ac:dyDescent="0.25">
      <c r="A37" s="20" t="s">
        <v>2</v>
      </c>
      <c r="B37" s="20"/>
      <c r="D37" s="15"/>
    </row>
    <row r="38" spans="1:10" ht="52" x14ac:dyDescent="0.2">
      <c r="A38" s="21"/>
      <c r="B38" s="22" t="s">
        <v>22</v>
      </c>
      <c r="C38" s="23" t="s">
        <v>23</v>
      </c>
      <c r="D38" s="24" t="s">
        <v>24</v>
      </c>
      <c r="E38" s="25" t="s">
        <v>25</v>
      </c>
      <c r="F38" s="25" t="s">
        <v>26</v>
      </c>
      <c r="G38" s="25" t="s">
        <v>27</v>
      </c>
      <c r="H38" s="25" t="s">
        <v>28</v>
      </c>
      <c r="J38" s="25" t="s">
        <v>29</v>
      </c>
    </row>
    <row r="39" spans="1:10" x14ac:dyDescent="0.2">
      <c r="B39" s="26" t="s">
        <v>30</v>
      </c>
      <c r="C39" s="26">
        <v>40</v>
      </c>
      <c r="D39" s="27" t="s">
        <v>31</v>
      </c>
      <c r="E39" s="28">
        <v>300</v>
      </c>
      <c r="F39" s="29">
        <v>1.67</v>
      </c>
      <c r="G39" s="30">
        <f>ROUND(E39*F39*$C$39,2)/1000</f>
        <v>20.04</v>
      </c>
      <c r="H39" s="30">
        <f>G39*180</f>
        <v>3607.2</v>
      </c>
      <c r="J39" s="30">
        <f>H42+H39</f>
        <v>12009.599999999999</v>
      </c>
    </row>
    <row r="40" spans="1:10" ht="21" x14ac:dyDescent="0.25">
      <c r="A40" s="20" t="s">
        <v>0</v>
      </c>
      <c r="B40" s="20"/>
    </row>
    <row r="41" spans="1:10" ht="52" x14ac:dyDescent="0.2">
      <c r="A41" s="31"/>
      <c r="B41" s="32" t="s">
        <v>22</v>
      </c>
      <c r="C41" s="23" t="s">
        <v>23</v>
      </c>
      <c r="D41" s="24" t="s">
        <v>24</v>
      </c>
      <c r="E41" s="25" t="s">
        <v>25</v>
      </c>
      <c r="F41" s="25" t="s">
        <v>26</v>
      </c>
      <c r="G41" s="25" t="s">
        <v>27</v>
      </c>
      <c r="H41" s="25" t="s">
        <v>28</v>
      </c>
    </row>
    <row r="42" spans="1:10" x14ac:dyDescent="0.2">
      <c r="B42" s="26" t="s">
        <v>30</v>
      </c>
      <c r="C42" s="26">
        <v>40</v>
      </c>
      <c r="D42" s="27" t="s">
        <v>32</v>
      </c>
      <c r="E42" s="33">
        <v>300</v>
      </c>
      <c r="F42" s="29">
        <v>3.89</v>
      </c>
      <c r="G42" s="34">
        <f>ROUND(E42*F42*$C$42,2)/1000</f>
        <v>46.68</v>
      </c>
      <c r="H42" s="34">
        <f>G42*180</f>
        <v>8402.4</v>
      </c>
    </row>
    <row r="44" spans="1:10" x14ac:dyDescent="0.2">
      <c r="I44" s="35"/>
    </row>
  </sheetData>
  <protectedRanges>
    <protectedRange algorithmName="SHA-512" hashValue="ZvKcHIvzY96iBcJrD70UFLoqE+PBgYbWJgD3+yEhjWB4DazZVnKFDGJ/7UNFQxKhvIO6xBOS3ayCErfHHOiBfA==" saltValue="RvevpJNSq04BU9N84yJQDg==" spinCount="100000" sqref="B9:Q9" name="Bilansowanie"/>
  </protectedRanges>
  <mergeCells count="34">
    <mergeCell ref="L20:M20"/>
    <mergeCell ref="B8:I8"/>
    <mergeCell ref="J8:Q8"/>
    <mergeCell ref="B6:Q7"/>
    <mergeCell ref="B20:C20"/>
    <mergeCell ref="D20:E20"/>
    <mergeCell ref="F20:G20"/>
    <mergeCell ref="H20:I20"/>
    <mergeCell ref="J20:K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AP20:AQ20"/>
    <mergeCell ref="AR20:AS20"/>
    <mergeCell ref="AT20:AU20"/>
    <mergeCell ref="AV20:AW20"/>
    <mergeCell ref="AX20:AY20"/>
    <mergeCell ref="AZ20:BA20"/>
    <mergeCell ref="BB20:BC20"/>
    <mergeCell ref="BD20:BE20"/>
    <mergeCell ref="BF20:BG20"/>
    <mergeCell ref="BH20:BI20"/>
    <mergeCell ref="BJ20:BK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6C3E6-61A2-744E-A210-57B6CD4B8333}">
  <dimension ref="A1:AG22"/>
  <sheetViews>
    <sheetView tabSelected="1" workbookViewId="0">
      <selection activeCell="B9" sqref="B9"/>
    </sheetView>
  </sheetViews>
  <sheetFormatPr baseColWidth="10" defaultColWidth="8.83203125" defaultRowHeight="15" x14ac:dyDescent="0.2"/>
  <cols>
    <col min="1" max="1" width="40.6640625" customWidth="1"/>
  </cols>
  <sheetData>
    <row r="1" spans="1:33" x14ac:dyDescent="0.2">
      <c r="A1" t="s">
        <v>39</v>
      </c>
      <c r="B1" s="44">
        <v>2023</v>
      </c>
      <c r="C1" s="44">
        <f t="shared" ref="C1:G1" si="0">B1+1</f>
        <v>2024</v>
      </c>
      <c r="D1" s="44">
        <f t="shared" si="0"/>
        <v>2025</v>
      </c>
      <c r="E1" s="44">
        <f t="shared" si="0"/>
        <v>2026</v>
      </c>
      <c r="F1" s="44">
        <f t="shared" si="0"/>
        <v>2027</v>
      </c>
      <c r="G1" s="44">
        <f t="shared" si="0"/>
        <v>2028</v>
      </c>
      <c r="H1" s="44">
        <f>G1+1</f>
        <v>2029</v>
      </c>
      <c r="I1" s="44">
        <f t="shared" ref="I1:U1" si="1">H1+1</f>
        <v>2030</v>
      </c>
      <c r="J1" s="44">
        <f t="shared" si="1"/>
        <v>2031</v>
      </c>
      <c r="K1" s="44">
        <f t="shared" si="1"/>
        <v>2032</v>
      </c>
      <c r="L1" s="44">
        <f t="shared" si="1"/>
        <v>2033</v>
      </c>
      <c r="M1" s="44">
        <f t="shared" si="1"/>
        <v>2034</v>
      </c>
      <c r="N1" s="44">
        <f t="shared" si="1"/>
        <v>2035</v>
      </c>
      <c r="O1" s="44">
        <f t="shared" si="1"/>
        <v>2036</v>
      </c>
      <c r="P1" s="44">
        <f t="shared" si="1"/>
        <v>2037</v>
      </c>
      <c r="Q1" s="44">
        <f t="shared" si="1"/>
        <v>2038</v>
      </c>
      <c r="R1" s="44">
        <f t="shared" si="1"/>
        <v>2039</v>
      </c>
      <c r="S1" s="44">
        <f t="shared" si="1"/>
        <v>2040</v>
      </c>
      <c r="T1" s="44">
        <f t="shared" si="1"/>
        <v>2041</v>
      </c>
      <c r="U1" s="44">
        <f t="shared" si="1"/>
        <v>2042</v>
      </c>
      <c r="V1" s="44">
        <f>U1+1</f>
        <v>2043</v>
      </c>
      <c r="W1" s="44">
        <f t="shared" ref="W1:AE1" si="2">V1+1</f>
        <v>2044</v>
      </c>
      <c r="X1" s="44">
        <f t="shared" si="2"/>
        <v>2045</v>
      </c>
      <c r="Y1" s="44">
        <f t="shared" si="2"/>
        <v>2046</v>
      </c>
      <c r="Z1" s="44">
        <f t="shared" si="2"/>
        <v>2047</v>
      </c>
      <c r="AA1" s="44">
        <f t="shared" si="2"/>
        <v>2048</v>
      </c>
      <c r="AB1" s="44">
        <f t="shared" si="2"/>
        <v>2049</v>
      </c>
      <c r="AC1" s="44">
        <f t="shared" si="2"/>
        <v>2050</v>
      </c>
      <c r="AD1" s="44">
        <f t="shared" si="2"/>
        <v>2051</v>
      </c>
      <c r="AE1" s="44">
        <f t="shared" si="2"/>
        <v>2052</v>
      </c>
      <c r="AF1" s="44" t="s">
        <v>40</v>
      </c>
      <c r="AG1" s="44"/>
    </row>
    <row r="2" spans="1:33" x14ac:dyDescent="0.2">
      <c r="A2" s="44" t="s">
        <v>41</v>
      </c>
      <c r="B2" s="45">
        <v>0.5</v>
      </c>
      <c r="C2" s="45">
        <f>B2*1</f>
        <v>0.5</v>
      </c>
      <c r="D2" s="45">
        <f t="shared" ref="D2" si="3">C2*1.05</f>
        <v>0.52500000000000002</v>
      </c>
      <c r="E2" s="45">
        <f t="shared" ref="E2:I2" si="4">D2*1.02</f>
        <v>0.53550000000000009</v>
      </c>
      <c r="F2" s="45">
        <f t="shared" si="4"/>
        <v>0.54621000000000008</v>
      </c>
      <c r="G2" s="45">
        <f t="shared" si="4"/>
        <v>0.55713420000000013</v>
      </c>
      <c r="H2" s="45">
        <f t="shared" si="4"/>
        <v>0.56827688400000009</v>
      </c>
      <c r="I2" s="45">
        <f t="shared" si="4"/>
        <v>0.57964242168000013</v>
      </c>
      <c r="J2" s="45">
        <f>I2*1.02</f>
        <v>0.59123527011360011</v>
      </c>
      <c r="K2" s="45">
        <f>J2</f>
        <v>0.59123527011360011</v>
      </c>
      <c r="L2" s="45">
        <f>K2</f>
        <v>0.59123527011360011</v>
      </c>
      <c r="M2" s="45">
        <f t="shared" ref="M2:V3" si="5">L2*0.99</f>
        <v>0.58532291741246412</v>
      </c>
      <c r="N2" s="45">
        <f t="shared" si="5"/>
        <v>0.57946968823833944</v>
      </c>
      <c r="O2" s="45">
        <f t="shared" si="5"/>
        <v>0.57367499135595601</v>
      </c>
      <c r="P2" s="45">
        <f t="shared" si="5"/>
        <v>0.56793824144239646</v>
      </c>
      <c r="Q2" s="45">
        <f t="shared" si="5"/>
        <v>0.56225885902797246</v>
      </c>
      <c r="R2" s="45">
        <f t="shared" si="5"/>
        <v>0.5566362704376927</v>
      </c>
      <c r="S2" s="45">
        <f t="shared" si="5"/>
        <v>0.55106990773331577</v>
      </c>
      <c r="T2" s="45">
        <f t="shared" si="5"/>
        <v>0.54555920865598262</v>
      </c>
      <c r="U2" s="45">
        <f t="shared" si="5"/>
        <v>0.54010361656942274</v>
      </c>
      <c r="V2" s="45">
        <f>U2*0.98</f>
        <v>0.52930154423803433</v>
      </c>
      <c r="W2" s="45">
        <f t="shared" ref="W2:AE2" si="6">V2*0.98</f>
        <v>0.51871551335327359</v>
      </c>
      <c r="X2" s="45">
        <f t="shared" si="6"/>
        <v>0.50834120308620812</v>
      </c>
      <c r="Y2" s="45">
        <f t="shared" si="6"/>
        <v>0.49817437902448397</v>
      </c>
      <c r="Z2" s="45">
        <f t="shared" si="6"/>
        <v>0.48821089144399427</v>
      </c>
      <c r="AA2" s="45">
        <f t="shared" si="6"/>
        <v>0.47844667361511439</v>
      </c>
      <c r="AB2" s="45">
        <f t="shared" si="6"/>
        <v>0.46887774014281208</v>
      </c>
      <c r="AC2" s="45">
        <f t="shared" si="6"/>
        <v>0.45950018533995585</v>
      </c>
      <c r="AD2" s="45">
        <f t="shared" si="6"/>
        <v>0.45031018163315673</v>
      </c>
      <c r="AE2" s="45">
        <f t="shared" si="6"/>
        <v>0.44130397800049359</v>
      </c>
      <c r="AF2" s="46">
        <f>SUM(B2:AE2)/30</f>
        <v>0.53295617689239572</v>
      </c>
    </row>
    <row r="3" spans="1:33" x14ac:dyDescent="0.2">
      <c r="A3" s="44" t="s">
        <v>42</v>
      </c>
      <c r="B3" s="45">
        <v>0.5</v>
      </c>
      <c r="C3" s="45">
        <f t="shared" ref="C3:J4" si="7">B3*1.05</f>
        <v>0.52500000000000002</v>
      </c>
      <c r="D3" s="45">
        <f t="shared" si="7"/>
        <v>0.55125000000000002</v>
      </c>
      <c r="E3" s="45">
        <f t="shared" si="7"/>
        <v>0.57881250000000006</v>
      </c>
      <c r="F3" s="45">
        <f t="shared" si="7"/>
        <v>0.60775312500000012</v>
      </c>
      <c r="G3" s="45">
        <f>F3*1.03</f>
        <v>0.62598571875000009</v>
      </c>
      <c r="H3" s="45">
        <f>G3*1.03</f>
        <v>0.64476529031250007</v>
      </c>
      <c r="I3" s="45">
        <f t="shared" ref="I3:V4" si="8">H3*1.03</f>
        <v>0.66410824902187504</v>
      </c>
      <c r="J3" s="45">
        <f t="shared" si="8"/>
        <v>0.68403149649253125</v>
      </c>
      <c r="K3" s="45">
        <f t="shared" si="8"/>
        <v>0.70455244138730722</v>
      </c>
      <c r="L3" s="45">
        <f t="shared" si="8"/>
        <v>0.72568901462892643</v>
      </c>
      <c r="M3" s="45">
        <f t="shared" si="8"/>
        <v>0.74745968506779425</v>
      </c>
      <c r="N3" s="45">
        <f t="shared" si="8"/>
        <v>0.76988347561982806</v>
      </c>
      <c r="O3" s="45">
        <f>N3*1.01</f>
        <v>0.77758231037602632</v>
      </c>
      <c r="P3" s="45">
        <f t="shared" ref="P3:R3" si="9">O3*1.01</f>
        <v>0.78535813347978656</v>
      </c>
      <c r="Q3" s="45">
        <f t="shared" si="9"/>
        <v>0.79321171481458441</v>
      </c>
      <c r="R3" s="45">
        <f t="shared" si="9"/>
        <v>0.80114383196273031</v>
      </c>
      <c r="S3" s="45">
        <f t="shared" si="5"/>
        <v>0.79313239364310295</v>
      </c>
      <c r="T3" s="45">
        <f t="shared" si="5"/>
        <v>0.78520106970667192</v>
      </c>
      <c r="U3" s="45">
        <f t="shared" si="5"/>
        <v>0.77734905900960516</v>
      </c>
      <c r="V3" s="45">
        <f t="shared" si="5"/>
        <v>0.76957556841950914</v>
      </c>
      <c r="W3" s="45">
        <f>V3*0.99</f>
        <v>0.76187981273531402</v>
      </c>
      <c r="X3" s="45">
        <f t="shared" ref="X3:AE3" si="10">W3*0.99</f>
        <v>0.75426101460796091</v>
      </c>
      <c r="Y3" s="45">
        <f t="shared" si="10"/>
        <v>0.74671840446188131</v>
      </c>
      <c r="Z3" s="45">
        <f t="shared" si="10"/>
        <v>0.73925122041726254</v>
      </c>
      <c r="AA3" s="45">
        <f t="shared" si="10"/>
        <v>0.73185870821308996</v>
      </c>
      <c r="AB3" s="45">
        <f t="shared" si="10"/>
        <v>0.724540121130959</v>
      </c>
      <c r="AC3" s="45">
        <f t="shared" si="10"/>
        <v>0.71729471991964944</v>
      </c>
      <c r="AD3" s="45">
        <f t="shared" si="10"/>
        <v>0.71012177272045296</v>
      </c>
      <c r="AE3" s="45">
        <f t="shared" si="10"/>
        <v>0.70302055499324845</v>
      </c>
      <c r="AF3" s="46">
        <f t="shared" ref="AF3:AF13" si="11">SUM(B3:AE3)/30</f>
        <v>0.70669304689641987</v>
      </c>
    </row>
    <row r="4" spans="1:33" x14ac:dyDescent="0.2">
      <c r="A4" s="44" t="s">
        <v>43</v>
      </c>
      <c r="B4" s="45">
        <v>0.5</v>
      </c>
      <c r="C4" s="45">
        <f>B4*1.05</f>
        <v>0.52500000000000002</v>
      </c>
      <c r="D4" s="45">
        <f t="shared" si="7"/>
        <v>0.55125000000000002</v>
      </c>
      <c r="E4" s="45">
        <f t="shared" si="7"/>
        <v>0.57881250000000006</v>
      </c>
      <c r="F4" s="45">
        <f t="shared" si="7"/>
        <v>0.60775312500000012</v>
      </c>
      <c r="G4" s="45">
        <f t="shared" si="7"/>
        <v>0.63814078125000018</v>
      </c>
      <c r="H4" s="45">
        <f t="shared" si="7"/>
        <v>0.67004782031250021</v>
      </c>
      <c r="I4" s="45">
        <f t="shared" si="7"/>
        <v>0.70355021132812523</v>
      </c>
      <c r="J4" s="45">
        <f t="shared" si="7"/>
        <v>0.73872772189453151</v>
      </c>
      <c r="K4" s="45">
        <f>J4*1.03</f>
        <v>0.76088955355136745</v>
      </c>
      <c r="L4" s="45">
        <f t="shared" si="8"/>
        <v>0.78371624015790853</v>
      </c>
      <c r="M4" s="45">
        <f t="shared" si="8"/>
        <v>0.80722772736264581</v>
      </c>
      <c r="N4" s="45">
        <f t="shared" si="8"/>
        <v>0.83144455918352522</v>
      </c>
      <c r="O4" s="45">
        <f t="shared" si="8"/>
        <v>0.85638789595903098</v>
      </c>
      <c r="P4" s="45">
        <f t="shared" si="8"/>
        <v>0.88207953283780194</v>
      </c>
      <c r="Q4" s="45">
        <f t="shared" si="8"/>
        <v>0.908541918822936</v>
      </c>
      <c r="R4" s="45">
        <f t="shared" si="8"/>
        <v>0.93579817638762408</v>
      </c>
      <c r="S4" s="45">
        <f t="shared" si="8"/>
        <v>0.96387212167925285</v>
      </c>
      <c r="T4" s="45">
        <f t="shared" si="8"/>
        <v>0.99278828532963048</v>
      </c>
      <c r="U4" s="45">
        <f t="shared" si="8"/>
        <v>1.0225719338895194</v>
      </c>
      <c r="V4" s="45">
        <f t="shared" si="8"/>
        <v>1.053249091906205</v>
      </c>
      <c r="W4" s="45">
        <f>V4*1.01</f>
        <v>1.063781582825267</v>
      </c>
      <c r="X4" s="45">
        <f t="shared" ref="X4:AE4" si="12">W4*1.01</f>
        <v>1.0744193986535198</v>
      </c>
      <c r="Y4" s="45">
        <f t="shared" si="12"/>
        <v>1.0851635926400549</v>
      </c>
      <c r="Z4" s="45">
        <f t="shared" si="12"/>
        <v>1.0960152285664555</v>
      </c>
      <c r="AA4" s="45">
        <f t="shared" si="12"/>
        <v>1.1069753808521201</v>
      </c>
      <c r="AB4" s="45">
        <f t="shared" si="12"/>
        <v>1.1180451346606413</v>
      </c>
      <c r="AC4" s="45">
        <f t="shared" si="12"/>
        <v>1.1292255860072478</v>
      </c>
      <c r="AD4" s="45">
        <f t="shared" si="12"/>
        <v>1.1405178418673203</v>
      </c>
      <c r="AE4" s="45">
        <f t="shared" si="12"/>
        <v>1.1519230202859936</v>
      </c>
      <c r="AF4" s="46">
        <f t="shared" si="11"/>
        <v>0.87593053210704097</v>
      </c>
    </row>
    <row r="5" spans="1:33" x14ac:dyDescent="0.2">
      <c r="A5" s="44" t="s">
        <v>44</v>
      </c>
      <c r="B5" s="45">
        <f>B3</f>
        <v>0.5</v>
      </c>
      <c r="C5" s="45">
        <f t="shared" ref="C5:R13" si="13">B5*1.05</f>
        <v>0.52500000000000002</v>
      </c>
      <c r="D5" s="45">
        <f t="shared" si="13"/>
        <v>0.55125000000000002</v>
      </c>
      <c r="E5" s="45">
        <f t="shared" si="13"/>
        <v>0.57881250000000006</v>
      </c>
      <c r="F5" s="45">
        <f t="shared" si="13"/>
        <v>0.60775312500000012</v>
      </c>
      <c r="G5" s="45">
        <f>F5*1.02</f>
        <v>0.6199081875000001</v>
      </c>
      <c r="H5" s="45">
        <f t="shared" ref="H5:AE7" si="14">G5*1.02</f>
        <v>0.63230635125000012</v>
      </c>
      <c r="I5" s="45">
        <f t="shared" si="14"/>
        <v>0.64495247827500013</v>
      </c>
      <c r="J5" s="45">
        <f t="shared" si="14"/>
        <v>0.65785152784050016</v>
      </c>
      <c r="K5" s="45">
        <f t="shared" si="14"/>
        <v>0.67100855839731022</v>
      </c>
      <c r="L5" s="45">
        <f t="shared" si="14"/>
        <v>0.68442872956525647</v>
      </c>
      <c r="M5" s="45">
        <f t="shared" si="14"/>
        <v>0.69811730415656159</v>
      </c>
      <c r="N5" s="45">
        <f t="shared" si="14"/>
        <v>0.71207965023969289</v>
      </c>
      <c r="O5" s="45">
        <f t="shared" si="14"/>
        <v>0.72632124324448677</v>
      </c>
      <c r="P5" s="45">
        <f t="shared" si="14"/>
        <v>0.74084766810937652</v>
      </c>
      <c r="Q5" s="45">
        <f t="shared" si="14"/>
        <v>0.7556646214715641</v>
      </c>
      <c r="R5" s="45">
        <f t="shared" si="14"/>
        <v>0.77077791390099537</v>
      </c>
      <c r="S5" s="45">
        <f t="shared" si="14"/>
        <v>0.78619347217901525</v>
      </c>
      <c r="T5" s="45">
        <f t="shared" si="14"/>
        <v>0.80191734162259554</v>
      </c>
      <c r="U5" s="45">
        <f t="shared" si="14"/>
        <v>0.81795568845504751</v>
      </c>
      <c r="V5" s="45">
        <f t="shared" si="14"/>
        <v>0.83431480222414844</v>
      </c>
      <c r="W5" s="45">
        <f t="shared" si="14"/>
        <v>0.85100109826863146</v>
      </c>
      <c r="X5" s="45">
        <f t="shared" si="14"/>
        <v>0.86802112023400413</v>
      </c>
      <c r="Y5" s="45">
        <f t="shared" si="14"/>
        <v>0.88538154263868418</v>
      </c>
      <c r="Z5" s="45">
        <f t="shared" si="14"/>
        <v>0.9030891734914579</v>
      </c>
      <c r="AA5" s="45">
        <f t="shared" si="14"/>
        <v>0.92115095696128713</v>
      </c>
      <c r="AB5" s="45">
        <f t="shared" si="14"/>
        <v>0.93957397610051285</v>
      </c>
      <c r="AC5" s="45">
        <f t="shared" si="14"/>
        <v>0.95836545562252318</v>
      </c>
      <c r="AD5" s="45">
        <f t="shared" si="14"/>
        <v>0.97753276473497364</v>
      </c>
      <c r="AE5" s="45">
        <f t="shared" si="14"/>
        <v>0.9970834200296731</v>
      </c>
      <c r="AF5" s="46">
        <f t="shared" si="11"/>
        <v>0.75395535571710981</v>
      </c>
    </row>
    <row r="6" spans="1:33" x14ac:dyDescent="0.2">
      <c r="A6" s="44" t="s">
        <v>45</v>
      </c>
      <c r="B6" s="45">
        <v>0.3</v>
      </c>
      <c r="C6" s="45">
        <f t="shared" si="13"/>
        <v>0.315</v>
      </c>
      <c r="D6" s="45">
        <f t="shared" si="13"/>
        <v>0.33075000000000004</v>
      </c>
      <c r="E6" s="45">
        <f t="shared" si="13"/>
        <v>0.34728750000000008</v>
      </c>
      <c r="F6" s="45">
        <f t="shared" si="13"/>
        <v>0.36465187500000013</v>
      </c>
      <c r="G6" s="45">
        <f t="shared" si="13"/>
        <v>0.38288446875000015</v>
      </c>
      <c r="H6" s="45">
        <f t="shared" si="13"/>
        <v>0.4020286921875002</v>
      </c>
      <c r="I6" s="45">
        <f t="shared" si="13"/>
        <v>0.42213012679687523</v>
      </c>
      <c r="J6" s="45">
        <f t="shared" si="14"/>
        <v>0.43057272933281276</v>
      </c>
      <c r="K6" s="45">
        <f t="shared" si="14"/>
        <v>0.43918418391946901</v>
      </c>
      <c r="L6" s="45">
        <f t="shared" si="14"/>
        <v>0.44796786759785839</v>
      </c>
      <c r="M6" s="45">
        <f t="shared" si="14"/>
        <v>0.45692722494981558</v>
      </c>
      <c r="N6" s="45">
        <f t="shared" si="14"/>
        <v>0.4660657694488119</v>
      </c>
      <c r="O6" s="45">
        <f t="shared" si="14"/>
        <v>0.47538708483778813</v>
      </c>
      <c r="P6" s="45">
        <f t="shared" si="14"/>
        <v>0.48489482653454391</v>
      </c>
      <c r="Q6" s="45">
        <f t="shared" si="14"/>
        <v>0.49459272306523477</v>
      </c>
      <c r="R6" s="45">
        <f t="shared" si="14"/>
        <v>0.50448457752653952</v>
      </c>
      <c r="S6" s="45">
        <f t="shared" si="14"/>
        <v>0.51457426907707038</v>
      </c>
      <c r="T6" s="45">
        <f t="shared" si="14"/>
        <v>0.52486575445861183</v>
      </c>
      <c r="U6" s="45">
        <f t="shared" si="14"/>
        <v>0.53536306954778412</v>
      </c>
      <c r="V6" s="45">
        <f t="shared" si="14"/>
        <v>0.5460703309387398</v>
      </c>
      <c r="W6" s="45">
        <f t="shared" ref="W6:AE7" si="15">V6*1.01</f>
        <v>0.55153103424812722</v>
      </c>
      <c r="X6" s="45">
        <f t="shared" si="15"/>
        <v>0.55704634459060853</v>
      </c>
      <c r="Y6" s="45">
        <f t="shared" si="15"/>
        <v>0.56261680803651459</v>
      </c>
      <c r="Z6" s="45">
        <f t="shared" si="15"/>
        <v>0.56824297611687979</v>
      </c>
      <c r="AA6" s="45">
        <f t="shared" si="15"/>
        <v>0.57392540587804863</v>
      </c>
      <c r="AB6" s="45">
        <f t="shared" si="15"/>
        <v>0.57966465993682914</v>
      </c>
      <c r="AC6" s="45">
        <f t="shared" si="15"/>
        <v>0.58546130653619743</v>
      </c>
      <c r="AD6" s="45">
        <f t="shared" si="15"/>
        <v>0.59131591960155938</v>
      </c>
      <c r="AE6" s="45">
        <f t="shared" si="15"/>
        <v>0.59722907879757503</v>
      </c>
      <c r="AF6" s="46">
        <f t="shared" si="11"/>
        <v>0.4784238869237265</v>
      </c>
    </row>
    <row r="7" spans="1:33" x14ac:dyDescent="0.2">
      <c r="A7" s="44" t="s">
        <v>46</v>
      </c>
      <c r="B7" s="45">
        <v>0.3</v>
      </c>
      <c r="C7" s="45">
        <f t="shared" si="13"/>
        <v>0.315</v>
      </c>
      <c r="D7" s="45">
        <f t="shared" si="13"/>
        <v>0.33075000000000004</v>
      </c>
      <c r="E7" s="45">
        <f t="shared" si="13"/>
        <v>0.34728750000000008</v>
      </c>
      <c r="F7" s="45">
        <f t="shared" si="13"/>
        <v>0.36465187500000013</v>
      </c>
      <c r="G7" s="45">
        <f>F7*1.02</f>
        <v>0.37194491250000011</v>
      </c>
      <c r="H7" s="45">
        <f t="shared" ref="H7:I7" si="16">G7*1.02</f>
        <v>0.37938381075000011</v>
      </c>
      <c r="I7" s="45">
        <f t="shared" si="16"/>
        <v>0.38697148696500011</v>
      </c>
      <c r="J7" s="45">
        <f t="shared" si="14"/>
        <v>0.39471091670430014</v>
      </c>
      <c r="K7" s="45">
        <f t="shared" si="14"/>
        <v>0.40260513503838613</v>
      </c>
      <c r="L7" s="45">
        <f t="shared" si="14"/>
        <v>0.41065723773915386</v>
      </c>
      <c r="M7" s="45">
        <f t="shared" si="14"/>
        <v>0.41887038249393693</v>
      </c>
      <c r="N7" s="45">
        <f t="shared" si="14"/>
        <v>0.4272477901438157</v>
      </c>
      <c r="O7" s="45">
        <f t="shared" si="14"/>
        <v>0.43579274594669204</v>
      </c>
      <c r="P7" s="45">
        <f t="shared" si="14"/>
        <v>0.44450860086562588</v>
      </c>
      <c r="Q7" s="45">
        <f t="shared" si="14"/>
        <v>0.45339877288293839</v>
      </c>
      <c r="R7" s="45">
        <f t="shared" si="14"/>
        <v>0.46246674834059714</v>
      </c>
      <c r="S7" s="45">
        <f t="shared" si="14"/>
        <v>0.47171608330740911</v>
      </c>
      <c r="T7" s="45">
        <f t="shared" si="14"/>
        <v>0.48115040497355732</v>
      </c>
      <c r="U7" s="45">
        <f t="shared" si="14"/>
        <v>0.49077341307302846</v>
      </c>
      <c r="V7" s="45">
        <f t="shared" si="14"/>
        <v>0.50058888133448909</v>
      </c>
      <c r="W7" s="45">
        <f t="shared" si="15"/>
        <v>0.50559477014783394</v>
      </c>
      <c r="X7" s="45">
        <f t="shared" si="15"/>
        <v>0.51065071784931226</v>
      </c>
      <c r="Y7" s="45">
        <f t="shared" si="15"/>
        <v>0.51575722502780541</v>
      </c>
      <c r="Z7" s="45">
        <f t="shared" si="15"/>
        <v>0.52091479727808343</v>
      </c>
      <c r="AA7" s="45">
        <f t="shared" si="15"/>
        <v>0.52612394525086426</v>
      </c>
      <c r="AB7" s="45">
        <f t="shared" si="15"/>
        <v>0.53138518470337293</v>
      </c>
      <c r="AC7" s="45">
        <f t="shared" si="15"/>
        <v>0.53669903655040663</v>
      </c>
      <c r="AD7" s="45">
        <f t="shared" si="15"/>
        <v>0.54206602691591066</v>
      </c>
      <c r="AE7" s="47">
        <f t="shared" si="15"/>
        <v>0.54748668718506976</v>
      </c>
      <c r="AF7" s="48">
        <f t="shared" si="11"/>
        <v>0.44423850296558626</v>
      </c>
    </row>
    <row r="8" spans="1:33" x14ac:dyDescent="0.2">
      <c r="A8" s="44" t="s">
        <v>47</v>
      </c>
      <c r="B8" s="47">
        <v>0.3</v>
      </c>
      <c r="C8" s="47">
        <f t="shared" si="13"/>
        <v>0.315</v>
      </c>
      <c r="D8" s="47">
        <f t="shared" si="13"/>
        <v>0.33075000000000004</v>
      </c>
      <c r="E8" s="47">
        <f t="shared" si="13"/>
        <v>0.34728750000000008</v>
      </c>
      <c r="F8" s="47">
        <f t="shared" si="13"/>
        <v>0.36465187500000013</v>
      </c>
      <c r="G8" s="47">
        <f t="shared" si="13"/>
        <v>0.38288446875000015</v>
      </c>
      <c r="H8" s="47">
        <f t="shared" si="13"/>
        <v>0.4020286921875002</v>
      </c>
      <c r="I8" s="47">
        <f t="shared" si="13"/>
        <v>0.42213012679687523</v>
      </c>
      <c r="J8" s="47">
        <f t="shared" si="13"/>
        <v>0.44323663313671902</v>
      </c>
      <c r="K8" s="47">
        <f t="shared" si="13"/>
        <v>0.46539846479355501</v>
      </c>
      <c r="L8" s="47">
        <f t="shared" si="13"/>
        <v>0.48866838803323276</v>
      </c>
      <c r="M8" s="47">
        <f t="shared" si="13"/>
        <v>0.51310180743489442</v>
      </c>
      <c r="N8" s="47">
        <f t="shared" si="13"/>
        <v>0.53875689780663916</v>
      </c>
      <c r="O8" s="47">
        <f t="shared" si="13"/>
        <v>0.56569474269697118</v>
      </c>
      <c r="P8" s="47">
        <f t="shared" si="13"/>
        <v>0.59397947983181976</v>
      </c>
      <c r="Q8" s="47">
        <f t="shared" si="13"/>
        <v>0.62367845382341081</v>
      </c>
      <c r="R8" s="47">
        <f t="shared" si="13"/>
        <v>0.65486237651458135</v>
      </c>
      <c r="S8" s="47">
        <f t="shared" ref="S8:V13" si="17">R8*1.05</f>
        <v>0.68760549534031046</v>
      </c>
      <c r="T8" s="47">
        <f t="shared" si="17"/>
        <v>0.72198577010732601</v>
      </c>
      <c r="U8" s="47">
        <f t="shared" si="17"/>
        <v>0.75808505861269238</v>
      </c>
      <c r="V8" s="47">
        <f t="shared" si="17"/>
        <v>0.79598931154332708</v>
      </c>
      <c r="W8" s="47">
        <f>V8*1.03</f>
        <v>0.81986899088962695</v>
      </c>
      <c r="X8" s="47">
        <f t="shared" ref="X8:AE8" si="18">W8*1.03</f>
        <v>0.84446506061631577</v>
      </c>
      <c r="Y8" s="47">
        <f t="shared" si="18"/>
        <v>0.86979901243480529</v>
      </c>
      <c r="Z8" s="47">
        <f t="shared" si="18"/>
        <v>0.89589298280784946</v>
      </c>
      <c r="AA8" s="47">
        <f t="shared" si="18"/>
        <v>0.92276977229208501</v>
      </c>
      <c r="AB8" s="47">
        <f t="shared" si="18"/>
        <v>0.95045286546084762</v>
      </c>
      <c r="AC8" s="47">
        <f t="shared" si="18"/>
        <v>0.97896645142467309</v>
      </c>
      <c r="AD8" s="47">
        <f t="shared" si="18"/>
        <v>1.0083354449674133</v>
      </c>
      <c r="AE8" s="47">
        <f t="shared" si="18"/>
        <v>1.0385855083164357</v>
      </c>
      <c r="AF8" s="48">
        <f t="shared" si="11"/>
        <v>0.63483038772066358</v>
      </c>
    </row>
    <row r="9" spans="1:33" x14ac:dyDescent="0.2">
      <c r="A9" s="44" t="s">
        <v>48</v>
      </c>
      <c r="B9" s="47">
        <v>0.3</v>
      </c>
      <c r="C9" s="47">
        <f t="shared" si="13"/>
        <v>0.315</v>
      </c>
      <c r="D9" s="47">
        <f t="shared" si="13"/>
        <v>0.33075000000000004</v>
      </c>
      <c r="E9" s="47">
        <f t="shared" si="13"/>
        <v>0.34728750000000008</v>
      </c>
      <c r="F9" s="47">
        <f t="shared" si="13"/>
        <v>0.36465187500000013</v>
      </c>
      <c r="G9" s="47">
        <f t="shared" si="13"/>
        <v>0.38288446875000015</v>
      </c>
      <c r="H9" s="47">
        <f t="shared" si="13"/>
        <v>0.4020286921875002</v>
      </c>
      <c r="I9" s="47">
        <f t="shared" si="13"/>
        <v>0.42213012679687523</v>
      </c>
      <c r="J9" s="47">
        <f t="shared" si="13"/>
        <v>0.44323663313671902</v>
      </c>
      <c r="K9" s="47">
        <f t="shared" si="13"/>
        <v>0.46539846479355501</v>
      </c>
      <c r="L9" s="47">
        <f t="shared" si="13"/>
        <v>0.48866838803323276</v>
      </c>
      <c r="M9" s="47">
        <f t="shared" si="13"/>
        <v>0.51310180743489442</v>
      </c>
      <c r="N9" s="47">
        <f t="shared" si="13"/>
        <v>0.53875689780663916</v>
      </c>
      <c r="O9" s="47">
        <f t="shared" si="13"/>
        <v>0.56569474269697118</v>
      </c>
      <c r="P9" s="47">
        <f t="shared" si="13"/>
        <v>0.59397947983181976</v>
      </c>
      <c r="Q9" s="47">
        <f t="shared" si="13"/>
        <v>0.62367845382341081</v>
      </c>
      <c r="R9" s="47">
        <f t="shared" si="13"/>
        <v>0.65486237651458135</v>
      </c>
      <c r="S9" s="47">
        <f t="shared" si="17"/>
        <v>0.68760549534031046</v>
      </c>
      <c r="T9" s="47">
        <f t="shared" si="17"/>
        <v>0.72198577010732601</v>
      </c>
      <c r="U9" s="47">
        <f t="shared" si="17"/>
        <v>0.75808505861269238</v>
      </c>
      <c r="V9" s="47">
        <f t="shared" si="17"/>
        <v>0.79598931154332708</v>
      </c>
      <c r="W9" s="47">
        <f t="shared" ref="W9:AE13" si="19">V9*1.03</f>
        <v>0.81986899088962695</v>
      </c>
      <c r="X9" s="47">
        <f t="shared" si="19"/>
        <v>0.84446506061631577</v>
      </c>
      <c r="Y9" s="47">
        <f t="shared" si="19"/>
        <v>0.86979901243480529</v>
      </c>
      <c r="Z9" s="47">
        <f t="shared" si="19"/>
        <v>0.89589298280784946</v>
      </c>
      <c r="AA9" s="47">
        <f t="shared" si="19"/>
        <v>0.92276977229208501</v>
      </c>
      <c r="AB9" s="47">
        <f t="shared" si="19"/>
        <v>0.95045286546084762</v>
      </c>
      <c r="AC9" s="47">
        <f t="shared" si="19"/>
        <v>0.97896645142467309</v>
      </c>
      <c r="AD9" s="47">
        <f t="shared" si="19"/>
        <v>1.0083354449674133</v>
      </c>
      <c r="AE9" s="47">
        <f t="shared" si="19"/>
        <v>1.0385855083164357</v>
      </c>
      <c r="AF9" s="48">
        <f t="shared" si="11"/>
        <v>0.63483038772066358</v>
      </c>
    </row>
    <row r="10" spans="1:33" x14ac:dyDescent="0.2">
      <c r="A10" s="44" t="s">
        <v>49</v>
      </c>
      <c r="B10" s="47">
        <v>0.3</v>
      </c>
      <c r="C10" s="47">
        <f t="shared" si="13"/>
        <v>0.315</v>
      </c>
      <c r="D10" s="47">
        <f t="shared" si="13"/>
        <v>0.33075000000000004</v>
      </c>
      <c r="E10" s="47">
        <f t="shared" si="13"/>
        <v>0.34728750000000008</v>
      </c>
      <c r="F10" s="47">
        <f t="shared" si="13"/>
        <v>0.36465187500000013</v>
      </c>
      <c r="G10" s="47">
        <f t="shared" si="13"/>
        <v>0.38288446875000015</v>
      </c>
      <c r="H10" s="47">
        <f t="shared" si="13"/>
        <v>0.4020286921875002</v>
      </c>
      <c r="I10" s="47">
        <f t="shared" si="13"/>
        <v>0.42213012679687523</v>
      </c>
      <c r="J10" s="47">
        <f t="shared" si="13"/>
        <v>0.44323663313671902</v>
      </c>
      <c r="K10" s="47">
        <f t="shared" si="13"/>
        <v>0.46539846479355501</v>
      </c>
      <c r="L10" s="47">
        <f t="shared" si="13"/>
        <v>0.48866838803323276</v>
      </c>
      <c r="M10" s="47">
        <f t="shared" si="13"/>
        <v>0.51310180743489442</v>
      </c>
      <c r="N10" s="47">
        <f t="shared" si="13"/>
        <v>0.53875689780663916</v>
      </c>
      <c r="O10" s="47">
        <f t="shared" si="13"/>
        <v>0.56569474269697118</v>
      </c>
      <c r="P10" s="47">
        <f t="shared" si="13"/>
        <v>0.59397947983181976</v>
      </c>
      <c r="Q10" s="47">
        <f t="shared" si="13"/>
        <v>0.62367845382341081</v>
      </c>
      <c r="R10" s="47">
        <f t="shared" si="13"/>
        <v>0.65486237651458135</v>
      </c>
      <c r="S10" s="47">
        <f t="shared" si="17"/>
        <v>0.68760549534031046</v>
      </c>
      <c r="T10" s="47">
        <f t="shared" si="17"/>
        <v>0.72198577010732601</v>
      </c>
      <c r="U10" s="47">
        <f t="shared" si="17"/>
        <v>0.75808505861269238</v>
      </c>
      <c r="V10" s="47">
        <f t="shared" si="17"/>
        <v>0.79598931154332708</v>
      </c>
      <c r="W10" s="47">
        <f t="shared" si="19"/>
        <v>0.81986899088962695</v>
      </c>
      <c r="X10" s="47">
        <f t="shared" si="19"/>
        <v>0.84446506061631577</v>
      </c>
      <c r="Y10" s="47">
        <f t="shared" si="19"/>
        <v>0.86979901243480529</v>
      </c>
      <c r="Z10" s="47">
        <f t="shared" si="19"/>
        <v>0.89589298280784946</v>
      </c>
      <c r="AA10" s="47">
        <f t="shared" si="19"/>
        <v>0.92276977229208501</v>
      </c>
      <c r="AB10" s="47">
        <f t="shared" si="19"/>
        <v>0.95045286546084762</v>
      </c>
      <c r="AC10" s="47">
        <f t="shared" si="19"/>
        <v>0.97896645142467309</v>
      </c>
      <c r="AD10" s="47">
        <f t="shared" si="19"/>
        <v>1.0083354449674133</v>
      </c>
      <c r="AE10" s="47">
        <f t="shared" si="19"/>
        <v>1.0385855083164357</v>
      </c>
      <c r="AF10" s="48">
        <f t="shared" si="11"/>
        <v>0.63483038772066358</v>
      </c>
    </row>
    <row r="11" spans="1:33" x14ac:dyDescent="0.2">
      <c r="A11" s="44" t="s">
        <v>50</v>
      </c>
      <c r="B11" s="47">
        <v>0.3</v>
      </c>
      <c r="C11" s="47">
        <f t="shared" si="13"/>
        <v>0.315</v>
      </c>
      <c r="D11" s="47">
        <f t="shared" si="13"/>
        <v>0.33075000000000004</v>
      </c>
      <c r="E11" s="47">
        <f t="shared" si="13"/>
        <v>0.34728750000000008</v>
      </c>
      <c r="F11" s="47">
        <f t="shared" si="13"/>
        <v>0.36465187500000013</v>
      </c>
      <c r="G11" s="47">
        <f t="shared" si="13"/>
        <v>0.38288446875000015</v>
      </c>
      <c r="H11" s="47">
        <f t="shared" si="13"/>
        <v>0.4020286921875002</v>
      </c>
      <c r="I11" s="47">
        <f t="shared" si="13"/>
        <v>0.42213012679687523</v>
      </c>
      <c r="J11" s="47">
        <f t="shared" si="13"/>
        <v>0.44323663313671902</v>
      </c>
      <c r="K11" s="47">
        <f t="shared" si="13"/>
        <v>0.46539846479355501</v>
      </c>
      <c r="L11" s="47">
        <f t="shared" si="13"/>
        <v>0.48866838803323276</v>
      </c>
      <c r="M11" s="47">
        <f t="shared" si="13"/>
        <v>0.51310180743489442</v>
      </c>
      <c r="N11" s="47">
        <f t="shared" si="13"/>
        <v>0.53875689780663916</v>
      </c>
      <c r="O11" s="47">
        <f t="shared" si="13"/>
        <v>0.56569474269697118</v>
      </c>
      <c r="P11" s="47">
        <f t="shared" si="13"/>
        <v>0.59397947983181976</v>
      </c>
      <c r="Q11" s="47">
        <f t="shared" si="13"/>
        <v>0.62367845382341081</v>
      </c>
      <c r="R11" s="47">
        <f t="shared" si="13"/>
        <v>0.65486237651458135</v>
      </c>
      <c r="S11" s="47">
        <f t="shared" si="17"/>
        <v>0.68760549534031046</v>
      </c>
      <c r="T11" s="47">
        <f t="shared" si="17"/>
        <v>0.72198577010732601</v>
      </c>
      <c r="U11" s="47">
        <f t="shared" si="17"/>
        <v>0.75808505861269238</v>
      </c>
      <c r="V11" s="47">
        <f t="shared" si="17"/>
        <v>0.79598931154332708</v>
      </c>
      <c r="W11" s="47">
        <f t="shared" si="19"/>
        <v>0.81986899088962695</v>
      </c>
      <c r="X11" s="47">
        <f t="shared" si="19"/>
        <v>0.84446506061631577</v>
      </c>
      <c r="Y11" s="47">
        <f t="shared" si="19"/>
        <v>0.86979901243480529</v>
      </c>
      <c r="Z11" s="47">
        <f t="shared" si="19"/>
        <v>0.89589298280784946</v>
      </c>
      <c r="AA11" s="47">
        <f t="shared" si="19"/>
        <v>0.92276977229208501</v>
      </c>
      <c r="AB11" s="47">
        <f t="shared" si="19"/>
        <v>0.95045286546084762</v>
      </c>
      <c r="AC11" s="47">
        <f t="shared" si="19"/>
        <v>0.97896645142467309</v>
      </c>
      <c r="AD11" s="47">
        <f t="shared" si="19"/>
        <v>1.0083354449674133</v>
      </c>
      <c r="AE11" s="47">
        <f t="shared" si="19"/>
        <v>1.0385855083164357</v>
      </c>
      <c r="AF11" s="48">
        <f t="shared" si="11"/>
        <v>0.63483038772066358</v>
      </c>
    </row>
    <row r="12" spans="1:33" x14ac:dyDescent="0.2">
      <c r="A12" s="44" t="s">
        <v>51</v>
      </c>
      <c r="B12" s="47">
        <v>0.09</v>
      </c>
      <c r="C12" s="47">
        <f t="shared" si="13"/>
        <v>9.4500000000000001E-2</v>
      </c>
      <c r="D12" s="47">
        <f t="shared" si="13"/>
        <v>9.9225000000000008E-2</v>
      </c>
      <c r="E12" s="47">
        <f t="shared" si="13"/>
        <v>0.10418625000000001</v>
      </c>
      <c r="F12" s="47">
        <f t="shared" si="13"/>
        <v>0.10939556250000002</v>
      </c>
      <c r="G12" s="47">
        <f t="shared" si="13"/>
        <v>0.11486534062500002</v>
      </c>
      <c r="H12" s="47">
        <f t="shared" si="13"/>
        <v>0.12060860765625003</v>
      </c>
      <c r="I12" s="47">
        <f t="shared" si="13"/>
        <v>0.12663903803906254</v>
      </c>
      <c r="J12" s="47">
        <f t="shared" si="13"/>
        <v>0.13297098994101567</v>
      </c>
      <c r="K12" s="47">
        <f t="shared" si="13"/>
        <v>0.13961953943806646</v>
      </c>
      <c r="L12" s="47">
        <f t="shared" si="13"/>
        <v>0.14660051640996979</v>
      </c>
      <c r="M12" s="47">
        <f t="shared" si="13"/>
        <v>0.15393054223046829</v>
      </c>
      <c r="N12" s="47">
        <f t="shared" si="13"/>
        <v>0.1616270693419917</v>
      </c>
      <c r="O12" s="47">
        <f t="shared" si="13"/>
        <v>0.16970842280909129</v>
      </c>
      <c r="P12" s="47">
        <f t="shared" si="13"/>
        <v>0.17819384394954588</v>
      </c>
      <c r="Q12" s="47">
        <f t="shared" si="13"/>
        <v>0.18710353614702319</v>
      </c>
      <c r="R12" s="47">
        <f t="shared" si="13"/>
        <v>0.19645871295437436</v>
      </c>
      <c r="S12" s="47">
        <f t="shared" si="17"/>
        <v>0.20628164860209308</v>
      </c>
      <c r="T12" s="47">
        <f t="shared" si="17"/>
        <v>0.21659573103219776</v>
      </c>
      <c r="U12" s="47">
        <f t="shared" si="17"/>
        <v>0.22742551758380766</v>
      </c>
      <c r="V12" s="47">
        <f t="shared" si="17"/>
        <v>0.23879679346299806</v>
      </c>
      <c r="W12" s="47">
        <f t="shared" si="19"/>
        <v>0.24596069726688802</v>
      </c>
      <c r="X12" s="47">
        <f t="shared" si="19"/>
        <v>0.25333951818489464</v>
      </c>
      <c r="Y12" s="47">
        <f t="shared" si="19"/>
        <v>0.26093970373044151</v>
      </c>
      <c r="Z12" s="47">
        <f t="shared" si="19"/>
        <v>0.26876789484235475</v>
      </c>
      <c r="AA12" s="47">
        <f t="shared" si="19"/>
        <v>0.2768309316876254</v>
      </c>
      <c r="AB12" s="47">
        <f t="shared" si="19"/>
        <v>0.28513585963825416</v>
      </c>
      <c r="AC12" s="47">
        <f t="shared" si="19"/>
        <v>0.29368993542740179</v>
      </c>
      <c r="AD12" s="47">
        <f t="shared" si="19"/>
        <v>0.30250063349022388</v>
      </c>
      <c r="AE12" s="47">
        <f t="shared" si="19"/>
        <v>0.31157565249493058</v>
      </c>
      <c r="AF12" s="48">
        <f t="shared" si="11"/>
        <v>0.19044911631619901</v>
      </c>
    </row>
    <row r="13" spans="1:33" x14ac:dyDescent="0.2">
      <c r="A13" s="44" t="s">
        <v>52</v>
      </c>
      <c r="B13" s="47">
        <v>0.09</v>
      </c>
      <c r="C13" s="47">
        <f t="shared" si="13"/>
        <v>9.4500000000000001E-2</v>
      </c>
      <c r="D13" s="47">
        <f t="shared" si="13"/>
        <v>9.9225000000000008E-2</v>
      </c>
      <c r="E13" s="47">
        <f t="shared" si="13"/>
        <v>0.10418625000000001</v>
      </c>
      <c r="F13" s="47">
        <f t="shared" si="13"/>
        <v>0.10939556250000002</v>
      </c>
      <c r="G13" s="47">
        <f t="shared" si="13"/>
        <v>0.11486534062500002</v>
      </c>
      <c r="H13" s="47">
        <f t="shared" si="13"/>
        <v>0.12060860765625003</v>
      </c>
      <c r="I13" s="47">
        <f t="shared" si="13"/>
        <v>0.12663903803906254</v>
      </c>
      <c r="J13" s="47">
        <f t="shared" si="13"/>
        <v>0.13297098994101567</v>
      </c>
      <c r="K13" s="47">
        <f t="shared" si="13"/>
        <v>0.13961953943806646</v>
      </c>
      <c r="L13" s="47">
        <f t="shared" si="13"/>
        <v>0.14660051640996979</v>
      </c>
      <c r="M13" s="47">
        <f t="shared" si="13"/>
        <v>0.15393054223046829</v>
      </c>
      <c r="N13" s="47">
        <f t="shared" si="13"/>
        <v>0.1616270693419917</v>
      </c>
      <c r="O13" s="47">
        <f t="shared" si="13"/>
        <v>0.16970842280909129</v>
      </c>
      <c r="P13" s="47">
        <f t="shared" si="13"/>
        <v>0.17819384394954588</v>
      </c>
      <c r="Q13" s="47">
        <f t="shared" si="13"/>
        <v>0.18710353614702319</v>
      </c>
      <c r="R13" s="47">
        <f t="shared" si="13"/>
        <v>0.19645871295437436</v>
      </c>
      <c r="S13" s="47">
        <f t="shared" si="17"/>
        <v>0.20628164860209308</v>
      </c>
      <c r="T13" s="47">
        <f t="shared" si="17"/>
        <v>0.21659573103219776</v>
      </c>
      <c r="U13" s="47">
        <f t="shared" si="17"/>
        <v>0.22742551758380766</v>
      </c>
      <c r="V13" s="47">
        <f t="shared" si="17"/>
        <v>0.23879679346299806</v>
      </c>
      <c r="W13" s="47">
        <f t="shared" si="19"/>
        <v>0.24596069726688802</v>
      </c>
      <c r="X13" s="47">
        <f t="shared" si="19"/>
        <v>0.25333951818489464</v>
      </c>
      <c r="Y13" s="47">
        <f t="shared" si="19"/>
        <v>0.26093970373044151</v>
      </c>
      <c r="Z13" s="47">
        <f t="shared" si="19"/>
        <v>0.26876789484235475</v>
      </c>
      <c r="AA13" s="47">
        <f t="shared" si="19"/>
        <v>0.2768309316876254</v>
      </c>
      <c r="AB13" s="47">
        <f t="shared" si="19"/>
        <v>0.28513585963825416</v>
      </c>
      <c r="AC13" s="47">
        <f t="shared" si="19"/>
        <v>0.29368993542740179</v>
      </c>
      <c r="AD13" s="47">
        <f t="shared" si="19"/>
        <v>0.30250063349022388</v>
      </c>
      <c r="AE13" s="47">
        <f t="shared" si="19"/>
        <v>0.31157565249493058</v>
      </c>
      <c r="AF13" s="48">
        <f t="shared" si="11"/>
        <v>0.19044911631619901</v>
      </c>
    </row>
    <row r="17" spans="1:32" x14ac:dyDescent="0.2">
      <c r="A17" s="44" t="s">
        <v>53</v>
      </c>
      <c r="B17" s="47">
        <f>B2+B8</f>
        <v>0.8</v>
      </c>
      <c r="C17" s="47">
        <f t="shared" ref="C17:AF22" si="20">C2+C8</f>
        <v>0.81499999999999995</v>
      </c>
      <c r="D17" s="47">
        <f t="shared" si="20"/>
        <v>0.85575000000000001</v>
      </c>
      <c r="E17" s="47">
        <f t="shared" si="20"/>
        <v>0.88278750000000017</v>
      </c>
      <c r="F17" s="47">
        <f t="shared" si="20"/>
        <v>0.91086187500000015</v>
      </c>
      <c r="G17" s="47">
        <f t="shared" si="20"/>
        <v>0.94001866875000029</v>
      </c>
      <c r="H17" s="47">
        <f t="shared" si="20"/>
        <v>0.97030557618750035</v>
      </c>
      <c r="I17" s="47">
        <f t="shared" si="20"/>
        <v>1.0017725484768754</v>
      </c>
      <c r="J17" s="47">
        <f t="shared" si="20"/>
        <v>1.0344719032503191</v>
      </c>
      <c r="K17" s="47">
        <f t="shared" si="20"/>
        <v>1.0566337349071551</v>
      </c>
      <c r="L17" s="47">
        <f t="shared" si="20"/>
        <v>1.0799036581468329</v>
      </c>
      <c r="M17" s="47">
        <f t="shared" si="20"/>
        <v>1.0984247248473586</v>
      </c>
      <c r="N17" s="47">
        <f t="shared" si="20"/>
        <v>1.1182265860449787</v>
      </c>
      <c r="O17" s="47">
        <f t="shared" si="20"/>
        <v>1.1393697340529272</v>
      </c>
      <c r="P17" s="47">
        <f t="shared" si="20"/>
        <v>1.1619177212742162</v>
      </c>
      <c r="Q17" s="47">
        <f t="shared" si="20"/>
        <v>1.1859373128513833</v>
      </c>
      <c r="R17" s="47">
        <f t="shared" si="20"/>
        <v>1.2114986469522742</v>
      </c>
      <c r="S17" s="47">
        <f t="shared" si="20"/>
        <v>1.2386754030736262</v>
      </c>
      <c r="T17" s="47">
        <f t="shared" si="20"/>
        <v>1.2675449787633086</v>
      </c>
      <c r="U17" s="47">
        <f t="shared" si="20"/>
        <v>1.2981886751821152</v>
      </c>
      <c r="V17" s="47">
        <f t="shared" si="20"/>
        <v>1.3252908557813614</v>
      </c>
      <c r="W17" s="47">
        <f t="shared" si="20"/>
        <v>1.3385845042429005</v>
      </c>
      <c r="X17" s="47">
        <f t="shared" si="20"/>
        <v>1.352806263702524</v>
      </c>
      <c r="Y17" s="47">
        <f t="shared" si="20"/>
        <v>1.3679733914592893</v>
      </c>
      <c r="Z17" s="47">
        <f t="shared" si="20"/>
        <v>1.3841038742518437</v>
      </c>
      <c r="AA17" s="47">
        <f t="shared" si="20"/>
        <v>1.4012164459071994</v>
      </c>
      <c r="AB17" s="47">
        <f t="shared" si="20"/>
        <v>1.4193306056036596</v>
      </c>
      <c r="AC17" s="47">
        <f t="shared" si="20"/>
        <v>1.438466636764629</v>
      </c>
      <c r="AD17" s="47">
        <f t="shared" si="20"/>
        <v>1.4586456266005701</v>
      </c>
      <c r="AE17" s="47">
        <f t="shared" si="20"/>
        <v>1.4798894863169294</v>
      </c>
      <c r="AF17" s="48">
        <f t="shared" si="20"/>
        <v>1.1677865646130594</v>
      </c>
    </row>
    <row r="18" spans="1:32" x14ac:dyDescent="0.2">
      <c r="A18" s="44" t="s">
        <v>54</v>
      </c>
      <c r="B18" s="47">
        <f t="shared" ref="B18:Q22" si="21">B3+B9</f>
        <v>0.8</v>
      </c>
      <c r="C18" s="47">
        <f t="shared" si="21"/>
        <v>0.84000000000000008</v>
      </c>
      <c r="D18" s="47">
        <f t="shared" si="21"/>
        <v>0.88200000000000012</v>
      </c>
      <c r="E18" s="47">
        <f t="shared" si="21"/>
        <v>0.92610000000000015</v>
      </c>
      <c r="F18" s="47">
        <f t="shared" si="21"/>
        <v>0.97240500000000019</v>
      </c>
      <c r="G18" s="47">
        <f t="shared" si="21"/>
        <v>1.0088701875000003</v>
      </c>
      <c r="H18" s="47">
        <f t="shared" si="21"/>
        <v>1.0467939825000003</v>
      </c>
      <c r="I18" s="47">
        <f t="shared" si="21"/>
        <v>1.0862383758187502</v>
      </c>
      <c r="J18" s="47">
        <f t="shared" si="21"/>
        <v>1.1272681296292504</v>
      </c>
      <c r="K18" s="47">
        <f t="shared" si="21"/>
        <v>1.1699509061808622</v>
      </c>
      <c r="L18" s="47">
        <f t="shared" si="21"/>
        <v>1.2143574026621593</v>
      </c>
      <c r="M18" s="47">
        <f t="shared" si="21"/>
        <v>1.2605614925026887</v>
      </c>
      <c r="N18" s="47">
        <f t="shared" si="21"/>
        <v>1.3086403734264671</v>
      </c>
      <c r="O18" s="47">
        <f t="shared" si="21"/>
        <v>1.3432770530729976</v>
      </c>
      <c r="P18" s="47">
        <f t="shared" si="21"/>
        <v>1.3793376133116064</v>
      </c>
      <c r="Q18" s="47">
        <f t="shared" si="21"/>
        <v>1.4168901686379951</v>
      </c>
      <c r="R18" s="47">
        <f t="shared" si="20"/>
        <v>1.4560062084773118</v>
      </c>
      <c r="S18" s="47">
        <f t="shared" si="20"/>
        <v>1.4807378889834135</v>
      </c>
      <c r="T18" s="47">
        <f t="shared" si="20"/>
        <v>1.5071868398139978</v>
      </c>
      <c r="U18" s="47">
        <f t="shared" si="20"/>
        <v>1.5354341176222976</v>
      </c>
      <c r="V18" s="47">
        <f t="shared" si="20"/>
        <v>1.5655648799628361</v>
      </c>
      <c r="W18" s="47">
        <f t="shared" si="20"/>
        <v>1.581748803624941</v>
      </c>
      <c r="X18" s="47">
        <f t="shared" si="20"/>
        <v>1.5987260752242767</v>
      </c>
      <c r="Y18" s="47">
        <f t="shared" si="20"/>
        <v>1.6165174168966865</v>
      </c>
      <c r="Z18" s="47">
        <f t="shared" si="20"/>
        <v>1.635144203225112</v>
      </c>
      <c r="AA18" s="47">
        <f t="shared" si="20"/>
        <v>1.654628480505175</v>
      </c>
      <c r="AB18" s="47">
        <f t="shared" si="20"/>
        <v>1.6749929865918065</v>
      </c>
      <c r="AC18" s="47">
        <f t="shared" si="20"/>
        <v>1.6962611713443225</v>
      </c>
      <c r="AD18" s="47">
        <f t="shared" si="20"/>
        <v>1.7184572176878663</v>
      </c>
      <c r="AE18" s="47">
        <f t="shared" si="20"/>
        <v>1.7416060633096841</v>
      </c>
      <c r="AF18" s="48">
        <f t="shared" si="20"/>
        <v>1.3415234346170835</v>
      </c>
    </row>
    <row r="19" spans="1:32" x14ac:dyDescent="0.2">
      <c r="A19" s="44" t="s">
        <v>55</v>
      </c>
      <c r="B19" s="47">
        <f t="shared" si="21"/>
        <v>0.8</v>
      </c>
      <c r="C19" s="47">
        <f t="shared" si="21"/>
        <v>0.84000000000000008</v>
      </c>
      <c r="D19" s="47">
        <f t="shared" si="21"/>
        <v>0.88200000000000012</v>
      </c>
      <c r="E19" s="47">
        <f t="shared" si="21"/>
        <v>0.92610000000000015</v>
      </c>
      <c r="F19" s="47">
        <f t="shared" si="21"/>
        <v>0.97240500000000019</v>
      </c>
      <c r="G19" s="47">
        <f t="shared" si="21"/>
        <v>1.0210252500000003</v>
      </c>
      <c r="H19" s="47">
        <f t="shared" si="21"/>
        <v>1.0720765125000005</v>
      </c>
      <c r="I19" s="47">
        <f t="shared" si="21"/>
        <v>1.1256803381250005</v>
      </c>
      <c r="J19" s="47">
        <f t="shared" si="21"/>
        <v>1.1819643550312504</v>
      </c>
      <c r="K19" s="47">
        <f t="shared" si="21"/>
        <v>1.2262880183449225</v>
      </c>
      <c r="L19" s="47">
        <f t="shared" si="21"/>
        <v>1.2723846281911413</v>
      </c>
      <c r="M19" s="47">
        <f t="shared" si="21"/>
        <v>1.3203295347975401</v>
      </c>
      <c r="N19" s="47">
        <f t="shared" si="21"/>
        <v>1.3702014569901644</v>
      </c>
      <c r="O19" s="47">
        <f t="shared" si="21"/>
        <v>1.4220826386560022</v>
      </c>
      <c r="P19" s="47">
        <f t="shared" si="21"/>
        <v>1.4760590126696216</v>
      </c>
      <c r="Q19" s="47">
        <f t="shared" si="21"/>
        <v>1.5322203726463468</v>
      </c>
      <c r="R19" s="47">
        <f t="shared" si="20"/>
        <v>1.5906605529022055</v>
      </c>
      <c r="S19" s="47">
        <f t="shared" si="20"/>
        <v>1.6514776170195633</v>
      </c>
      <c r="T19" s="47">
        <f t="shared" si="20"/>
        <v>1.7147740554369566</v>
      </c>
      <c r="U19" s="47">
        <f t="shared" si="20"/>
        <v>1.7806569925022118</v>
      </c>
      <c r="V19" s="47">
        <f t="shared" si="20"/>
        <v>1.8492384034495322</v>
      </c>
      <c r="W19" s="47">
        <f t="shared" si="20"/>
        <v>1.8836505737148941</v>
      </c>
      <c r="X19" s="47">
        <f t="shared" si="20"/>
        <v>1.9188844592698355</v>
      </c>
      <c r="Y19" s="47">
        <f t="shared" si="20"/>
        <v>1.9549626050748601</v>
      </c>
      <c r="Z19" s="47">
        <f t="shared" si="20"/>
        <v>1.991908211374305</v>
      </c>
      <c r="AA19" s="47">
        <f t="shared" si="20"/>
        <v>2.029745153144205</v>
      </c>
      <c r="AB19" s="47">
        <f t="shared" si="20"/>
        <v>2.068498000121489</v>
      </c>
      <c r="AC19" s="47">
        <f t="shared" si="20"/>
        <v>2.108192037431921</v>
      </c>
      <c r="AD19" s="47">
        <f t="shared" si="20"/>
        <v>2.1488532868347336</v>
      </c>
      <c r="AE19" s="47">
        <f t="shared" si="20"/>
        <v>2.1905085286024293</v>
      </c>
      <c r="AF19" s="48">
        <f t="shared" si="20"/>
        <v>1.5107609198277046</v>
      </c>
    </row>
    <row r="20" spans="1:32" x14ac:dyDescent="0.2">
      <c r="A20" s="44" t="s">
        <v>56</v>
      </c>
      <c r="B20" s="47">
        <f t="shared" si="21"/>
        <v>0.8</v>
      </c>
      <c r="C20" s="47">
        <f t="shared" si="21"/>
        <v>0.84000000000000008</v>
      </c>
      <c r="D20" s="47">
        <f t="shared" si="21"/>
        <v>0.88200000000000012</v>
      </c>
      <c r="E20" s="47">
        <f t="shared" si="21"/>
        <v>0.92610000000000015</v>
      </c>
      <c r="F20" s="47">
        <f t="shared" si="21"/>
        <v>0.97240500000000019</v>
      </c>
      <c r="G20" s="47">
        <f t="shared" si="21"/>
        <v>1.0027926562500002</v>
      </c>
      <c r="H20" s="47">
        <f t="shared" si="21"/>
        <v>1.0343350434375003</v>
      </c>
      <c r="I20" s="47">
        <f t="shared" si="21"/>
        <v>1.0670826050718754</v>
      </c>
      <c r="J20" s="47">
        <f t="shared" si="21"/>
        <v>1.1010881609772192</v>
      </c>
      <c r="K20" s="47">
        <f t="shared" si="21"/>
        <v>1.1364070231908652</v>
      </c>
      <c r="L20" s="47">
        <f t="shared" si="21"/>
        <v>1.1730971175984892</v>
      </c>
      <c r="M20" s="47">
        <f t="shared" si="21"/>
        <v>1.2112191115914559</v>
      </c>
      <c r="N20" s="47">
        <f t="shared" si="21"/>
        <v>1.2508365480463319</v>
      </c>
      <c r="O20" s="47">
        <f t="shared" si="21"/>
        <v>1.2920159859414579</v>
      </c>
      <c r="P20" s="47">
        <f t="shared" si="21"/>
        <v>1.3348271479411964</v>
      </c>
      <c r="Q20" s="47">
        <f t="shared" si="21"/>
        <v>1.3793430752949749</v>
      </c>
      <c r="R20" s="47">
        <f t="shared" si="20"/>
        <v>1.4256402904155767</v>
      </c>
      <c r="S20" s="47">
        <f t="shared" si="20"/>
        <v>1.4737989675193257</v>
      </c>
      <c r="T20" s="47">
        <f t="shared" si="20"/>
        <v>1.5239031117299215</v>
      </c>
      <c r="U20" s="47">
        <f t="shared" si="20"/>
        <v>1.57604074706774</v>
      </c>
      <c r="V20" s="47">
        <f t="shared" si="20"/>
        <v>1.6303041137674756</v>
      </c>
      <c r="W20" s="47">
        <f t="shared" si="20"/>
        <v>1.6708700891582584</v>
      </c>
      <c r="X20" s="47">
        <f t="shared" si="20"/>
        <v>1.7124861808503198</v>
      </c>
      <c r="Y20" s="47">
        <f t="shared" si="20"/>
        <v>1.7551805550734896</v>
      </c>
      <c r="Z20" s="47">
        <f t="shared" si="20"/>
        <v>1.7989821562993074</v>
      </c>
      <c r="AA20" s="47">
        <f t="shared" si="20"/>
        <v>1.8439207292533721</v>
      </c>
      <c r="AB20" s="47">
        <f t="shared" si="20"/>
        <v>1.8900268415613604</v>
      </c>
      <c r="AC20" s="47">
        <f t="shared" si="20"/>
        <v>1.9373319070471964</v>
      </c>
      <c r="AD20" s="47">
        <f t="shared" si="20"/>
        <v>1.985868209702387</v>
      </c>
      <c r="AE20" s="47">
        <f t="shared" si="20"/>
        <v>2.0356689283461087</v>
      </c>
      <c r="AF20" s="48">
        <f t="shared" si="20"/>
        <v>1.3887857434377735</v>
      </c>
    </row>
    <row r="21" spans="1:32" x14ac:dyDescent="0.2">
      <c r="A21" s="44" t="s">
        <v>57</v>
      </c>
      <c r="B21" s="47">
        <f t="shared" si="21"/>
        <v>0.39</v>
      </c>
      <c r="C21" s="47">
        <f t="shared" si="21"/>
        <v>0.40949999999999998</v>
      </c>
      <c r="D21" s="47">
        <f t="shared" si="21"/>
        <v>0.42997500000000005</v>
      </c>
      <c r="E21" s="47">
        <f t="shared" si="21"/>
        <v>0.45147375000000012</v>
      </c>
      <c r="F21" s="47">
        <f t="shared" si="21"/>
        <v>0.47404743750000011</v>
      </c>
      <c r="G21" s="47">
        <f t="shared" si="21"/>
        <v>0.49774980937500019</v>
      </c>
      <c r="H21" s="47">
        <f t="shared" si="21"/>
        <v>0.52263729984375029</v>
      </c>
      <c r="I21" s="47">
        <f t="shared" si="21"/>
        <v>0.54876916483593774</v>
      </c>
      <c r="J21" s="47">
        <f t="shared" si="21"/>
        <v>0.5635437192738284</v>
      </c>
      <c r="K21" s="47">
        <f t="shared" si="21"/>
        <v>0.57880372335753549</v>
      </c>
      <c r="L21" s="47">
        <f t="shared" si="21"/>
        <v>0.59456838400782819</v>
      </c>
      <c r="M21" s="47">
        <f t="shared" si="21"/>
        <v>0.61085776718028384</v>
      </c>
      <c r="N21" s="47">
        <f t="shared" si="21"/>
        <v>0.62769283879080362</v>
      </c>
      <c r="O21" s="47">
        <f t="shared" si="21"/>
        <v>0.6450955076468794</v>
      </c>
      <c r="P21" s="47">
        <f t="shared" si="21"/>
        <v>0.66308867048408981</v>
      </c>
      <c r="Q21" s="47">
        <f t="shared" si="21"/>
        <v>0.68169625921225796</v>
      </c>
      <c r="R21" s="47">
        <f t="shared" si="20"/>
        <v>0.70094329048091386</v>
      </c>
      <c r="S21" s="47">
        <f t="shared" si="20"/>
        <v>0.72085591767916346</v>
      </c>
      <c r="T21" s="47">
        <f t="shared" si="20"/>
        <v>0.74146148549080959</v>
      </c>
      <c r="U21" s="47">
        <f t="shared" si="20"/>
        <v>0.76278858713159181</v>
      </c>
      <c r="V21" s="47">
        <f t="shared" si="20"/>
        <v>0.78486712440173789</v>
      </c>
      <c r="W21" s="47">
        <f t="shared" si="20"/>
        <v>0.79749173151501518</v>
      </c>
      <c r="X21" s="47">
        <f t="shared" si="20"/>
        <v>0.81038586277550317</v>
      </c>
      <c r="Y21" s="47">
        <f t="shared" si="20"/>
        <v>0.8235565117669561</v>
      </c>
      <c r="Z21" s="47">
        <f t="shared" si="20"/>
        <v>0.83701087095923454</v>
      </c>
      <c r="AA21" s="47">
        <f t="shared" si="20"/>
        <v>0.85075633756567404</v>
      </c>
      <c r="AB21" s="47">
        <f t="shared" si="20"/>
        <v>0.8648005195750833</v>
      </c>
      <c r="AC21" s="47">
        <f t="shared" si="20"/>
        <v>0.87915124196359917</v>
      </c>
      <c r="AD21" s="47">
        <f t="shared" si="20"/>
        <v>0.89381655309178321</v>
      </c>
      <c r="AE21" s="47">
        <f t="shared" si="20"/>
        <v>0.90880473129250561</v>
      </c>
      <c r="AF21" s="48">
        <f t="shared" si="20"/>
        <v>0.66887300323992549</v>
      </c>
    </row>
    <row r="22" spans="1:32" x14ac:dyDescent="0.2">
      <c r="A22" s="44" t="s">
        <v>58</v>
      </c>
      <c r="B22" s="47">
        <f t="shared" si="21"/>
        <v>0.39</v>
      </c>
      <c r="C22" s="47">
        <f t="shared" si="21"/>
        <v>0.40949999999999998</v>
      </c>
      <c r="D22" s="47">
        <f t="shared" si="21"/>
        <v>0.42997500000000005</v>
      </c>
      <c r="E22" s="47">
        <f t="shared" si="21"/>
        <v>0.45147375000000012</v>
      </c>
      <c r="F22" s="47">
        <f t="shared" si="21"/>
        <v>0.47404743750000011</v>
      </c>
      <c r="G22" s="47">
        <f t="shared" si="21"/>
        <v>0.48681025312500015</v>
      </c>
      <c r="H22" s="47">
        <f t="shared" si="21"/>
        <v>0.49999241840625014</v>
      </c>
      <c r="I22" s="47">
        <f t="shared" si="21"/>
        <v>0.51361052500406268</v>
      </c>
      <c r="J22" s="47">
        <f t="shared" si="21"/>
        <v>0.52768190664531578</v>
      </c>
      <c r="K22" s="47">
        <f t="shared" si="21"/>
        <v>0.54222467447645262</v>
      </c>
      <c r="L22" s="47">
        <f t="shared" si="21"/>
        <v>0.55725775414912371</v>
      </c>
      <c r="M22" s="47">
        <f t="shared" si="21"/>
        <v>0.57280092472440525</v>
      </c>
      <c r="N22" s="47">
        <f t="shared" si="21"/>
        <v>0.58887485948580742</v>
      </c>
      <c r="O22" s="47">
        <f t="shared" si="21"/>
        <v>0.6055011687557833</v>
      </c>
      <c r="P22" s="47">
        <f t="shared" si="21"/>
        <v>0.62270244481517179</v>
      </c>
      <c r="Q22" s="47">
        <f t="shared" si="21"/>
        <v>0.64050230902996153</v>
      </c>
      <c r="R22" s="47">
        <f t="shared" si="20"/>
        <v>0.65892546129497154</v>
      </c>
      <c r="S22" s="47">
        <f t="shared" si="20"/>
        <v>0.67799773190950219</v>
      </c>
      <c r="T22" s="47">
        <f t="shared" si="20"/>
        <v>0.69774613600575508</v>
      </c>
      <c r="U22" s="47">
        <f t="shared" si="20"/>
        <v>0.71819893065683615</v>
      </c>
      <c r="V22" s="47">
        <f t="shared" si="20"/>
        <v>0.73938567479748718</v>
      </c>
      <c r="W22" s="47">
        <f t="shared" si="20"/>
        <v>0.75155546741472201</v>
      </c>
      <c r="X22" s="47">
        <f t="shared" si="20"/>
        <v>0.7639902360342069</v>
      </c>
      <c r="Y22" s="47">
        <f t="shared" si="20"/>
        <v>0.77669692875824692</v>
      </c>
      <c r="Z22" s="47">
        <f t="shared" si="20"/>
        <v>0.78968269212043818</v>
      </c>
      <c r="AA22" s="47">
        <f t="shared" si="20"/>
        <v>0.80295487693848966</v>
      </c>
      <c r="AB22" s="47">
        <f t="shared" si="20"/>
        <v>0.81652104434162709</v>
      </c>
      <c r="AC22" s="47">
        <f t="shared" si="20"/>
        <v>0.83038897197780837</v>
      </c>
      <c r="AD22" s="47">
        <f t="shared" si="20"/>
        <v>0.8445666604061346</v>
      </c>
      <c r="AE22" s="47">
        <f t="shared" si="20"/>
        <v>0.85906233968000034</v>
      </c>
      <c r="AF22" s="48">
        <f t="shared" si="20"/>
        <v>0.6346876192817853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Taryfy</vt:lpstr>
      <vt:lpstr>Ceny energii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Onichimowski Krzysztof</dc:creator>
  <cp:lastModifiedBy>Grzegorz Onichimowski</cp:lastModifiedBy>
  <dcterms:created xsi:type="dcterms:W3CDTF">2020-12-20T08:41:43Z</dcterms:created>
  <dcterms:modified xsi:type="dcterms:W3CDTF">2020-12-22T18:23:57Z</dcterms:modified>
</cp:coreProperties>
</file>