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5440" windowHeight="12360" activeTab="5"/>
  </bookViews>
  <sheets>
    <sheet name="GMINY" sheetId="1" r:id="rId1"/>
    <sheet name="Arkusz1" sheetId="6" state="hidden" r:id="rId2"/>
    <sheet name="POWIATY" sheetId="2" r:id="rId3"/>
    <sheet name="SAMORZĄD WOJEWÓDZTWA" sheetId="3" r:id="rId4"/>
    <sheet name="MALUCH" sheetId="9" r:id="rId5"/>
    <sheet name="Organizacje pozarządowe" sheetId="10" r:id="rId6"/>
  </sheets>
  <definedNames>
    <definedName name="Banie" localSheetId="5">#REF!</definedName>
    <definedName name="Banie">#REF!</definedName>
    <definedName name="Excel_BuiltIn_Print_Area_4" localSheetId="5">#REF!</definedName>
    <definedName name="Excel_BuiltIn_Print_Area_4">#REF!</definedName>
    <definedName name="piotr" localSheetId="5">#REF!</definedName>
    <definedName name="piotr">#REF!</definedName>
  </definedNames>
  <calcPr calcId="125725"/>
</workbook>
</file>

<file path=xl/calcChain.xml><?xml version="1.0" encoding="utf-8"?>
<calcChain xmlns="http://schemas.openxmlformats.org/spreadsheetml/2006/main">
  <c r="E134" i="1"/>
  <c r="H136" s="1"/>
  <c r="H134"/>
  <c r="G133"/>
  <c r="H133"/>
  <c r="I133"/>
  <c r="G132"/>
  <c r="G131"/>
  <c r="G130"/>
  <c r="G129"/>
  <c r="E133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106"/>
  <c r="BO107"/>
  <c r="BO108"/>
  <c r="BO109"/>
  <c r="BO110"/>
  <c r="BO111"/>
  <c r="BO112"/>
  <c r="BO113"/>
  <c r="BO114"/>
  <c r="BO115"/>
  <c r="BO116"/>
  <c r="BO117"/>
  <c r="BO118"/>
  <c r="BO119"/>
  <c r="BO120"/>
  <c r="BO121"/>
  <c r="BO122"/>
  <c r="BO123"/>
  <c r="BO124"/>
  <c r="BO125"/>
  <c r="BO126"/>
  <c r="AX126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0"/>
  <c r="BL101"/>
  <c r="BL102"/>
  <c r="BL103"/>
  <c r="BL104"/>
  <c r="BL105"/>
  <c r="BL106"/>
  <c r="BL107"/>
  <c r="BL108"/>
  <c r="BL109"/>
  <c r="BL110"/>
  <c r="BL111"/>
  <c r="BL112"/>
  <c r="BL113"/>
  <c r="BL114"/>
  <c r="BL115"/>
  <c r="BL116"/>
  <c r="BL117"/>
  <c r="BL118"/>
  <c r="BL119"/>
  <c r="BL120"/>
  <c r="BL121"/>
  <c r="BL122"/>
  <c r="BL123"/>
  <c r="BL124"/>
  <c r="BL125"/>
  <c r="BL10"/>
  <c r="I18" i="10"/>
  <c r="H18"/>
  <c r="G18"/>
  <c r="J17"/>
  <c r="J16"/>
  <c r="J15"/>
  <c r="J14"/>
  <c r="J13"/>
  <c r="J12"/>
  <c r="J11"/>
  <c r="J10"/>
  <c r="J9"/>
  <c r="J8"/>
  <c r="J7"/>
  <c r="J6"/>
  <c r="J5"/>
  <c r="J18" s="1"/>
  <c r="AG18" i="1"/>
  <c r="H41" i="2"/>
  <c r="M32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11"/>
  <c r="U126" i="1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0"/>
  <c r="G134" l="1"/>
  <c r="AF126"/>
  <c r="E139" s="1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0"/>
  <c r="AS126"/>
  <c r="AE126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6"/>
  <c r="AT117"/>
  <c r="AT118"/>
  <c r="AT119"/>
  <c r="AT120"/>
  <c r="AT121"/>
  <c r="AT122"/>
  <c r="AT123"/>
  <c r="AT124"/>
  <c r="AT125"/>
  <c r="AT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0"/>
  <c r="AN126"/>
  <c r="E137" s="1"/>
  <c r="W32" i="2"/>
  <c r="O32"/>
  <c r="I39" s="1"/>
  <c r="BD126" i="1"/>
  <c r="BF126"/>
  <c r="AM126"/>
  <c r="AA126"/>
  <c r="T126"/>
  <c r="L126"/>
  <c r="I32" i="2"/>
  <c r="E32"/>
  <c r="I38" s="1"/>
  <c r="AW126" i="1"/>
  <c r="S126"/>
  <c r="H126"/>
  <c r="H11" i="3"/>
  <c r="R126" i="1"/>
  <c r="H25" i="9"/>
  <c r="G25"/>
  <c r="F25"/>
  <c r="E25"/>
  <c r="D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25" s="1"/>
  <c r="BM126" i="1"/>
  <c r="BL126" s="1"/>
  <c r="BN126"/>
  <c r="BK126"/>
  <c r="BJ126"/>
  <c r="BG126"/>
  <c r="BC126"/>
  <c r="AV126"/>
  <c r="AL126"/>
  <c r="Z126"/>
  <c r="Q126"/>
  <c r="E136" l="1"/>
  <c r="E138"/>
  <c r="H39" i="2"/>
  <c r="E135" i="1"/>
  <c r="H38" i="2"/>
  <c r="F11" i="3"/>
  <c r="G11"/>
  <c r="V32" i="2"/>
  <c r="N32"/>
  <c r="J32"/>
  <c r="F32"/>
  <c r="D32"/>
  <c r="I37" s="1"/>
  <c r="BE126" i="1"/>
  <c r="AZ126"/>
  <c r="AU126"/>
  <c r="AT126" s="1"/>
  <c r="AQ126"/>
  <c r="P126"/>
  <c r="K126"/>
  <c r="G126"/>
  <c r="L32" i="2"/>
  <c r="T32"/>
  <c r="BI126" i="1"/>
  <c r="AP126"/>
  <c r="AK126"/>
  <c r="Y126"/>
  <c r="X126"/>
  <c r="R32" i="2"/>
  <c r="O126" i="1"/>
  <c r="J126"/>
  <c r="Q32" i="2"/>
  <c r="H32"/>
  <c r="AI126" i="1"/>
  <c r="AD126"/>
  <c r="N126"/>
  <c r="W126"/>
  <c r="AH126"/>
  <c r="AC126"/>
  <c r="AB126" s="1"/>
  <c r="M126" l="1"/>
  <c r="K32" i="2"/>
  <c r="I36"/>
  <c r="I35"/>
  <c r="E131" i="1"/>
  <c r="E132"/>
  <c r="F126"/>
  <c r="F129"/>
  <c r="E130"/>
  <c r="H35" i="2"/>
  <c r="H36"/>
  <c r="H37"/>
  <c r="E129" i="1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B112"/>
  <c r="BB113"/>
  <c r="BB114"/>
  <c r="BB115"/>
  <c r="BB116"/>
  <c r="BB117"/>
  <c r="BB118"/>
  <c r="BB119"/>
  <c r="BB120"/>
  <c r="BB121"/>
  <c r="BB122"/>
  <c r="BB123"/>
  <c r="BB124"/>
  <c r="BB125"/>
  <c r="BB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0"/>
  <c r="BB126" l="1"/>
  <c r="I7" i="3"/>
  <c r="I8"/>
  <c r="I9"/>
  <c r="I10"/>
  <c r="I6"/>
  <c r="C12" i="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11"/>
  <c r="X31" l="1"/>
  <c r="X29"/>
  <c r="X27"/>
  <c r="X25"/>
  <c r="X23"/>
  <c r="X21"/>
  <c r="X19"/>
  <c r="X17"/>
  <c r="X15"/>
  <c r="X13"/>
  <c r="X11"/>
  <c r="X30"/>
  <c r="X28"/>
  <c r="X26"/>
  <c r="X24"/>
  <c r="X22"/>
  <c r="X20"/>
  <c r="X18"/>
  <c r="X16"/>
  <c r="X14"/>
  <c r="X12"/>
  <c r="I11" i="3"/>
  <c r="G15" s="1"/>
  <c r="S32" i="2"/>
  <c r="G32"/>
  <c r="BH11" i="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0"/>
  <c r="AY101"/>
  <c r="AY102"/>
  <c r="AY103"/>
  <c r="AY104"/>
  <c r="AY105"/>
  <c r="AY106"/>
  <c r="AY107"/>
  <c r="AY108"/>
  <c r="AY109"/>
  <c r="AY110"/>
  <c r="AY111"/>
  <c r="AY112"/>
  <c r="AY113"/>
  <c r="AY114"/>
  <c r="AY115"/>
  <c r="AY116"/>
  <c r="AY117"/>
  <c r="AY118"/>
  <c r="AY119"/>
  <c r="AY120"/>
  <c r="AY121"/>
  <c r="AY122"/>
  <c r="AY123"/>
  <c r="AY124"/>
  <c r="AY125"/>
  <c r="AY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0"/>
  <c r="AG11"/>
  <c r="AG12"/>
  <c r="AG13"/>
  <c r="AG14"/>
  <c r="AG15"/>
  <c r="AG16"/>
  <c r="AG17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0"/>
  <c r="BO10" l="1"/>
  <c r="E15" i="6"/>
  <c r="D15"/>
  <c r="C15"/>
  <c r="F15"/>
  <c r="P32" i="2"/>
  <c r="U32" l="1"/>
  <c r="C32"/>
  <c r="BH126" i="1"/>
  <c r="AJ126"/>
  <c r="AY126"/>
  <c r="H15" i="6"/>
  <c r="X32" i="2" l="1"/>
  <c r="E140" i="1"/>
  <c r="I126" l="1"/>
  <c r="V126"/>
  <c r="AG126"/>
  <c r="AO126"/>
  <c r="H42" i="2"/>
  <c r="I42" s="1"/>
  <c r="N129" i="1" l="1"/>
  <c r="M23" i="6"/>
</calcChain>
</file>

<file path=xl/sharedStrings.xml><?xml version="1.0" encoding="utf-8"?>
<sst xmlns="http://schemas.openxmlformats.org/spreadsheetml/2006/main" count="832" uniqueCount="451">
  <si>
    <t>Lp</t>
  </si>
  <si>
    <t>Rozdzaj jednostki</t>
  </si>
  <si>
    <t>Jednostka Samorządu Terytorialnego</t>
  </si>
  <si>
    <t>Rozdział 
85156 § 2010</t>
  </si>
  <si>
    <t>Rozdział      
85213 § 2010</t>
  </si>
  <si>
    <t>Rozdział 
85213 § 2030</t>
  </si>
  <si>
    <t>Rozdział 
85214 § 2030</t>
  </si>
  <si>
    <t>Rodział 
85215 § 2010</t>
  </si>
  <si>
    <t>Rozdział 
85216 § 2030</t>
  </si>
  <si>
    <t>Rozdział 
85219 § 2030</t>
  </si>
  <si>
    <t>Rozdział 
85295 § 2030</t>
  </si>
  <si>
    <t>Rozdział 85305 § 2030</t>
  </si>
  <si>
    <t>Rozdział 85307 § 2030</t>
  </si>
  <si>
    <t xml:space="preserve">Razem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</si>
  <si>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</si>
  <si>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</si>
  <si>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</si>
  <si>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</si>
  <si>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</si>
  <si>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</si>
  <si>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</si>
  <si>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</si>
  <si>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</si>
  <si>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</si>
  <si>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</si>
  <si>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</si>
  <si>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</si>
  <si>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</si>
  <si>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</si>
  <si>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</si>
  <si>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</si>
  <si>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</si>
  <si>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</si>
  <si>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</si>
  <si>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</si>
  <si>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</si>
  <si>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</si>
  <si>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</si>
  <si>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</si>
  <si>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</si>
  <si>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</si>
  <si>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</si>
  <si>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</si>
  <si>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</si>
  <si>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</si>
  <si>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</si>
  <si>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Urząd Miasta</t>
  </si>
  <si>
    <t>Barczewo</t>
  </si>
  <si>
    <t>Bartoszyce</t>
  </si>
  <si>
    <t>Biała Piska</t>
  </si>
  <si>
    <t>Biskupiec</t>
  </si>
  <si>
    <t>Bisztynek</t>
  </si>
  <si>
    <t>Braniewo</t>
  </si>
  <si>
    <t>Dobre Miasto</t>
  </si>
  <si>
    <t>Działdowo</t>
  </si>
  <si>
    <t>Elbląg</t>
  </si>
  <si>
    <t>Ełk</t>
  </si>
  <si>
    <t>Frombork</t>
  </si>
  <si>
    <t>Giżycko</t>
  </si>
  <si>
    <t>Gołdap</t>
  </si>
  <si>
    <t>Górowo Ilaw.</t>
  </si>
  <si>
    <t>Iława</t>
  </si>
  <si>
    <t>Jeziorany</t>
  </si>
  <si>
    <t>Kętrzyn</t>
  </si>
  <si>
    <t>Kisielice</t>
  </si>
  <si>
    <t>Korsze</t>
  </si>
  <si>
    <t>Lidzbark Warm.</t>
  </si>
  <si>
    <t>Lidzbark Welski</t>
  </si>
  <si>
    <t>Lubawa</t>
  </si>
  <si>
    <t>Mikołajki</t>
  </si>
  <si>
    <t>Miłakowo</t>
  </si>
  <si>
    <t>Miłomłyn</t>
  </si>
  <si>
    <t>Młynary</t>
  </si>
  <si>
    <t>Morąg</t>
  </si>
  <si>
    <t>Mrągowo</t>
  </si>
  <si>
    <t>Nidzica</t>
  </si>
  <si>
    <t>Nowe Miasto Lub.</t>
  </si>
  <si>
    <t>Olecko</t>
  </si>
  <si>
    <t>Olsztyn</t>
  </si>
  <si>
    <t>33.</t>
  </si>
  <si>
    <t>Olsztynek</t>
  </si>
  <si>
    <t>34.</t>
  </si>
  <si>
    <t>Orneta</t>
  </si>
  <si>
    <t>35.</t>
  </si>
  <si>
    <t>Orzysz</t>
  </si>
  <si>
    <t>36.</t>
  </si>
  <si>
    <t>Ostróda</t>
  </si>
  <si>
    <t>37.</t>
  </si>
  <si>
    <t>Pasłęk</t>
  </si>
  <si>
    <t>38.</t>
  </si>
  <si>
    <t>Pasym</t>
  </si>
  <si>
    <t>39.</t>
  </si>
  <si>
    <t>Pieniężno</t>
  </si>
  <si>
    <t>40.</t>
  </si>
  <si>
    <t>Pisz</t>
  </si>
  <si>
    <t>41.</t>
  </si>
  <si>
    <t>Reszel</t>
  </si>
  <si>
    <t>42.</t>
  </si>
  <si>
    <t>Ruciane Nida</t>
  </si>
  <si>
    <t>43.</t>
  </si>
  <si>
    <t>Ryn</t>
  </si>
  <si>
    <t>44.</t>
  </si>
  <si>
    <t>Sępopol</t>
  </si>
  <si>
    <t>45.</t>
  </si>
  <si>
    <t xml:space="preserve">Susz </t>
  </si>
  <si>
    <t>46.</t>
  </si>
  <si>
    <t>Szczytno</t>
  </si>
  <si>
    <t>47.</t>
  </si>
  <si>
    <t>Tolkmicko</t>
  </si>
  <si>
    <t>48.</t>
  </si>
  <si>
    <t>Węgorzewo</t>
  </si>
  <si>
    <t>49.</t>
  </si>
  <si>
    <t>Zalewo</t>
  </si>
  <si>
    <t>50.</t>
  </si>
  <si>
    <t>Urząd Gminy</t>
  </si>
  <si>
    <t>Banie Mazurskie</t>
  </si>
  <si>
    <t>51.</t>
  </si>
  <si>
    <t>Barciany</t>
  </si>
  <si>
    <t>52.</t>
  </si>
  <si>
    <t>53.</t>
  </si>
  <si>
    <t>Biskupiec Pom.</t>
  </si>
  <si>
    <t>54.</t>
  </si>
  <si>
    <t>55.</t>
  </si>
  <si>
    <t>Budry</t>
  </si>
  <si>
    <t>56.</t>
  </si>
  <si>
    <t>Dąbrówno</t>
  </si>
  <si>
    <t>57.</t>
  </si>
  <si>
    <t>Dubeninki</t>
  </si>
  <si>
    <t>58.</t>
  </si>
  <si>
    <t>Dywity</t>
  </si>
  <si>
    <t>59.</t>
  </si>
  <si>
    <t>60.</t>
  </si>
  <si>
    <t>Dżwierzuty</t>
  </si>
  <si>
    <t>61.</t>
  </si>
  <si>
    <t>62.</t>
  </si>
  <si>
    <t>63.</t>
  </si>
  <si>
    <t>Gietrzwałd</t>
  </si>
  <si>
    <t>64.</t>
  </si>
  <si>
    <t>65.</t>
  </si>
  <si>
    <t>Godkowo</t>
  </si>
  <si>
    <t>66.</t>
  </si>
  <si>
    <t>Górowo Iław.</t>
  </si>
  <si>
    <t>67.</t>
  </si>
  <si>
    <t>Grodziczno</t>
  </si>
  <si>
    <t>68.</t>
  </si>
  <si>
    <t>Gronowo Elb.</t>
  </si>
  <si>
    <t>69.</t>
  </si>
  <si>
    <t>Grunwald</t>
  </si>
  <si>
    <t>70.</t>
  </si>
  <si>
    <t>71.</t>
  </si>
  <si>
    <t>Iłowo Osada</t>
  </si>
  <si>
    <t>72.</t>
  </si>
  <si>
    <t>Janowiec Kośc.</t>
  </si>
  <si>
    <t>73.</t>
  </si>
  <si>
    <t>Janowo</t>
  </si>
  <si>
    <t>74.</t>
  </si>
  <si>
    <t>Jedwabno</t>
  </si>
  <si>
    <t>75.</t>
  </si>
  <si>
    <t>Jonkowo</t>
  </si>
  <si>
    <t>76.</t>
  </si>
  <si>
    <t>Kalinowo</t>
  </si>
  <si>
    <t>77.</t>
  </si>
  <si>
    <t>78.</t>
  </si>
  <si>
    <t>Kiwity</t>
  </si>
  <si>
    <t>79.</t>
  </si>
  <si>
    <t>Kolno</t>
  </si>
  <si>
    <t>80.</t>
  </si>
  <si>
    <t>Kowale Oleckie</t>
  </si>
  <si>
    <t>81.</t>
  </si>
  <si>
    <t>Kozłowo</t>
  </si>
  <si>
    <t>82.</t>
  </si>
  <si>
    <t>Kruklanki</t>
  </si>
  <si>
    <t>83.</t>
  </si>
  <si>
    <t>Kurzętnik</t>
  </si>
  <si>
    <t>84.</t>
  </si>
  <si>
    <t>Lelkowo</t>
  </si>
  <si>
    <t>85.</t>
  </si>
  <si>
    <t>86.</t>
  </si>
  <si>
    <t>87.</t>
  </si>
  <si>
    <t>Lubomino</t>
  </si>
  <si>
    <t>88.</t>
  </si>
  <si>
    <t>Łukta</t>
  </si>
  <si>
    <t>89.</t>
  </si>
  <si>
    <t>Małdyty</t>
  </si>
  <si>
    <t>90.</t>
  </si>
  <si>
    <t>Markusy</t>
  </si>
  <si>
    <t>91.</t>
  </si>
  <si>
    <t>Milejewo</t>
  </si>
  <si>
    <t>92.</t>
  </si>
  <si>
    <t>Miłki</t>
  </si>
  <si>
    <t>93.</t>
  </si>
  <si>
    <t>94.</t>
  </si>
  <si>
    <t>95.</t>
  </si>
  <si>
    <t>96.</t>
  </si>
  <si>
    <t>Piecki</t>
  </si>
  <si>
    <t>97.</t>
  </si>
  <si>
    <t>Płoskinia</t>
  </si>
  <si>
    <t>98.</t>
  </si>
  <si>
    <t>Płośnica</t>
  </si>
  <si>
    <t>99.</t>
  </si>
  <si>
    <t>Pozezdrze</t>
  </si>
  <si>
    <t>100.</t>
  </si>
  <si>
    <t>Prostki</t>
  </si>
  <si>
    <t>101.</t>
  </si>
  <si>
    <t>Purda</t>
  </si>
  <si>
    <t>102.</t>
  </si>
  <si>
    <t>Rozogi</t>
  </si>
  <si>
    <t>103.</t>
  </si>
  <si>
    <t>Rybno</t>
  </si>
  <si>
    <t>104.</t>
  </si>
  <si>
    <t>Rychliki</t>
  </si>
  <si>
    <t>105.</t>
  </si>
  <si>
    <t>Sorkwity</t>
  </si>
  <si>
    <t>106.</t>
  </si>
  <si>
    <t>Srokowo</t>
  </si>
  <si>
    <t>107.</t>
  </si>
  <si>
    <t>Stare Juchy</t>
  </si>
  <si>
    <t>108.</t>
  </si>
  <si>
    <t>Stawiguda</t>
  </si>
  <si>
    <t>109.</t>
  </si>
  <si>
    <t>110.</t>
  </si>
  <si>
    <t>Świątki</t>
  </si>
  <si>
    <t>111.</t>
  </si>
  <si>
    <t>Świętajno Szcz.</t>
  </si>
  <si>
    <t>112.</t>
  </si>
  <si>
    <t>Świętajno Oleckie</t>
  </si>
  <si>
    <t>113.</t>
  </si>
  <si>
    <t>Wielbark</t>
  </si>
  <si>
    <t>114.</t>
  </si>
  <si>
    <t>Wieliczki</t>
  </si>
  <si>
    <t>115.</t>
  </si>
  <si>
    <t>Wilczęta</t>
  </si>
  <si>
    <t>116.</t>
  </si>
  <si>
    <t>Wydminy</t>
  </si>
  <si>
    <t>Ogółem Urzędy Miast i Gmin</t>
  </si>
  <si>
    <t>Lp.</t>
  </si>
  <si>
    <t>Powiat</t>
  </si>
  <si>
    <t>Rozdział
 85156 § 2110</t>
  </si>
  <si>
    <t>Rozdział 
85202 § 2130</t>
  </si>
  <si>
    <t>Rozdział 
85205 § 2110</t>
  </si>
  <si>
    <t>Rozdział
 85321 § 2110</t>
  </si>
  <si>
    <t>Razem</t>
  </si>
  <si>
    <t>specjalistyczne ośrodki wsparcia</t>
  </si>
  <si>
    <t>programy korekcyjno - edukacyjne</t>
  </si>
  <si>
    <t xml:space="preserve">1. </t>
  </si>
  <si>
    <t xml:space="preserve">2. </t>
  </si>
  <si>
    <t xml:space="preserve">3. </t>
  </si>
  <si>
    <t xml:space="preserve">4. </t>
  </si>
  <si>
    <t xml:space="preserve">7. </t>
  </si>
  <si>
    <t xml:space="preserve">9. </t>
  </si>
  <si>
    <t xml:space="preserve">10. </t>
  </si>
  <si>
    <t xml:space="preserve">11. </t>
  </si>
  <si>
    <t xml:space="preserve">12. </t>
  </si>
  <si>
    <t>m. Elbląg</t>
  </si>
  <si>
    <t>m. Olsztyn</t>
  </si>
  <si>
    <t>Rozdział</t>
  </si>
  <si>
    <t>§</t>
  </si>
  <si>
    <t>Wydatek w układzie zadaniowym</t>
  </si>
  <si>
    <t>RAZEM</t>
  </si>
  <si>
    <t>OGÓŁEM</t>
  </si>
  <si>
    <t>Nazwa podmiotu (organizacji)</t>
  </si>
  <si>
    <t>Nr rachunku bankowego</t>
  </si>
  <si>
    <t>85305 § 2830</t>
  </si>
  <si>
    <t>85305 § 2810</t>
  </si>
  <si>
    <t>85306 § 2830</t>
  </si>
  <si>
    <t>85307 § 2810</t>
  </si>
  <si>
    <t>05 1140 2004 0000 3402 7513 5824</t>
  </si>
  <si>
    <t>76 1090 2590 0000 0001 3046 7703</t>
  </si>
  <si>
    <t>59 1440 1390 0000 0000 1652 3526</t>
  </si>
  <si>
    <t>84 1160 2202 0000 0002 7155 5157</t>
  </si>
  <si>
    <t>31 1160 2202 0000 0002 5883 7568</t>
  </si>
  <si>
    <t>52 1020 3639 0000 8402 0124 2221</t>
  </si>
  <si>
    <t>02 2030 0045 1110 0000 0228 4710</t>
  </si>
  <si>
    <t>26 1320 1537 2191 9134 3000 0001</t>
  </si>
  <si>
    <t>13 1020 4753 0000 0202 0094 1484</t>
  </si>
  <si>
    <t>98 8823 1017 2002 0200 3929 0001</t>
  </si>
  <si>
    <t>Tytuł zadania
(wg oferty)</t>
  </si>
  <si>
    <t>Nr umowy</t>
  </si>
  <si>
    <t>Nr konta</t>
  </si>
  <si>
    <t xml:space="preserve">5. </t>
  </si>
  <si>
    <t>Rozdział 
85204 § 2160</t>
  </si>
  <si>
    <t>13.1.2.1.Wsparcie finansowe zadań i programów realizacji zadań pomocy społecznej</t>
  </si>
  <si>
    <t xml:space="preserve">13.1.2.2
Wspieranie osób z zaburzeniami psychicznymi </t>
  </si>
  <si>
    <t>Rozdział 
75515 § 2110</t>
  </si>
  <si>
    <t>Podmiot</t>
  </si>
  <si>
    <t>85306 § 2820</t>
  </si>
  <si>
    <t>Żłobek Niepubliczny "Bączek" w Elku, Ewa Topolska</t>
  </si>
  <si>
    <t>80 1020 4724 0000 3002 0109 1636</t>
  </si>
  <si>
    <t>Klub Rozwoju Malucha "U TYGRYSKA" w Elblągu, Sandra Szyca</t>
  </si>
  <si>
    <t>Domowa Akademia "SMYK" w Ornecie, Magdalena Chrząszcz</t>
  </si>
  <si>
    <t>Żłobek "Nasze Pociechy" w Mrągowie, Agnieszka Paradowska</t>
  </si>
  <si>
    <t>Klub Malucha "KU KU RY KUUU" w Dąbrównie, Ewa Mówińska</t>
  </si>
  <si>
    <t>Żłobek "Małe Misie" w Giżycku, Magdalena Chrząszcz</t>
  </si>
  <si>
    <t>POYEL Sp. z o.o. w Olsztynie Żłobek KRAINA BAJEK</t>
  </si>
  <si>
    <t>26 2490 0005 0000 4520 4456 9596</t>
  </si>
  <si>
    <t>Klub Malucha "SMOCZEK" w Morągu, Ewelina Gotówko</t>
  </si>
  <si>
    <t>Klub Dziecięcy "Krasnoludek" w Działdowie, Joanna Stachewicz</t>
  </si>
  <si>
    <t>16 1020 3583 0000 3902 0134 0017</t>
  </si>
  <si>
    <t>Fundacja Rozwoju Warmii i Mazur w Iławie, Żłobek "Majka" w Iławie</t>
  </si>
  <si>
    <t>13 1020 3583 0000 3702 0143 2319</t>
  </si>
  <si>
    <t>Centrum Rozwoju dziecka "OSTOJA" w Idzbarku - Klub "OSTOJA"</t>
  </si>
  <si>
    <t>Karolina Czyżykowska Olsztyn Klub Dziecięcy "LISEK"</t>
  </si>
  <si>
    <t>65 1320 1537 2961 9797 2000 0001</t>
  </si>
  <si>
    <t>Żłobek "URWIS" w Olsztynie</t>
  </si>
  <si>
    <t>78 1160 2202 0000 0001 9844 6656</t>
  </si>
  <si>
    <t>Olsztyńska Grupa Edukacji Dziecięcej EDU w Olsztynie, Żłobek ArtSchool</t>
  </si>
  <si>
    <t xml:space="preserve">11 2030 0045 1110 0000 0388 9510 </t>
  </si>
  <si>
    <t>Fundacja PRO-EKO-FEMINA w Olsztynie</t>
  </si>
  <si>
    <t>Żłobek Niepubliczny "PUCHATEK" w Ełku, Katarzyna Krynicka</t>
  </si>
  <si>
    <t>Żłobek "Bajkowy Świat Malucha" w Nidzicy, Katarzyna Kamińska-Siepsiak</t>
  </si>
  <si>
    <t>Żłobek Maluszek Braniewo</t>
  </si>
  <si>
    <t>52 2030 0045 1110 0000 0421 8960</t>
  </si>
  <si>
    <t>Stowarzyszenie Oświata-Wychowanie-Aktywizacja „SOWA” w Olsztynie, ul. Bartąska 3n/5 10-680 Olsztyn</t>
  </si>
  <si>
    <t>59 1140 2004 0000 3402 7602 4633</t>
  </si>
  <si>
    <t>RAZEM 85305 § 6330</t>
  </si>
  <si>
    <t>GMINY</t>
  </si>
  <si>
    <t>POWIATY</t>
  </si>
  <si>
    <t>samorząd</t>
  </si>
  <si>
    <t>maluch</t>
  </si>
  <si>
    <t>4.07</t>
  </si>
  <si>
    <t>Rozdział                                                                                                                                                                                                        85203 § 2010</t>
  </si>
  <si>
    <t>13.4.1.5 
Pomoc państwa w wychowywaniu dzieci</t>
  </si>
  <si>
    <t xml:space="preserve"> 13.1.2.1
Wsparcie finansowe zadań i programów realizacji zadań pomocy społecznej</t>
  </si>
  <si>
    <t xml:space="preserve"> 20.1.3.1
Opłacanie i refundacja składek na ubezpieczenie zdrowotne z budżetu państwa za osoby uprawnione</t>
  </si>
  <si>
    <t xml:space="preserve"> 13.1.2.1
 Wsparcie finansowe zadań i programów realizacji zadań pomocy społecznej</t>
  </si>
  <si>
    <t>Rozdział 85211 § 2060</t>
  </si>
  <si>
    <t>13.1.2.6
 Pomoc państwa w zakresie dożywiania oraz pomoc żywnościowa dla najuboższych</t>
  </si>
  <si>
    <t>Rozdział 
85195 § 2010</t>
  </si>
  <si>
    <t>20.1.4.3
  Świadczenia opieki zdrowotnej dla osób nieobjętych obowiązkiem ubezpieczenia zdrowotnego oraz cudzoziemcom w Polsce i Polakom za granicą</t>
  </si>
  <si>
    <t>13.1.2.1 
Wsparcie finansowe zadań i programów realizacji zadań pomocy społecznej</t>
  </si>
  <si>
    <t>Rozdział 
71035 § 2020</t>
  </si>
  <si>
    <t xml:space="preserve"> 9.1.1.7 
Sprawowanie opieki nad miejscami walk i męczeństwa oraz grobami i cmentarzami wojennymi</t>
  </si>
  <si>
    <t>20.1.3.1 
Opłacanie i refundacja składek na ubezpieczenie zdrowotne z budżetu państwa za osoby uprawnione</t>
  </si>
  <si>
    <t>Rozdział 
85278 § 2010</t>
  </si>
  <si>
    <t xml:space="preserve"> 13.1.2.1 
Wsparcie finansowe zadań i programów realizacji zadań pomocy społecznej</t>
  </si>
  <si>
    <t>Rozdział 
85219 § 2010</t>
  </si>
  <si>
    <t>Rozdział 
85228 § 2010</t>
  </si>
  <si>
    <t>13.4.1.2 
Rozwój instytucji opieki nad dziećmi w wieku do lat 3</t>
  </si>
  <si>
    <t>Rozdział 
85305 § 6330</t>
  </si>
  <si>
    <t xml:space="preserve">Rozdział 
85201 § 2160 </t>
  </si>
  <si>
    <t>13.4.1.5
 Pomoc państwa w wychowywaniu dzieci</t>
  </si>
  <si>
    <t xml:space="preserve"> 18.7.2.8 
Nieodpłatna pomoc prawna oraz edukacja prawna</t>
  </si>
  <si>
    <t>13.1.2.1
Wsparcie finansowe zadań i programów realizacji zadań pomocy społecznej</t>
  </si>
  <si>
    <t xml:space="preserve"> 20.1.3.1
 Opłacanie i refundacja składek na ubezpieczenie zdrowotne z budżetu państwa za osoby uprawnione</t>
  </si>
  <si>
    <t>Rozdział  
85203 § 2110</t>
  </si>
  <si>
    <t xml:space="preserve"> 13.1.2.5
 Przeciwdzialanie przemocy w rodzinie</t>
  </si>
  <si>
    <t>13.1.3.3 
Prowadzenie nadzoru i wykonywanie funkcji kontrolnych nad orzekaniem o niepełnosprawności i stopniu niepełnosprawności</t>
  </si>
  <si>
    <t>14.3.1.2
 Współpraca z partnerami społecznymi na rzecz wzmocnienia instytucji dialogu społecznego oraz kształtowanie form dialogu i rozwiązań w zakresie zbiorowego prawa pracy</t>
  </si>
  <si>
    <t xml:space="preserve"> 13.1.2.5 
Przeciwdzialanie przemocy w rodzinie</t>
  </si>
  <si>
    <t xml:space="preserve">13.4.1.1                                                                                                                                                                                           Świadczenia rodzinne 
i świadczenia z funduszu alimentacyjnego
</t>
  </si>
  <si>
    <t xml:space="preserve"> 13.4.2.4 
Finansowanie, monitorowanie oraz kontrola realizacji zadań w obszarze wspierania rodziny i systemu pieczy zastępczej
</t>
  </si>
  <si>
    <t>Sporządziła: Kamila Małachowska</t>
  </si>
  <si>
    <t>71 1240 5598 1111 0000 5033 4618</t>
  </si>
  <si>
    <t>05 1240 5598 1111 0010 3358 4842</t>
  </si>
  <si>
    <t>Rozdział 
85212 § 2010</t>
  </si>
  <si>
    <t>13.4.1.1 
Świadczenia rodzinne 
i świadczenia z funduszu alimentacyjnego</t>
  </si>
  <si>
    <t>13.1.2.1   
Wsparcie finansowe zadań i programów realizacji zadań pomocy społecznej</t>
  </si>
  <si>
    <t>Lokalizacja  środków  dotacji celowych na realizację zadan samorządu województwa na miesiąc WRZESIEŃ 2016 r.</t>
  </si>
  <si>
    <t>przekazane</t>
  </si>
  <si>
    <t xml:space="preserve">przekazane </t>
  </si>
  <si>
    <t>Lokalizacja środków dla powiatów na miesiąc WRZESIEŃ 2016 r.</t>
  </si>
  <si>
    <t>przekazane 01.09</t>
  </si>
  <si>
    <t>przekazane 05.09</t>
  </si>
  <si>
    <t>Lokalizacja środków dla gmin na miesiąc WRZESIEŃ 2016 r.</t>
  </si>
  <si>
    <t>przekazane 07.09</t>
  </si>
  <si>
    <t>przekazane 09.09</t>
  </si>
  <si>
    <t>Rozdział 
85231 § 2010</t>
  </si>
  <si>
    <t>przekazane 9.09</t>
  </si>
  <si>
    <t>przekazane 13.09</t>
  </si>
  <si>
    <t>Rozdział 
85295 § 2010</t>
  </si>
  <si>
    <t>13.4.1.4. Wsparcie rodzin wielodzietnych</t>
  </si>
  <si>
    <t>LOKALIZACJA MALUCH wrzesień 2016</t>
  </si>
  <si>
    <t xml:space="preserve"> 13.4.1.2 rozwój instytucji opieki nad dziećmi w wieku do lat 3</t>
  </si>
  <si>
    <t>Sporządziła: Karina Anioł-Orchowska, wew. 516</t>
  </si>
  <si>
    <t>Olsztyn, dnia 13.09.2016</t>
  </si>
  <si>
    <t>przekazane 15.09</t>
  </si>
  <si>
    <t>przekazane 19.09</t>
  </si>
  <si>
    <t>Rozdział 85026 § 2030</t>
  </si>
  <si>
    <t>13.4.2.4
  Finansowanie, monitorowanie oraz kontrola realizacji zadań w obszarze wspierania rodziny i systemu pieczy zastępczej</t>
  </si>
  <si>
    <t>przekazane 22.09</t>
  </si>
  <si>
    <t>Rozdział 85204 § 2130</t>
  </si>
  <si>
    <t>Rozdział 85204§ 2110</t>
  </si>
  <si>
    <t xml:space="preserve"> 13.4.2.2  Finansowanie pobytu dzieci cudzoziemców umieszczonych w pieczy zastępczej</t>
  </si>
  <si>
    <t xml:space="preserve"> 13.4.2.4  Finansowanie, monitorowanie oraz kontrola realizacji zadań w obszarze wspierania rodziny i systemu pieczy zastępczej</t>
  </si>
  <si>
    <t>przekazane 26.09</t>
  </si>
  <si>
    <t>przekazane  13.09</t>
  </si>
  <si>
    <t>przekazane 28.09</t>
  </si>
  <si>
    <t>przekazane 30.09</t>
  </si>
  <si>
    <t>Lokalizacja środków na dzień 30 września 2016</t>
  </si>
  <si>
    <t>Podmiot bezpośrednio realizujący zadanie</t>
  </si>
  <si>
    <t>85295 § 2810</t>
  </si>
  <si>
    <t>85295 § 2820</t>
  </si>
  <si>
    <t>85295 § 2830</t>
  </si>
  <si>
    <t>Przyznana kwota dotacji</t>
  </si>
  <si>
    <t>Stowarzyszenie na rzecz osób bezdomnych i potrzebujących "Od nowa…"
ul. Nowodworska 49
82-300 Elbląg</t>
  </si>
  <si>
    <t>"Świadczenie bezpośredniej pomocy na rzecz osób bezdomnych i zagrożonych bezdomnością z Miasta Elbląg i okolic"</t>
  </si>
  <si>
    <t>PS-I.3146.8.1.2016.B</t>
  </si>
  <si>
    <t>55 1160 2202 0000 0002 1815 9895</t>
  </si>
  <si>
    <t xml:space="preserve">Stowarzyszenie "Otwarte Drzwi" 
Al. Zwycięstwa 3a
19-400 Olecko </t>
  </si>
  <si>
    <t>"Pomoc bezdomnym"</t>
  </si>
  <si>
    <t>PS-I.3146.8.2.2016.B</t>
  </si>
  <si>
    <t>34 9339 0006 0000 0006 6006 0001</t>
  </si>
  <si>
    <t xml:space="preserve">Stowarzyszenie Pomocy Bliźniemu "Mar-Kot"
ul. Mikołaja Kopernika 2
05-850 Ożarów Mazowiecki </t>
  </si>
  <si>
    <t>Dom Rodzinny 
Arklity 3
11-410 Barciany</t>
  </si>
  <si>
    <t xml:space="preserve"> "Powrót osób bezdomnych do społeczności - edycja 2016"</t>
  </si>
  <si>
    <t>PS-I.3146.8.3.2016.B</t>
  </si>
  <si>
    <t>53 2030 0045 1110 0000 0386 9160</t>
  </si>
  <si>
    <t>Dom Samotnych Matek z Dziećmi "Kotanek"
Sławosze 2
11-410 Barciany</t>
  </si>
  <si>
    <t>"Powrót osób bezdomnych do społeczności - edycja 2016"</t>
  </si>
  <si>
    <t>PS-I.3146.8.4.2016.B</t>
  </si>
  <si>
    <t>Działdowskie Centrum CARITAS im. Abp. A. J. Nowowiejskiego
 ul. Księżodworska 23 13-200 Działdowo</t>
  </si>
  <si>
    <t>Działdowskie Centrum CARITAS im. Abp. A. J. Nowowiejskiego
 ul. Księżodworska 23 
13-200 Działdowo</t>
  </si>
  <si>
    <t>PS-I.3146.8.5.2016.B</t>
  </si>
  <si>
    <t>52 2030 0045 1110 0000 0228 0900</t>
  </si>
  <si>
    <t>Stowarzyszenie MONAR 
ul. Nowolipki 9b
00-151 Warszawa</t>
  </si>
  <si>
    <t>Dom dla Osób Bezdomnych i Najuboższych Monar-Markot w Ełku 
ul. Dąbrowskiego 3c
19-300 Ełk</t>
  </si>
  <si>
    <t>"Wsparcie działalności Domu dla Osób Bezdomnych i Najuboższych Monar-Markot w Ełku na rzecz powrotu osób bezdomnych do społeczności"</t>
  </si>
  <si>
    <t>PS-I.3146.8.6.2016.B</t>
  </si>
  <si>
    <t>17 9331 0004 0000 0010 7376 0001</t>
  </si>
  <si>
    <t>Centrum Pomocy Bliźniemu Markot w Marwałdzie
Marwałd 56
14-120 Dąbrówno</t>
  </si>
  <si>
    <t>"Świadczenie bezpośredniej pomocy na rzecz osób bezdomnych i zagrożonych bezdomnością w zakresie całodobowego pobytu z wyżywieniem"</t>
  </si>
  <si>
    <t>PS-I.3146.8.7.2016.B</t>
  </si>
  <si>
    <t>68 8823 1017 2002 0000 0260 0001</t>
  </si>
  <si>
    <t>Polski Komitet Pomocy Społecznej Warmińsko-Mazurski Zarząd Wojewódzki w Olsztynie
ul. Dąbrowszczaków 34/3
10-541 Olsztyn</t>
  </si>
  <si>
    <t>"Prowadzenie magazynu darów i wydawanie odzieży"</t>
  </si>
  <si>
    <t>PS-I.3146.8.8.2016.B</t>
  </si>
  <si>
    <t>Zarząd Rejonowy Polskiego Komitetu Pomocy Społecznej w Bartoszycach 
ul. Pieniężnego 10 A
 11-200 Bartoszyce</t>
  </si>
  <si>
    <t>"Całodobowy pobyt z wyżywieniem"</t>
  </si>
  <si>
    <t>PS-I.3146.8.9.2016.B</t>
  </si>
  <si>
    <t>Polski Komitet Pomocy Społecznej Stowarzyszenie Charytatywne Zarząd Rejonowy w Ostródzie
ul. Sienkiewicza 15
14-100 Ostróda</t>
  </si>
  <si>
    <t>"Działalność na rzecz osób bezdomnych i zagrożonych bezdomnością"</t>
  </si>
  <si>
    <t>PS-I.3146.8.10.2016.B</t>
  </si>
  <si>
    <t xml:space="preserve">42 1160 2202 0000 0000 8055 4571 </t>
  </si>
  <si>
    <t>Caritas Diecezji Ełckiej 
ul. Ks. Prał. Mariana Szczęsnego 1
19-300 Ełk</t>
  </si>
  <si>
    <t>"Wsparcie osób bezdomnych"</t>
  </si>
  <si>
    <t>PS-I.3146.8.11.2016.B</t>
  </si>
  <si>
    <t>29 1020 4724 0000 3302 0027 2369</t>
  </si>
  <si>
    <t>Caritas Archidiecezji Warmińskiej 
ul. Grunwaldzka 45
10-125 Olsztyn</t>
  </si>
  <si>
    <t>Archidiecezjalne Centrum Charytatywne Caritas Archidiecezji Warmińskiej 
ul. Grunwaldzka 45
10-125 Olsztyn</t>
  </si>
  <si>
    <t>"Powrót osób bezdomnych do społeczności - edycja 2016. Pomoc doraźna"</t>
  </si>
  <si>
    <t>PS-I.3146.8.12.2016.B</t>
  </si>
  <si>
    <t xml:space="preserve">Diecezja Elbląska
ul. Świętego Ducha 11
82-300 Elbląg </t>
  </si>
  <si>
    <t>Ośrodek Wsparcia i Interwencji Kryzysowej Dom dla Matek z Małoletnimi Dziećmi i Kobiet w Ciąży
ul. Nowodworska 49
82-300 Elbląg</t>
  </si>
  <si>
    <t>"Zapewnienie całodobowego pobytu z wyżywieniem bezdomnym kobietom i ich dzieciom"</t>
  </si>
  <si>
    <t>PS-I.3146.8.13.2016.B</t>
  </si>
  <si>
    <t>31 1020 1752 0000 0802 0069 5957</t>
  </si>
  <si>
    <t>Olsztyn, dnia 30.09.2016 r.</t>
  </si>
  <si>
    <t>Olsztyn, dnia 30.09.2016</t>
  </si>
  <si>
    <t>Sporządziła: Karina Anioł-Orchowska</t>
  </si>
  <si>
    <t>Sporządził: Karina Anioł-Orchowska</t>
  </si>
  <si>
    <t xml:space="preserve"> przekazane 13.09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</si>
</sst>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.00_ ;\-#,##0.00\ "/>
    <numFmt numFmtId="165" formatCode="#,##0.00;[Red]#,##0.00"/>
  </numFmts>
  <fonts count="7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8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sz val="10"/>
      <name val="Arial CE"/>
      <family val="2"/>
      <charset val="238"/>
    </font>
    <font>
      <b/>
      <sz val="14"/>
      <name val="Garamond"/>
      <family val="1"/>
      <charset val="238"/>
    </font>
    <font>
      <sz val="11"/>
      <color theme="1"/>
      <name val="Garamond"/>
      <family val="2"/>
      <charset val="238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2"/>
      <name val="Bookman Old Style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2"/>
      <name val="Garamond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Garamond"/>
      <family val="1"/>
      <charset val="238"/>
    </font>
    <font>
      <b/>
      <sz val="22"/>
      <name val="Garamond"/>
      <family val="1"/>
      <charset val="238"/>
    </font>
    <font>
      <i/>
      <sz val="11"/>
      <color theme="1"/>
      <name val="Garamond"/>
      <family val="1"/>
      <charset val="238"/>
    </font>
    <font>
      <i/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2"/>
      <color indexed="8"/>
      <name val="Garamond"/>
      <family val="1"/>
      <charset val="238"/>
    </font>
    <font>
      <b/>
      <sz val="20"/>
      <name val="Garamond"/>
      <family val="1"/>
      <charset val="238"/>
    </font>
    <font>
      <b/>
      <i/>
      <sz val="12"/>
      <color theme="1"/>
      <name val="Garamond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9"/>
      <name val="Arial PL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color theme="1"/>
      <name val="Garamond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11"/>
      <color indexed="8"/>
      <name val="Garamond"/>
      <family val="1"/>
      <charset val="238"/>
    </font>
    <font>
      <sz val="2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35"/>
      </patternFill>
    </fill>
    <fill>
      <patternFill patternType="solid">
        <fgColor indexed="31"/>
        <bgColor indexed="5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5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5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5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1"/>
      </patternFill>
    </fill>
    <fill>
      <patternFill patternType="solid">
        <fgColor indexed="26"/>
        <bgColor indexed="41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0" fontId="2" fillId="0" borderId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20" fillId="0" borderId="0"/>
    <xf numFmtId="0" fontId="20" fillId="0" borderId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20" fillId="0" borderId="0"/>
    <xf numFmtId="0" fontId="20" fillId="0" borderId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20" fillId="0" borderId="0"/>
    <xf numFmtId="0" fontId="20" fillId="0" borderId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20" fillId="0" borderId="0"/>
    <xf numFmtId="0" fontId="20" fillId="0" borderId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20" fillId="0" borderId="0"/>
    <xf numFmtId="0" fontId="20" fillId="0" borderId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20" fillId="0" borderId="0"/>
    <xf numFmtId="0" fontId="20" fillId="0" borderId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20" fillId="0" borderId="0"/>
    <xf numFmtId="0" fontId="20" fillId="0" borderId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20" fillId="0" borderId="0"/>
    <xf numFmtId="0" fontId="20" fillId="0" borderId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20" fillId="0" borderId="0"/>
    <xf numFmtId="0" fontId="20" fillId="0" borderId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20" fillId="0" borderId="0"/>
    <xf numFmtId="0" fontId="20" fillId="0" borderId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20" fillId="0" borderId="0"/>
    <xf numFmtId="0" fontId="20" fillId="0" borderId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20" fillId="0" borderId="0"/>
    <xf numFmtId="0" fontId="20" fillId="0" borderId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20" fillId="0" borderId="0"/>
    <xf numFmtId="0" fontId="20" fillId="0" borderId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20" fillId="0" borderId="0"/>
    <xf numFmtId="0" fontId="20" fillId="0" borderId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20" fillId="0" borderId="0"/>
    <xf numFmtId="0" fontId="20" fillId="0" borderId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20" fillId="0" borderId="0"/>
    <xf numFmtId="0" fontId="20" fillId="0" borderId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20" fillId="0" borderId="0"/>
    <xf numFmtId="0" fontId="20" fillId="0" borderId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20" fillId="0" borderId="0"/>
    <xf numFmtId="0" fontId="20" fillId="0" borderId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20" fillId="0" borderId="0"/>
    <xf numFmtId="0" fontId="20" fillId="0" borderId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0" borderId="3">
      <alignment horizontal="left" vertical="top"/>
    </xf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6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20" fillId="0" borderId="0"/>
    <xf numFmtId="0" fontId="20" fillId="0" borderId="0"/>
    <xf numFmtId="0" fontId="20" fillId="0" borderId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4" fillId="15" borderId="15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5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20" fillId="0" borderId="0"/>
    <xf numFmtId="0" fontId="20" fillId="0" borderId="0"/>
    <xf numFmtId="0" fontId="20" fillId="0" borderId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5" fillId="34" borderId="16" applyNumberFormat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43" fontId="4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41" fillId="0" borderId="0"/>
    <xf numFmtId="0" fontId="20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20" fillId="0" borderId="0"/>
    <xf numFmtId="0" fontId="20" fillId="0" borderId="0"/>
    <xf numFmtId="0" fontId="20" fillId="0" borderId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8" fillId="36" borderId="18" applyNumberFormat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2" fillId="0" borderId="0"/>
    <xf numFmtId="0" fontId="13" fillId="0" borderId="0"/>
    <xf numFmtId="0" fontId="20" fillId="0" borderId="0"/>
    <xf numFmtId="0" fontId="5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3" fillId="0" borderId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5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20" fillId="0" borderId="0"/>
    <xf numFmtId="0" fontId="20" fillId="0" borderId="0"/>
    <xf numFmtId="0" fontId="20" fillId="0" borderId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0" fontId="55" fillId="34" borderId="15" applyNumberFormat="0" applyAlignment="0" applyProtection="0"/>
    <xf numFmtId="9" fontId="41" fillId="0" borderId="0" applyFont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0" fontId="20" fillId="0" borderId="0"/>
    <xf numFmtId="0" fontId="20" fillId="0" borderId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13" fillId="0" borderId="0" applyFont="0" applyFill="0" applyBorder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41" fillId="39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20" fillId="38" borderId="23" applyNumberFormat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1" fillId="0" borderId="0"/>
  </cellStyleXfs>
  <cellXfs count="351">
    <xf numFmtId="0" fontId="0" fillId="0" borderId="0" xfId="0"/>
    <xf numFmtId="4" fontId="8" fillId="0" borderId="3" xfId="3" applyNumberFormat="1" applyFont="1" applyFill="1" applyBorder="1" applyAlignment="1">
      <alignment horizontal="center" vertical="center" wrapText="1"/>
    </xf>
    <xf numFmtId="4" fontId="8" fillId="0" borderId="3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center" wrapText="1"/>
    </xf>
    <xf numFmtId="0" fontId="0" fillId="0" borderId="0" xfId="0" applyFill="1"/>
    <xf numFmtId="0" fontId="15" fillId="0" borderId="0" xfId="8" applyFont="1" applyAlignment="1">
      <alignment horizontal="center" vertical="center"/>
    </xf>
    <xf numFmtId="0" fontId="15" fillId="0" borderId="0" xfId="8" applyFont="1" applyFill="1" applyAlignment="1">
      <alignment horizontal="center" vertical="center"/>
    </xf>
    <xf numFmtId="0" fontId="17" fillId="0" borderId="0" xfId="8" applyFont="1" applyAlignment="1">
      <alignment horizontal="center" vertical="center"/>
    </xf>
    <xf numFmtId="0" fontId="15" fillId="0" borderId="0" xfId="8" applyFont="1" applyAlignment="1">
      <alignment horizontal="center" vertical="center" wrapText="1"/>
    </xf>
    <xf numFmtId="0" fontId="15" fillId="0" borderId="0" xfId="8" applyFont="1" applyFill="1" applyAlignment="1">
      <alignment horizontal="center" vertical="center" wrapText="1"/>
    </xf>
    <xf numFmtId="0" fontId="15" fillId="2" borderId="0" xfId="8" applyFont="1" applyFill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>
      <alignment horizontal="center" vertical="center" wrapText="1"/>
    </xf>
    <xf numFmtId="0" fontId="0" fillId="3" borderId="0" xfId="0" applyFill="1"/>
    <xf numFmtId="4" fontId="8" fillId="3" borderId="3" xfId="3" applyNumberFormat="1" applyFont="1" applyFill="1" applyBorder="1" applyAlignment="1">
      <alignment vertical="center" wrapText="1"/>
    </xf>
    <xf numFmtId="0" fontId="0" fillId="4" borderId="0" xfId="0" applyFill="1"/>
    <xf numFmtId="0" fontId="0" fillId="6" borderId="0" xfId="0" applyFill="1"/>
    <xf numFmtId="0" fontId="6" fillId="0" borderId="0" xfId="8" applyFont="1" applyFill="1" applyAlignment="1">
      <alignment horizontal="center" vertical="center" wrapText="1"/>
    </xf>
    <xf numFmtId="0" fontId="15" fillId="0" borderId="0" xfId="8" applyFont="1" applyFill="1" applyBorder="1" applyAlignment="1">
      <alignment horizontal="center" vertical="center" wrapText="1"/>
    </xf>
    <xf numFmtId="164" fontId="15" fillId="0" borderId="0" xfId="8" applyNumberFormat="1" applyFont="1" applyFill="1" applyBorder="1" applyAlignment="1">
      <alignment horizontal="center" vertical="center" wrapText="1"/>
    </xf>
    <xf numFmtId="0" fontId="17" fillId="0" borderId="0" xfId="8" applyFont="1" applyFill="1" applyBorder="1" applyAlignment="1">
      <alignment horizontal="center" vertical="center"/>
    </xf>
    <xf numFmtId="0" fontId="17" fillId="0" borderId="0" xfId="10" applyFont="1" applyFill="1" applyAlignment="1">
      <alignment horizontal="left" vertical="center"/>
    </xf>
    <xf numFmtId="0" fontId="17" fillId="0" borderId="0" xfId="10" applyFont="1" applyFill="1" applyBorder="1" applyAlignment="1">
      <alignment horizontal="left" vertical="center"/>
    </xf>
    <xf numFmtId="0" fontId="8" fillId="3" borderId="3" xfId="8" applyFont="1" applyFill="1" applyBorder="1" applyAlignment="1">
      <alignment horizontal="center" vertical="center"/>
    </xf>
    <xf numFmtId="164" fontId="9" fillId="3" borderId="3" xfId="1" applyNumberFormat="1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/>
    <xf numFmtId="4" fontId="6" fillId="2" borderId="3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5" fillId="5" borderId="0" xfId="0" applyNumberFormat="1" applyFont="1" applyFill="1"/>
    <xf numFmtId="0" fontId="0" fillId="5" borderId="0" xfId="0" applyFill="1"/>
    <xf numFmtId="4" fontId="8" fillId="3" borderId="6" xfId="3" applyNumberFormat="1" applyFont="1" applyFill="1" applyBorder="1" applyAlignment="1">
      <alignment horizontal="center" vertical="center" wrapText="1"/>
    </xf>
    <xf numFmtId="4" fontId="9" fillId="0" borderId="3" xfId="3" applyNumberFormat="1" applyFont="1" applyFill="1" applyBorder="1" applyAlignment="1">
      <alignment vertical="center" wrapText="1"/>
    </xf>
    <xf numFmtId="4" fontId="9" fillId="0" borderId="3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left" wrapText="1"/>
    </xf>
    <xf numFmtId="0" fontId="24" fillId="0" borderId="0" xfId="0" applyFont="1" applyFill="1"/>
    <xf numFmtId="0" fontId="24" fillId="6" borderId="0" xfId="0" applyFont="1" applyFill="1"/>
    <xf numFmtId="4" fontId="8" fillId="3" borderId="3" xfId="2" applyNumberFormat="1" applyFont="1" applyFill="1" applyBorder="1" applyAlignment="1">
      <alignment horizontal="right" vertical="center"/>
    </xf>
    <xf numFmtId="0" fontId="26" fillId="0" borderId="0" xfId="0" applyFont="1"/>
    <xf numFmtId="4" fontId="9" fillId="2" borderId="3" xfId="3" applyNumberFormat="1" applyFont="1" applyFill="1" applyBorder="1" applyAlignment="1">
      <alignment vertical="center" wrapText="1"/>
    </xf>
    <xf numFmtId="0" fontId="0" fillId="2" borderId="0" xfId="0" applyFill="1"/>
    <xf numFmtId="4" fontId="8" fillId="0" borderId="6" xfId="3" applyNumberFormat="1" applyFont="1" applyFill="1" applyBorder="1" applyAlignment="1">
      <alignment horizontal="center" vertical="center" wrapText="1"/>
    </xf>
    <xf numFmtId="4" fontId="6" fillId="2" borderId="0" xfId="2" applyNumberFormat="1" applyFont="1" applyFill="1" applyAlignment="1">
      <alignment horizontal="center" vertical="center" wrapText="1"/>
    </xf>
    <xf numFmtId="4" fontId="5" fillId="2" borderId="0" xfId="2" applyNumberFormat="1" applyFont="1" applyFill="1" applyAlignment="1">
      <alignment vertical="center" wrapText="1"/>
    </xf>
    <xf numFmtId="4" fontId="6" fillId="2" borderId="0" xfId="2" applyNumberFormat="1" applyFont="1" applyFill="1" applyAlignment="1">
      <alignment vertical="center" wrapText="1"/>
    </xf>
    <xf numFmtId="4" fontId="15" fillId="0" borderId="11" xfId="2" applyNumberFormat="1" applyFont="1" applyFill="1" applyBorder="1" applyAlignment="1">
      <alignment vertical="center" wrapText="1"/>
    </xf>
    <xf numFmtId="4" fontId="5" fillId="0" borderId="0" xfId="2" applyNumberFormat="1" applyFont="1" applyFill="1" applyBorder="1" applyAlignment="1">
      <alignment wrapText="1"/>
    </xf>
    <xf numFmtId="4" fontId="8" fillId="3" borderId="3" xfId="3" applyNumberFormat="1" applyFont="1" applyFill="1" applyBorder="1" applyAlignment="1">
      <alignment horizontal="center" vertical="center" wrapText="1"/>
    </xf>
    <xf numFmtId="4" fontId="8" fillId="2" borderId="3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4" fontId="8" fillId="2" borderId="3" xfId="3" applyNumberFormat="1" applyFont="1" applyFill="1" applyBorder="1" applyAlignment="1">
      <alignment vertical="center" wrapText="1"/>
    </xf>
    <xf numFmtId="4" fontId="8" fillId="2" borderId="4" xfId="3" applyNumberFormat="1" applyFont="1" applyFill="1" applyBorder="1" applyAlignment="1">
      <alignment vertical="center" wrapText="1"/>
    </xf>
    <xf numFmtId="4" fontId="8" fillId="2" borderId="5" xfId="3" applyNumberFormat="1" applyFont="1" applyFill="1" applyBorder="1" applyAlignment="1">
      <alignment vertical="center" wrapText="1"/>
    </xf>
    <xf numFmtId="4" fontId="8" fillId="2" borderId="6" xfId="3" applyNumberFormat="1" applyFont="1" applyFill="1" applyBorder="1" applyAlignment="1">
      <alignment vertical="center" wrapText="1"/>
    </xf>
    <xf numFmtId="4" fontId="15" fillId="2" borderId="11" xfId="2" applyNumberFormat="1" applyFont="1" applyFill="1" applyBorder="1" applyAlignment="1">
      <alignment vertical="center" wrapText="1"/>
    </xf>
    <xf numFmtId="4" fontId="5" fillId="2" borderId="0" xfId="2" applyNumberFormat="1" applyFont="1" applyFill="1" applyBorder="1" applyAlignment="1">
      <alignment wrapText="1"/>
    </xf>
    <xf numFmtId="16" fontId="0" fillId="2" borderId="0" xfId="0" applyNumberFormat="1" applyFill="1"/>
    <xf numFmtId="4" fontId="24" fillId="2" borderId="0" xfId="0" applyNumberFormat="1" applyFont="1" applyFill="1"/>
    <xf numFmtId="0" fontId="24" fillId="2" borderId="0" xfId="0" applyFont="1" applyFill="1"/>
    <xf numFmtId="4" fontId="29" fillId="2" borderId="3" xfId="3" applyNumberFormat="1" applyFont="1" applyFill="1" applyBorder="1" applyAlignment="1">
      <alignment horizontal="center" vertical="center" wrapText="1"/>
    </xf>
    <xf numFmtId="4" fontId="29" fillId="2" borderId="8" xfId="3" applyNumberFormat="1" applyFont="1" applyFill="1" applyBorder="1" applyAlignment="1">
      <alignment horizontal="center" vertical="center" wrapText="1"/>
    </xf>
    <xf numFmtId="4" fontId="9" fillId="2" borderId="3" xfId="2" applyNumberFormat="1" applyFont="1" applyFill="1" applyBorder="1" applyAlignment="1">
      <alignment horizontal="right" vertical="center"/>
    </xf>
    <xf numFmtId="4" fontId="29" fillId="2" borderId="8" xfId="0" applyNumberFormat="1" applyFont="1" applyFill="1" applyBorder="1" applyAlignment="1">
      <alignment horizontal="center" vertical="center" wrapText="1"/>
    </xf>
    <xf numFmtId="1" fontId="15" fillId="2" borderId="3" xfId="3" applyNumberFormat="1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/>
    </xf>
    <xf numFmtId="4" fontId="9" fillId="7" borderId="3" xfId="6" applyNumberFormat="1" applyFont="1" applyFill="1" applyBorder="1"/>
    <xf numFmtId="4" fontId="8" fillId="7" borderId="3" xfId="6" applyNumberFormat="1" applyFont="1" applyFill="1" applyBorder="1" applyAlignment="1">
      <alignment horizontal="right" vertical="center" wrapText="1"/>
    </xf>
    <xf numFmtId="0" fontId="9" fillId="0" borderId="0" xfId="6" applyFont="1" applyFill="1"/>
    <xf numFmtId="0" fontId="8" fillId="0" borderId="0" xfId="6" applyFont="1" applyFill="1" applyAlignment="1"/>
    <xf numFmtId="0" fontId="18" fillId="0" borderId="0" xfId="0" applyFont="1" applyFill="1"/>
    <xf numFmtId="4" fontId="9" fillId="0" borderId="3" xfId="6" applyNumberFormat="1" applyFont="1" applyFill="1" applyBorder="1"/>
    <xf numFmtId="0" fontId="8" fillId="0" borderId="3" xfId="6" applyFont="1" applyFill="1" applyBorder="1" applyAlignment="1">
      <alignment horizontal="center" vertical="center"/>
    </xf>
    <xf numFmtId="0" fontId="8" fillId="7" borderId="3" xfId="6" applyFont="1" applyFill="1" applyBorder="1" applyAlignment="1">
      <alignment horizontal="center" vertical="center"/>
    </xf>
    <xf numFmtId="0" fontId="33" fillId="0" borderId="0" xfId="0" applyFont="1" applyFill="1"/>
    <xf numFmtId="0" fontId="9" fillId="0" borderId="3" xfId="6" applyFont="1" applyFill="1" applyBorder="1" applyAlignment="1">
      <alignment horizontal="center"/>
    </xf>
    <xf numFmtId="0" fontId="9" fillId="0" borderId="3" xfId="6" applyFont="1" applyFill="1" applyBorder="1" applyAlignment="1">
      <alignment wrapText="1"/>
    </xf>
    <xf numFmtId="4" fontId="9" fillId="7" borderId="3" xfId="6" applyNumberFormat="1" applyFont="1" applyFill="1" applyBorder="1" applyAlignment="1">
      <alignment wrapText="1"/>
    </xf>
    <xf numFmtId="4" fontId="9" fillId="0" borderId="3" xfId="6" applyNumberFormat="1" applyFont="1" applyFill="1" applyBorder="1" applyAlignment="1">
      <alignment wrapText="1"/>
    </xf>
    <xf numFmtId="4" fontId="9" fillId="7" borderId="3" xfId="7" applyNumberFormat="1" applyFont="1" applyFill="1" applyBorder="1"/>
    <xf numFmtId="3" fontId="8" fillId="7" borderId="3" xfId="6" applyNumberFormat="1" applyFont="1" applyFill="1" applyBorder="1" applyAlignment="1">
      <alignment horizontal="center" vertical="center" wrapText="1"/>
    </xf>
    <xf numFmtId="4" fontId="8" fillId="7" borderId="3" xfId="7" applyNumberFormat="1" applyFont="1" applyFill="1" applyBorder="1"/>
    <xf numFmtId="4" fontId="9" fillId="0" borderId="0" xfId="7" applyNumberFormat="1" applyFont="1" applyFill="1"/>
    <xf numFmtId="0" fontId="19" fillId="0" borderId="0" xfId="6" applyFont="1" applyFill="1"/>
    <xf numFmtId="0" fontId="8" fillId="0" borderId="0" xfId="6" applyFont="1" applyFill="1"/>
    <xf numFmtId="0" fontId="9" fillId="0" borderId="0" xfId="7" applyFont="1" applyFill="1"/>
    <xf numFmtId="0" fontId="15" fillId="0" borderId="3" xfId="6" applyFont="1" applyFill="1" applyBorder="1" applyAlignment="1">
      <alignment horizontal="center" vertical="center"/>
    </xf>
    <xf numFmtId="0" fontId="16" fillId="0" borderId="0" xfId="0" applyFont="1" applyFill="1"/>
    <xf numFmtId="4" fontId="9" fillId="2" borderId="3" xfId="6" applyNumberFormat="1" applyFont="1" applyFill="1" applyBorder="1"/>
    <xf numFmtId="0" fontId="32" fillId="0" borderId="3" xfId="0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/>
    </xf>
    <xf numFmtId="4" fontId="9" fillId="2" borderId="3" xfId="7" applyNumberFormat="1" applyFont="1" applyFill="1" applyBorder="1"/>
    <xf numFmtId="0" fontId="33" fillId="7" borderId="3" xfId="0" applyFont="1" applyFill="1" applyBorder="1" applyAlignment="1">
      <alignment horizontal="center" vertical="center" wrapText="1"/>
    </xf>
    <xf numFmtId="16" fontId="18" fillId="0" borderId="0" xfId="0" applyNumberFormat="1" applyFont="1" applyFill="1"/>
    <xf numFmtId="16" fontId="9" fillId="0" borderId="0" xfId="6" applyNumberFormat="1" applyFont="1" applyFill="1" applyAlignment="1">
      <alignment horizontal="right"/>
    </xf>
    <xf numFmtId="4" fontId="8" fillId="0" borderId="0" xfId="6" applyNumberFormat="1" applyFont="1" applyFill="1" applyAlignment="1">
      <alignment horizontal="right"/>
    </xf>
    <xf numFmtId="4" fontId="33" fillId="0" borderId="0" xfId="0" applyNumberFormat="1" applyFont="1" applyFill="1" applyAlignment="1">
      <alignment horizontal="right"/>
    </xf>
    <xf numFmtId="4" fontId="18" fillId="0" borderId="0" xfId="0" applyNumberFormat="1" applyFont="1" applyFill="1"/>
    <xf numFmtId="0" fontId="29" fillId="0" borderId="8" xfId="8" applyFont="1" applyFill="1" applyBorder="1" applyAlignment="1">
      <alignment horizontal="center" vertical="center" wrapText="1"/>
    </xf>
    <xf numFmtId="4" fontId="31" fillId="0" borderId="3" xfId="0" applyNumberFormat="1" applyFont="1" applyFill="1" applyBorder="1" applyAlignment="1">
      <alignment horizontal="center" vertical="center" wrapText="1"/>
    </xf>
    <xf numFmtId="4" fontId="9" fillId="0" borderId="3" xfId="8" applyNumberFormat="1" applyFont="1" applyFill="1" applyBorder="1" applyAlignment="1">
      <alignment horizontal="center" vertical="center" wrapText="1"/>
    </xf>
    <xf numFmtId="3" fontId="27" fillId="2" borderId="3" xfId="8" applyNumberFormat="1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29" fillId="2" borderId="8" xfId="8" applyFont="1" applyFill="1" applyBorder="1" applyAlignment="1">
      <alignment horizontal="center" vertical="center" wrapText="1"/>
    </xf>
    <xf numFmtId="4" fontId="31" fillId="0" borderId="8" xfId="0" applyNumberFormat="1" applyFont="1" applyFill="1" applyBorder="1" applyAlignment="1">
      <alignment horizontal="center" vertical="center" wrapText="1"/>
    </xf>
    <xf numFmtId="0" fontId="32" fillId="0" borderId="3" xfId="9" applyFont="1" applyFill="1" applyBorder="1" applyAlignment="1">
      <alignment horizontal="center" vertical="center" wrapText="1"/>
    </xf>
    <xf numFmtId="4" fontId="0" fillId="0" borderId="0" xfId="0" applyNumberFormat="1" applyFill="1"/>
    <xf numFmtId="4" fontId="8" fillId="0" borderId="4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5" fillId="0" borderId="0" xfId="0" applyNumberFormat="1" applyFont="1" applyFill="1"/>
    <xf numFmtId="4" fontId="8" fillId="2" borderId="8" xfId="3" applyNumberFormat="1" applyFont="1" applyFill="1" applyBorder="1" applyAlignment="1">
      <alignment horizontal="center" vertical="center" wrapText="1"/>
    </xf>
    <xf numFmtId="4" fontId="8" fillId="2" borderId="3" xfId="2" applyNumberFormat="1" applyFont="1" applyFill="1" applyBorder="1" applyAlignment="1">
      <alignment horizontal="right" vertical="center"/>
    </xf>
    <xf numFmtId="4" fontId="24" fillId="0" borderId="0" xfId="0" applyNumberFormat="1" applyFont="1" applyFill="1"/>
    <xf numFmtId="4" fontId="8" fillId="0" borderId="3" xfId="3" applyNumberFormat="1" applyFont="1" applyFill="1" applyBorder="1" applyAlignment="1">
      <alignment vertical="center" wrapText="1"/>
    </xf>
    <xf numFmtId="1" fontId="15" fillId="3" borderId="3" xfId="3" applyNumberFormat="1" applyFont="1" applyFill="1" applyBorder="1" applyAlignment="1">
      <alignment horizontal="center" vertical="center" wrapText="1"/>
    </xf>
    <xf numFmtId="4" fontId="9" fillId="3" borderId="3" xfId="2" applyNumberFormat="1" applyFont="1" applyFill="1" applyBorder="1" applyAlignment="1">
      <alignment horizontal="right" vertical="center"/>
    </xf>
    <xf numFmtId="3" fontId="37" fillId="2" borderId="8" xfId="8" applyNumberFormat="1" applyFont="1" applyFill="1" applyBorder="1" applyAlignment="1">
      <alignment horizontal="center" vertical="center"/>
    </xf>
    <xf numFmtId="4" fontId="5" fillId="8" borderId="0" xfId="2" applyNumberFormat="1" applyFont="1" applyFill="1" applyAlignment="1">
      <alignment vertical="center" wrapText="1"/>
    </xf>
    <xf numFmtId="4" fontId="6" fillId="8" borderId="0" xfId="2" applyNumberFormat="1" applyFont="1" applyFill="1" applyAlignment="1">
      <alignment vertical="center" wrapText="1"/>
    </xf>
    <xf numFmtId="4" fontId="6" fillId="8" borderId="0" xfId="2" applyNumberFormat="1" applyFont="1" applyFill="1" applyAlignment="1">
      <alignment horizontal="center" vertical="center" wrapText="1"/>
    </xf>
    <xf numFmtId="4" fontId="29" fillId="8" borderId="3" xfId="4" applyNumberFormat="1" applyFont="1" applyFill="1" applyBorder="1" applyAlignment="1">
      <alignment horizontal="center" vertical="center" wrapText="1"/>
    </xf>
    <xf numFmtId="4" fontId="8" fillId="8" borderId="3" xfId="3" applyNumberFormat="1" applyFont="1" applyFill="1" applyBorder="1" applyAlignment="1">
      <alignment horizontal="center" vertical="center" wrapText="1"/>
    </xf>
    <xf numFmtId="1" fontId="15" fillId="8" borderId="3" xfId="3" applyNumberFormat="1" applyFont="1" applyFill="1" applyBorder="1" applyAlignment="1">
      <alignment horizontal="center" vertical="center" wrapText="1"/>
    </xf>
    <xf numFmtId="4" fontId="9" fillId="8" borderId="3" xfId="2" applyNumberFormat="1" applyFont="1" applyFill="1" applyBorder="1" applyAlignment="1">
      <alignment horizontal="right" vertical="center"/>
    </xf>
    <xf numFmtId="0" fontId="0" fillId="8" borderId="0" xfId="0" applyFill="1"/>
    <xf numFmtId="4" fontId="5" fillId="7" borderId="0" xfId="2" applyNumberFormat="1" applyFont="1" applyFill="1" applyAlignment="1">
      <alignment vertical="center" wrapText="1"/>
    </xf>
    <xf numFmtId="4" fontId="6" fillId="7" borderId="0" xfId="2" applyNumberFormat="1" applyFont="1" applyFill="1" applyAlignment="1">
      <alignment vertical="center" wrapText="1"/>
    </xf>
    <xf numFmtId="4" fontId="6" fillId="7" borderId="0" xfId="2" applyNumberFormat="1" applyFont="1" applyFill="1" applyAlignment="1">
      <alignment horizontal="center" vertical="center" wrapText="1"/>
    </xf>
    <xf numFmtId="4" fontId="37" fillId="7" borderId="3" xfId="3" applyNumberFormat="1" applyFont="1" applyFill="1" applyBorder="1" applyAlignment="1">
      <alignment horizontal="center" vertical="center" wrapText="1"/>
    </xf>
    <xf numFmtId="4" fontId="28" fillId="7" borderId="10" xfId="3" applyNumberFormat="1" applyFont="1" applyFill="1" applyBorder="1" applyAlignment="1">
      <alignment horizontal="center" vertical="center" wrapText="1"/>
    </xf>
    <xf numFmtId="4" fontId="38" fillId="7" borderId="3" xfId="2" applyNumberFormat="1" applyFont="1" applyFill="1" applyBorder="1" applyAlignment="1">
      <alignment horizontal="center" vertical="center" wrapText="1"/>
    </xf>
    <xf numFmtId="1" fontId="15" fillId="7" borderId="3" xfId="3" applyNumberFormat="1" applyFont="1" applyFill="1" applyBorder="1" applyAlignment="1">
      <alignment horizontal="center" vertical="center" wrapText="1"/>
    </xf>
    <xf numFmtId="4" fontId="9" fillId="7" borderId="3" xfId="2" applyNumberFormat="1" applyFont="1" applyFill="1" applyBorder="1" applyAlignment="1">
      <alignment horizontal="right" vertical="center"/>
    </xf>
    <xf numFmtId="4" fontId="15" fillId="7" borderId="11" xfId="2" applyNumberFormat="1" applyFont="1" applyFill="1" applyBorder="1" applyAlignment="1">
      <alignment vertical="center" wrapText="1"/>
    </xf>
    <xf numFmtId="4" fontId="6" fillId="7" borderId="0" xfId="2" applyNumberFormat="1" applyFont="1" applyFill="1" applyBorder="1" applyAlignment="1">
      <alignment horizontal="center" wrapText="1"/>
    </xf>
    <xf numFmtId="0" fontId="0" fillId="7" borderId="0" xfId="0" applyFill="1"/>
    <xf numFmtId="0" fontId="2" fillId="0" borderId="0" xfId="15"/>
    <xf numFmtId="0" fontId="22" fillId="0" borderId="0" xfId="15" applyFont="1" applyAlignment="1">
      <alignment horizontal="center" wrapText="1"/>
    </xf>
    <xf numFmtId="0" fontId="23" fillId="0" borderId="0" xfId="15" applyFont="1"/>
    <xf numFmtId="4" fontId="22" fillId="3" borderId="3" xfId="15" applyNumberFormat="1" applyFont="1" applyFill="1" applyBorder="1" applyAlignment="1">
      <alignment horizontal="center" vertical="center"/>
    </xf>
    <xf numFmtId="4" fontId="22" fillId="3" borderId="3" xfId="15" applyNumberFormat="1" applyFont="1" applyFill="1" applyBorder="1" applyAlignment="1">
      <alignment horizontal="center" vertical="center" wrapText="1"/>
    </xf>
    <xf numFmtId="4" fontId="21" fillId="0" borderId="3" xfId="15" applyNumberFormat="1" applyFont="1" applyFill="1" applyBorder="1" applyAlignment="1">
      <alignment horizontal="center" vertical="center"/>
    </xf>
    <xf numFmtId="4" fontId="22" fillId="0" borderId="3" xfId="15" applyNumberFormat="1" applyFont="1" applyFill="1" applyBorder="1" applyAlignment="1">
      <alignment horizontal="center" vertical="center" wrapText="1"/>
    </xf>
    <xf numFmtId="49" fontId="22" fillId="0" borderId="3" xfId="15" applyNumberFormat="1" applyFont="1" applyFill="1" applyBorder="1" applyAlignment="1">
      <alignment horizontal="center" vertical="center" wrapText="1"/>
    </xf>
    <xf numFmtId="4" fontId="21" fillId="0" borderId="3" xfId="15" applyNumberFormat="1" applyFont="1" applyFill="1" applyBorder="1" applyAlignment="1">
      <alignment horizontal="center" vertical="center" wrapText="1"/>
    </xf>
    <xf numFmtId="4" fontId="2" fillId="0" borderId="0" xfId="15" applyNumberFormat="1"/>
    <xf numFmtId="4" fontId="21" fillId="0" borderId="9" xfId="15" applyNumberFormat="1" applyFont="1" applyFill="1" applyBorder="1" applyAlignment="1">
      <alignment horizontal="center" vertical="center" wrapText="1"/>
    </xf>
    <xf numFmtId="0" fontId="40" fillId="0" borderId="3" xfId="15" applyFont="1" applyFill="1" applyBorder="1" applyAlignment="1">
      <alignment horizontal="center" vertical="center" wrapText="1"/>
    </xf>
    <xf numFmtId="4" fontId="21" fillId="0" borderId="3" xfId="15" applyNumberFormat="1" applyFont="1" applyBorder="1" applyAlignment="1">
      <alignment horizontal="center" vertical="center"/>
    </xf>
    <xf numFmtId="4" fontId="22" fillId="0" borderId="3" xfId="15" applyNumberFormat="1" applyFont="1" applyBorder="1" applyAlignment="1">
      <alignment horizontal="center" vertical="center" wrapText="1"/>
    </xf>
    <xf numFmtId="4" fontId="21" fillId="0" borderId="0" xfId="15" applyNumberFormat="1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>
      <alignment horizontal="center" wrapText="1"/>
    </xf>
    <xf numFmtId="4" fontId="8" fillId="7" borderId="6" xfId="2" applyNumberFormat="1" applyFont="1" applyFill="1" applyBorder="1" applyAlignment="1">
      <alignment horizontal="right" vertical="center"/>
    </xf>
    <xf numFmtId="4" fontId="8" fillId="5" borderId="3" xfId="8" applyNumberFormat="1" applyFont="1" applyFill="1" applyBorder="1" applyAlignment="1">
      <alignment horizontal="center" vertical="center" wrapText="1"/>
    </xf>
    <xf numFmtId="4" fontId="9" fillId="3" borderId="3" xfId="3" applyNumberFormat="1" applyFont="1" applyFill="1" applyBorder="1" applyAlignment="1">
      <alignment vertical="center" wrapText="1"/>
    </xf>
    <xf numFmtId="4" fontId="8" fillId="3" borderId="6" xfId="3" applyNumberFormat="1" applyFont="1" applyFill="1" applyBorder="1" applyAlignment="1">
      <alignment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29" fillId="3" borderId="3" xfId="6" applyFont="1" applyFill="1" applyBorder="1" applyAlignment="1">
      <alignment vertical="center" wrapText="1"/>
    </xf>
    <xf numFmtId="0" fontId="15" fillId="3" borderId="3" xfId="6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4" fontId="18" fillId="3" borderId="3" xfId="0" applyNumberFormat="1" applyFont="1" applyFill="1" applyBorder="1"/>
    <xf numFmtId="0" fontId="18" fillId="3" borderId="0" xfId="0" applyFont="1" applyFill="1"/>
    <xf numFmtId="0" fontId="9" fillId="2" borderId="0" xfId="6" applyFont="1" applyFill="1"/>
    <xf numFmtId="0" fontId="8" fillId="2" borderId="0" xfId="6" applyFont="1" applyFill="1"/>
    <xf numFmtId="0" fontId="18" fillId="2" borderId="0" xfId="0" applyFont="1" applyFill="1"/>
    <xf numFmtId="4" fontId="8" fillId="2" borderId="3" xfId="7" applyNumberFormat="1" applyFont="1" applyFill="1" applyBorder="1"/>
    <xf numFmtId="4" fontId="8" fillId="2" borderId="3" xfId="6" applyNumberFormat="1" applyFont="1" applyFill="1" applyBorder="1"/>
    <xf numFmtId="4" fontId="8" fillId="2" borderId="3" xfId="6" applyNumberFormat="1" applyFont="1" applyFill="1" applyBorder="1" applyAlignment="1">
      <alignment wrapText="1"/>
    </xf>
    <xf numFmtId="4" fontId="30" fillId="2" borderId="6" xfId="2" applyNumberFormat="1" applyFont="1" applyFill="1" applyBorder="1" applyAlignment="1">
      <alignment horizontal="center" vertical="center" wrapText="1"/>
    </xf>
    <xf numFmtId="4" fontId="8" fillId="0" borderId="0" xfId="6" applyNumberFormat="1" applyFont="1" applyFill="1" applyAlignment="1">
      <alignment horizontal="left"/>
    </xf>
    <xf numFmtId="4" fontId="0" fillId="2" borderId="0" xfId="0" applyNumberFormat="1" applyFill="1"/>
    <xf numFmtId="4" fontId="8" fillId="2" borderId="0" xfId="2" applyNumberFormat="1" applyFont="1" applyFill="1" applyBorder="1" applyAlignment="1">
      <alignment horizontal="center" vertical="center" wrapText="1"/>
    </xf>
    <xf numFmtId="1" fontId="15" fillId="2" borderId="0" xfId="3" applyNumberFormat="1" applyFont="1" applyFill="1" applyBorder="1" applyAlignment="1">
      <alignment horizontal="center" vertical="center" wrapText="1"/>
    </xf>
    <xf numFmtId="4" fontId="8" fillId="3" borderId="0" xfId="2" applyNumberFormat="1" applyFont="1" applyFill="1" applyBorder="1" applyAlignment="1">
      <alignment horizontal="right" vertical="center"/>
    </xf>
    <xf numFmtId="4" fontId="15" fillId="0" borderId="0" xfId="2" applyNumberFormat="1" applyFont="1" applyFill="1" applyBorder="1" applyAlignment="1">
      <alignment vertical="center" wrapText="1"/>
    </xf>
    <xf numFmtId="4" fontId="8" fillId="5" borderId="3" xfId="2" applyNumberFormat="1" applyFont="1" applyFill="1" applyBorder="1" applyAlignment="1">
      <alignment horizontal="right" vertical="center"/>
    </xf>
    <xf numFmtId="0" fontId="33" fillId="8" borderId="3" xfId="0" applyFont="1" applyFill="1" applyBorder="1" applyAlignment="1">
      <alignment horizontal="center" vertical="center"/>
    </xf>
    <xf numFmtId="4" fontId="9" fillId="8" borderId="3" xfId="6" applyNumberFormat="1" applyFont="1" applyFill="1" applyBorder="1"/>
    <xf numFmtId="4" fontId="8" fillId="8" borderId="3" xfId="6" applyNumberFormat="1" applyFont="1" applyFill="1" applyBorder="1"/>
    <xf numFmtId="0" fontId="29" fillId="8" borderId="3" xfId="6" applyFont="1" applyFill="1" applyBorder="1" applyAlignment="1">
      <alignment horizontal="center" vertical="center" wrapText="1"/>
    </xf>
    <xf numFmtId="0" fontId="15" fillId="8" borderId="3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4" fontId="18" fillId="8" borderId="3" xfId="0" applyNumberFormat="1" applyFont="1" applyFill="1" applyBorder="1"/>
    <xf numFmtId="4" fontId="33" fillId="8" borderId="3" xfId="0" applyNumberFormat="1" applyFont="1" applyFill="1" applyBorder="1"/>
    <xf numFmtId="0" fontId="33" fillId="8" borderId="3" xfId="0" applyFont="1" applyFill="1" applyBorder="1" applyAlignment="1">
      <alignment horizontal="center" vertical="center" wrapText="1"/>
    </xf>
    <xf numFmtId="0" fontId="29" fillId="8" borderId="4" xfId="6" applyFont="1" applyFill="1" applyBorder="1" applyAlignment="1">
      <alignment horizontal="center" vertical="center" wrapText="1"/>
    </xf>
    <xf numFmtId="4" fontId="18" fillId="8" borderId="0" xfId="0" applyNumberFormat="1" applyFont="1" applyFill="1"/>
    <xf numFmtId="4" fontId="24" fillId="8" borderId="0" xfId="0" applyNumberFormat="1" applyFont="1" applyFill="1"/>
    <xf numFmtId="4" fontId="29" fillId="8" borderId="3" xfId="3" applyNumberFormat="1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right" vertical="center"/>
    </xf>
    <xf numFmtId="0" fontId="21" fillId="0" borderId="0" xfId="1634" applyFont="1"/>
    <xf numFmtId="0" fontId="63" fillId="2" borderId="3" xfId="11" applyNumberFormat="1" applyFont="1" applyFill="1" applyBorder="1" applyAlignment="1">
      <alignment horizontal="center" vertical="center" wrapText="1"/>
    </xf>
    <xf numFmtId="4" fontId="63" fillId="2" borderId="3" xfId="11" applyNumberFormat="1" applyFont="1" applyFill="1" applyBorder="1" applyAlignment="1">
      <alignment horizontal="center" vertical="center" wrapText="1"/>
    </xf>
    <xf numFmtId="0" fontId="64" fillId="2" borderId="3" xfId="11" applyNumberFormat="1" applyFont="1" applyFill="1" applyBorder="1" applyAlignment="1">
      <alignment horizontal="center" vertical="center" wrapText="1"/>
    </xf>
    <xf numFmtId="0" fontId="65" fillId="2" borderId="3" xfId="1634" applyFont="1" applyFill="1" applyBorder="1" applyAlignment="1">
      <alignment horizontal="center" vertical="center" wrapText="1"/>
    </xf>
    <xf numFmtId="0" fontId="66" fillId="2" borderId="3" xfId="11" applyNumberFormat="1" applyFont="1" applyFill="1" applyBorder="1" applyAlignment="1">
      <alignment horizontal="center" vertical="center" wrapText="1"/>
    </xf>
    <xf numFmtId="49" fontId="66" fillId="2" borderId="3" xfId="1634" applyNumberFormat="1" applyFont="1" applyFill="1" applyBorder="1" applyAlignment="1">
      <alignment horizontal="center" vertical="center" wrapText="1"/>
    </xf>
    <xf numFmtId="164" fontId="67" fillId="2" borderId="3" xfId="1026" applyNumberFormat="1" applyFont="1" applyFill="1" applyBorder="1" applyAlignment="1">
      <alignment horizontal="center" vertical="center" wrapText="1"/>
    </xf>
    <xf numFmtId="4" fontId="67" fillId="2" borderId="3" xfId="1026" applyNumberFormat="1" applyFont="1" applyFill="1" applyBorder="1" applyAlignment="1">
      <alignment horizontal="center" vertical="center" wrapText="1"/>
    </xf>
    <xf numFmtId="4" fontId="68" fillId="2" borderId="3" xfId="1634" applyNumberFormat="1" applyFont="1" applyFill="1" applyBorder="1" applyAlignment="1">
      <alignment horizontal="center" vertical="center" wrapText="1"/>
    </xf>
    <xf numFmtId="49" fontId="66" fillId="2" borderId="3" xfId="11" applyNumberFormat="1" applyFont="1" applyFill="1" applyBorder="1" applyAlignment="1">
      <alignment horizontal="center" vertical="center" wrapText="1"/>
    </xf>
    <xf numFmtId="164" fontId="37" fillId="2" borderId="3" xfId="1026" applyNumberFormat="1" applyFont="1" applyFill="1" applyBorder="1" applyAlignment="1">
      <alignment horizontal="center" vertical="center"/>
    </xf>
    <xf numFmtId="43" fontId="37" fillId="2" borderId="3" xfId="1026" applyFont="1" applyFill="1" applyBorder="1" applyAlignment="1">
      <alignment vertical="center"/>
    </xf>
    <xf numFmtId="165" fontId="37" fillId="2" borderId="3" xfId="1026" applyNumberFormat="1" applyFont="1" applyFill="1" applyBorder="1" applyAlignment="1">
      <alignment horizontal="center" vertical="center"/>
    </xf>
    <xf numFmtId="0" fontId="21" fillId="2" borderId="0" xfId="1634" applyFont="1" applyFill="1"/>
    <xf numFmtId="0" fontId="69" fillId="2" borderId="0" xfId="1634" applyFont="1" applyFill="1"/>
    <xf numFmtId="0" fontId="21" fillId="2" borderId="0" xfId="1634" applyFont="1" applyFill="1" applyAlignment="1">
      <alignment vertical="center"/>
    </xf>
    <xf numFmtId="4" fontId="21" fillId="2" borderId="0" xfId="1634" applyNumberFormat="1" applyFont="1" applyFill="1" applyAlignment="1">
      <alignment horizontal="center"/>
    </xf>
    <xf numFmtId="4" fontId="70" fillId="2" borderId="0" xfId="1634" applyNumberFormat="1" applyFont="1" applyFill="1"/>
    <xf numFmtId="0" fontId="21" fillId="2" borderId="0" xfId="1634" applyFont="1" applyFill="1" applyAlignment="1">
      <alignment horizontal="left"/>
    </xf>
    <xf numFmtId="0" fontId="71" fillId="0" borderId="0" xfId="1634" applyFont="1" applyAlignment="1">
      <alignment horizontal="center"/>
    </xf>
    <xf numFmtId="0" fontId="72" fillId="0" borderId="0" xfId="1634" applyFont="1" applyAlignment="1">
      <alignment horizontal="center"/>
    </xf>
    <xf numFmtId="4" fontId="29" fillId="8" borderId="7" xfId="4" applyNumberFormat="1" applyFont="1" applyFill="1" applyBorder="1" applyAlignment="1">
      <alignment horizontal="center" vertical="center" wrapText="1"/>
    </xf>
    <xf numFmtId="4" fontId="8" fillId="8" borderId="3" xfId="2" applyNumberFormat="1" applyFont="1" applyFill="1" applyBorder="1" applyAlignment="1">
      <alignment horizontal="right" vertical="center"/>
    </xf>
    <xf numFmtId="4" fontId="29" fillId="2" borderId="4" xfId="4" applyNumberFormat="1" applyFont="1" applyFill="1" applyBorder="1" applyAlignment="1">
      <alignment horizontal="center" vertical="center" wrapText="1"/>
    </xf>
    <xf numFmtId="4" fontId="29" fillId="2" borderId="5" xfId="4" applyNumberFormat="1" applyFont="1" applyFill="1" applyBorder="1" applyAlignment="1">
      <alignment horizontal="center" vertical="center" wrapText="1"/>
    </xf>
    <xf numFmtId="4" fontId="29" fillId="2" borderId="6" xfId="4" applyNumberFormat="1" applyFont="1" applyFill="1" applyBorder="1" applyAlignment="1">
      <alignment horizontal="center" vertical="center" wrapText="1"/>
    </xf>
    <xf numFmtId="4" fontId="27" fillId="2" borderId="10" xfId="4" applyNumberFormat="1" applyFont="1" applyFill="1" applyBorder="1" applyAlignment="1">
      <alignment horizontal="center" vertical="center" wrapText="1"/>
    </xf>
    <xf numFmtId="4" fontId="27" fillId="2" borderId="11" xfId="4" applyNumberFormat="1" applyFont="1" applyFill="1" applyBorder="1" applyAlignment="1">
      <alignment horizontal="center" vertical="center" wrapText="1"/>
    </xf>
    <xf numFmtId="4" fontId="27" fillId="2" borderId="12" xfId="4" applyNumberFormat="1" applyFont="1" applyFill="1" applyBorder="1" applyAlignment="1">
      <alignment horizontal="center" vertical="center" wrapText="1"/>
    </xf>
    <xf numFmtId="4" fontId="27" fillId="2" borderId="7" xfId="4" applyNumberFormat="1" applyFont="1" applyFill="1" applyBorder="1" applyAlignment="1">
      <alignment horizontal="center" vertical="center" wrapText="1"/>
    </xf>
    <xf numFmtId="4" fontId="27" fillId="2" borderId="1" xfId="4" applyNumberFormat="1" applyFont="1" applyFill="1" applyBorder="1" applyAlignment="1">
      <alignment horizontal="center" vertical="center" wrapText="1"/>
    </xf>
    <xf numFmtId="4" fontId="27" fillId="2" borderId="13" xfId="4" applyNumberFormat="1" applyFont="1" applyFill="1" applyBorder="1" applyAlignment="1">
      <alignment horizontal="center" vertical="center" wrapText="1"/>
    </xf>
    <xf numFmtId="4" fontId="27" fillId="8" borderId="2" xfId="4" applyNumberFormat="1" applyFont="1" applyFill="1" applyBorder="1" applyAlignment="1">
      <alignment horizontal="center" vertical="center" wrapText="1"/>
    </xf>
    <xf numFmtId="4" fontId="27" fillId="8" borderId="8" xfId="4" applyNumberFormat="1" applyFont="1" applyFill="1" applyBorder="1" applyAlignment="1">
      <alignment horizontal="center" vertical="center" wrapText="1"/>
    </xf>
    <xf numFmtId="4" fontId="29" fillId="2" borderId="4" xfId="2" applyNumberFormat="1" applyFont="1" applyFill="1" applyBorder="1" applyAlignment="1">
      <alignment horizontal="center" vertical="center" wrapText="1"/>
    </xf>
    <xf numFmtId="4" fontId="29" fillId="2" borderId="5" xfId="2" applyNumberFormat="1" applyFont="1" applyFill="1" applyBorder="1" applyAlignment="1">
      <alignment horizontal="center" vertical="center" wrapText="1"/>
    </xf>
    <xf numFmtId="4" fontId="28" fillId="2" borderId="2" xfId="3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30" fillId="2" borderId="4" xfId="2" applyNumberFormat="1" applyFont="1" applyFill="1" applyBorder="1" applyAlignment="1">
      <alignment horizontal="center" vertical="center" wrapText="1"/>
    </xf>
    <xf numFmtId="4" fontId="30" fillId="2" borderId="5" xfId="2" applyNumberFormat="1" applyFont="1" applyFill="1" applyBorder="1" applyAlignment="1">
      <alignment horizontal="center" vertical="center" wrapText="1"/>
    </xf>
    <xf numFmtId="4" fontId="30" fillId="2" borderId="6" xfId="2" applyNumberFormat="1" applyFont="1" applyFill="1" applyBorder="1" applyAlignment="1">
      <alignment horizontal="center" vertical="center" wrapText="1"/>
    </xf>
    <xf numFmtId="4" fontId="27" fillId="2" borderId="10" xfId="3" applyNumberFormat="1" applyFont="1" applyFill="1" applyBorder="1" applyAlignment="1">
      <alignment horizontal="center" vertical="center" wrapText="1"/>
    </xf>
    <xf numFmtId="4" fontId="27" fillId="2" borderId="11" xfId="3" applyNumberFormat="1" applyFont="1" applyFill="1" applyBorder="1" applyAlignment="1">
      <alignment horizontal="center" vertical="center" wrapText="1"/>
    </xf>
    <xf numFmtId="4" fontId="27" fillId="2" borderId="7" xfId="3" applyNumberFormat="1" applyFont="1" applyFill="1" applyBorder="1" applyAlignment="1">
      <alignment horizontal="center" vertical="center" wrapText="1"/>
    </xf>
    <xf numFmtId="4" fontId="27" fillId="2" borderId="1" xfId="3" applyNumberFormat="1" applyFont="1" applyFill="1" applyBorder="1" applyAlignment="1">
      <alignment horizontal="center" vertical="center" wrapText="1"/>
    </xf>
    <xf numFmtId="4" fontId="29" fillId="2" borderId="4" xfId="3" applyNumberFormat="1" applyFont="1" applyFill="1" applyBorder="1" applyAlignment="1">
      <alignment horizontal="center" vertical="center" wrapText="1"/>
    </xf>
    <xf numFmtId="4" fontId="29" fillId="2" borderId="5" xfId="3" applyNumberFormat="1" applyFont="1" applyFill="1" applyBorder="1" applyAlignment="1">
      <alignment horizontal="center" vertical="center" wrapText="1"/>
    </xf>
    <xf numFmtId="4" fontId="27" fillId="2" borderId="10" xfId="2" applyNumberFormat="1" applyFont="1" applyFill="1" applyBorder="1" applyAlignment="1">
      <alignment horizontal="center" vertical="center" wrapText="1"/>
    </xf>
    <xf numFmtId="4" fontId="27" fillId="2" borderId="11" xfId="2" applyNumberFormat="1" applyFont="1" applyFill="1" applyBorder="1" applyAlignment="1">
      <alignment horizontal="center" vertical="center" wrapText="1"/>
    </xf>
    <xf numFmtId="4" fontId="27" fillId="2" borderId="7" xfId="2" applyNumberFormat="1" applyFont="1" applyFill="1" applyBorder="1" applyAlignment="1">
      <alignment horizontal="center" vertical="center" wrapText="1"/>
    </xf>
    <xf numFmtId="4" fontId="27" fillId="2" borderId="1" xfId="2" applyNumberFormat="1" applyFont="1" applyFill="1" applyBorder="1" applyAlignment="1">
      <alignment horizontal="center" vertical="center" wrapText="1"/>
    </xf>
    <xf numFmtId="4" fontId="8" fillId="2" borderId="2" xfId="3" applyNumberFormat="1" applyFont="1" applyFill="1" applyBorder="1" applyAlignment="1">
      <alignment horizontal="center" vertical="center" wrapText="1"/>
    </xf>
    <xf numFmtId="4" fontId="8" fillId="2" borderId="9" xfId="3" applyNumberFormat="1" applyFont="1" applyFill="1" applyBorder="1" applyAlignment="1">
      <alignment horizontal="center" vertical="center" wrapText="1"/>
    </xf>
    <xf numFmtId="4" fontId="8" fillId="2" borderId="8" xfId="3" applyNumberFormat="1" applyFont="1" applyFill="1" applyBorder="1" applyAlignment="1">
      <alignment horizontal="center" vertical="center" wrapText="1"/>
    </xf>
    <xf numFmtId="4" fontId="28" fillId="2" borderId="3" xfId="3" applyNumberFormat="1" applyFont="1" applyFill="1" applyBorder="1" applyAlignment="1">
      <alignment horizontal="center" vertical="center" wrapText="1"/>
    </xf>
    <xf numFmtId="4" fontId="28" fillId="8" borderId="2" xfId="3" applyNumberFormat="1" applyFont="1" applyFill="1" applyBorder="1" applyAlignment="1">
      <alignment horizontal="center" vertical="center" wrapText="1"/>
    </xf>
    <xf numFmtId="0" fontId="0" fillId="8" borderId="8" xfId="0" applyFill="1" applyBorder="1"/>
    <xf numFmtId="4" fontId="27" fillId="2" borderId="2" xfId="3" applyNumberFormat="1" applyFont="1" applyFill="1" applyBorder="1" applyAlignment="1">
      <alignment horizontal="center" vertical="center" wrapText="1"/>
    </xf>
    <xf numFmtId="4" fontId="27" fillId="2" borderId="8" xfId="3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4" fontId="8" fillId="2" borderId="9" xfId="2" applyNumberFormat="1" applyFont="1" applyFill="1" applyBorder="1" applyAlignment="1">
      <alignment horizontal="center" vertical="center" wrapText="1"/>
    </xf>
    <xf numFmtId="4" fontId="29" fillId="2" borderId="6" xfId="3" applyNumberFormat="1" applyFont="1" applyFill="1" applyBorder="1" applyAlignment="1">
      <alignment horizontal="center" vertical="center" wrapText="1"/>
    </xf>
    <xf numFmtId="4" fontId="15" fillId="2" borderId="11" xfId="2" applyNumberFormat="1" applyFont="1" applyFill="1" applyBorder="1" applyAlignment="1">
      <alignment horizontal="center" vertical="center" wrapText="1"/>
    </xf>
    <xf numFmtId="4" fontId="15" fillId="2" borderId="0" xfId="2" applyNumberFormat="1" applyFont="1" applyFill="1" applyBorder="1" applyAlignment="1">
      <alignment horizontal="center" vertical="center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9" xfId="3" applyNumberFormat="1" applyFont="1" applyFill="1" applyBorder="1" applyAlignment="1">
      <alignment horizontal="center" vertical="center" wrapText="1"/>
    </xf>
    <xf numFmtId="3" fontId="8" fillId="2" borderId="8" xfId="3" applyNumberFormat="1" applyFont="1" applyFill="1" applyBorder="1" applyAlignment="1">
      <alignment horizontal="center" vertical="center" wrapText="1"/>
    </xf>
    <xf numFmtId="4" fontId="27" fillId="2" borderId="12" xfId="3" applyNumberFormat="1" applyFont="1" applyFill="1" applyBorder="1" applyAlignment="1">
      <alignment horizontal="center" vertical="center" wrapText="1"/>
    </xf>
    <xf numFmtId="4" fontId="27" fillId="2" borderId="13" xfId="3" applyNumberFormat="1" applyFont="1" applyFill="1" applyBorder="1" applyAlignment="1">
      <alignment horizontal="center" vertical="center" wrapText="1"/>
    </xf>
    <xf numFmtId="4" fontId="27" fillId="8" borderId="2" xfId="2" applyNumberFormat="1" applyFont="1" applyFill="1" applyBorder="1" applyAlignment="1">
      <alignment horizontal="center" vertical="center" wrapText="1"/>
    </xf>
    <xf numFmtId="4" fontId="27" fillId="8" borderId="8" xfId="2" applyNumberFormat="1" applyFont="1" applyFill="1" applyBorder="1" applyAlignment="1">
      <alignment horizontal="center" vertical="center" wrapText="1"/>
    </xf>
    <xf numFmtId="4" fontId="29" fillId="2" borderId="6" xfId="2" applyNumberFormat="1" applyFont="1" applyFill="1" applyBorder="1" applyAlignment="1">
      <alignment horizontal="center" vertical="center" wrapText="1"/>
    </xf>
    <xf numFmtId="4" fontId="27" fillId="2" borderId="12" xfId="2" applyNumberFormat="1" applyFont="1" applyFill="1" applyBorder="1" applyAlignment="1">
      <alignment horizontal="center" vertical="center" wrapText="1"/>
    </xf>
    <xf numFmtId="4" fontId="27" fillId="2" borderId="13" xfId="2" applyNumberFormat="1" applyFont="1" applyFill="1" applyBorder="1" applyAlignment="1">
      <alignment horizontal="center" vertical="center" wrapText="1"/>
    </xf>
    <xf numFmtId="2" fontId="27" fillId="2" borderId="10" xfId="5" applyNumberFormat="1" applyFont="1" applyFill="1" applyBorder="1" applyAlignment="1">
      <alignment horizontal="center" vertical="center" wrapText="1"/>
    </xf>
    <xf numFmtId="2" fontId="27" fillId="2" borderId="11" xfId="5" applyNumberFormat="1" applyFont="1" applyFill="1" applyBorder="1" applyAlignment="1">
      <alignment horizontal="center" vertical="center" wrapText="1"/>
    </xf>
    <xf numFmtId="2" fontId="27" fillId="2" borderId="12" xfId="5" applyNumberFormat="1" applyFont="1" applyFill="1" applyBorder="1" applyAlignment="1">
      <alignment horizontal="center" vertical="center" wrapText="1"/>
    </xf>
    <xf numFmtId="2" fontId="27" fillId="2" borderId="7" xfId="5" applyNumberFormat="1" applyFont="1" applyFill="1" applyBorder="1" applyAlignment="1">
      <alignment horizontal="center" vertical="center" wrapText="1"/>
    </xf>
    <xf numFmtId="2" fontId="27" fillId="2" borderId="1" xfId="5" applyNumberFormat="1" applyFont="1" applyFill="1" applyBorder="1" applyAlignment="1">
      <alignment horizontal="center" vertical="center" wrapText="1"/>
    </xf>
    <xf numFmtId="2" fontId="27" fillId="2" borderId="13" xfId="5" applyNumberFormat="1" applyFont="1" applyFill="1" applyBorder="1" applyAlignment="1">
      <alignment horizontal="center" vertical="center" wrapText="1"/>
    </xf>
    <xf numFmtId="4" fontId="35" fillId="0" borderId="0" xfId="2" applyNumberFormat="1" applyFont="1" applyFill="1" applyAlignment="1">
      <alignment horizontal="center" vertical="center" wrapText="1"/>
    </xf>
    <xf numFmtId="4" fontId="35" fillId="0" borderId="1" xfId="2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8" fillId="0" borderId="9" xfId="6" applyFont="1" applyFill="1" applyBorder="1" applyAlignment="1">
      <alignment horizontal="center" vertical="center"/>
    </xf>
    <xf numFmtId="4" fontId="32" fillId="8" borderId="2" xfId="0" applyNumberFormat="1" applyFont="1" applyFill="1" applyBorder="1" applyAlignment="1">
      <alignment horizontal="center" vertical="center" wrapText="1"/>
    </xf>
    <xf numFmtId="4" fontId="32" fillId="8" borderId="8" xfId="0" applyNumberFormat="1" applyFont="1" applyFill="1" applyBorder="1" applyAlignment="1">
      <alignment horizontal="center" vertical="center" wrapText="1"/>
    </xf>
    <xf numFmtId="0" fontId="61" fillId="8" borderId="2" xfId="6" applyFont="1" applyFill="1" applyBorder="1" applyAlignment="1">
      <alignment horizontal="center" vertical="center" wrapText="1"/>
    </xf>
    <xf numFmtId="0" fontId="61" fillId="8" borderId="8" xfId="6" applyFont="1" applyFill="1" applyBorder="1" applyAlignment="1">
      <alignment horizontal="center" vertical="center" wrapText="1"/>
    </xf>
    <xf numFmtId="4" fontId="29" fillId="0" borderId="4" xfId="3" applyNumberFormat="1" applyFont="1" applyFill="1" applyBorder="1" applyAlignment="1">
      <alignment horizontal="center" vertical="center" wrapText="1"/>
    </xf>
    <xf numFmtId="4" fontId="29" fillId="0" borderId="5" xfId="3" applyNumberFormat="1" applyFont="1" applyFill="1" applyBorder="1" applyAlignment="1">
      <alignment horizontal="center" vertical="center" wrapText="1"/>
    </xf>
    <xf numFmtId="0" fontId="34" fillId="0" borderId="10" xfId="6" applyFont="1" applyFill="1" applyBorder="1" applyAlignment="1">
      <alignment horizontal="center" vertical="center" wrapText="1"/>
    </xf>
    <xf numFmtId="0" fontId="34" fillId="0" borderId="11" xfId="6" applyFont="1" applyFill="1" applyBorder="1" applyAlignment="1">
      <alignment horizontal="center" vertical="center" wrapText="1"/>
    </xf>
    <xf numFmtId="0" fontId="34" fillId="0" borderId="7" xfId="6" applyFont="1" applyFill="1" applyBorder="1" applyAlignment="1">
      <alignment horizontal="center" vertical="center" wrapText="1"/>
    </xf>
    <xf numFmtId="0" fontId="34" fillId="0" borderId="1" xfId="6" applyFont="1" applyFill="1" applyBorder="1" applyAlignment="1">
      <alignment horizontal="center" vertical="center" wrapText="1"/>
    </xf>
    <xf numFmtId="0" fontId="8" fillId="7" borderId="2" xfId="7" applyFont="1" applyFill="1" applyBorder="1" applyAlignment="1">
      <alignment horizontal="center" vertical="center"/>
    </xf>
    <xf numFmtId="0" fontId="8" fillId="7" borderId="9" xfId="7" applyFont="1" applyFill="1" applyBorder="1" applyAlignment="1">
      <alignment horizontal="center" vertical="center"/>
    </xf>
    <xf numFmtId="0" fontId="8" fillId="7" borderId="8" xfId="7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3" fontId="8" fillId="0" borderId="3" xfId="6" applyNumberFormat="1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2" fontId="29" fillId="0" borderId="4" xfId="5" applyNumberFormat="1" applyFont="1" applyFill="1" applyBorder="1" applyAlignment="1">
      <alignment horizontal="center" vertical="center" wrapText="1"/>
    </xf>
    <xf numFmtId="2" fontId="29" fillId="0" borderId="5" xfId="5" applyNumberFormat="1" applyFont="1" applyFill="1" applyBorder="1" applyAlignment="1">
      <alignment horizontal="center" vertical="center" wrapText="1"/>
    </xf>
    <xf numFmtId="2" fontId="29" fillId="0" borderId="6" xfId="5" applyNumberFormat="1" applyFont="1" applyFill="1" applyBorder="1" applyAlignment="1">
      <alignment horizontal="center" vertical="center" wrapText="1"/>
    </xf>
    <xf numFmtId="0" fontId="27" fillId="0" borderId="10" xfId="6" applyFont="1" applyFill="1" applyBorder="1" applyAlignment="1">
      <alignment horizontal="center" vertical="center" wrapText="1"/>
    </xf>
    <xf numFmtId="0" fontId="27" fillId="0" borderId="11" xfId="6" applyFont="1" applyFill="1" applyBorder="1" applyAlignment="1">
      <alignment horizontal="center" vertical="center" wrapText="1"/>
    </xf>
    <xf numFmtId="0" fontId="27" fillId="0" borderId="12" xfId="6" applyFont="1" applyFill="1" applyBorder="1" applyAlignment="1">
      <alignment horizontal="center" vertical="center" wrapText="1"/>
    </xf>
    <xf numFmtId="0" fontId="27" fillId="0" borderId="7" xfId="6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27" fillId="0" borderId="13" xfId="6" applyFont="1" applyFill="1" applyBorder="1" applyAlignment="1">
      <alignment horizontal="center" vertical="center" wrapText="1"/>
    </xf>
    <xf numFmtId="4" fontId="29" fillId="0" borderId="6" xfId="3" applyNumberFormat="1" applyFont="1" applyFill="1" applyBorder="1" applyAlignment="1">
      <alignment horizontal="center" vertical="center" wrapText="1"/>
    </xf>
    <xf numFmtId="4" fontId="32" fillId="0" borderId="10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2" xfId="0" applyNumberFormat="1" applyFont="1" applyFill="1" applyBorder="1" applyAlignment="1">
      <alignment horizontal="center" vertical="center" wrapText="1"/>
    </xf>
    <xf numFmtId="4" fontId="32" fillId="0" borderId="7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 wrapText="1"/>
    </xf>
    <xf numFmtId="4" fontId="32" fillId="8" borderId="3" xfId="0" applyNumberFormat="1" applyFont="1" applyFill="1" applyBorder="1" applyAlignment="1">
      <alignment horizontal="center" vertical="center" wrapText="1"/>
    </xf>
    <xf numFmtId="0" fontId="34" fillId="8" borderId="10" xfId="6" applyFont="1" applyFill="1" applyBorder="1" applyAlignment="1">
      <alignment horizontal="center" vertical="center" wrapText="1"/>
    </xf>
    <xf numFmtId="0" fontId="34" fillId="8" borderId="7" xfId="6" applyFont="1" applyFill="1" applyBorder="1" applyAlignment="1">
      <alignment horizontal="center" vertical="center" wrapText="1"/>
    </xf>
    <xf numFmtId="0" fontId="29" fillId="0" borderId="4" xfId="6" applyFont="1" applyFill="1" applyBorder="1" applyAlignment="1">
      <alignment horizontal="center" vertical="center" wrapText="1"/>
    </xf>
    <xf numFmtId="0" fontId="29" fillId="0" borderId="5" xfId="6" applyFont="1" applyFill="1" applyBorder="1" applyAlignment="1">
      <alignment horizontal="center" vertical="center" wrapText="1"/>
    </xf>
    <xf numFmtId="0" fontId="29" fillId="0" borderId="6" xfId="6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 wrapText="1"/>
    </xf>
    <xf numFmtId="4" fontId="8" fillId="0" borderId="4" xfId="8" applyNumberFormat="1" applyFont="1" applyFill="1" applyBorder="1" applyAlignment="1">
      <alignment horizontal="center" vertical="center" wrapText="1"/>
    </xf>
    <xf numFmtId="4" fontId="8" fillId="0" borderId="5" xfId="8" applyNumberFormat="1" applyFont="1" applyFill="1" applyBorder="1" applyAlignment="1">
      <alignment horizontal="center" vertical="center" wrapText="1"/>
    </xf>
    <xf numFmtId="4" fontId="8" fillId="0" borderId="6" xfId="8" applyNumberFormat="1" applyFont="1" applyFill="1" applyBorder="1" applyAlignment="1">
      <alignment horizontal="center" vertical="center" wrapText="1"/>
    </xf>
    <xf numFmtId="0" fontId="17" fillId="0" borderId="0" xfId="10" applyFont="1" applyFill="1" applyAlignment="1">
      <alignment horizontal="left" vertical="center"/>
    </xf>
    <xf numFmtId="0" fontId="17" fillId="0" borderId="0" xfId="10" applyFont="1" applyFill="1" applyBorder="1" applyAlignment="1">
      <alignment horizontal="left" vertical="center"/>
    </xf>
    <xf numFmtId="0" fontId="22" fillId="0" borderId="0" xfId="15" applyFont="1" applyAlignment="1">
      <alignment horizontal="center" wrapText="1"/>
    </xf>
    <xf numFmtId="4" fontId="39" fillId="0" borderId="10" xfId="3" applyNumberFormat="1" applyFont="1" applyFill="1" applyBorder="1" applyAlignment="1">
      <alignment horizontal="center" vertical="center" wrapText="1"/>
    </xf>
    <xf numFmtId="4" fontId="39" fillId="0" borderId="11" xfId="3" applyNumberFormat="1" applyFont="1" applyFill="1" applyBorder="1" applyAlignment="1">
      <alignment horizontal="center" vertical="center" wrapText="1"/>
    </xf>
    <xf numFmtId="4" fontId="39" fillId="0" borderId="7" xfId="3" applyNumberFormat="1" applyFont="1" applyFill="1" applyBorder="1" applyAlignment="1">
      <alignment horizontal="center" vertical="center" wrapText="1"/>
    </xf>
    <xf numFmtId="4" fontId="39" fillId="0" borderId="1" xfId="3" applyNumberFormat="1" applyFont="1" applyFill="1" applyBorder="1" applyAlignment="1">
      <alignment horizontal="center" vertical="center" wrapText="1"/>
    </xf>
    <xf numFmtId="4" fontId="39" fillId="0" borderId="10" xfId="3" applyNumberFormat="1" applyFont="1" applyFill="1" applyBorder="1" applyAlignment="1">
      <alignment horizontal="center" vertical="center"/>
    </xf>
    <xf numFmtId="4" fontId="39" fillId="0" borderId="11" xfId="3" applyNumberFormat="1" applyFont="1" applyFill="1" applyBorder="1" applyAlignment="1">
      <alignment horizontal="center" vertical="center"/>
    </xf>
    <xf numFmtId="4" fontId="39" fillId="0" borderId="12" xfId="3" applyNumberFormat="1" applyFont="1" applyFill="1" applyBorder="1" applyAlignment="1">
      <alignment horizontal="center" vertical="center"/>
    </xf>
    <xf numFmtId="4" fontId="39" fillId="0" borderId="7" xfId="3" applyNumberFormat="1" applyFont="1" applyFill="1" applyBorder="1" applyAlignment="1">
      <alignment horizontal="center" vertical="center"/>
    </xf>
    <xf numFmtId="4" fontId="39" fillId="0" borderId="1" xfId="3" applyNumberFormat="1" applyFont="1" applyFill="1" applyBorder="1" applyAlignment="1">
      <alignment horizontal="center" vertical="center"/>
    </xf>
    <xf numFmtId="4" fontId="39" fillId="0" borderId="13" xfId="3" applyNumberFormat="1" applyFont="1" applyFill="1" applyBorder="1" applyAlignment="1">
      <alignment horizontal="center" vertical="center"/>
    </xf>
    <xf numFmtId="0" fontId="66" fillId="2" borderId="3" xfId="1634" applyFont="1" applyFill="1" applyBorder="1" applyAlignment="1">
      <alignment horizontal="center" vertical="center"/>
    </xf>
    <xf numFmtId="0" fontId="21" fillId="2" borderId="0" xfId="1634" applyFont="1" applyFill="1" applyAlignment="1">
      <alignment horizontal="left"/>
    </xf>
    <xf numFmtId="0" fontId="69" fillId="2" borderId="0" xfId="1634" applyFont="1" applyFill="1" applyAlignment="1">
      <alignment horizontal="left"/>
    </xf>
    <xf numFmtId="0" fontId="62" fillId="2" borderId="3" xfId="1634" applyFont="1" applyFill="1" applyBorder="1" applyAlignment="1">
      <alignment horizontal="center" vertical="center" wrapText="1"/>
    </xf>
    <xf numFmtId="0" fontId="63" fillId="2" borderId="3" xfId="11" applyNumberFormat="1" applyFont="1" applyFill="1" applyBorder="1" applyAlignment="1">
      <alignment horizontal="center" vertical="center" wrapText="1"/>
    </xf>
    <xf numFmtId="0" fontId="63" fillId="2" borderId="3" xfId="11" applyFont="1" applyFill="1" applyBorder="1" applyAlignment="1">
      <alignment horizontal="center" vertical="center" wrapText="1"/>
    </xf>
    <xf numFmtId="4" fontId="63" fillId="2" borderId="3" xfId="11" applyNumberFormat="1" applyFont="1" applyFill="1" applyBorder="1" applyAlignment="1">
      <alignment horizontal="center" vertical="center" wrapText="1"/>
    </xf>
    <xf numFmtId="0" fontId="64" fillId="2" borderId="3" xfId="11" applyNumberFormat="1" applyFont="1" applyFill="1" applyBorder="1" applyAlignment="1">
      <alignment horizontal="center" vertical="center" wrapText="1"/>
    </xf>
  </cellXfs>
  <cellStyles count="1635">
    <cellStyle name="20% - akcent 1 1" xfId="16"/>
    <cellStyle name="20% - akcent 1 10" xfId="17"/>
    <cellStyle name="20% - akcent 1 11" xfId="18"/>
    <cellStyle name="20% - akcent 1 12" xfId="19"/>
    <cellStyle name="20% - akcent 1 13" xfId="20"/>
    <cellStyle name="20% - akcent 1 14" xfId="21"/>
    <cellStyle name="20% - akcent 1 15" xfId="22"/>
    <cellStyle name="20% - akcent 1 16" xfId="23"/>
    <cellStyle name="20% - akcent 1 17" xfId="24"/>
    <cellStyle name="20% - akcent 1 18" xfId="25"/>
    <cellStyle name="20% - akcent 1 19" xfId="26"/>
    <cellStyle name="20% - akcent 1 2" xfId="27"/>
    <cellStyle name="20% - akcent 1 2 2" xfId="28"/>
    <cellStyle name="20% - akcent 1 20" xfId="29"/>
    <cellStyle name="20% - akcent 1 21" xfId="30"/>
    <cellStyle name="20% - akcent 1 22" xfId="31"/>
    <cellStyle name="20% - akcent 1 23" xfId="32"/>
    <cellStyle name="20% - akcent 1 24" xfId="33"/>
    <cellStyle name="20% - akcent 1 25" xfId="34"/>
    <cellStyle name="20% - akcent 1 26" xfId="35"/>
    <cellStyle name="20% - akcent 1 27" xfId="36"/>
    <cellStyle name="20% - akcent 1 28" xfId="37"/>
    <cellStyle name="20% - akcent 1 29" xfId="38"/>
    <cellStyle name="20% - akcent 1 3" xfId="39"/>
    <cellStyle name="20% - akcent 1 30" xfId="40"/>
    <cellStyle name="20% - akcent 1 31" xfId="41"/>
    <cellStyle name="20% - akcent 1 32" xfId="42"/>
    <cellStyle name="20% - akcent 1 33" xfId="43"/>
    <cellStyle name="20% - akcent 1 34" xfId="44"/>
    <cellStyle name="20% - akcent 1 35" xfId="45"/>
    <cellStyle name="20% - akcent 1 36" xfId="46"/>
    <cellStyle name="20% - akcent 1 37" xfId="47"/>
    <cellStyle name="20% - akcent 1 4" xfId="48"/>
    <cellStyle name="20% - akcent 1 5" xfId="49"/>
    <cellStyle name="20% - akcent 1 6" xfId="50"/>
    <cellStyle name="20% - akcent 1 7" xfId="51"/>
    <cellStyle name="20% - akcent 1 8" xfId="52"/>
    <cellStyle name="20% - akcent 1 9" xfId="53"/>
    <cellStyle name="20% - akcent 2 1" xfId="54"/>
    <cellStyle name="20% - akcent 2 10" xfId="55"/>
    <cellStyle name="20% - akcent 2 11" xfId="56"/>
    <cellStyle name="20% - akcent 2 12" xfId="57"/>
    <cellStyle name="20% - akcent 2 13" xfId="58"/>
    <cellStyle name="20% - akcent 2 14" xfId="59"/>
    <cellStyle name="20% - akcent 2 15" xfId="60"/>
    <cellStyle name="20% - akcent 2 16" xfId="61"/>
    <cellStyle name="20% - akcent 2 17" xfId="62"/>
    <cellStyle name="20% - akcent 2 18" xfId="63"/>
    <cellStyle name="20% - akcent 2 19" xfId="64"/>
    <cellStyle name="20% - akcent 2 2" xfId="65"/>
    <cellStyle name="20% - akcent 2 20" xfId="66"/>
    <cellStyle name="20% - akcent 2 21" xfId="67"/>
    <cellStyle name="20% - akcent 2 22" xfId="68"/>
    <cellStyle name="20% - akcent 2 23" xfId="69"/>
    <cellStyle name="20% - akcent 2 24" xfId="70"/>
    <cellStyle name="20% - akcent 2 25" xfId="71"/>
    <cellStyle name="20% - akcent 2 26" xfId="72"/>
    <cellStyle name="20% - akcent 2 27" xfId="73"/>
    <cellStyle name="20% - akcent 2 28" xfId="74"/>
    <cellStyle name="20% - akcent 2 29" xfId="75"/>
    <cellStyle name="20% - akcent 2 3" xfId="76"/>
    <cellStyle name="20% - akcent 2 30" xfId="77"/>
    <cellStyle name="20% - akcent 2 31" xfId="78"/>
    <cellStyle name="20% - akcent 2 32" xfId="79"/>
    <cellStyle name="20% - akcent 2 33" xfId="80"/>
    <cellStyle name="20% - akcent 2 34" xfId="81"/>
    <cellStyle name="20% - akcent 2 35" xfId="82"/>
    <cellStyle name="20% - akcent 2 36" xfId="83"/>
    <cellStyle name="20% - akcent 2 37" xfId="84"/>
    <cellStyle name="20% - akcent 2 4" xfId="85"/>
    <cellStyle name="20% - akcent 2 5" xfId="86"/>
    <cellStyle name="20% - akcent 2 6" xfId="87"/>
    <cellStyle name="20% - akcent 2 7" xfId="88"/>
    <cellStyle name="20% - akcent 2 8" xfId="89"/>
    <cellStyle name="20% - akcent 2 9" xfId="90"/>
    <cellStyle name="20% - akcent 3 1" xfId="91"/>
    <cellStyle name="20% - akcent 3 10" xfId="92"/>
    <cellStyle name="20% - akcent 3 11" xfId="93"/>
    <cellStyle name="20% - akcent 3 12" xfId="94"/>
    <cellStyle name="20% - akcent 3 13" xfId="95"/>
    <cellStyle name="20% - akcent 3 14" xfId="96"/>
    <cellStyle name="20% - akcent 3 15" xfId="97"/>
    <cellStyle name="20% - akcent 3 16" xfId="98"/>
    <cellStyle name="20% - akcent 3 17" xfId="99"/>
    <cellStyle name="20% - akcent 3 18" xfId="100"/>
    <cellStyle name="20% - akcent 3 19" xfId="101"/>
    <cellStyle name="20% - akcent 3 2" xfId="102"/>
    <cellStyle name="20% - akcent 3 20" xfId="103"/>
    <cellStyle name="20% - akcent 3 21" xfId="104"/>
    <cellStyle name="20% - akcent 3 22" xfId="105"/>
    <cellStyle name="20% - akcent 3 23" xfId="106"/>
    <cellStyle name="20% - akcent 3 24" xfId="107"/>
    <cellStyle name="20% - akcent 3 25" xfId="108"/>
    <cellStyle name="20% - akcent 3 26" xfId="109"/>
    <cellStyle name="20% - akcent 3 27" xfId="110"/>
    <cellStyle name="20% - akcent 3 28" xfId="111"/>
    <cellStyle name="20% - akcent 3 29" xfId="112"/>
    <cellStyle name="20% - akcent 3 3" xfId="113"/>
    <cellStyle name="20% - akcent 3 30" xfId="114"/>
    <cellStyle name="20% - akcent 3 31" xfId="115"/>
    <cellStyle name="20% - akcent 3 32" xfId="116"/>
    <cellStyle name="20% - akcent 3 33" xfId="117"/>
    <cellStyle name="20% - akcent 3 34" xfId="118"/>
    <cellStyle name="20% - akcent 3 35" xfId="119"/>
    <cellStyle name="20% - akcent 3 36" xfId="120"/>
    <cellStyle name="20% - akcent 3 37" xfId="121"/>
    <cellStyle name="20% - akcent 3 4" xfId="122"/>
    <cellStyle name="20% - akcent 3 5" xfId="123"/>
    <cellStyle name="20% - akcent 3 6" xfId="124"/>
    <cellStyle name="20% - akcent 3 7" xfId="125"/>
    <cellStyle name="20% - akcent 3 8" xfId="126"/>
    <cellStyle name="20% - akcent 3 9" xfId="127"/>
    <cellStyle name="20% - akcent 4 1" xfId="128"/>
    <cellStyle name="20% - akcent 4 10" xfId="129"/>
    <cellStyle name="20% - akcent 4 11" xfId="130"/>
    <cellStyle name="20% - akcent 4 12" xfId="131"/>
    <cellStyle name="20% - akcent 4 13" xfId="132"/>
    <cellStyle name="20% - akcent 4 14" xfId="133"/>
    <cellStyle name="20% - akcent 4 15" xfId="134"/>
    <cellStyle name="20% - akcent 4 16" xfId="135"/>
    <cellStyle name="20% - akcent 4 17" xfId="136"/>
    <cellStyle name="20% - akcent 4 18" xfId="137"/>
    <cellStyle name="20% - akcent 4 19" xfId="138"/>
    <cellStyle name="20% - akcent 4 2" xfId="139"/>
    <cellStyle name="20% - akcent 4 20" xfId="140"/>
    <cellStyle name="20% - akcent 4 21" xfId="141"/>
    <cellStyle name="20% - akcent 4 22" xfId="142"/>
    <cellStyle name="20% - akcent 4 23" xfId="143"/>
    <cellStyle name="20% - akcent 4 24" xfId="144"/>
    <cellStyle name="20% - akcent 4 25" xfId="145"/>
    <cellStyle name="20% - akcent 4 26" xfId="146"/>
    <cellStyle name="20% - akcent 4 27" xfId="147"/>
    <cellStyle name="20% - akcent 4 28" xfId="148"/>
    <cellStyle name="20% - akcent 4 29" xfId="149"/>
    <cellStyle name="20% - akcent 4 3" xfId="150"/>
    <cellStyle name="20% - akcent 4 30" xfId="151"/>
    <cellStyle name="20% - akcent 4 31" xfId="152"/>
    <cellStyle name="20% - akcent 4 32" xfId="153"/>
    <cellStyle name="20% - akcent 4 33" xfId="154"/>
    <cellStyle name="20% - akcent 4 34" xfId="155"/>
    <cellStyle name="20% - akcent 4 35" xfId="156"/>
    <cellStyle name="20% - akcent 4 36" xfId="157"/>
    <cellStyle name="20% - akcent 4 37" xfId="158"/>
    <cellStyle name="20% - akcent 4 4" xfId="159"/>
    <cellStyle name="20% - akcent 4 5" xfId="160"/>
    <cellStyle name="20% - akcent 4 6" xfId="161"/>
    <cellStyle name="20% - akcent 4 7" xfId="162"/>
    <cellStyle name="20% - akcent 4 8" xfId="163"/>
    <cellStyle name="20% - akcent 4 9" xfId="164"/>
    <cellStyle name="20% - akcent 5 1" xfId="165"/>
    <cellStyle name="20% - akcent 5 10" xfId="166"/>
    <cellStyle name="20% - akcent 5 11" xfId="167"/>
    <cellStyle name="20% - akcent 5 12" xfId="168"/>
    <cellStyle name="20% - akcent 5 13" xfId="169"/>
    <cellStyle name="20% - akcent 5 14" xfId="170"/>
    <cellStyle name="20% - akcent 5 15" xfId="171"/>
    <cellStyle name="20% - akcent 5 16" xfId="172"/>
    <cellStyle name="20% - akcent 5 17" xfId="173"/>
    <cellStyle name="20% - akcent 5 18" xfId="174"/>
    <cellStyle name="20% - akcent 5 19" xfId="175"/>
    <cellStyle name="20% - akcent 5 2" xfId="176"/>
    <cellStyle name="20% - akcent 5 20" xfId="177"/>
    <cellStyle name="20% - akcent 5 21" xfId="178"/>
    <cellStyle name="20% - akcent 5 22" xfId="179"/>
    <cellStyle name="20% - akcent 5 23" xfId="180"/>
    <cellStyle name="20% - akcent 5 24" xfId="181"/>
    <cellStyle name="20% - akcent 5 25" xfId="182"/>
    <cellStyle name="20% - akcent 5 26" xfId="183"/>
    <cellStyle name="20% - akcent 5 27" xfId="184"/>
    <cellStyle name="20% - akcent 5 28" xfId="185"/>
    <cellStyle name="20% - akcent 5 29" xfId="186"/>
    <cellStyle name="20% - akcent 5 3" xfId="187"/>
    <cellStyle name="20% - akcent 5 30" xfId="188"/>
    <cellStyle name="20% - akcent 5 31" xfId="189"/>
    <cellStyle name="20% - akcent 5 32" xfId="190"/>
    <cellStyle name="20% - akcent 5 33" xfId="191"/>
    <cellStyle name="20% - akcent 5 34" xfId="192"/>
    <cellStyle name="20% - akcent 5 35" xfId="193"/>
    <cellStyle name="20% - akcent 5 36" xfId="194"/>
    <cellStyle name="20% - akcent 5 37" xfId="195"/>
    <cellStyle name="20% - akcent 5 4" xfId="196"/>
    <cellStyle name="20% - akcent 5 5" xfId="197"/>
    <cellStyle name="20% - akcent 5 6" xfId="198"/>
    <cellStyle name="20% - akcent 5 7" xfId="199"/>
    <cellStyle name="20% - akcent 5 8" xfId="200"/>
    <cellStyle name="20% - akcent 5 9" xfId="201"/>
    <cellStyle name="20% - akcent 6 1" xfId="202"/>
    <cellStyle name="20% - akcent 6 10" xfId="203"/>
    <cellStyle name="20% - akcent 6 11" xfId="204"/>
    <cellStyle name="20% - akcent 6 12" xfId="205"/>
    <cellStyle name="20% - akcent 6 13" xfId="206"/>
    <cellStyle name="20% - akcent 6 14" xfId="207"/>
    <cellStyle name="20% - akcent 6 15" xfId="208"/>
    <cellStyle name="20% - akcent 6 16" xfId="209"/>
    <cellStyle name="20% - akcent 6 17" xfId="210"/>
    <cellStyle name="20% - akcent 6 18" xfId="211"/>
    <cellStyle name="20% - akcent 6 19" xfId="212"/>
    <cellStyle name="20% - akcent 6 2" xfId="213"/>
    <cellStyle name="20% - akcent 6 2 2" xfId="214"/>
    <cellStyle name="20% - akcent 6 20" xfId="215"/>
    <cellStyle name="20% - akcent 6 21" xfId="216"/>
    <cellStyle name="20% - akcent 6 22" xfId="217"/>
    <cellStyle name="20% - akcent 6 23" xfId="218"/>
    <cellStyle name="20% - akcent 6 24" xfId="219"/>
    <cellStyle name="20% - akcent 6 25" xfId="220"/>
    <cellStyle name="20% - akcent 6 26" xfId="221"/>
    <cellStyle name="20% - akcent 6 27" xfId="222"/>
    <cellStyle name="20% - akcent 6 28" xfId="223"/>
    <cellStyle name="20% - akcent 6 29" xfId="224"/>
    <cellStyle name="20% - akcent 6 3" xfId="225"/>
    <cellStyle name="20% - akcent 6 30" xfId="226"/>
    <cellStyle name="20% - akcent 6 31" xfId="227"/>
    <cellStyle name="20% - akcent 6 32" xfId="228"/>
    <cellStyle name="20% - akcent 6 33" xfId="229"/>
    <cellStyle name="20% - akcent 6 34" xfId="230"/>
    <cellStyle name="20% - akcent 6 35" xfId="231"/>
    <cellStyle name="20% - akcent 6 36" xfId="232"/>
    <cellStyle name="20% - akcent 6 37" xfId="233"/>
    <cellStyle name="20% - akcent 6 4" xfId="234"/>
    <cellStyle name="20% - akcent 6 5" xfId="235"/>
    <cellStyle name="20% - akcent 6 6" xfId="236"/>
    <cellStyle name="20% - akcent 6 7" xfId="237"/>
    <cellStyle name="20% - akcent 6 8" xfId="238"/>
    <cellStyle name="20% - akcent 6 9" xfId="239"/>
    <cellStyle name="40% - akcent 1 1" xfId="240"/>
    <cellStyle name="40% - akcent 1 10" xfId="241"/>
    <cellStyle name="40% - akcent 1 11" xfId="242"/>
    <cellStyle name="40% - akcent 1 12" xfId="243"/>
    <cellStyle name="40% - akcent 1 13" xfId="244"/>
    <cellStyle name="40% - akcent 1 14" xfId="245"/>
    <cellStyle name="40% - akcent 1 15" xfId="246"/>
    <cellStyle name="40% - akcent 1 16" xfId="247"/>
    <cellStyle name="40% - akcent 1 17" xfId="248"/>
    <cellStyle name="40% - akcent 1 18" xfId="249"/>
    <cellStyle name="40% - akcent 1 19" xfId="250"/>
    <cellStyle name="40% - akcent 1 2" xfId="251"/>
    <cellStyle name="40% - akcent 1 2 2" xfId="252"/>
    <cellStyle name="40% - akcent 1 20" xfId="253"/>
    <cellStyle name="40% - akcent 1 21" xfId="254"/>
    <cellStyle name="40% - akcent 1 22" xfId="255"/>
    <cellStyle name="40% - akcent 1 23" xfId="256"/>
    <cellStyle name="40% - akcent 1 24" xfId="257"/>
    <cellStyle name="40% - akcent 1 25" xfId="258"/>
    <cellStyle name="40% - akcent 1 26" xfId="259"/>
    <cellStyle name="40% - akcent 1 27" xfId="260"/>
    <cellStyle name="40% - akcent 1 28" xfId="261"/>
    <cellStyle name="40% - akcent 1 29" xfId="262"/>
    <cellStyle name="40% - akcent 1 3" xfId="263"/>
    <cellStyle name="40% - akcent 1 30" xfId="264"/>
    <cellStyle name="40% - akcent 1 31" xfId="265"/>
    <cellStyle name="40% - akcent 1 32" xfId="266"/>
    <cellStyle name="40% - akcent 1 33" xfId="267"/>
    <cellStyle name="40% - akcent 1 34" xfId="268"/>
    <cellStyle name="40% - akcent 1 35" xfId="269"/>
    <cellStyle name="40% - akcent 1 36" xfId="270"/>
    <cellStyle name="40% - akcent 1 37" xfId="271"/>
    <cellStyle name="40% - akcent 1 4" xfId="272"/>
    <cellStyle name="40% - akcent 1 5" xfId="273"/>
    <cellStyle name="40% - akcent 1 6" xfId="274"/>
    <cellStyle name="40% - akcent 1 7" xfId="275"/>
    <cellStyle name="40% - akcent 1 8" xfId="276"/>
    <cellStyle name="40% - akcent 1 9" xfId="277"/>
    <cellStyle name="40% - akcent 2 1" xfId="278"/>
    <cellStyle name="40% - akcent 2 10" xfId="279"/>
    <cellStyle name="40% - akcent 2 11" xfId="280"/>
    <cellStyle name="40% - akcent 2 12" xfId="281"/>
    <cellStyle name="40% - akcent 2 13" xfId="282"/>
    <cellStyle name="40% - akcent 2 14" xfId="283"/>
    <cellStyle name="40% - akcent 2 15" xfId="284"/>
    <cellStyle name="40% - akcent 2 16" xfId="285"/>
    <cellStyle name="40% - akcent 2 17" xfId="286"/>
    <cellStyle name="40% - akcent 2 18" xfId="287"/>
    <cellStyle name="40% - akcent 2 19" xfId="288"/>
    <cellStyle name="40% - akcent 2 2" xfId="289"/>
    <cellStyle name="40% - akcent 2 20" xfId="290"/>
    <cellStyle name="40% - akcent 2 21" xfId="291"/>
    <cellStyle name="40% - akcent 2 22" xfId="292"/>
    <cellStyle name="40% - akcent 2 23" xfId="293"/>
    <cellStyle name="40% - akcent 2 24" xfId="294"/>
    <cellStyle name="40% - akcent 2 25" xfId="295"/>
    <cellStyle name="40% - akcent 2 26" xfId="296"/>
    <cellStyle name="40% - akcent 2 27" xfId="297"/>
    <cellStyle name="40% - akcent 2 28" xfId="298"/>
    <cellStyle name="40% - akcent 2 29" xfId="299"/>
    <cellStyle name="40% - akcent 2 3" xfId="300"/>
    <cellStyle name="40% - akcent 2 30" xfId="301"/>
    <cellStyle name="40% - akcent 2 31" xfId="302"/>
    <cellStyle name="40% - akcent 2 32" xfId="303"/>
    <cellStyle name="40% - akcent 2 33" xfId="304"/>
    <cellStyle name="40% - akcent 2 34" xfId="305"/>
    <cellStyle name="40% - akcent 2 35" xfId="306"/>
    <cellStyle name="40% - akcent 2 36" xfId="307"/>
    <cellStyle name="40% - akcent 2 37" xfId="308"/>
    <cellStyle name="40% - akcent 2 4" xfId="309"/>
    <cellStyle name="40% - akcent 2 5" xfId="310"/>
    <cellStyle name="40% - akcent 2 6" xfId="311"/>
    <cellStyle name="40% - akcent 2 7" xfId="312"/>
    <cellStyle name="40% - akcent 2 8" xfId="313"/>
    <cellStyle name="40% - akcent 2 9" xfId="314"/>
    <cellStyle name="40% - akcent 3 1" xfId="315"/>
    <cellStyle name="40% - akcent 3 10" xfId="316"/>
    <cellStyle name="40% - akcent 3 11" xfId="317"/>
    <cellStyle name="40% - akcent 3 12" xfId="318"/>
    <cellStyle name="40% - akcent 3 13" xfId="319"/>
    <cellStyle name="40% - akcent 3 14" xfId="320"/>
    <cellStyle name="40% - akcent 3 15" xfId="321"/>
    <cellStyle name="40% - akcent 3 16" xfId="322"/>
    <cellStyle name="40% - akcent 3 17" xfId="323"/>
    <cellStyle name="40% - akcent 3 18" xfId="324"/>
    <cellStyle name="40% - akcent 3 19" xfId="325"/>
    <cellStyle name="40% - akcent 3 2" xfId="326"/>
    <cellStyle name="40% - akcent 3 20" xfId="327"/>
    <cellStyle name="40% - akcent 3 21" xfId="328"/>
    <cellStyle name="40% - akcent 3 22" xfId="329"/>
    <cellStyle name="40% - akcent 3 23" xfId="330"/>
    <cellStyle name="40% - akcent 3 24" xfId="331"/>
    <cellStyle name="40% - akcent 3 25" xfId="332"/>
    <cellStyle name="40% - akcent 3 26" xfId="333"/>
    <cellStyle name="40% - akcent 3 27" xfId="334"/>
    <cellStyle name="40% - akcent 3 28" xfId="335"/>
    <cellStyle name="40% - akcent 3 29" xfId="336"/>
    <cellStyle name="40% - akcent 3 3" xfId="337"/>
    <cellStyle name="40% - akcent 3 30" xfId="338"/>
    <cellStyle name="40% - akcent 3 31" xfId="339"/>
    <cellStyle name="40% - akcent 3 32" xfId="340"/>
    <cellStyle name="40% - akcent 3 33" xfId="341"/>
    <cellStyle name="40% - akcent 3 34" xfId="342"/>
    <cellStyle name="40% - akcent 3 35" xfId="343"/>
    <cellStyle name="40% - akcent 3 36" xfId="344"/>
    <cellStyle name="40% - akcent 3 37" xfId="345"/>
    <cellStyle name="40% - akcent 3 4" xfId="346"/>
    <cellStyle name="40% - akcent 3 5" xfId="347"/>
    <cellStyle name="40% - akcent 3 6" xfId="348"/>
    <cellStyle name="40% - akcent 3 7" xfId="349"/>
    <cellStyle name="40% - akcent 3 8" xfId="350"/>
    <cellStyle name="40% - akcent 3 9" xfId="351"/>
    <cellStyle name="40% - akcent 4 1" xfId="352"/>
    <cellStyle name="40% - akcent 4 10" xfId="353"/>
    <cellStyle name="40% - akcent 4 11" xfId="354"/>
    <cellStyle name="40% - akcent 4 12" xfId="355"/>
    <cellStyle name="40% - akcent 4 13" xfId="356"/>
    <cellStyle name="40% - akcent 4 14" xfId="357"/>
    <cellStyle name="40% - akcent 4 15" xfId="358"/>
    <cellStyle name="40% - akcent 4 16" xfId="359"/>
    <cellStyle name="40% - akcent 4 17" xfId="360"/>
    <cellStyle name="40% - akcent 4 18" xfId="361"/>
    <cellStyle name="40% - akcent 4 19" xfId="362"/>
    <cellStyle name="40% - akcent 4 2" xfId="363"/>
    <cellStyle name="40% - akcent 4 20" xfId="364"/>
    <cellStyle name="40% - akcent 4 21" xfId="365"/>
    <cellStyle name="40% - akcent 4 22" xfId="366"/>
    <cellStyle name="40% - akcent 4 23" xfId="367"/>
    <cellStyle name="40% - akcent 4 24" xfId="368"/>
    <cellStyle name="40% - akcent 4 25" xfId="369"/>
    <cellStyle name="40% - akcent 4 26" xfId="370"/>
    <cellStyle name="40% - akcent 4 27" xfId="371"/>
    <cellStyle name="40% - akcent 4 28" xfId="372"/>
    <cellStyle name="40% - akcent 4 29" xfId="373"/>
    <cellStyle name="40% - akcent 4 3" xfId="374"/>
    <cellStyle name="40% - akcent 4 30" xfId="375"/>
    <cellStyle name="40% - akcent 4 31" xfId="376"/>
    <cellStyle name="40% - akcent 4 32" xfId="377"/>
    <cellStyle name="40% - akcent 4 33" xfId="378"/>
    <cellStyle name="40% - akcent 4 34" xfId="379"/>
    <cellStyle name="40% - akcent 4 35" xfId="380"/>
    <cellStyle name="40% - akcent 4 36" xfId="381"/>
    <cellStyle name="40% - akcent 4 37" xfId="382"/>
    <cellStyle name="40% - akcent 4 4" xfId="383"/>
    <cellStyle name="40% - akcent 4 5" xfId="384"/>
    <cellStyle name="40% - akcent 4 6" xfId="385"/>
    <cellStyle name="40% - akcent 4 7" xfId="386"/>
    <cellStyle name="40% - akcent 4 8" xfId="387"/>
    <cellStyle name="40% - akcent 4 9" xfId="388"/>
    <cellStyle name="40% - akcent 5 1" xfId="389"/>
    <cellStyle name="40% - akcent 5 10" xfId="390"/>
    <cellStyle name="40% - akcent 5 11" xfId="391"/>
    <cellStyle name="40% - akcent 5 12" xfId="392"/>
    <cellStyle name="40% - akcent 5 13" xfId="393"/>
    <cellStyle name="40% - akcent 5 14" xfId="394"/>
    <cellStyle name="40% - akcent 5 15" xfId="395"/>
    <cellStyle name="40% - akcent 5 16" xfId="396"/>
    <cellStyle name="40% - akcent 5 17" xfId="397"/>
    <cellStyle name="40% - akcent 5 18" xfId="398"/>
    <cellStyle name="40% - akcent 5 19" xfId="399"/>
    <cellStyle name="40% - akcent 5 2" xfId="400"/>
    <cellStyle name="40% - akcent 5 2 2" xfId="401"/>
    <cellStyle name="40% - akcent 5 20" xfId="402"/>
    <cellStyle name="40% - akcent 5 21" xfId="403"/>
    <cellStyle name="40% - akcent 5 22" xfId="404"/>
    <cellStyle name="40% - akcent 5 23" xfId="405"/>
    <cellStyle name="40% - akcent 5 24" xfId="406"/>
    <cellStyle name="40% - akcent 5 25" xfId="407"/>
    <cellStyle name="40% - akcent 5 26" xfId="408"/>
    <cellStyle name="40% - akcent 5 27" xfId="409"/>
    <cellStyle name="40% - akcent 5 28" xfId="410"/>
    <cellStyle name="40% - akcent 5 29" xfId="411"/>
    <cellStyle name="40% - akcent 5 3" xfId="412"/>
    <cellStyle name="40% - akcent 5 30" xfId="413"/>
    <cellStyle name="40% - akcent 5 31" xfId="414"/>
    <cellStyle name="40% - akcent 5 32" xfId="415"/>
    <cellStyle name="40% - akcent 5 33" xfId="416"/>
    <cellStyle name="40% - akcent 5 34" xfId="417"/>
    <cellStyle name="40% - akcent 5 35" xfId="418"/>
    <cellStyle name="40% - akcent 5 36" xfId="419"/>
    <cellStyle name="40% - akcent 5 37" xfId="420"/>
    <cellStyle name="40% - akcent 5 4" xfId="421"/>
    <cellStyle name="40% - akcent 5 5" xfId="422"/>
    <cellStyle name="40% - akcent 5 6" xfId="423"/>
    <cellStyle name="40% - akcent 5 7" xfId="424"/>
    <cellStyle name="40% - akcent 5 8" xfId="425"/>
    <cellStyle name="40% - akcent 5 9" xfId="426"/>
    <cellStyle name="40% - akcent 6 1" xfId="427"/>
    <cellStyle name="40% - akcent 6 10" xfId="428"/>
    <cellStyle name="40% - akcent 6 11" xfId="429"/>
    <cellStyle name="40% - akcent 6 12" xfId="430"/>
    <cellStyle name="40% - akcent 6 13" xfId="431"/>
    <cellStyle name="40% - akcent 6 14" xfId="432"/>
    <cellStyle name="40% - akcent 6 15" xfId="433"/>
    <cellStyle name="40% - akcent 6 16" xfId="434"/>
    <cellStyle name="40% - akcent 6 17" xfId="435"/>
    <cellStyle name="40% - akcent 6 18" xfId="436"/>
    <cellStyle name="40% - akcent 6 19" xfId="437"/>
    <cellStyle name="40% - akcent 6 2" xfId="438"/>
    <cellStyle name="40% - akcent 6 2 2" xfId="439"/>
    <cellStyle name="40% - akcent 6 20" xfId="440"/>
    <cellStyle name="40% - akcent 6 21" xfId="441"/>
    <cellStyle name="40% - akcent 6 22" xfId="442"/>
    <cellStyle name="40% - akcent 6 23" xfId="443"/>
    <cellStyle name="40% - akcent 6 24" xfId="444"/>
    <cellStyle name="40% - akcent 6 25" xfId="445"/>
    <cellStyle name="40% - akcent 6 26" xfId="446"/>
    <cellStyle name="40% - akcent 6 27" xfId="447"/>
    <cellStyle name="40% - akcent 6 28" xfId="448"/>
    <cellStyle name="40% - akcent 6 29" xfId="449"/>
    <cellStyle name="40% - akcent 6 3" xfId="450"/>
    <cellStyle name="40% - akcent 6 30" xfId="451"/>
    <cellStyle name="40% - akcent 6 31" xfId="452"/>
    <cellStyle name="40% - akcent 6 32" xfId="453"/>
    <cellStyle name="40% - akcent 6 33" xfId="454"/>
    <cellStyle name="40% - akcent 6 34" xfId="455"/>
    <cellStyle name="40% - akcent 6 35" xfId="456"/>
    <cellStyle name="40% - akcent 6 36" xfId="457"/>
    <cellStyle name="40% - akcent 6 37" xfId="458"/>
    <cellStyle name="40% - akcent 6 4" xfId="459"/>
    <cellStyle name="40% - akcent 6 5" xfId="460"/>
    <cellStyle name="40% - akcent 6 6" xfId="461"/>
    <cellStyle name="40% - akcent 6 7" xfId="462"/>
    <cellStyle name="40% - akcent 6 8" xfId="463"/>
    <cellStyle name="40% - akcent 6 9" xfId="464"/>
    <cellStyle name="60% - akcent 1 1" xfId="465"/>
    <cellStyle name="60% - akcent 1 10" xfId="466"/>
    <cellStyle name="60% - akcent 1 11" xfId="467"/>
    <cellStyle name="60% - akcent 1 12" xfId="468"/>
    <cellStyle name="60% - akcent 1 13" xfId="469"/>
    <cellStyle name="60% - akcent 1 14" xfId="470"/>
    <cellStyle name="60% - akcent 1 15" xfId="471"/>
    <cellStyle name="60% - akcent 1 16" xfId="472"/>
    <cellStyle name="60% - akcent 1 17" xfId="473"/>
    <cellStyle name="60% - akcent 1 18" xfId="474"/>
    <cellStyle name="60% - akcent 1 19" xfId="475"/>
    <cellStyle name="60% - akcent 1 2" xfId="476"/>
    <cellStyle name="60% - akcent 1 2 2" xfId="477"/>
    <cellStyle name="60% - akcent 1 20" xfId="478"/>
    <cellStyle name="60% - akcent 1 21" xfId="479"/>
    <cellStyle name="60% - akcent 1 22" xfId="480"/>
    <cellStyle name="60% - akcent 1 23" xfId="481"/>
    <cellStyle name="60% - akcent 1 24" xfId="482"/>
    <cellStyle name="60% - akcent 1 25" xfId="483"/>
    <cellStyle name="60% - akcent 1 26" xfId="484"/>
    <cellStyle name="60% - akcent 1 27" xfId="485"/>
    <cellStyle name="60% - akcent 1 28" xfId="486"/>
    <cellStyle name="60% - akcent 1 29" xfId="487"/>
    <cellStyle name="60% - akcent 1 3" xfId="488"/>
    <cellStyle name="60% - akcent 1 30" xfId="489"/>
    <cellStyle name="60% - akcent 1 31" xfId="490"/>
    <cellStyle name="60% - akcent 1 32" xfId="491"/>
    <cellStyle name="60% - akcent 1 33" xfId="492"/>
    <cellStyle name="60% - akcent 1 34" xfId="493"/>
    <cellStyle name="60% - akcent 1 35" xfId="494"/>
    <cellStyle name="60% - akcent 1 36" xfId="495"/>
    <cellStyle name="60% - akcent 1 37" xfId="496"/>
    <cellStyle name="60% - akcent 1 4" xfId="497"/>
    <cellStyle name="60% - akcent 1 5" xfId="498"/>
    <cellStyle name="60% - akcent 1 6" xfId="499"/>
    <cellStyle name="60% - akcent 1 7" xfId="500"/>
    <cellStyle name="60% - akcent 1 8" xfId="501"/>
    <cellStyle name="60% - akcent 1 9" xfId="502"/>
    <cellStyle name="60% - akcent 2 1" xfId="503"/>
    <cellStyle name="60% - akcent 2 10" xfId="504"/>
    <cellStyle name="60% - akcent 2 11" xfId="505"/>
    <cellStyle name="60% - akcent 2 12" xfId="506"/>
    <cellStyle name="60% - akcent 2 13" xfId="507"/>
    <cellStyle name="60% - akcent 2 14" xfId="508"/>
    <cellStyle name="60% - akcent 2 15" xfId="509"/>
    <cellStyle name="60% - akcent 2 16" xfId="510"/>
    <cellStyle name="60% - akcent 2 17" xfId="511"/>
    <cellStyle name="60% - akcent 2 18" xfId="512"/>
    <cellStyle name="60% - akcent 2 19" xfId="513"/>
    <cellStyle name="60% - akcent 2 2" xfId="514"/>
    <cellStyle name="60% - akcent 2 20" xfId="515"/>
    <cellStyle name="60% - akcent 2 21" xfId="516"/>
    <cellStyle name="60% - akcent 2 22" xfId="517"/>
    <cellStyle name="60% - akcent 2 23" xfId="518"/>
    <cellStyle name="60% - akcent 2 24" xfId="519"/>
    <cellStyle name="60% - akcent 2 25" xfId="520"/>
    <cellStyle name="60% - akcent 2 26" xfId="521"/>
    <cellStyle name="60% - akcent 2 27" xfId="522"/>
    <cellStyle name="60% - akcent 2 28" xfId="523"/>
    <cellStyle name="60% - akcent 2 29" xfId="524"/>
    <cellStyle name="60% - akcent 2 3" xfId="525"/>
    <cellStyle name="60% - akcent 2 30" xfId="526"/>
    <cellStyle name="60% - akcent 2 31" xfId="527"/>
    <cellStyle name="60% - akcent 2 32" xfId="528"/>
    <cellStyle name="60% - akcent 2 33" xfId="529"/>
    <cellStyle name="60% - akcent 2 34" xfId="530"/>
    <cellStyle name="60% - akcent 2 35" xfId="531"/>
    <cellStyle name="60% - akcent 2 36" xfId="532"/>
    <cellStyle name="60% - akcent 2 37" xfId="533"/>
    <cellStyle name="60% - akcent 2 4" xfId="534"/>
    <cellStyle name="60% - akcent 2 5" xfId="535"/>
    <cellStyle name="60% - akcent 2 6" xfId="536"/>
    <cellStyle name="60% - akcent 2 7" xfId="537"/>
    <cellStyle name="60% - akcent 2 8" xfId="538"/>
    <cellStyle name="60% - akcent 2 9" xfId="539"/>
    <cellStyle name="60% - akcent 3 1" xfId="540"/>
    <cellStyle name="60% - akcent 3 10" xfId="541"/>
    <cellStyle name="60% - akcent 3 11" xfId="542"/>
    <cellStyle name="60% - akcent 3 12" xfId="543"/>
    <cellStyle name="60% - akcent 3 13" xfId="544"/>
    <cellStyle name="60% - akcent 3 14" xfId="545"/>
    <cellStyle name="60% - akcent 3 15" xfId="546"/>
    <cellStyle name="60% - akcent 3 16" xfId="547"/>
    <cellStyle name="60% - akcent 3 17" xfId="548"/>
    <cellStyle name="60% - akcent 3 18" xfId="549"/>
    <cellStyle name="60% - akcent 3 19" xfId="550"/>
    <cellStyle name="60% - akcent 3 2" xfId="551"/>
    <cellStyle name="60% - akcent 3 20" xfId="552"/>
    <cellStyle name="60% - akcent 3 21" xfId="553"/>
    <cellStyle name="60% - akcent 3 22" xfId="554"/>
    <cellStyle name="60% - akcent 3 23" xfId="555"/>
    <cellStyle name="60% - akcent 3 24" xfId="556"/>
    <cellStyle name="60% - akcent 3 25" xfId="557"/>
    <cellStyle name="60% - akcent 3 26" xfId="558"/>
    <cellStyle name="60% - akcent 3 27" xfId="559"/>
    <cellStyle name="60% - akcent 3 28" xfId="560"/>
    <cellStyle name="60% - akcent 3 29" xfId="561"/>
    <cellStyle name="60% - akcent 3 3" xfId="562"/>
    <cellStyle name="60% - akcent 3 30" xfId="563"/>
    <cellStyle name="60% - akcent 3 31" xfId="564"/>
    <cellStyle name="60% - akcent 3 32" xfId="565"/>
    <cellStyle name="60% - akcent 3 33" xfId="566"/>
    <cellStyle name="60% - akcent 3 34" xfId="567"/>
    <cellStyle name="60% - akcent 3 35" xfId="568"/>
    <cellStyle name="60% - akcent 3 36" xfId="569"/>
    <cellStyle name="60% - akcent 3 37" xfId="570"/>
    <cellStyle name="60% - akcent 3 4" xfId="571"/>
    <cellStyle name="60% - akcent 3 5" xfId="572"/>
    <cellStyle name="60% - akcent 3 6" xfId="573"/>
    <cellStyle name="60% - akcent 3 7" xfId="574"/>
    <cellStyle name="60% - akcent 3 8" xfId="575"/>
    <cellStyle name="60% - akcent 3 9" xfId="576"/>
    <cellStyle name="60% - akcent 4 1" xfId="577"/>
    <cellStyle name="60% - akcent 4 10" xfId="578"/>
    <cellStyle name="60% - akcent 4 11" xfId="579"/>
    <cellStyle name="60% - akcent 4 12" xfId="580"/>
    <cellStyle name="60% - akcent 4 13" xfId="581"/>
    <cellStyle name="60% - akcent 4 14" xfId="582"/>
    <cellStyle name="60% - akcent 4 15" xfId="583"/>
    <cellStyle name="60% - akcent 4 16" xfId="584"/>
    <cellStyle name="60% - akcent 4 17" xfId="585"/>
    <cellStyle name="60% - akcent 4 18" xfId="586"/>
    <cellStyle name="60% - akcent 4 19" xfId="587"/>
    <cellStyle name="60% - akcent 4 2" xfId="588"/>
    <cellStyle name="60% - akcent 4 20" xfId="589"/>
    <cellStyle name="60% - akcent 4 21" xfId="590"/>
    <cellStyle name="60% - akcent 4 22" xfId="591"/>
    <cellStyle name="60% - akcent 4 23" xfId="592"/>
    <cellStyle name="60% - akcent 4 24" xfId="593"/>
    <cellStyle name="60% - akcent 4 25" xfId="594"/>
    <cellStyle name="60% - akcent 4 26" xfId="595"/>
    <cellStyle name="60% - akcent 4 27" xfId="596"/>
    <cellStyle name="60% - akcent 4 28" xfId="597"/>
    <cellStyle name="60% - akcent 4 29" xfId="598"/>
    <cellStyle name="60% - akcent 4 3" xfId="599"/>
    <cellStyle name="60% - akcent 4 30" xfId="600"/>
    <cellStyle name="60% - akcent 4 31" xfId="601"/>
    <cellStyle name="60% - akcent 4 32" xfId="602"/>
    <cellStyle name="60% - akcent 4 33" xfId="603"/>
    <cellStyle name="60% - akcent 4 34" xfId="604"/>
    <cellStyle name="60% - akcent 4 35" xfId="605"/>
    <cellStyle name="60% - akcent 4 36" xfId="606"/>
    <cellStyle name="60% - akcent 4 37" xfId="607"/>
    <cellStyle name="60% - akcent 4 4" xfId="608"/>
    <cellStyle name="60% - akcent 4 5" xfId="609"/>
    <cellStyle name="60% - akcent 4 6" xfId="610"/>
    <cellStyle name="60% - akcent 4 7" xfId="611"/>
    <cellStyle name="60% - akcent 4 8" xfId="612"/>
    <cellStyle name="60% - akcent 4 9" xfId="613"/>
    <cellStyle name="60% - akcent 5 1" xfId="614"/>
    <cellStyle name="60% - akcent 5 10" xfId="615"/>
    <cellStyle name="60% - akcent 5 11" xfId="616"/>
    <cellStyle name="60% - akcent 5 12" xfId="617"/>
    <cellStyle name="60% - akcent 5 13" xfId="618"/>
    <cellStyle name="60% - akcent 5 14" xfId="619"/>
    <cellStyle name="60% - akcent 5 15" xfId="620"/>
    <cellStyle name="60% - akcent 5 16" xfId="621"/>
    <cellStyle name="60% - akcent 5 17" xfId="622"/>
    <cellStyle name="60% - akcent 5 18" xfId="623"/>
    <cellStyle name="60% - akcent 5 19" xfId="624"/>
    <cellStyle name="60% - akcent 5 2" xfId="625"/>
    <cellStyle name="60% - akcent 5 2 2" xfId="626"/>
    <cellStyle name="60% - akcent 5 20" xfId="627"/>
    <cellStyle name="60% - akcent 5 21" xfId="628"/>
    <cellStyle name="60% - akcent 5 22" xfId="629"/>
    <cellStyle name="60% - akcent 5 23" xfId="630"/>
    <cellStyle name="60% - akcent 5 24" xfId="631"/>
    <cellStyle name="60% - akcent 5 25" xfId="632"/>
    <cellStyle name="60% - akcent 5 26" xfId="633"/>
    <cellStyle name="60% - akcent 5 27" xfId="634"/>
    <cellStyle name="60% - akcent 5 28" xfId="635"/>
    <cellStyle name="60% - akcent 5 29" xfId="636"/>
    <cellStyle name="60% - akcent 5 3" xfId="637"/>
    <cellStyle name="60% - akcent 5 30" xfId="638"/>
    <cellStyle name="60% - akcent 5 31" xfId="639"/>
    <cellStyle name="60% - akcent 5 32" xfId="640"/>
    <cellStyle name="60% - akcent 5 33" xfId="641"/>
    <cellStyle name="60% - akcent 5 34" xfId="642"/>
    <cellStyle name="60% - akcent 5 35" xfId="643"/>
    <cellStyle name="60% - akcent 5 36" xfId="644"/>
    <cellStyle name="60% - akcent 5 37" xfId="645"/>
    <cellStyle name="60% - akcent 5 4" xfId="646"/>
    <cellStyle name="60% - akcent 5 5" xfId="647"/>
    <cellStyle name="60% - akcent 5 6" xfId="648"/>
    <cellStyle name="60% - akcent 5 7" xfId="649"/>
    <cellStyle name="60% - akcent 5 8" xfId="650"/>
    <cellStyle name="60% - akcent 5 9" xfId="651"/>
    <cellStyle name="60% - akcent 6 1" xfId="652"/>
    <cellStyle name="60% - akcent 6 10" xfId="653"/>
    <cellStyle name="60% - akcent 6 11" xfId="654"/>
    <cellStyle name="60% - akcent 6 12" xfId="655"/>
    <cellStyle name="60% - akcent 6 13" xfId="656"/>
    <cellStyle name="60% - akcent 6 14" xfId="657"/>
    <cellStyle name="60% - akcent 6 15" xfId="658"/>
    <cellStyle name="60% - akcent 6 16" xfId="659"/>
    <cellStyle name="60% - akcent 6 17" xfId="660"/>
    <cellStyle name="60% - akcent 6 18" xfId="661"/>
    <cellStyle name="60% - akcent 6 19" xfId="662"/>
    <cellStyle name="60% - akcent 6 2" xfId="663"/>
    <cellStyle name="60% - akcent 6 20" xfId="664"/>
    <cellStyle name="60% - akcent 6 21" xfId="665"/>
    <cellStyle name="60% - akcent 6 22" xfId="666"/>
    <cellStyle name="60% - akcent 6 23" xfId="667"/>
    <cellStyle name="60% - akcent 6 24" xfId="668"/>
    <cellStyle name="60% - akcent 6 25" xfId="669"/>
    <cellStyle name="60% - akcent 6 26" xfId="670"/>
    <cellStyle name="60% - akcent 6 27" xfId="671"/>
    <cellStyle name="60% - akcent 6 28" xfId="672"/>
    <cellStyle name="60% - akcent 6 29" xfId="673"/>
    <cellStyle name="60% - akcent 6 3" xfId="674"/>
    <cellStyle name="60% - akcent 6 30" xfId="675"/>
    <cellStyle name="60% - akcent 6 31" xfId="676"/>
    <cellStyle name="60% - akcent 6 32" xfId="677"/>
    <cellStyle name="60% - akcent 6 33" xfId="678"/>
    <cellStyle name="60% - akcent 6 34" xfId="679"/>
    <cellStyle name="60% - akcent 6 35" xfId="680"/>
    <cellStyle name="60% - akcent 6 36" xfId="681"/>
    <cellStyle name="60% - akcent 6 37" xfId="682"/>
    <cellStyle name="60% - akcent 6 4" xfId="683"/>
    <cellStyle name="60% - akcent 6 5" xfId="684"/>
    <cellStyle name="60% - akcent 6 6" xfId="685"/>
    <cellStyle name="60% - akcent 6 7" xfId="686"/>
    <cellStyle name="60% - akcent 6 8" xfId="687"/>
    <cellStyle name="60% - akcent 6 9" xfId="688"/>
    <cellStyle name="Akcent 1 1" xfId="689"/>
    <cellStyle name="Akcent 1 10" xfId="690"/>
    <cellStyle name="Akcent 1 11" xfId="691"/>
    <cellStyle name="Akcent 1 12" xfId="692"/>
    <cellStyle name="Akcent 1 13" xfId="693"/>
    <cellStyle name="Akcent 1 14" xfId="694"/>
    <cellStyle name="Akcent 1 15" xfId="695"/>
    <cellStyle name="Akcent 1 16" xfId="696"/>
    <cellStyle name="Akcent 1 17" xfId="697"/>
    <cellStyle name="Akcent 1 18" xfId="698"/>
    <cellStyle name="Akcent 1 19" xfId="699"/>
    <cellStyle name="Akcent 1 2" xfId="700"/>
    <cellStyle name="Akcent 1 2 2" xfId="701"/>
    <cellStyle name="Akcent 1 20" xfId="702"/>
    <cellStyle name="Akcent 1 21" xfId="703"/>
    <cellStyle name="Akcent 1 22" xfId="704"/>
    <cellStyle name="Akcent 1 23" xfId="705"/>
    <cellStyle name="Akcent 1 24" xfId="706"/>
    <cellStyle name="Akcent 1 25" xfId="707"/>
    <cellStyle name="Akcent 1 26" xfId="708"/>
    <cellStyle name="Akcent 1 27" xfId="709"/>
    <cellStyle name="Akcent 1 28" xfId="710"/>
    <cellStyle name="Akcent 1 29" xfId="711"/>
    <cellStyle name="Akcent 1 3" xfId="712"/>
    <cellStyle name="Akcent 1 30" xfId="713"/>
    <cellStyle name="Akcent 1 31" xfId="714"/>
    <cellStyle name="Akcent 1 32" xfId="715"/>
    <cellStyle name="Akcent 1 33" xfId="716"/>
    <cellStyle name="Akcent 1 34" xfId="717"/>
    <cellStyle name="Akcent 1 35" xfId="718"/>
    <cellStyle name="Akcent 1 36" xfId="719"/>
    <cellStyle name="Akcent 1 37" xfId="720"/>
    <cellStyle name="Akcent 1 4" xfId="721"/>
    <cellStyle name="Akcent 1 5" xfId="722"/>
    <cellStyle name="Akcent 1 6" xfId="723"/>
    <cellStyle name="Akcent 1 7" xfId="724"/>
    <cellStyle name="Akcent 1 8" xfId="725"/>
    <cellStyle name="Akcent 1 9" xfId="726"/>
    <cellStyle name="Akcent 2 1" xfId="727"/>
    <cellStyle name="Akcent 2 10" xfId="728"/>
    <cellStyle name="Akcent 2 11" xfId="729"/>
    <cellStyle name="Akcent 2 12" xfId="730"/>
    <cellStyle name="Akcent 2 13" xfId="731"/>
    <cellStyle name="Akcent 2 14" xfId="732"/>
    <cellStyle name="Akcent 2 15" xfId="733"/>
    <cellStyle name="Akcent 2 16" xfId="734"/>
    <cellStyle name="Akcent 2 17" xfId="735"/>
    <cellStyle name="Akcent 2 18" xfId="736"/>
    <cellStyle name="Akcent 2 19" xfId="737"/>
    <cellStyle name="Akcent 2 2" xfId="738"/>
    <cellStyle name="Akcent 2 20" xfId="739"/>
    <cellStyle name="Akcent 2 21" xfId="740"/>
    <cellStyle name="Akcent 2 22" xfId="741"/>
    <cellStyle name="Akcent 2 23" xfId="742"/>
    <cellStyle name="Akcent 2 24" xfId="743"/>
    <cellStyle name="Akcent 2 25" xfId="744"/>
    <cellStyle name="Akcent 2 26" xfId="745"/>
    <cellStyle name="Akcent 2 27" xfId="746"/>
    <cellStyle name="Akcent 2 28" xfId="747"/>
    <cellStyle name="Akcent 2 29" xfId="748"/>
    <cellStyle name="Akcent 2 3" xfId="749"/>
    <cellStyle name="Akcent 2 30" xfId="750"/>
    <cellStyle name="Akcent 2 31" xfId="751"/>
    <cellStyle name="Akcent 2 32" xfId="752"/>
    <cellStyle name="Akcent 2 33" xfId="753"/>
    <cellStyle name="Akcent 2 34" xfId="754"/>
    <cellStyle name="Akcent 2 35" xfId="14"/>
    <cellStyle name="Akcent 2 36" xfId="755"/>
    <cellStyle name="Akcent 2 37" xfId="756"/>
    <cellStyle name="Akcent 2 4" xfId="757"/>
    <cellStyle name="Akcent 2 5" xfId="758"/>
    <cellStyle name="Akcent 2 6" xfId="759"/>
    <cellStyle name="Akcent 2 7" xfId="760"/>
    <cellStyle name="Akcent 2 8" xfId="761"/>
    <cellStyle name="Akcent 2 9" xfId="762"/>
    <cellStyle name="Akcent 3 1" xfId="763"/>
    <cellStyle name="Akcent 3 10" xfId="764"/>
    <cellStyle name="Akcent 3 11" xfId="765"/>
    <cellStyle name="Akcent 3 12" xfId="766"/>
    <cellStyle name="Akcent 3 13" xfId="767"/>
    <cellStyle name="Akcent 3 14" xfId="768"/>
    <cellStyle name="Akcent 3 15" xfId="769"/>
    <cellStyle name="Akcent 3 16" xfId="770"/>
    <cellStyle name="Akcent 3 17" xfId="771"/>
    <cellStyle name="Akcent 3 18" xfId="772"/>
    <cellStyle name="Akcent 3 19" xfId="773"/>
    <cellStyle name="Akcent 3 2" xfId="774"/>
    <cellStyle name="Akcent 3 20" xfId="775"/>
    <cellStyle name="Akcent 3 21" xfId="776"/>
    <cellStyle name="Akcent 3 22" xfId="777"/>
    <cellStyle name="Akcent 3 23" xfId="778"/>
    <cellStyle name="Akcent 3 24" xfId="779"/>
    <cellStyle name="Akcent 3 25" xfId="780"/>
    <cellStyle name="Akcent 3 26" xfId="781"/>
    <cellStyle name="Akcent 3 27" xfId="782"/>
    <cellStyle name="Akcent 3 28" xfId="783"/>
    <cellStyle name="Akcent 3 29" xfId="784"/>
    <cellStyle name="Akcent 3 3" xfId="785"/>
    <cellStyle name="Akcent 3 30" xfId="786"/>
    <cellStyle name="Akcent 3 31" xfId="787"/>
    <cellStyle name="Akcent 3 32" xfId="788"/>
    <cellStyle name="Akcent 3 33" xfId="789"/>
    <cellStyle name="Akcent 3 34" xfId="790"/>
    <cellStyle name="Akcent 3 35" xfId="791"/>
    <cellStyle name="Akcent 3 36" xfId="792"/>
    <cellStyle name="Akcent 3 37" xfId="793"/>
    <cellStyle name="Akcent 3 4" xfId="794"/>
    <cellStyle name="Akcent 3 5" xfId="795"/>
    <cellStyle name="Akcent 3 6" xfId="796"/>
    <cellStyle name="Akcent 3 7" xfId="797"/>
    <cellStyle name="Akcent 3 8" xfId="798"/>
    <cellStyle name="Akcent 3 9" xfId="799"/>
    <cellStyle name="Akcent 4 1" xfId="800"/>
    <cellStyle name="Akcent 4 10" xfId="801"/>
    <cellStyle name="Akcent 4 11" xfId="802"/>
    <cellStyle name="Akcent 4 12" xfId="803"/>
    <cellStyle name="Akcent 4 13" xfId="804"/>
    <cellStyle name="Akcent 4 14" xfId="805"/>
    <cellStyle name="Akcent 4 15" xfId="806"/>
    <cellStyle name="Akcent 4 16" xfId="807"/>
    <cellStyle name="Akcent 4 17" xfId="808"/>
    <cellStyle name="Akcent 4 18" xfId="809"/>
    <cellStyle name="Akcent 4 19" xfId="810"/>
    <cellStyle name="Akcent 4 2" xfId="811"/>
    <cellStyle name="Akcent 4 20" xfId="812"/>
    <cellStyle name="Akcent 4 21" xfId="813"/>
    <cellStyle name="Akcent 4 22" xfId="814"/>
    <cellStyle name="Akcent 4 23" xfId="815"/>
    <cellStyle name="Akcent 4 24" xfId="816"/>
    <cellStyle name="Akcent 4 25" xfId="817"/>
    <cellStyle name="Akcent 4 26" xfId="818"/>
    <cellStyle name="Akcent 4 27" xfId="819"/>
    <cellStyle name="Akcent 4 28" xfId="820"/>
    <cellStyle name="Akcent 4 29" xfId="821"/>
    <cellStyle name="Akcent 4 3" xfId="822"/>
    <cellStyle name="Akcent 4 30" xfId="823"/>
    <cellStyle name="Akcent 4 31" xfId="824"/>
    <cellStyle name="Akcent 4 32" xfId="825"/>
    <cellStyle name="Akcent 4 33" xfId="826"/>
    <cellStyle name="Akcent 4 34" xfId="827"/>
    <cellStyle name="Akcent 4 35" xfId="828"/>
    <cellStyle name="Akcent 4 36" xfId="829"/>
    <cellStyle name="Akcent 4 37" xfId="830"/>
    <cellStyle name="Akcent 4 4" xfId="831"/>
    <cellStyle name="Akcent 4 5" xfId="832"/>
    <cellStyle name="Akcent 4 6" xfId="833"/>
    <cellStyle name="Akcent 4 7" xfId="834"/>
    <cellStyle name="Akcent 4 8" xfId="835"/>
    <cellStyle name="Akcent 4 9" xfId="836"/>
    <cellStyle name="Akcent 5 1" xfId="837"/>
    <cellStyle name="Akcent 5 10" xfId="838"/>
    <cellStyle name="Akcent 5 11" xfId="839"/>
    <cellStyle name="Akcent 5 12" xfId="840"/>
    <cellStyle name="Akcent 5 13" xfId="841"/>
    <cellStyle name="Akcent 5 14" xfId="842"/>
    <cellStyle name="Akcent 5 15" xfId="843"/>
    <cellStyle name="Akcent 5 16" xfId="844"/>
    <cellStyle name="Akcent 5 17" xfId="845"/>
    <cellStyle name="Akcent 5 18" xfId="846"/>
    <cellStyle name="Akcent 5 19" xfId="847"/>
    <cellStyle name="Akcent 5 2" xfId="848"/>
    <cellStyle name="Akcent 5 2 2" xfId="849"/>
    <cellStyle name="Akcent 5 20" xfId="850"/>
    <cellStyle name="Akcent 5 21" xfId="851"/>
    <cellStyle name="Akcent 5 22" xfId="852"/>
    <cellStyle name="Akcent 5 23" xfId="853"/>
    <cellStyle name="Akcent 5 24" xfId="854"/>
    <cellStyle name="Akcent 5 25" xfId="855"/>
    <cellStyle name="Akcent 5 26" xfId="856"/>
    <cellStyle name="Akcent 5 27" xfId="857"/>
    <cellStyle name="Akcent 5 28" xfId="858"/>
    <cellStyle name="Akcent 5 29" xfId="859"/>
    <cellStyle name="Akcent 5 3" xfId="860"/>
    <cellStyle name="Akcent 5 30" xfId="861"/>
    <cellStyle name="Akcent 5 31" xfId="862"/>
    <cellStyle name="Akcent 5 32" xfId="863"/>
    <cellStyle name="Akcent 5 33" xfId="864"/>
    <cellStyle name="Akcent 5 34" xfId="865"/>
    <cellStyle name="Akcent 5 35" xfId="866"/>
    <cellStyle name="Akcent 5 36" xfId="867"/>
    <cellStyle name="Akcent 5 37" xfId="868"/>
    <cellStyle name="Akcent 5 4" xfId="869"/>
    <cellStyle name="Akcent 5 5" xfId="870"/>
    <cellStyle name="Akcent 5 6" xfId="871"/>
    <cellStyle name="Akcent 5 7" xfId="872"/>
    <cellStyle name="Akcent 5 8" xfId="873"/>
    <cellStyle name="Akcent 5 9" xfId="874"/>
    <cellStyle name="Akcent 6 1" xfId="875"/>
    <cellStyle name="Akcent 6 10" xfId="876"/>
    <cellStyle name="Akcent 6 11" xfId="877"/>
    <cellStyle name="Akcent 6 12" xfId="878"/>
    <cellStyle name="Akcent 6 13" xfId="879"/>
    <cellStyle name="Akcent 6 14" xfId="880"/>
    <cellStyle name="Akcent 6 15" xfId="881"/>
    <cellStyle name="Akcent 6 16" xfId="882"/>
    <cellStyle name="Akcent 6 17" xfId="883"/>
    <cellStyle name="Akcent 6 18" xfId="884"/>
    <cellStyle name="Akcent 6 19" xfId="885"/>
    <cellStyle name="Akcent 6 2" xfId="886"/>
    <cellStyle name="Akcent 6 20" xfId="887"/>
    <cellStyle name="Akcent 6 21" xfId="888"/>
    <cellStyle name="Akcent 6 22" xfId="889"/>
    <cellStyle name="Akcent 6 23" xfId="890"/>
    <cellStyle name="Akcent 6 24" xfId="891"/>
    <cellStyle name="Akcent 6 25" xfId="892"/>
    <cellStyle name="Akcent 6 26" xfId="893"/>
    <cellStyle name="Akcent 6 27" xfId="894"/>
    <cellStyle name="Akcent 6 28" xfId="895"/>
    <cellStyle name="Akcent 6 29" xfId="896"/>
    <cellStyle name="Akcent 6 3" xfId="897"/>
    <cellStyle name="Akcent 6 30" xfId="898"/>
    <cellStyle name="Akcent 6 31" xfId="899"/>
    <cellStyle name="Akcent 6 32" xfId="900"/>
    <cellStyle name="Akcent 6 33" xfId="901"/>
    <cellStyle name="Akcent 6 34" xfId="902"/>
    <cellStyle name="Akcent 6 35" xfId="903"/>
    <cellStyle name="Akcent 6 36" xfId="904"/>
    <cellStyle name="Akcent 6 37" xfId="905"/>
    <cellStyle name="Akcent 6 4" xfId="906"/>
    <cellStyle name="Akcent 6 5" xfId="907"/>
    <cellStyle name="Akcent 6 6" xfId="908"/>
    <cellStyle name="Akcent 6 7" xfId="909"/>
    <cellStyle name="Akcent 6 8" xfId="910"/>
    <cellStyle name="Akcent 6 9" xfId="911"/>
    <cellStyle name="BZ3" xfId="912"/>
    <cellStyle name="Dane wejściowe 1" xfId="913"/>
    <cellStyle name="Dane wejściowe 10" xfId="914"/>
    <cellStyle name="Dane wejściowe 11" xfId="915"/>
    <cellStyle name="Dane wejściowe 12" xfId="916"/>
    <cellStyle name="Dane wejściowe 13" xfId="917"/>
    <cellStyle name="Dane wejściowe 14" xfId="918"/>
    <cellStyle name="Dane wejściowe 15" xfId="919"/>
    <cellStyle name="Dane wejściowe 16" xfId="920"/>
    <cellStyle name="Dane wejściowe 17" xfId="921"/>
    <cellStyle name="Dane wejściowe 18" xfId="922"/>
    <cellStyle name="Dane wejściowe 19" xfId="923"/>
    <cellStyle name="Dane wejściowe 2" xfId="924"/>
    <cellStyle name="Dane wejściowe 2 2" xfId="925"/>
    <cellStyle name="Dane wejściowe 20" xfId="926"/>
    <cellStyle name="Dane wejściowe 21" xfId="927"/>
    <cellStyle name="Dane wejściowe 22" xfId="928"/>
    <cellStyle name="Dane wejściowe 23" xfId="929"/>
    <cellStyle name="Dane wejściowe 24" xfId="930"/>
    <cellStyle name="Dane wejściowe 25" xfId="931"/>
    <cellStyle name="Dane wejściowe 26" xfId="932"/>
    <cellStyle name="Dane wejściowe 27" xfId="933"/>
    <cellStyle name="Dane wejściowe 28" xfId="934"/>
    <cellStyle name="Dane wejściowe 29" xfId="935"/>
    <cellStyle name="Dane wejściowe 3" xfId="936"/>
    <cellStyle name="Dane wejściowe 30" xfId="937"/>
    <cellStyle name="Dane wejściowe 31" xfId="938"/>
    <cellStyle name="Dane wejściowe 32" xfId="939"/>
    <cellStyle name="Dane wejściowe 33" xfId="940"/>
    <cellStyle name="Dane wejściowe 34" xfId="941"/>
    <cellStyle name="Dane wejściowe 35" xfId="942"/>
    <cellStyle name="Dane wejściowe 36" xfId="943"/>
    <cellStyle name="Dane wejściowe 37" xfId="944"/>
    <cellStyle name="Dane wejściowe 4" xfId="945"/>
    <cellStyle name="Dane wejściowe 5" xfId="946"/>
    <cellStyle name="Dane wejściowe 6" xfId="947"/>
    <cellStyle name="Dane wejściowe 7" xfId="948"/>
    <cellStyle name="Dane wejściowe 8" xfId="949"/>
    <cellStyle name="Dane wejściowe 9" xfId="950"/>
    <cellStyle name="Dane wyjściowe 1" xfId="951"/>
    <cellStyle name="Dane wyjściowe 10" xfId="952"/>
    <cellStyle name="Dane wyjściowe 11" xfId="953"/>
    <cellStyle name="Dane wyjściowe 12" xfId="954"/>
    <cellStyle name="Dane wyjściowe 13" xfId="955"/>
    <cellStyle name="Dane wyjściowe 14" xfId="956"/>
    <cellStyle name="Dane wyjściowe 15" xfId="957"/>
    <cellStyle name="Dane wyjściowe 16" xfId="958"/>
    <cellStyle name="Dane wyjściowe 17" xfId="959"/>
    <cellStyle name="Dane wyjściowe 18" xfId="960"/>
    <cellStyle name="Dane wyjściowe 19" xfId="961"/>
    <cellStyle name="Dane wyjściowe 2" xfId="962"/>
    <cellStyle name="Dane wyjściowe 2 2" xfId="963"/>
    <cellStyle name="Dane wyjściowe 20" xfId="964"/>
    <cellStyle name="Dane wyjściowe 21" xfId="965"/>
    <cellStyle name="Dane wyjściowe 22" xfId="966"/>
    <cellStyle name="Dane wyjściowe 23" xfId="967"/>
    <cellStyle name="Dane wyjściowe 24" xfId="968"/>
    <cellStyle name="Dane wyjściowe 25" xfId="969"/>
    <cellStyle name="Dane wyjściowe 26" xfId="970"/>
    <cellStyle name="Dane wyjściowe 27" xfId="971"/>
    <cellStyle name="Dane wyjściowe 28" xfId="972"/>
    <cellStyle name="Dane wyjściowe 29" xfId="973"/>
    <cellStyle name="Dane wyjściowe 3" xfId="974"/>
    <cellStyle name="Dane wyjściowe 30" xfId="975"/>
    <cellStyle name="Dane wyjściowe 31" xfId="976"/>
    <cellStyle name="Dane wyjściowe 32" xfId="977"/>
    <cellStyle name="Dane wyjściowe 33" xfId="978"/>
    <cellStyle name="Dane wyjściowe 34" xfId="979"/>
    <cellStyle name="Dane wyjściowe 35" xfId="980"/>
    <cellStyle name="Dane wyjściowe 36" xfId="981"/>
    <cellStyle name="Dane wyjściowe 37" xfId="982"/>
    <cellStyle name="Dane wyjściowe 4" xfId="983"/>
    <cellStyle name="Dane wyjściowe 5" xfId="984"/>
    <cellStyle name="Dane wyjściowe 6" xfId="985"/>
    <cellStyle name="Dane wyjściowe 7" xfId="986"/>
    <cellStyle name="Dane wyjściowe 8" xfId="987"/>
    <cellStyle name="Dane wyjściowe 9" xfId="988"/>
    <cellStyle name="Dobre 1" xfId="989"/>
    <cellStyle name="Dobre 10" xfId="990"/>
    <cellStyle name="Dobre 11" xfId="991"/>
    <cellStyle name="Dobre 12" xfId="992"/>
    <cellStyle name="Dobre 13" xfId="993"/>
    <cellStyle name="Dobre 14" xfId="994"/>
    <cellStyle name="Dobre 15" xfId="995"/>
    <cellStyle name="Dobre 16" xfId="996"/>
    <cellStyle name="Dobre 17" xfId="997"/>
    <cellStyle name="Dobre 18" xfId="998"/>
    <cellStyle name="Dobre 19" xfId="999"/>
    <cellStyle name="Dobre 2" xfId="1000"/>
    <cellStyle name="Dobre 20" xfId="1001"/>
    <cellStyle name="Dobre 21" xfId="1002"/>
    <cellStyle name="Dobre 22" xfId="1003"/>
    <cellStyle name="Dobre 23" xfId="1004"/>
    <cellStyle name="Dobre 24" xfId="1005"/>
    <cellStyle name="Dobre 25" xfId="1006"/>
    <cellStyle name="Dobre 26" xfId="1007"/>
    <cellStyle name="Dobre 27" xfId="1008"/>
    <cellStyle name="Dobre 28" xfId="1009"/>
    <cellStyle name="Dobre 29" xfId="1010"/>
    <cellStyle name="Dobre 3" xfId="1011"/>
    <cellStyle name="Dobre 30" xfId="1012"/>
    <cellStyle name="Dobre 31" xfId="1013"/>
    <cellStyle name="Dobre 32" xfId="1014"/>
    <cellStyle name="Dobre 33" xfId="1015"/>
    <cellStyle name="Dobre 34" xfId="1016"/>
    <cellStyle name="Dobre 35" xfId="1017"/>
    <cellStyle name="Dobre 36" xfId="1018"/>
    <cellStyle name="Dobre 37" xfId="1019"/>
    <cellStyle name="Dobre 4" xfId="1020"/>
    <cellStyle name="Dobre 5" xfId="1021"/>
    <cellStyle name="Dobre 6" xfId="1022"/>
    <cellStyle name="Dobre 7" xfId="1023"/>
    <cellStyle name="Dobre 8" xfId="1024"/>
    <cellStyle name="Dobre 9" xfId="1025"/>
    <cellStyle name="Dziesiętny" xfId="1" builtinId="3"/>
    <cellStyle name="Dziesiętny 2" xfId="1026"/>
    <cellStyle name="Dziesiętny 2 1" xfId="1027"/>
    <cellStyle name="Dziesiętny 2 2" xfId="1028"/>
    <cellStyle name="Dziesiętny 2 3" xfId="13"/>
    <cellStyle name="Dziesiętny 3" xfId="1029"/>
    <cellStyle name="Dziesiętny 3 1" xfId="1030"/>
    <cellStyle name="Dziesiętny 4" xfId="1031"/>
    <cellStyle name="Dziesiętny 4 1" xfId="1032"/>
    <cellStyle name="Dziesiętny 5" xfId="1033"/>
    <cellStyle name="Dziesiętny 5 1" xfId="1034"/>
    <cellStyle name="Dziesiętny 6" xfId="1035"/>
    <cellStyle name="Dziesiętny_i zmiany w planie-ze ŚR na zasiłki" xfId="4"/>
    <cellStyle name="Excel Built-in Normal" xfId="1036"/>
    <cellStyle name="Excel_BuiltIn_Comma 1" xfId="1037"/>
    <cellStyle name="Komórka połączona 1" xfId="1038"/>
    <cellStyle name="Komórka połączona 10" xfId="1039"/>
    <cellStyle name="Komórka połączona 11" xfId="1040"/>
    <cellStyle name="Komórka połączona 12" xfId="1041"/>
    <cellStyle name="Komórka połączona 13" xfId="1042"/>
    <cellStyle name="Komórka połączona 14" xfId="1043"/>
    <cellStyle name="Komórka połączona 15" xfId="1044"/>
    <cellStyle name="Komórka połączona 16" xfId="1045"/>
    <cellStyle name="Komórka połączona 17" xfId="1046"/>
    <cellStyle name="Komórka połączona 18" xfId="1047"/>
    <cellStyle name="Komórka połączona 19" xfId="1048"/>
    <cellStyle name="Komórka połączona 2" xfId="1049"/>
    <cellStyle name="Komórka połączona 20" xfId="1050"/>
    <cellStyle name="Komórka połączona 21" xfId="1051"/>
    <cellStyle name="Komórka połączona 22" xfId="1052"/>
    <cellStyle name="Komórka połączona 23" xfId="1053"/>
    <cellStyle name="Komórka połączona 24" xfId="1054"/>
    <cellStyle name="Komórka połączona 25" xfId="1055"/>
    <cellStyle name="Komórka połączona 26" xfId="1056"/>
    <cellStyle name="Komórka połączona 27" xfId="1057"/>
    <cellStyle name="Komórka połączona 28" xfId="1058"/>
    <cellStyle name="Komórka połączona 29" xfId="1059"/>
    <cellStyle name="Komórka połączona 3" xfId="1060"/>
    <cellStyle name="Komórka połączona 30" xfId="1061"/>
    <cellStyle name="Komórka połączona 31" xfId="1062"/>
    <cellStyle name="Komórka połączona 32" xfId="1063"/>
    <cellStyle name="Komórka połączona 33" xfId="1064"/>
    <cellStyle name="Komórka połączona 34" xfId="1065"/>
    <cellStyle name="Komórka połączona 35" xfId="1066"/>
    <cellStyle name="Komórka połączona 36" xfId="1067"/>
    <cellStyle name="Komórka połączona 37" xfId="1068"/>
    <cellStyle name="Komórka połączona 4" xfId="1069"/>
    <cellStyle name="Komórka połączona 5" xfId="1070"/>
    <cellStyle name="Komórka połączona 6" xfId="1071"/>
    <cellStyle name="Komórka połączona 7" xfId="1072"/>
    <cellStyle name="Komórka połączona 8" xfId="1073"/>
    <cellStyle name="Komórka połączona 9" xfId="1074"/>
    <cellStyle name="Komórka zaznaczona 1" xfId="1075"/>
    <cellStyle name="Komórka zaznaczona 10" xfId="1076"/>
    <cellStyle name="Komórka zaznaczona 11" xfId="1077"/>
    <cellStyle name="Komórka zaznaczona 12" xfId="1078"/>
    <cellStyle name="Komórka zaznaczona 13" xfId="1079"/>
    <cellStyle name="Komórka zaznaczona 14" xfId="1080"/>
    <cellStyle name="Komórka zaznaczona 15" xfId="1081"/>
    <cellStyle name="Komórka zaznaczona 16" xfId="1082"/>
    <cellStyle name="Komórka zaznaczona 17" xfId="1083"/>
    <cellStyle name="Komórka zaznaczona 18" xfId="1084"/>
    <cellStyle name="Komórka zaznaczona 19" xfId="1085"/>
    <cellStyle name="Komórka zaznaczona 2" xfId="1086"/>
    <cellStyle name="Komórka zaznaczona 20" xfId="1087"/>
    <cellStyle name="Komórka zaznaczona 21" xfId="1088"/>
    <cellStyle name="Komórka zaznaczona 22" xfId="1089"/>
    <cellStyle name="Komórka zaznaczona 23" xfId="1090"/>
    <cellStyle name="Komórka zaznaczona 24" xfId="1091"/>
    <cellStyle name="Komórka zaznaczona 25" xfId="1092"/>
    <cellStyle name="Komórka zaznaczona 26" xfId="1093"/>
    <cellStyle name="Komórka zaznaczona 27" xfId="1094"/>
    <cellStyle name="Komórka zaznaczona 28" xfId="1095"/>
    <cellStyle name="Komórka zaznaczona 29" xfId="1096"/>
    <cellStyle name="Komórka zaznaczona 3" xfId="1097"/>
    <cellStyle name="Komórka zaznaczona 30" xfId="1098"/>
    <cellStyle name="Komórka zaznaczona 31" xfId="1099"/>
    <cellStyle name="Komórka zaznaczona 32" xfId="1100"/>
    <cellStyle name="Komórka zaznaczona 33" xfId="1101"/>
    <cellStyle name="Komórka zaznaczona 34" xfId="1102"/>
    <cellStyle name="Komórka zaznaczona 35" xfId="1103"/>
    <cellStyle name="Komórka zaznaczona 36" xfId="1104"/>
    <cellStyle name="Komórka zaznaczona 37" xfId="1105"/>
    <cellStyle name="Komórka zaznaczona 4" xfId="1106"/>
    <cellStyle name="Komórka zaznaczona 5" xfId="1107"/>
    <cellStyle name="Komórka zaznaczona 6" xfId="1108"/>
    <cellStyle name="Komórka zaznaczona 7" xfId="1109"/>
    <cellStyle name="Komórka zaznaczona 8" xfId="1110"/>
    <cellStyle name="Komórka zaznaczona 9" xfId="1111"/>
    <cellStyle name="Nagłówek 1 1" xfId="1112"/>
    <cellStyle name="Nagłówek 1 10" xfId="1113"/>
    <cellStyle name="Nagłówek 1 11" xfId="1114"/>
    <cellStyle name="Nagłówek 1 12" xfId="1115"/>
    <cellStyle name="Nagłówek 1 13" xfId="1116"/>
    <cellStyle name="Nagłówek 1 14" xfId="1117"/>
    <cellStyle name="Nagłówek 1 15" xfId="1118"/>
    <cellStyle name="Nagłówek 1 16" xfId="1119"/>
    <cellStyle name="Nagłówek 1 17" xfId="1120"/>
    <cellStyle name="Nagłówek 1 18" xfId="1121"/>
    <cellStyle name="Nagłówek 1 19" xfId="1122"/>
    <cellStyle name="Nagłówek 1 2" xfId="1123"/>
    <cellStyle name="Nagłówek 1 20" xfId="1124"/>
    <cellStyle name="Nagłówek 1 21" xfId="1125"/>
    <cellStyle name="Nagłówek 1 22" xfId="1126"/>
    <cellStyle name="Nagłówek 1 23" xfId="1127"/>
    <cellStyle name="Nagłówek 1 24" xfId="1128"/>
    <cellStyle name="Nagłówek 1 25" xfId="1129"/>
    <cellStyle name="Nagłówek 1 26" xfId="1130"/>
    <cellStyle name="Nagłówek 1 27" xfId="1131"/>
    <cellStyle name="Nagłówek 1 28" xfId="1132"/>
    <cellStyle name="Nagłówek 1 29" xfId="1133"/>
    <cellStyle name="Nagłówek 1 3" xfId="1134"/>
    <cellStyle name="Nagłówek 1 30" xfId="1135"/>
    <cellStyle name="Nagłówek 1 31" xfId="1136"/>
    <cellStyle name="Nagłówek 1 32" xfId="1137"/>
    <cellStyle name="Nagłówek 1 33" xfId="1138"/>
    <cellStyle name="Nagłówek 1 34" xfId="1139"/>
    <cellStyle name="Nagłówek 1 35" xfId="1140"/>
    <cellStyle name="Nagłówek 1 36" xfId="1141"/>
    <cellStyle name="Nagłówek 1 37" xfId="1142"/>
    <cellStyle name="Nagłówek 1 4" xfId="1143"/>
    <cellStyle name="Nagłówek 1 5" xfId="1144"/>
    <cellStyle name="Nagłówek 1 6" xfId="1145"/>
    <cellStyle name="Nagłówek 1 7" xfId="1146"/>
    <cellStyle name="Nagłówek 1 8" xfId="1147"/>
    <cellStyle name="Nagłówek 1 9" xfId="1148"/>
    <cellStyle name="Nagłówek 2 1" xfId="1149"/>
    <cellStyle name="Nagłówek 2 10" xfId="1150"/>
    <cellStyle name="Nagłówek 2 11" xfId="1151"/>
    <cellStyle name="Nagłówek 2 12" xfId="1152"/>
    <cellStyle name="Nagłówek 2 13" xfId="1153"/>
    <cellStyle name="Nagłówek 2 14" xfId="1154"/>
    <cellStyle name="Nagłówek 2 15" xfId="1155"/>
    <cellStyle name="Nagłówek 2 16" xfId="1156"/>
    <cellStyle name="Nagłówek 2 17" xfId="1157"/>
    <cellStyle name="Nagłówek 2 18" xfId="1158"/>
    <cellStyle name="Nagłówek 2 19" xfId="1159"/>
    <cellStyle name="Nagłówek 2 2" xfId="1160"/>
    <cellStyle name="Nagłówek 2 20" xfId="1161"/>
    <cellStyle name="Nagłówek 2 21" xfId="1162"/>
    <cellStyle name="Nagłówek 2 22" xfId="1163"/>
    <cellStyle name="Nagłówek 2 23" xfId="1164"/>
    <cellStyle name="Nagłówek 2 24" xfId="1165"/>
    <cellStyle name="Nagłówek 2 25" xfId="1166"/>
    <cellStyle name="Nagłówek 2 26" xfId="1167"/>
    <cellStyle name="Nagłówek 2 27" xfId="1168"/>
    <cellStyle name="Nagłówek 2 28" xfId="1169"/>
    <cellStyle name="Nagłówek 2 29" xfId="1170"/>
    <cellStyle name="Nagłówek 2 3" xfId="1171"/>
    <cellStyle name="Nagłówek 2 30" xfId="1172"/>
    <cellStyle name="Nagłówek 2 31" xfId="1173"/>
    <cellStyle name="Nagłówek 2 32" xfId="1174"/>
    <cellStyle name="Nagłówek 2 33" xfId="1175"/>
    <cellStyle name="Nagłówek 2 34" xfId="1176"/>
    <cellStyle name="Nagłówek 2 35" xfId="1177"/>
    <cellStyle name="Nagłówek 2 36" xfId="1178"/>
    <cellStyle name="Nagłówek 2 37" xfId="1179"/>
    <cellStyle name="Nagłówek 2 4" xfId="1180"/>
    <cellStyle name="Nagłówek 2 5" xfId="1181"/>
    <cellStyle name="Nagłówek 2 6" xfId="1182"/>
    <cellStyle name="Nagłówek 2 7" xfId="1183"/>
    <cellStyle name="Nagłówek 2 8" xfId="1184"/>
    <cellStyle name="Nagłówek 2 9" xfId="1185"/>
    <cellStyle name="Nagłówek 3 1" xfId="1186"/>
    <cellStyle name="Nagłówek 3 10" xfId="1187"/>
    <cellStyle name="Nagłówek 3 11" xfId="1188"/>
    <cellStyle name="Nagłówek 3 12" xfId="1189"/>
    <cellStyle name="Nagłówek 3 13" xfId="1190"/>
    <cellStyle name="Nagłówek 3 14" xfId="1191"/>
    <cellStyle name="Nagłówek 3 15" xfId="1192"/>
    <cellStyle name="Nagłówek 3 16" xfId="1193"/>
    <cellStyle name="Nagłówek 3 17" xfId="1194"/>
    <cellStyle name="Nagłówek 3 18" xfId="1195"/>
    <cellStyle name="Nagłówek 3 19" xfId="1196"/>
    <cellStyle name="Nagłówek 3 2" xfId="1197"/>
    <cellStyle name="Nagłówek 3 20" xfId="1198"/>
    <cellStyle name="Nagłówek 3 21" xfId="1199"/>
    <cellStyle name="Nagłówek 3 22" xfId="1200"/>
    <cellStyle name="Nagłówek 3 23" xfId="1201"/>
    <cellStyle name="Nagłówek 3 24" xfId="1202"/>
    <cellStyle name="Nagłówek 3 25" xfId="1203"/>
    <cellStyle name="Nagłówek 3 26" xfId="1204"/>
    <cellStyle name="Nagłówek 3 27" xfId="1205"/>
    <cellStyle name="Nagłówek 3 28" xfId="1206"/>
    <cellStyle name="Nagłówek 3 29" xfId="1207"/>
    <cellStyle name="Nagłówek 3 3" xfId="1208"/>
    <cellStyle name="Nagłówek 3 30" xfId="1209"/>
    <cellStyle name="Nagłówek 3 31" xfId="1210"/>
    <cellStyle name="Nagłówek 3 32" xfId="1211"/>
    <cellStyle name="Nagłówek 3 33" xfId="1212"/>
    <cellStyle name="Nagłówek 3 34" xfId="1213"/>
    <cellStyle name="Nagłówek 3 35" xfId="1214"/>
    <cellStyle name="Nagłówek 3 36" xfId="1215"/>
    <cellStyle name="Nagłówek 3 37" xfId="1216"/>
    <cellStyle name="Nagłówek 3 4" xfId="1217"/>
    <cellStyle name="Nagłówek 3 5" xfId="1218"/>
    <cellStyle name="Nagłówek 3 6" xfId="1219"/>
    <cellStyle name="Nagłówek 3 7" xfId="1220"/>
    <cellStyle name="Nagłówek 3 8" xfId="1221"/>
    <cellStyle name="Nagłówek 3 9" xfId="1222"/>
    <cellStyle name="Nagłówek 4 1" xfId="1223"/>
    <cellStyle name="Nagłówek 4 10" xfId="1224"/>
    <cellStyle name="Nagłówek 4 11" xfId="1225"/>
    <cellStyle name="Nagłówek 4 12" xfId="1226"/>
    <cellStyle name="Nagłówek 4 13" xfId="1227"/>
    <cellStyle name="Nagłówek 4 14" xfId="1228"/>
    <cellStyle name="Nagłówek 4 15" xfId="1229"/>
    <cellStyle name="Nagłówek 4 16" xfId="1230"/>
    <cellStyle name="Nagłówek 4 17" xfId="1231"/>
    <cellStyle name="Nagłówek 4 18" xfId="1232"/>
    <cellStyle name="Nagłówek 4 19" xfId="1233"/>
    <cellStyle name="Nagłówek 4 2" xfId="1234"/>
    <cellStyle name="Nagłówek 4 20" xfId="1235"/>
    <cellStyle name="Nagłówek 4 21" xfId="1236"/>
    <cellStyle name="Nagłówek 4 22" xfId="1237"/>
    <cellStyle name="Nagłówek 4 23" xfId="1238"/>
    <cellStyle name="Nagłówek 4 24" xfId="1239"/>
    <cellStyle name="Nagłówek 4 25" xfId="1240"/>
    <cellStyle name="Nagłówek 4 26" xfId="1241"/>
    <cellStyle name="Nagłówek 4 27" xfId="1242"/>
    <cellStyle name="Nagłówek 4 28" xfId="1243"/>
    <cellStyle name="Nagłówek 4 29" xfId="1244"/>
    <cellStyle name="Nagłówek 4 3" xfId="1245"/>
    <cellStyle name="Nagłówek 4 30" xfId="1246"/>
    <cellStyle name="Nagłówek 4 31" xfId="1247"/>
    <cellStyle name="Nagłówek 4 32" xfId="1248"/>
    <cellStyle name="Nagłówek 4 33" xfId="1249"/>
    <cellStyle name="Nagłówek 4 34" xfId="1250"/>
    <cellStyle name="Nagłówek 4 35" xfId="1251"/>
    <cellStyle name="Nagłówek 4 36" xfId="1252"/>
    <cellStyle name="Nagłówek 4 37" xfId="1253"/>
    <cellStyle name="Nagłówek 4 4" xfId="1254"/>
    <cellStyle name="Nagłówek 4 5" xfId="1255"/>
    <cellStyle name="Nagłówek 4 6" xfId="1256"/>
    <cellStyle name="Nagłówek 4 7" xfId="1257"/>
    <cellStyle name="Nagłówek 4 8" xfId="1258"/>
    <cellStyle name="Nagłówek 4 9" xfId="1259"/>
    <cellStyle name="Neutralne 1" xfId="1260"/>
    <cellStyle name="Neutralne 10" xfId="1261"/>
    <cellStyle name="Neutralne 11" xfId="1262"/>
    <cellStyle name="Neutralne 12" xfId="1263"/>
    <cellStyle name="Neutralne 13" xfId="1264"/>
    <cellStyle name="Neutralne 14" xfId="1265"/>
    <cellStyle name="Neutralne 15" xfId="1266"/>
    <cellStyle name="Neutralne 16" xfId="1267"/>
    <cellStyle name="Neutralne 17" xfId="1268"/>
    <cellStyle name="Neutralne 18" xfId="1269"/>
    <cellStyle name="Neutralne 19" xfId="1270"/>
    <cellStyle name="Neutralne 2" xfId="1271"/>
    <cellStyle name="Neutralne 20" xfId="1272"/>
    <cellStyle name="Neutralne 21" xfId="1273"/>
    <cellStyle name="Neutralne 22" xfId="1274"/>
    <cellStyle name="Neutralne 23" xfId="1275"/>
    <cellStyle name="Neutralne 24" xfId="1276"/>
    <cellStyle name="Neutralne 25" xfId="1277"/>
    <cellStyle name="Neutralne 26" xfId="1278"/>
    <cellStyle name="Neutralne 27" xfId="1279"/>
    <cellStyle name="Neutralne 28" xfId="1280"/>
    <cellStyle name="Neutralne 29" xfId="1281"/>
    <cellStyle name="Neutralne 3" xfId="1282"/>
    <cellStyle name="Neutralne 30" xfId="1283"/>
    <cellStyle name="Neutralne 31" xfId="1284"/>
    <cellStyle name="Neutralne 32" xfId="1285"/>
    <cellStyle name="Neutralne 33" xfId="1286"/>
    <cellStyle name="Neutralne 34" xfId="1287"/>
    <cellStyle name="Neutralne 35" xfId="1288"/>
    <cellStyle name="Neutralne 36" xfId="1289"/>
    <cellStyle name="Neutralne 37" xfId="1290"/>
    <cellStyle name="Neutralne 4" xfId="1291"/>
    <cellStyle name="Neutralne 5" xfId="1292"/>
    <cellStyle name="Neutralne 6" xfId="1293"/>
    <cellStyle name="Neutralne 7" xfId="1294"/>
    <cellStyle name="Neutralne 8" xfId="1295"/>
    <cellStyle name="Neutralne 9" xfId="1296"/>
    <cellStyle name="Normalny" xfId="0" builtinId="0"/>
    <cellStyle name="Normalny 10" xfId="1297"/>
    <cellStyle name="Normalny 10 2" xfId="1298"/>
    <cellStyle name="Normalny 11" xfId="1299"/>
    <cellStyle name="Normalny 12" xfId="1300"/>
    <cellStyle name="Normalny 13" xfId="1301"/>
    <cellStyle name="Normalny 14" xfId="1634"/>
    <cellStyle name="Normalny 2" xfId="12"/>
    <cellStyle name="Normalny 2 1" xfId="11"/>
    <cellStyle name="Normalny 2 10" xfId="1302"/>
    <cellStyle name="Normalny 2 11" xfId="1303"/>
    <cellStyle name="Normalny 2 12" xfId="1304"/>
    <cellStyle name="Normalny 2 13" xfId="1305"/>
    <cellStyle name="Normalny 2 14" xfId="1306"/>
    <cellStyle name="Normalny 2 15" xfId="1307"/>
    <cellStyle name="Normalny 2 16" xfId="1308"/>
    <cellStyle name="Normalny 2 17" xfId="1309"/>
    <cellStyle name="Normalny 2 18" xfId="1310"/>
    <cellStyle name="Normalny 2 19" xfId="1311"/>
    <cellStyle name="Normalny 2 2" xfId="1312"/>
    <cellStyle name="Normalny 2 2 2" xfId="1313"/>
    <cellStyle name="Normalny 2 2 3" xfId="1314"/>
    <cellStyle name="Normalny 2 20" xfId="1315"/>
    <cellStyle name="Normalny 2 21" xfId="1316"/>
    <cellStyle name="Normalny 2 22" xfId="1317"/>
    <cellStyle name="Normalny 2 23" xfId="1318"/>
    <cellStyle name="Normalny 2 24" xfId="1319"/>
    <cellStyle name="Normalny 2 25" xfId="1320"/>
    <cellStyle name="Normalny 2 26" xfId="1321"/>
    <cellStyle name="Normalny 2 3" xfId="9"/>
    <cellStyle name="Normalny 2 3 2" xfId="1322"/>
    <cellStyle name="Normalny 2 4" xfId="1323"/>
    <cellStyle name="Normalny 2 4 2" xfId="1324"/>
    <cellStyle name="Normalny 2 5" xfId="1325"/>
    <cellStyle name="Normalny 2 6" xfId="1326"/>
    <cellStyle name="Normalny 2 7" xfId="1327"/>
    <cellStyle name="Normalny 2 8" xfId="1328"/>
    <cellStyle name="Normalny 2 9" xfId="1329"/>
    <cellStyle name="Normalny 3" xfId="15"/>
    <cellStyle name="Normalny 3 2" xfId="1330"/>
    <cellStyle name="Normalny 3 3" xfId="1331"/>
    <cellStyle name="Normalny 4" xfId="1332"/>
    <cellStyle name="Normalny 5" xfId="1333"/>
    <cellStyle name="Normalny 6" xfId="1334"/>
    <cellStyle name="Normalny 6 2" xfId="1335"/>
    <cellStyle name="Normalny 7" xfId="1336"/>
    <cellStyle name="Normalny 8" xfId="6"/>
    <cellStyle name="Normalny 8 2" xfId="1337"/>
    <cellStyle name="Normalny 9" xfId="7"/>
    <cellStyle name="Normalny 9 2" xfId="1338"/>
    <cellStyle name="Normalny_do finansowego maj-poprawiona" xfId="10"/>
    <cellStyle name="Normalny_i zmiany w planie-ze ŚR na zasiłki" xfId="2"/>
    <cellStyle name="Normalny_lok. luty" xfId="3"/>
    <cellStyle name="Normalny_lok. luty 2" xfId="5"/>
    <cellStyle name="Normalny_lokalizacja styczeń 2009" xfId="8"/>
    <cellStyle name="Obliczenia 1" xfId="1339"/>
    <cellStyle name="Obliczenia 10" xfId="1340"/>
    <cellStyle name="Obliczenia 11" xfId="1341"/>
    <cellStyle name="Obliczenia 12" xfId="1342"/>
    <cellStyle name="Obliczenia 13" xfId="1343"/>
    <cellStyle name="Obliczenia 14" xfId="1344"/>
    <cellStyle name="Obliczenia 15" xfId="1345"/>
    <cellStyle name="Obliczenia 16" xfId="1346"/>
    <cellStyle name="Obliczenia 17" xfId="1347"/>
    <cellStyle name="Obliczenia 18" xfId="1348"/>
    <cellStyle name="Obliczenia 19" xfId="1349"/>
    <cellStyle name="Obliczenia 2" xfId="1350"/>
    <cellStyle name="Obliczenia 2 2" xfId="1351"/>
    <cellStyle name="Obliczenia 20" xfId="1352"/>
    <cellStyle name="Obliczenia 21" xfId="1353"/>
    <cellStyle name="Obliczenia 22" xfId="1354"/>
    <cellStyle name="Obliczenia 23" xfId="1355"/>
    <cellStyle name="Obliczenia 24" xfId="1356"/>
    <cellStyle name="Obliczenia 25" xfId="1357"/>
    <cellStyle name="Obliczenia 26" xfId="1358"/>
    <cellStyle name="Obliczenia 27" xfId="1359"/>
    <cellStyle name="Obliczenia 28" xfId="1360"/>
    <cellStyle name="Obliczenia 29" xfId="1361"/>
    <cellStyle name="Obliczenia 3" xfId="1362"/>
    <cellStyle name="Obliczenia 30" xfId="1363"/>
    <cellStyle name="Obliczenia 31" xfId="1364"/>
    <cellStyle name="Obliczenia 32" xfId="1365"/>
    <cellStyle name="Obliczenia 33" xfId="1366"/>
    <cellStyle name="Obliczenia 34" xfId="1367"/>
    <cellStyle name="Obliczenia 35" xfId="1368"/>
    <cellStyle name="Obliczenia 36" xfId="1369"/>
    <cellStyle name="Obliczenia 37" xfId="1370"/>
    <cellStyle name="Obliczenia 4" xfId="1371"/>
    <cellStyle name="Obliczenia 5" xfId="1372"/>
    <cellStyle name="Obliczenia 6" xfId="1373"/>
    <cellStyle name="Obliczenia 7" xfId="1374"/>
    <cellStyle name="Obliczenia 8" xfId="1375"/>
    <cellStyle name="Obliczenia 9" xfId="1376"/>
    <cellStyle name="Procentowy 2" xfId="1377"/>
    <cellStyle name="Procentowy 2 1" xfId="1378"/>
    <cellStyle name="Procentowy 2 10" xfId="1379"/>
    <cellStyle name="Procentowy 2 11" xfId="1380"/>
    <cellStyle name="Procentowy 2 12" xfId="1381"/>
    <cellStyle name="Procentowy 2 13" xfId="1382"/>
    <cellStyle name="Procentowy 2 14" xfId="1383"/>
    <cellStyle name="Procentowy 2 15" xfId="1384"/>
    <cellStyle name="Procentowy 2 16" xfId="1385"/>
    <cellStyle name="Procentowy 2 17" xfId="1386"/>
    <cellStyle name="Procentowy 2 18" xfId="1387"/>
    <cellStyle name="Procentowy 2 19" xfId="1388"/>
    <cellStyle name="Procentowy 2 2" xfId="1389"/>
    <cellStyle name="Procentowy 2 20" xfId="1390"/>
    <cellStyle name="Procentowy 2 21" xfId="1391"/>
    <cellStyle name="Procentowy 2 22" xfId="1392"/>
    <cellStyle name="Procentowy 2 23" xfId="1393"/>
    <cellStyle name="Procentowy 2 24" xfId="1394"/>
    <cellStyle name="Procentowy 2 25" xfId="1395"/>
    <cellStyle name="Procentowy 2 26" xfId="1396"/>
    <cellStyle name="Procentowy 2 3" xfId="1397"/>
    <cellStyle name="Procentowy 2 4" xfId="1398"/>
    <cellStyle name="Procentowy 2 5" xfId="1399"/>
    <cellStyle name="Procentowy 2 6" xfId="1400"/>
    <cellStyle name="Procentowy 2 7" xfId="1401"/>
    <cellStyle name="Procentowy 2 8" xfId="1402"/>
    <cellStyle name="Procentowy 2 9" xfId="1403"/>
    <cellStyle name="Procentowy 3" xfId="1404"/>
    <cellStyle name="Procentowy 3 1" xfId="1405"/>
    <cellStyle name="Procentowy 4" xfId="1406"/>
    <cellStyle name="Procentowy 4 1" xfId="1407"/>
    <cellStyle name="Procentowy 5" xfId="1408"/>
    <cellStyle name="Procentowy 5 1" xfId="1409"/>
    <cellStyle name="Procentowy 6" xfId="1410"/>
    <cellStyle name="Suma 1" xfId="1411"/>
    <cellStyle name="Suma 10" xfId="1412"/>
    <cellStyle name="Suma 11" xfId="1413"/>
    <cellStyle name="Suma 12" xfId="1414"/>
    <cellStyle name="Suma 13" xfId="1415"/>
    <cellStyle name="Suma 14" xfId="1416"/>
    <cellStyle name="Suma 15" xfId="1417"/>
    <cellStyle name="Suma 16" xfId="1418"/>
    <cellStyle name="Suma 17" xfId="1419"/>
    <cellStyle name="Suma 18" xfId="1420"/>
    <cellStyle name="Suma 19" xfId="1421"/>
    <cellStyle name="Suma 2" xfId="1422"/>
    <cellStyle name="Suma 20" xfId="1423"/>
    <cellStyle name="Suma 21" xfId="1424"/>
    <cellStyle name="Suma 22" xfId="1425"/>
    <cellStyle name="Suma 23" xfId="1426"/>
    <cellStyle name="Suma 24" xfId="1427"/>
    <cellStyle name="Suma 25" xfId="1428"/>
    <cellStyle name="Suma 26" xfId="1429"/>
    <cellStyle name="Suma 27" xfId="1430"/>
    <cellStyle name="Suma 28" xfId="1431"/>
    <cellStyle name="Suma 29" xfId="1432"/>
    <cellStyle name="Suma 3" xfId="1433"/>
    <cellStyle name="Suma 30" xfId="1434"/>
    <cellStyle name="Suma 31" xfId="1435"/>
    <cellStyle name="Suma 32" xfId="1436"/>
    <cellStyle name="Suma 33" xfId="1437"/>
    <cellStyle name="Suma 34" xfId="1438"/>
    <cellStyle name="Suma 35" xfId="1439"/>
    <cellStyle name="Suma 36" xfId="1440"/>
    <cellStyle name="Suma 37" xfId="1441"/>
    <cellStyle name="Suma 4" xfId="1442"/>
    <cellStyle name="Suma 5" xfId="1443"/>
    <cellStyle name="Suma 6" xfId="1444"/>
    <cellStyle name="Suma 7" xfId="1445"/>
    <cellStyle name="Suma 8" xfId="1446"/>
    <cellStyle name="Suma 9" xfId="1447"/>
    <cellStyle name="Tekst objaśnienia 1" xfId="1448"/>
    <cellStyle name="Tekst objaśnienia 10" xfId="1449"/>
    <cellStyle name="Tekst objaśnienia 11" xfId="1450"/>
    <cellStyle name="Tekst objaśnienia 12" xfId="1451"/>
    <cellStyle name="Tekst objaśnienia 13" xfId="1452"/>
    <cellStyle name="Tekst objaśnienia 14" xfId="1453"/>
    <cellStyle name="Tekst objaśnienia 15" xfId="1454"/>
    <cellStyle name="Tekst objaśnienia 16" xfId="1455"/>
    <cellStyle name="Tekst objaśnienia 17" xfId="1456"/>
    <cellStyle name="Tekst objaśnienia 18" xfId="1457"/>
    <cellStyle name="Tekst objaśnienia 19" xfId="1458"/>
    <cellStyle name="Tekst objaśnienia 2" xfId="1459"/>
    <cellStyle name="Tekst objaśnienia 20" xfId="1460"/>
    <cellStyle name="Tekst objaśnienia 21" xfId="1461"/>
    <cellStyle name="Tekst objaśnienia 22" xfId="1462"/>
    <cellStyle name="Tekst objaśnienia 23" xfId="1463"/>
    <cellStyle name="Tekst objaśnienia 24" xfId="1464"/>
    <cellStyle name="Tekst objaśnienia 25" xfId="1465"/>
    <cellStyle name="Tekst objaśnienia 26" xfId="1466"/>
    <cellStyle name="Tekst objaśnienia 27" xfId="1467"/>
    <cellStyle name="Tekst objaśnienia 28" xfId="1468"/>
    <cellStyle name="Tekst objaśnienia 29" xfId="1469"/>
    <cellStyle name="Tekst objaśnienia 3" xfId="1470"/>
    <cellStyle name="Tekst objaśnienia 30" xfId="1471"/>
    <cellStyle name="Tekst objaśnienia 31" xfId="1472"/>
    <cellStyle name="Tekst objaśnienia 32" xfId="1473"/>
    <cellStyle name="Tekst objaśnienia 33" xfId="1474"/>
    <cellStyle name="Tekst objaśnienia 34" xfId="1475"/>
    <cellStyle name="Tekst objaśnienia 35" xfId="1476"/>
    <cellStyle name="Tekst objaśnienia 36" xfId="1477"/>
    <cellStyle name="Tekst objaśnienia 37" xfId="1478"/>
    <cellStyle name="Tekst objaśnienia 4" xfId="1479"/>
    <cellStyle name="Tekst objaśnienia 5" xfId="1480"/>
    <cellStyle name="Tekst objaśnienia 6" xfId="1481"/>
    <cellStyle name="Tekst objaśnienia 7" xfId="1482"/>
    <cellStyle name="Tekst objaśnienia 8" xfId="1483"/>
    <cellStyle name="Tekst objaśnienia 9" xfId="1484"/>
    <cellStyle name="Tekst ostrzeżenia 1" xfId="1485"/>
    <cellStyle name="Tekst ostrzeżenia 10" xfId="1486"/>
    <cellStyle name="Tekst ostrzeżenia 11" xfId="1487"/>
    <cellStyle name="Tekst ostrzeżenia 12" xfId="1488"/>
    <cellStyle name="Tekst ostrzeżenia 13" xfId="1489"/>
    <cellStyle name="Tekst ostrzeżenia 14" xfId="1490"/>
    <cellStyle name="Tekst ostrzeżenia 15" xfId="1491"/>
    <cellStyle name="Tekst ostrzeżenia 16" xfId="1492"/>
    <cellStyle name="Tekst ostrzeżenia 17" xfId="1493"/>
    <cellStyle name="Tekst ostrzeżenia 18" xfId="1494"/>
    <cellStyle name="Tekst ostrzeżenia 19" xfId="1495"/>
    <cellStyle name="Tekst ostrzeżenia 2" xfId="1496"/>
    <cellStyle name="Tekst ostrzeżenia 20" xfId="1497"/>
    <cellStyle name="Tekst ostrzeżenia 21" xfId="1498"/>
    <cellStyle name="Tekst ostrzeżenia 22" xfId="1499"/>
    <cellStyle name="Tekst ostrzeżenia 23" xfId="1500"/>
    <cellStyle name="Tekst ostrzeżenia 24" xfId="1501"/>
    <cellStyle name="Tekst ostrzeżenia 25" xfId="1502"/>
    <cellStyle name="Tekst ostrzeżenia 26" xfId="1503"/>
    <cellStyle name="Tekst ostrzeżenia 27" xfId="1504"/>
    <cellStyle name="Tekst ostrzeżenia 28" xfId="1505"/>
    <cellStyle name="Tekst ostrzeżenia 29" xfId="1506"/>
    <cellStyle name="Tekst ostrzeżenia 3" xfId="1507"/>
    <cellStyle name="Tekst ostrzeżenia 30" xfId="1508"/>
    <cellStyle name="Tekst ostrzeżenia 31" xfId="1509"/>
    <cellStyle name="Tekst ostrzeżenia 32" xfId="1510"/>
    <cellStyle name="Tekst ostrzeżenia 33" xfId="1511"/>
    <cellStyle name="Tekst ostrzeżenia 34" xfId="1512"/>
    <cellStyle name="Tekst ostrzeżenia 35" xfId="1513"/>
    <cellStyle name="Tekst ostrzeżenia 36" xfId="1514"/>
    <cellStyle name="Tekst ostrzeżenia 37" xfId="1515"/>
    <cellStyle name="Tekst ostrzeżenia 4" xfId="1516"/>
    <cellStyle name="Tekst ostrzeżenia 5" xfId="1517"/>
    <cellStyle name="Tekst ostrzeżenia 6" xfId="1518"/>
    <cellStyle name="Tekst ostrzeżenia 7" xfId="1519"/>
    <cellStyle name="Tekst ostrzeżenia 8" xfId="1520"/>
    <cellStyle name="Tekst ostrzeżenia 9" xfId="1521"/>
    <cellStyle name="Tytuł 1" xfId="1522"/>
    <cellStyle name="Tytuł 10" xfId="1523"/>
    <cellStyle name="Tytuł 11" xfId="1524"/>
    <cellStyle name="Tytuł 12" xfId="1525"/>
    <cellStyle name="Tytuł 13" xfId="1526"/>
    <cellStyle name="Tytuł 14" xfId="1527"/>
    <cellStyle name="Tytuł 15" xfId="1528"/>
    <cellStyle name="Tytuł 16" xfId="1529"/>
    <cellStyle name="Tytuł 17" xfId="1530"/>
    <cellStyle name="Tytuł 18" xfId="1531"/>
    <cellStyle name="Tytuł 19" xfId="1532"/>
    <cellStyle name="Tytuł 2" xfId="1533"/>
    <cellStyle name="Tytuł 20" xfId="1534"/>
    <cellStyle name="Tytuł 21" xfId="1535"/>
    <cellStyle name="Tytuł 22" xfId="1536"/>
    <cellStyle name="Tytuł 23" xfId="1537"/>
    <cellStyle name="Tytuł 24" xfId="1538"/>
    <cellStyle name="Tytuł 25" xfId="1539"/>
    <cellStyle name="Tytuł 26" xfId="1540"/>
    <cellStyle name="Tytuł 27" xfId="1541"/>
    <cellStyle name="Tytuł 28" xfId="1542"/>
    <cellStyle name="Tytuł 29" xfId="1543"/>
    <cellStyle name="Tytuł 3" xfId="1544"/>
    <cellStyle name="Tytuł 30" xfId="1545"/>
    <cellStyle name="Tytuł 31" xfId="1546"/>
    <cellStyle name="Tytuł 32" xfId="1547"/>
    <cellStyle name="Tytuł 33" xfId="1548"/>
    <cellStyle name="Tytuł 34" xfId="1549"/>
    <cellStyle name="Tytuł 35" xfId="1550"/>
    <cellStyle name="Tytuł 36" xfId="1551"/>
    <cellStyle name="Tytuł 37" xfId="1552"/>
    <cellStyle name="Tytuł 4" xfId="1553"/>
    <cellStyle name="Tytuł 5" xfId="1554"/>
    <cellStyle name="Tytuł 6" xfId="1555"/>
    <cellStyle name="Tytuł 7" xfId="1556"/>
    <cellStyle name="Tytuł 8" xfId="1557"/>
    <cellStyle name="Tytuł 9" xfId="1558"/>
    <cellStyle name="Uwaga 1" xfId="1559"/>
    <cellStyle name="Uwaga 10" xfId="1560"/>
    <cellStyle name="Uwaga 11" xfId="1561"/>
    <cellStyle name="Uwaga 12" xfId="1562"/>
    <cellStyle name="Uwaga 13" xfId="1563"/>
    <cellStyle name="Uwaga 14" xfId="1564"/>
    <cellStyle name="Uwaga 15" xfId="1565"/>
    <cellStyle name="Uwaga 16" xfId="1566"/>
    <cellStyle name="Uwaga 17" xfId="1567"/>
    <cellStyle name="Uwaga 18" xfId="1568"/>
    <cellStyle name="Uwaga 19" xfId="1569"/>
    <cellStyle name="Uwaga 2" xfId="1570"/>
    <cellStyle name="Uwaga 2 2" xfId="1571"/>
    <cellStyle name="Uwaga 20" xfId="1572"/>
    <cellStyle name="Uwaga 21" xfId="1573"/>
    <cellStyle name="Uwaga 22" xfId="1574"/>
    <cellStyle name="Uwaga 23" xfId="1575"/>
    <cellStyle name="Uwaga 24" xfId="1576"/>
    <cellStyle name="Uwaga 25" xfId="1577"/>
    <cellStyle name="Uwaga 26" xfId="1578"/>
    <cellStyle name="Uwaga 27" xfId="1579"/>
    <cellStyle name="Uwaga 28" xfId="1580"/>
    <cellStyle name="Uwaga 29" xfId="1581"/>
    <cellStyle name="Uwaga 3" xfId="1582"/>
    <cellStyle name="Uwaga 30" xfId="1583"/>
    <cellStyle name="Uwaga 31" xfId="1584"/>
    <cellStyle name="Uwaga 32" xfId="1585"/>
    <cellStyle name="Uwaga 33" xfId="1586"/>
    <cellStyle name="Uwaga 34" xfId="1587"/>
    <cellStyle name="Uwaga 35" xfId="1588"/>
    <cellStyle name="Uwaga 36" xfId="1589"/>
    <cellStyle name="Uwaga 37" xfId="1590"/>
    <cellStyle name="Uwaga 4" xfId="1591"/>
    <cellStyle name="Uwaga 5" xfId="1592"/>
    <cellStyle name="Uwaga 6" xfId="1593"/>
    <cellStyle name="Uwaga 7" xfId="1594"/>
    <cellStyle name="Uwaga 8" xfId="1595"/>
    <cellStyle name="Uwaga 9" xfId="1596"/>
    <cellStyle name="Złe 1" xfId="1597"/>
    <cellStyle name="Złe 10" xfId="1598"/>
    <cellStyle name="Złe 11" xfId="1599"/>
    <cellStyle name="Złe 12" xfId="1600"/>
    <cellStyle name="Złe 13" xfId="1601"/>
    <cellStyle name="Złe 14" xfId="1602"/>
    <cellStyle name="Złe 15" xfId="1603"/>
    <cellStyle name="Złe 16" xfId="1604"/>
    <cellStyle name="Złe 17" xfId="1605"/>
    <cellStyle name="Złe 18" xfId="1606"/>
    <cellStyle name="Złe 19" xfId="1607"/>
    <cellStyle name="Złe 2" xfId="1608"/>
    <cellStyle name="Złe 20" xfId="1609"/>
    <cellStyle name="Złe 21" xfId="1610"/>
    <cellStyle name="Złe 22" xfId="1611"/>
    <cellStyle name="Złe 23" xfId="1612"/>
    <cellStyle name="Złe 24" xfId="1613"/>
    <cellStyle name="Złe 25" xfId="1614"/>
    <cellStyle name="Złe 26" xfId="1615"/>
    <cellStyle name="Złe 27" xfId="1616"/>
    <cellStyle name="Złe 28" xfId="1617"/>
    <cellStyle name="Złe 29" xfId="1618"/>
    <cellStyle name="Złe 3" xfId="1619"/>
    <cellStyle name="Złe 30" xfId="1620"/>
    <cellStyle name="Złe 31" xfId="1621"/>
    <cellStyle name="Złe 32" xfId="1622"/>
    <cellStyle name="Złe 33" xfId="1623"/>
    <cellStyle name="Złe 34" xfId="1624"/>
    <cellStyle name="Złe 35" xfId="1625"/>
    <cellStyle name="Złe 36" xfId="1626"/>
    <cellStyle name="Złe 37" xfId="1627"/>
    <cellStyle name="Złe 4" xfId="1628"/>
    <cellStyle name="Złe 5" xfId="1629"/>
    <cellStyle name="Złe 6" xfId="1630"/>
    <cellStyle name="Złe 7" xfId="1631"/>
    <cellStyle name="Złe 8" xfId="1632"/>
    <cellStyle name="Złe 9" xfId="16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685"/>
  <sheetViews>
    <sheetView workbookViewId="0">
      <pane xSplit="3" ySplit="9" topLeftCell="BD121" activePane="bottomRight" state="frozen"/>
      <selection pane="topRight" activeCell="D1" sqref="D1"/>
      <selection pane="bottomLeft" activeCell="A10" sqref="A10"/>
      <selection pane="bottomRight" activeCell="BP126" sqref="BP126"/>
    </sheetView>
  </sheetViews>
  <sheetFormatPr defaultRowHeight="15"/>
  <cols>
    <col min="1" max="1" width="9" style="41"/>
    <col min="2" max="2" width="13.140625" style="41" customWidth="1"/>
    <col min="3" max="4" width="18.5703125" style="41" customWidth="1"/>
    <col min="5" max="5" width="17.42578125" style="59" customWidth="1"/>
    <col min="6" max="6" width="17.42578125" style="37" customWidth="1"/>
    <col min="7" max="8" width="17.42578125" style="15" customWidth="1"/>
    <col min="9" max="9" width="16.5703125" style="37" customWidth="1"/>
    <col min="10" max="10" width="14.42578125" style="41" customWidth="1"/>
    <col min="11" max="11" width="12.85546875" style="41" customWidth="1"/>
    <col min="12" max="12" width="20.42578125" style="41" customWidth="1"/>
    <col min="13" max="13" width="15.42578125" style="37" customWidth="1"/>
    <col min="14" max="16" width="15.42578125" style="41" customWidth="1"/>
    <col min="17" max="21" width="15.42578125" style="15" customWidth="1"/>
    <col min="22" max="22" width="18" style="37" customWidth="1"/>
    <col min="23" max="23" width="14.7109375" style="15" customWidth="1"/>
    <col min="24" max="24" width="14.140625" style="15" customWidth="1"/>
    <col min="25" max="25" width="14.42578125" style="15" customWidth="1"/>
    <col min="26" max="26" width="14.5703125" style="15" customWidth="1"/>
    <col min="27" max="27" width="13" style="15" customWidth="1"/>
    <col min="28" max="28" width="13" style="37" customWidth="1"/>
    <col min="29" max="29" width="13.140625" style="15" customWidth="1"/>
    <col min="30" max="32" width="12.7109375" style="15" customWidth="1"/>
    <col min="33" max="33" width="15.85546875" style="37" customWidth="1"/>
    <col min="34" max="34" width="13.85546875" style="15" customWidth="1"/>
    <col min="35" max="35" width="14.28515625" style="15" customWidth="1"/>
    <col min="36" max="36" width="14.28515625" style="37" customWidth="1"/>
    <col min="37" max="40" width="20.5703125" style="15" customWidth="1"/>
    <col min="41" max="41" width="16.85546875" style="37" customWidth="1"/>
    <col min="42" max="42" width="13.140625" style="41" customWidth="1"/>
    <col min="43" max="43" width="13.28515625" style="41" customWidth="1"/>
    <col min="44" max="45" width="13.28515625" style="15" customWidth="1"/>
    <col min="46" max="46" width="17.28515625" style="37" customWidth="1"/>
    <col min="47" max="47" width="13.7109375" style="15" customWidth="1"/>
    <col min="48" max="49" width="18.42578125" style="15" customWidth="1"/>
    <col min="50" max="51" width="16.5703125" style="37" customWidth="1"/>
    <col min="52" max="53" width="13.85546875" style="15" customWidth="1"/>
    <col min="54" max="54" width="13.85546875" style="37" customWidth="1"/>
    <col min="55" max="57" width="13" style="15" customWidth="1"/>
    <col min="58" max="58" width="13" style="124" customWidth="1"/>
    <col min="59" max="59" width="13" style="135" customWidth="1"/>
    <col min="60" max="60" width="13" style="37" customWidth="1"/>
    <col min="61" max="62" width="13.42578125" style="15" customWidth="1"/>
    <col min="63" max="63" width="13.42578125" style="16" customWidth="1"/>
    <col min="64" max="64" width="13.42578125" style="37" customWidth="1"/>
    <col min="65" max="65" width="13.42578125" style="15" customWidth="1"/>
    <col min="66" max="66" width="13.85546875" style="16" customWidth="1"/>
    <col min="67" max="68" width="18.5703125" customWidth="1"/>
  </cols>
  <sheetData>
    <row r="1" spans="1:68" s="44" customFormat="1" ht="23.25" customHeight="1">
      <c r="BF1" s="117"/>
      <c r="BG1" s="125"/>
    </row>
    <row r="2" spans="1:68" s="45" customFormat="1">
      <c r="BF2" s="118"/>
      <c r="BG2" s="126"/>
    </row>
    <row r="3" spans="1:68" s="43" customFormat="1">
      <c r="BF3" s="119"/>
      <c r="BG3" s="127"/>
    </row>
    <row r="4" spans="1:68" s="28" customFormat="1" ht="28.5" customHeight="1">
      <c r="A4" s="229" t="s">
        <v>363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1"/>
      <c r="BP4" s="168"/>
    </row>
    <row r="5" spans="1:68" s="41" customFormat="1" ht="47.25" customHeight="1">
      <c r="A5" s="255" t="s">
        <v>0</v>
      </c>
      <c r="B5" s="242" t="s">
        <v>1</v>
      </c>
      <c r="C5" s="242" t="s">
        <v>2</v>
      </c>
      <c r="D5" s="60" t="s">
        <v>330</v>
      </c>
      <c r="E5" s="61" t="s">
        <v>3</v>
      </c>
      <c r="F5" s="236" t="s">
        <v>327</v>
      </c>
      <c r="G5" s="237"/>
      <c r="H5" s="252"/>
      <c r="I5" s="236" t="s">
        <v>320</v>
      </c>
      <c r="J5" s="237"/>
      <c r="K5" s="237"/>
      <c r="L5" s="188" t="s">
        <v>377</v>
      </c>
      <c r="M5" s="225" t="s">
        <v>325</v>
      </c>
      <c r="N5" s="226"/>
      <c r="O5" s="226"/>
      <c r="P5" s="226"/>
      <c r="Q5" s="226"/>
      <c r="R5" s="226"/>
      <c r="S5" s="226"/>
      <c r="T5" s="226"/>
      <c r="U5" s="262"/>
      <c r="V5" s="225" t="s">
        <v>354</v>
      </c>
      <c r="W5" s="226"/>
      <c r="X5" s="226"/>
      <c r="Y5" s="226"/>
      <c r="Z5" s="226"/>
      <c r="AA5" s="226"/>
      <c r="AB5" s="225" t="s">
        <v>4</v>
      </c>
      <c r="AC5" s="226"/>
      <c r="AD5" s="226"/>
      <c r="AE5" s="226"/>
      <c r="AF5" s="262"/>
      <c r="AG5" s="225" t="s">
        <v>5</v>
      </c>
      <c r="AH5" s="226"/>
      <c r="AI5" s="226"/>
      <c r="AJ5" s="214" t="s">
        <v>6</v>
      </c>
      <c r="AK5" s="215"/>
      <c r="AL5" s="215"/>
      <c r="AM5" s="215"/>
      <c r="AN5" s="216"/>
      <c r="AO5" s="214" t="s">
        <v>7</v>
      </c>
      <c r="AP5" s="215"/>
      <c r="AQ5" s="215"/>
      <c r="AR5" s="215"/>
      <c r="AS5" s="216"/>
      <c r="AT5" s="214" t="s">
        <v>8</v>
      </c>
      <c r="AU5" s="215"/>
      <c r="AV5" s="215"/>
      <c r="AW5" s="216"/>
      <c r="AX5" s="212" t="s">
        <v>9</v>
      </c>
      <c r="AY5" s="225" t="s">
        <v>335</v>
      </c>
      <c r="AZ5" s="226"/>
      <c r="BA5" s="226"/>
      <c r="BB5" s="214" t="s">
        <v>336</v>
      </c>
      <c r="BC5" s="215"/>
      <c r="BD5" s="215"/>
      <c r="BE5" s="60" t="s">
        <v>366</v>
      </c>
      <c r="BF5" s="120" t="s">
        <v>333</v>
      </c>
      <c r="BG5" s="128" t="s">
        <v>369</v>
      </c>
      <c r="BH5" s="214" t="s">
        <v>10</v>
      </c>
      <c r="BI5" s="215"/>
      <c r="BJ5" s="216"/>
      <c r="BK5" s="61" t="s">
        <v>11</v>
      </c>
      <c r="BL5" s="236" t="s">
        <v>338</v>
      </c>
      <c r="BM5" s="252"/>
      <c r="BN5" s="63" t="s">
        <v>12</v>
      </c>
      <c r="BO5" s="250" t="s">
        <v>13</v>
      </c>
      <c r="BP5" s="171"/>
    </row>
    <row r="6" spans="1:68" s="41" customFormat="1" ht="15.75" customHeight="1">
      <c r="A6" s="256"/>
      <c r="B6" s="243"/>
      <c r="C6" s="243"/>
      <c r="D6" s="248" t="s">
        <v>331</v>
      </c>
      <c r="E6" s="248" t="s">
        <v>332</v>
      </c>
      <c r="F6" s="232" t="s">
        <v>328</v>
      </c>
      <c r="G6" s="233"/>
      <c r="H6" s="258"/>
      <c r="I6" s="232" t="s">
        <v>282</v>
      </c>
      <c r="J6" s="233"/>
      <c r="K6" s="233"/>
      <c r="L6" s="260" t="s">
        <v>378</v>
      </c>
      <c r="M6" s="265" t="s">
        <v>321</v>
      </c>
      <c r="N6" s="266"/>
      <c r="O6" s="266"/>
      <c r="P6" s="266"/>
      <c r="Q6" s="266"/>
      <c r="R6" s="266"/>
      <c r="S6" s="266"/>
      <c r="T6" s="266"/>
      <c r="U6" s="267"/>
      <c r="V6" s="238" t="s">
        <v>355</v>
      </c>
      <c r="W6" s="239"/>
      <c r="X6" s="239"/>
      <c r="Y6" s="239"/>
      <c r="Z6" s="239"/>
      <c r="AA6" s="239"/>
      <c r="AB6" s="238" t="s">
        <v>323</v>
      </c>
      <c r="AC6" s="239"/>
      <c r="AD6" s="239"/>
      <c r="AE6" s="239"/>
      <c r="AF6" s="263"/>
      <c r="AG6" s="238" t="s">
        <v>323</v>
      </c>
      <c r="AH6" s="239"/>
      <c r="AI6" s="239"/>
      <c r="AJ6" s="217" t="s">
        <v>281</v>
      </c>
      <c r="AK6" s="218"/>
      <c r="AL6" s="218"/>
      <c r="AM6" s="218"/>
      <c r="AN6" s="219"/>
      <c r="AO6" s="217" t="s">
        <v>322</v>
      </c>
      <c r="AP6" s="218"/>
      <c r="AQ6" s="218"/>
      <c r="AR6" s="218"/>
      <c r="AS6" s="219"/>
      <c r="AT6" s="217" t="s">
        <v>334</v>
      </c>
      <c r="AU6" s="218"/>
      <c r="AV6" s="218"/>
      <c r="AW6" s="219"/>
      <c r="AX6" s="223" t="s">
        <v>329</v>
      </c>
      <c r="AY6" s="217" t="s">
        <v>324</v>
      </c>
      <c r="AZ6" s="218"/>
      <c r="BA6" s="218"/>
      <c r="BB6" s="245" t="s">
        <v>282</v>
      </c>
      <c r="BC6" s="245"/>
      <c r="BD6" s="245"/>
      <c r="BE6" s="227" t="s">
        <v>356</v>
      </c>
      <c r="BF6" s="246" t="s">
        <v>356</v>
      </c>
      <c r="BG6" s="129"/>
      <c r="BH6" s="217" t="s">
        <v>326</v>
      </c>
      <c r="BI6" s="218"/>
      <c r="BJ6" s="219"/>
      <c r="BK6" s="217" t="s">
        <v>337</v>
      </c>
      <c r="BL6" s="218"/>
      <c r="BM6" s="218"/>
      <c r="BN6" s="219"/>
      <c r="BO6" s="251"/>
      <c r="BP6" s="171"/>
    </row>
    <row r="7" spans="1:68" s="41" customFormat="1" ht="157.5" customHeight="1">
      <c r="A7" s="256"/>
      <c r="B7" s="243"/>
      <c r="C7" s="243"/>
      <c r="D7" s="249"/>
      <c r="E7" s="249"/>
      <c r="F7" s="234"/>
      <c r="G7" s="235"/>
      <c r="H7" s="259"/>
      <c r="I7" s="234"/>
      <c r="J7" s="235"/>
      <c r="K7" s="235"/>
      <c r="L7" s="261"/>
      <c r="M7" s="268"/>
      <c r="N7" s="269"/>
      <c r="O7" s="269"/>
      <c r="P7" s="269"/>
      <c r="Q7" s="269"/>
      <c r="R7" s="269"/>
      <c r="S7" s="269"/>
      <c r="T7" s="269"/>
      <c r="U7" s="270"/>
      <c r="V7" s="240"/>
      <c r="W7" s="241"/>
      <c r="X7" s="241"/>
      <c r="Y7" s="241"/>
      <c r="Z7" s="241"/>
      <c r="AA7" s="241"/>
      <c r="AB7" s="240"/>
      <c r="AC7" s="241"/>
      <c r="AD7" s="241"/>
      <c r="AE7" s="241"/>
      <c r="AF7" s="264"/>
      <c r="AG7" s="240"/>
      <c r="AH7" s="241"/>
      <c r="AI7" s="241"/>
      <c r="AJ7" s="220"/>
      <c r="AK7" s="221"/>
      <c r="AL7" s="221"/>
      <c r="AM7" s="221"/>
      <c r="AN7" s="222"/>
      <c r="AO7" s="220"/>
      <c r="AP7" s="221"/>
      <c r="AQ7" s="221"/>
      <c r="AR7" s="221"/>
      <c r="AS7" s="222"/>
      <c r="AT7" s="220"/>
      <c r="AU7" s="221"/>
      <c r="AV7" s="221"/>
      <c r="AW7" s="222"/>
      <c r="AX7" s="224"/>
      <c r="AY7" s="220"/>
      <c r="AZ7" s="221"/>
      <c r="BA7" s="221"/>
      <c r="BB7" s="245"/>
      <c r="BC7" s="245"/>
      <c r="BD7" s="245"/>
      <c r="BE7" s="228"/>
      <c r="BF7" s="247"/>
      <c r="BG7" s="130" t="s">
        <v>370</v>
      </c>
      <c r="BH7" s="220"/>
      <c r="BI7" s="221"/>
      <c r="BJ7" s="222"/>
      <c r="BK7" s="220"/>
      <c r="BL7" s="221"/>
      <c r="BM7" s="221"/>
      <c r="BN7" s="222"/>
      <c r="BO7" s="251"/>
      <c r="BP7" s="171"/>
    </row>
    <row r="8" spans="1:68" s="108" customFormat="1" ht="47.25">
      <c r="A8" s="257"/>
      <c r="B8" s="244"/>
      <c r="C8" s="244"/>
      <c r="D8" s="110" t="s">
        <v>359</v>
      </c>
      <c r="E8" s="49" t="s">
        <v>358</v>
      </c>
      <c r="F8" s="48" t="s">
        <v>258</v>
      </c>
      <c r="G8" s="1" t="s">
        <v>365</v>
      </c>
      <c r="H8" s="1" t="s">
        <v>376</v>
      </c>
      <c r="I8" s="48" t="s">
        <v>258</v>
      </c>
      <c r="J8" s="49" t="s">
        <v>364</v>
      </c>
      <c r="K8" s="49" t="s">
        <v>365</v>
      </c>
      <c r="L8" s="48" t="s">
        <v>379</v>
      </c>
      <c r="M8" s="48" t="s">
        <v>258</v>
      </c>
      <c r="N8" s="49" t="s">
        <v>362</v>
      </c>
      <c r="O8" s="49" t="s">
        <v>364</v>
      </c>
      <c r="P8" s="49" t="s">
        <v>365</v>
      </c>
      <c r="Q8" s="1" t="s">
        <v>368</v>
      </c>
      <c r="R8" s="1" t="s">
        <v>375</v>
      </c>
      <c r="S8" s="1" t="s">
        <v>376</v>
      </c>
      <c r="T8" s="1" t="s">
        <v>379</v>
      </c>
      <c r="U8" s="1" t="s">
        <v>387</v>
      </c>
      <c r="V8" s="48" t="s">
        <v>258</v>
      </c>
      <c r="W8" s="1" t="s">
        <v>361</v>
      </c>
      <c r="X8" s="1" t="s">
        <v>362</v>
      </c>
      <c r="Y8" s="1" t="s">
        <v>364</v>
      </c>
      <c r="Z8" s="1" t="s">
        <v>368</v>
      </c>
      <c r="AA8" s="1" t="s">
        <v>379</v>
      </c>
      <c r="AB8" s="48" t="s">
        <v>258</v>
      </c>
      <c r="AC8" s="1" t="s">
        <v>361</v>
      </c>
      <c r="AD8" s="1" t="s">
        <v>362</v>
      </c>
      <c r="AE8" s="1" t="s">
        <v>386</v>
      </c>
      <c r="AF8" s="1" t="s">
        <v>387</v>
      </c>
      <c r="AG8" s="48" t="s">
        <v>258</v>
      </c>
      <c r="AH8" s="1" t="s">
        <v>361</v>
      </c>
      <c r="AI8" s="1" t="s">
        <v>362</v>
      </c>
      <c r="AJ8" s="48" t="s">
        <v>258</v>
      </c>
      <c r="AK8" s="1" t="s">
        <v>364</v>
      </c>
      <c r="AL8" s="1" t="s">
        <v>368</v>
      </c>
      <c r="AM8" s="1" t="s">
        <v>379</v>
      </c>
      <c r="AN8" s="1" t="s">
        <v>384</v>
      </c>
      <c r="AO8" s="48" t="s">
        <v>258</v>
      </c>
      <c r="AP8" s="49" t="s">
        <v>364</v>
      </c>
      <c r="AQ8" s="49" t="s">
        <v>365</v>
      </c>
      <c r="AR8" s="1" t="s">
        <v>386</v>
      </c>
      <c r="AS8" s="1" t="s">
        <v>386</v>
      </c>
      <c r="AT8" s="48" t="s">
        <v>258</v>
      </c>
      <c r="AU8" s="1" t="s">
        <v>365</v>
      </c>
      <c r="AV8" s="1" t="s">
        <v>368</v>
      </c>
      <c r="AW8" s="1" t="s">
        <v>376</v>
      </c>
      <c r="AX8" s="121" t="s">
        <v>450</v>
      </c>
      <c r="AY8" s="48" t="s">
        <v>258</v>
      </c>
      <c r="AZ8" s="1" t="s">
        <v>365</v>
      </c>
      <c r="BA8" s="1" t="s">
        <v>359</v>
      </c>
      <c r="BB8" s="48" t="s">
        <v>258</v>
      </c>
      <c r="BC8" s="1" t="s">
        <v>368</v>
      </c>
      <c r="BD8" s="1" t="s">
        <v>379</v>
      </c>
      <c r="BE8" s="48" t="s">
        <v>365</v>
      </c>
      <c r="BF8" s="121" t="s">
        <v>359</v>
      </c>
      <c r="BG8" s="121" t="s">
        <v>368</v>
      </c>
      <c r="BH8" s="48" t="s">
        <v>258</v>
      </c>
      <c r="BI8" s="1" t="s">
        <v>364</v>
      </c>
      <c r="BJ8" s="1" t="s">
        <v>368</v>
      </c>
      <c r="BK8" s="107" t="s">
        <v>385</v>
      </c>
      <c r="BL8" s="48" t="s">
        <v>314</v>
      </c>
      <c r="BM8" s="42" t="s">
        <v>368</v>
      </c>
      <c r="BN8" s="42" t="s">
        <v>368</v>
      </c>
      <c r="BO8" s="251"/>
      <c r="BP8" s="171"/>
    </row>
    <row r="9" spans="1:68" s="39" customFormat="1" ht="12.75" customHeight="1">
      <c r="A9" s="64" t="s">
        <v>14</v>
      </c>
      <c r="B9" s="64" t="s">
        <v>15</v>
      </c>
      <c r="C9" s="64" t="s">
        <v>16</v>
      </c>
      <c r="D9" s="64" t="s">
        <v>17</v>
      </c>
      <c r="E9" s="64" t="s">
        <v>18</v>
      </c>
      <c r="F9" s="64" t="s">
        <v>19</v>
      </c>
      <c r="G9" s="64" t="s">
        <v>20</v>
      </c>
      <c r="H9" s="64" t="s">
        <v>21</v>
      </c>
      <c r="I9" s="64" t="s">
        <v>22</v>
      </c>
      <c r="J9" s="64" t="s">
        <v>23</v>
      </c>
      <c r="K9" s="64" t="s">
        <v>24</v>
      </c>
      <c r="L9" s="114" t="s">
        <v>25</v>
      </c>
      <c r="M9" s="64" t="s">
        <v>26</v>
      </c>
      <c r="N9" s="64" t="s">
        <v>27</v>
      </c>
      <c r="O9" s="64" t="s">
        <v>28</v>
      </c>
      <c r="P9" s="64" t="s">
        <v>29</v>
      </c>
      <c r="Q9" s="64" t="s">
        <v>30</v>
      </c>
      <c r="R9" s="64" t="s">
        <v>31</v>
      </c>
      <c r="S9" s="64" t="s">
        <v>32</v>
      </c>
      <c r="T9" s="64" t="s">
        <v>33</v>
      </c>
      <c r="U9" s="64" t="s">
        <v>34</v>
      </c>
      <c r="V9" s="64" t="s">
        <v>35</v>
      </c>
      <c r="W9" s="64" t="s">
        <v>36</v>
      </c>
      <c r="X9" s="64" t="s">
        <v>37</v>
      </c>
      <c r="Y9" s="64" t="s">
        <v>38</v>
      </c>
      <c r="Z9" s="64" t="s">
        <v>39</v>
      </c>
      <c r="AA9" s="64" t="s">
        <v>40</v>
      </c>
      <c r="AB9" s="64" t="s">
        <v>41</v>
      </c>
      <c r="AC9" s="64" t="s">
        <v>42</v>
      </c>
      <c r="AD9" s="64" t="s">
        <v>43</v>
      </c>
      <c r="AE9" s="64" t="s">
        <v>44</v>
      </c>
      <c r="AF9" s="64" t="s">
        <v>45</v>
      </c>
      <c r="AG9" s="64" t="s">
        <v>79</v>
      </c>
      <c r="AH9" s="64" t="s">
        <v>81</v>
      </c>
      <c r="AI9" s="64" t="s">
        <v>83</v>
      </c>
      <c r="AJ9" s="64" t="s">
        <v>85</v>
      </c>
      <c r="AK9" s="64" t="s">
        <v>87</v>
      </c>
      <c r="AL9" s="64" t="s">
        <v>89</v>
      </c>
      <c r="AM9" s="64" t="s">
        <v>91</v>
      </c>
      <c r="AN9" s="64" t="s">
        <v>93</v>
      </c>
      <c r="AO9" s="64" t="s">
        <v>95</v>
      </c>
      <c r="AP9" s="64" t="s">
        <v>97</v>
      </c>
      <c r="AQ9" s="64" t="s">
        <v>99</v>
      </c>
      <c r="AR9" s="64" t="s">
        <v>101</v>
      </c>
      <c r="AS9" s="64" t="s">
        <v>103</v>
      </c>
      <c r="AT9" s="64" t="s">
        <v>105</v>
      </c>
      <c r="AU9" s="64" t="s">
        <v>107</v>
      </c>
      <c r="AV9" s="64" t="s">
        <v>109</v>
      </c>
      <c r="AW9" s="64" t="s">
        <v>111</v>
      </c>
      <c r="AX9" s="122" t="s">
        <v>113</v>
      </c>
      <c r="AY9" s="64" t="s">
        <v>116</v>
      </c>
      <c r="AZ9" s="64" t="s">
        <v>118</v>
      </c>
      <c r="BA9" s="64" t="s">
        <v>119</v>
      </c>
      <c r="BB9" s="64" t="s">
        <v>121</v>
      </c>
      <c r="BC9" s="64" t="s">
        <v>122</v>
      </c>
      <c r="BD9" s="64" t="s">
        <v>124</v>
      </c>
      <c r="BE9" s="114" t="s">
        <v>126</v>
      </c>
      <c r="BF9" s="122" t="s">
        <v>128</v>
      </c>
      <c r="BG9" s="131" t="s">
        <v>130</v>
      </c>
      <c r="BH9" s="64" t="s">
        <v>131</v>
      </c>
      <c r="BI9" s="64" t="s">
        <v>133</v>
      </c>
      <c r="BJ9" s="64" t="s">
        <v>134</v>
      </c>
      <c r="BK9" s="64" t="s">
        <v>135</v>
      </c>
      <c r="BL9" s="64" t="s">
        <v>137</v>
      </c>
      <c r="BM9" s="64" t="s">
        <v>138</v>
      </c>
      <c r="BN9" s="64" t="s">
        <v>140</v>
      </c>
      <c r="BO9" s="64" t="s">
        <v>142</v>
      </c>
      <c r="BP9" s="172"/>
    </row>
    <row r="10" spans="1:68" ht="31.5">
      <c r="A10" s="50" t="s">
        <v>14</v>
      </c>
      <c r="B10" s="49" t="s">
        <v>46</v>
      </c>
      <c r="C10" s="51" t="s">
        <v>47</v>
      </c>
      <c r="D10" s="51">
        <v>0</v>
      </c>
      <c r="E10" s="51">
        <v>0</v>
      </c>
      <c r="F10" s="14">
        <f>SUM(G10:H10)</f>
        <v>0</v>
      </c>
      <c r="G10" s="33">
        <v>0</v>
      </c>
      <c r="H10" s="33"/>
      <c r="I10" s="14">
        <f t="shared" ref="I10:I41" si="0">SUM(J10:K10)</f>
        <v>0</v>
      </c>
      <c r="J10" s="40">
        <v>0</v>
      </c>
      <c r="K10" s="40">
        <v>0</v>
      </c>
      <c r="L10" s="154">
        <v>33938</v>
      </c>
      <c r="M10" s="14">
        <f>SUM(N10:U10)</f>
        <v>1100782</v>
      </c>
      <c r="N10" s="40">
        <v>550018</v>
      </c>
      <c r="O10" s="40">
        <v>398656</v>
      </c>
      <c r="P10" s="40">
        <v>21692</v>
      </c>
      <c r="Q10" s="33">
        <v>130416</v>
      </c>
      <c r="R10" s="33">
        <v>0</v>
      </c>
      <c r="S10" s="33">
        <v>0</v>
      </c>
      <c r="T10" s="33">
        <v>0</v>
      </c>
      <c r="U10" s="33">
        <v>0</v>
      </c>
      <c r="V10" s="14">
        <f t="shared" ref="V10:V41" si="1">SUM(W10:AA10)</f>
        <v>642068</v>
      </c>
      <c r="W10" s="34">
        <v>0</v>
      </c>
      <c r="X10" s="34">
        <v>131823</v>
      </c>
      <c r="Y10" s="34">
        <v>78445</v>
      </c>
      <c r="Z10" s="34">
        <v>431800</v>
      </c>
      <c r="AA10" s="34">
        <v>0</v>
      </c>
      <c r="AB10" s="38">
        <f>SUM(AC10:AF10)</f>
        <v>5404</v>
      </c>
      <c r="AC10" s="34">
        <v>3301</v>
      </c>
      <c r="AD10" s="34">
        <v>1753</v>
      </c>
      <c r="AE10" s="34">
        <v>350</v>
      </c>
      <c r="AF10" s="34">
        <v>0</v>
      </c>
      <c r="AG10" s="38">
        <f t="shared" ref="AG10:AG41" si="2">SUM(AH10:AI10)</f>
        <v>6915</v>
      </c>
      <c r="AH10" s="34">
        <v>6915</v>
      </c>
      <c r="AI10" s="34">
        <v>0</v>
      </c>
      <c r="AJ10" s="38">
        <f t="shared" ref="AJ10:AJ41" si="3">SUM(AK10:AN10)</f>
        <v>111497</v>
      </c>
      <c r="AK10" s="34">
        <v>0</v>
      </c>
      <c r="AL10" s="34">
        <v>98779</v>
      </c>
      <c r="AM10" s="34">
        <v>0</v>
      </c>
      <c r="AN10" s="34">
        <v>12718</v>
      </c>
      <c r="AO10" s="38">
        <f t="shared" ref="AO10:AO41" si="4">SUM(AP10:AS10)</f>
        <v>704</v>
      </c>
      <c r="AP10" s="62">
        <v>704</v>
      </c>
      <c r="AQ10" s="62">
        <v>0</v>
      </c>
      <c r="AR10" s="34">
        <v>0</v>
      </c>
      <c r="AS10" s="34">
        <v>0</v>
      </c>
      <c r="AT10" s="38">
        <f>SUM(AU10:AW10)</f>
        <v>76337</v>
      </c>
      <c r="AU10" s="34">
        <v>76337</v>
      </c>
      <c r="AV10" s="34">
        <v>0</v>
      </c>
      <c r="AW10" s="34">
        <v>0</v>
      </c>
      <c r="AX10" s="213">
        <v>19969</v>
      </c>
      <c r="AY10" s="38">
        <f t="shared" ref="AY10:AY41" si="5">SUM(AZ10:BA10)</f>
        <v>0</v>
      </c>
      <c r="AZ10" s="34">
        <v>0</v>
      </c>
      <c r="BA10" s="34">
        <v>0</v>
      </c>
      <c r="BB10" s="38">
        <f t="shared" ref="BB10:BB41" si="6">SUM(BC10:BD10)</f>
        <v>0</v>
      </c>
      <c r="BC10" s="34">
        <v>0</v>
      </c>
      <c r="BD10" s="34">
        <v>0</v>
      </c>
      <c r="BE10" s="115">
        <v>0</v>
      </c>
      <c r="BF10" s="123">
        <v>0</v>
      </c>
      <c r="BG10" s="132">
        <v>183</v>
      </c>
      <c r="BH10" s="38">
        <f>SUM(BI10:BJ10)</f>
        <v>42828</v>
      </c>
      <c r="BI10" s="34">
        <v>16863</v>
      </c>
      <c r="BJ10" s="34">
        <v>25965</v>
      </c>
      <c r="BK10" s="34">
        <v>6670</v>
      </c>
      <c r="BL10" s="38">
        <f>BM10</f>
        <v>0</v>
      </c>
      <c r="BM10" s="34">
        <v>0</v>
      </c>
      <c r="BN10" s="34">
        <v>0</v>
      </c>
      <c r="BO10" s="38">
        <f t="shared" ref="BO10:BO73" si="7">D10+E10+F10+I10+L10+M10+V10+AB10+AG10+AJ10+AO10+AT10+AX10+AY10+BB10+BE10+BF10+BG10+BH10+BK10+BL10+BN10</f>
        <v>2047295</v>
      </c>
      <c r="BP10" s="173"/>
    </row>
    <row r="11" spans="1:68" ht="31.5">
      <c r="A11" s="50" t="s">
        <v>15</v>
      </c>
      <c r="B11" s="49" t="s">
        <v>46</v>
      </c>
      <c r="C11" s="51" t="s">
        <v>48</v>
      </c>
      <c r="D11" s="51">
        <v>0</v>
      </c>
      <c r="E11" s="51">
        <v>0</v>
      </c>
      <c r="F11" s="14">
        <f t="shared" ref="F11:F74" si="8">SUM(G11:H11)</f>
        <v>164</v>
      </c>
      <c r="G11" s="33">
        <v>164</v>
      </c>
      <c r="H11" s="33"/>
      <c r="I11" s="14">
        <f t="shared" si="0"/>
        <v>66570</v>
      </c>
      <c r="J11" s="40">
        <v>66570</v>
      </c>
      <c r="K11" s="40">
        <v>0</v>
      </c>
      <c r="L11" s="154">
        <v>31176</v>
      </c>
      <c r="M11" s="14">
        <f t="shared" ref="M11:M74" si="9">SUM(N11:U11)</f>
        <v>1125928</v>
      </c>
      <c r="N11" s="40">
        <v>560008</v>
      </c>
      <c r="O11" s="40">
        <v>405899</v>
      </c>
      <c r="P11" s="40">
        <v>22086</v>
      </c>
      <c r="Q11" s="33">
        <v>137935</v>
      </c>
      <c r="R11" s="33">
        <v>0</v>
      </c>
      <c r="S11" s="33">
        <v>0</v>
      </c>
      <c r="T11" s="33">
        <v>0</v>
      </c>
      <c r="U11" s="33">
        <v>0</v>
      </c>
      <c r="V11" s="14">
        <f t="shared" si="1"/>
        <v>700172</v>
      </c>
      <c r="W11" s="34">
        <v>0</v>
      </c>
      <c r="X11" s="34">
        <v>250802</v>
      </c>
      <c r="Y11" s="34">
        <v>149247</v>
      </c>
      <c r="Z11" s="34">
        <v>300123</v>
      </c>
      <c r="AA11" s="34">
        <v>0</v>
      </c>
      <c r="AB11" s="38">
        <f t="shared" ref="AB11:AB74" si="10">SUM(AC11:AF11)</f>
        <v>5018</v>
      </c>
      <c r="AC11" s="34">
        <v>2924</v>
      </c>
      <c r="AD11" s="34">
        <v>2094</v>
      </c>
      <c r="AE11" s="34">
        <v>0</v>
      </c>
      <c r="AF11" s="34">
        <v>0</v>
      </c>
      <c r="AG11" s="38">
        <f t="shared" si="2"/>
        <v>11818</v>
      </c>
      <c r="AH11" s="34">
        <v>11588</v>
      </c>
      <c r="AI11" s="34">
        <v>230</v>
      </c>
      <c r="AJ11" s="38">
        <f t="shared" si="3"/>
        <v>161846</v>
      </c>
      <c r="AK11" s="34">
        <v>8640</v>
      </c>
      <c r="AL11" s="34">
        <v>135360</v>
      </c>
      <c r="AM11" s="34">
        <v>0</v>
      </c>
      <c r="AN11" s="34">
        <v>17846</v>
      </c>
      <c r="AO11" s="38">
        <f t="shared" si="4"/>
        <v>902</v>
      </c>
      <c r="AP11" s="62">
        <v>902</v>
      </c>
      <c r="AQ11" s="62">
        <v>0</v>
      </c>
      <c r="AR11" s="34">
        <v>0</v>
      </c>
      <c r="AS11" s="34">
        <v>0</v>
      </c>
      <c r="AT11" s="38">
        <f t="shared" ref="AT11:AT74" si="11">SUM(AU11:AW11)</f>
        <v>138500</v>
      </c>
      <c r="AU11" s="34">
        <v>138500</v>
      </c>
      <c r="AV11" s="34">
        <v>0</v>
      </c>
      <c r="AW11" s="34">
        <v>0</v>
      </c>
      <c r="AX11" s="213">
        <v>28216</v>
      </c>
      <c r="AY11" s="38">
        <f t="shared" si="5"/>
        <v>0</v>
      </c>
      <c r="AZ11" s="34">
        <v>0</v>
      </c>
      <c r="BA11" s="34">
        <v>0</v>
      </c>
      <c r="BB11" s="38">
        <f t="shared" si="6"/>
        <v>6176</v>
      </c>
      <c r="BC11" s="34">
        <v>6176</v>
      </c>
      <c r="BD11" s="34">
        <v>0</v>
      </c>
      <c r="BE11" s="115">
        <v>0</v>
      </c>
      <c r="BF11" s="123">
        <v>0</v>
      </c>
      <c r="BG11" s="132">
        <v>170</v>
      </c>
      <c r="BH11" s="38">
        <f t="shared" ref="BH11:BH74" si="12">SUM(BI11:BJ11)</f>
        <v>76640</v>
      </c>
      <c r="BI11" s="34">
        <v>30176</v>
      </c>
      <c r="BJ11" s="34">
        <v>46464</v>
      </c>
      <c r="BK11" s="34">
        <v>0</v>
      </c>
      <c r="BL11" s="38">
        <f t="shared" ref="BL11:BL74" si="13">BM11</f>
        <v>0</v>
      </c>
      <c r="BM11" s="34">
        <v>0</v>
      </c>
      <c r="BN11" s="34">
        <v>2706</v>
      </c>
      <c r="BO11" s="38">
        <f t="shared" si="7"/>
        <v>2356002</v>
      </c>
      <c r="BP11" s="173"/>
    </row>
    <row r="12" spans="1:68" ht="31.5">
      <c r="A12" s="50" t="s">
        <v>16</v>
      </c>
      <c r="B12" s="49" t="s">
        <v>46</v>
      </c>
      <c r="C12" s="51" t="s">
        <v>49</v>
      </c>
      <c r="D12" s="51">
        <v>0</v>
      </c>
      <c r="E12" s="51">
        <v>0</v>
      </c>
      <c r="F12" s="14">
        <f t="shared" si="8"/>
        <v>27</v>
      </c>
      <c r="G12" s="33">
        <v>27</v>
      </c>
      <c r="H12" s="33"/>
      <c r="I12" s="14">
        <f t="shared" si="0"/>
        <v>0</v>
      </c>
      <c r="J12" s="40">
        <v>0</v>
      </c>
      <c r="K12" s="40">
        <v>0</v>
      </c>
      <c r="L12" s="154">
        <v>40611</v>
      </c>
      <c r="M12" s="14">
        <f t="shared" si="9"/>
        <v>885553</v>
      </c>
      <c r="N12" s="40">
        <v>442740</v>
      </c>
      <c r="O12" s="40">
        <v>320902</v>
      </c>
      <c r="P12" s="40">
        <v>17461</v>
      </c>
      <c r="Q12" s="33">
        <v>104450</v>
      </c>
      <c r="R12" s="33">
        <v>0</v>
      </c>
      <c r="S12" s="33">
        <v>0</v>
      </c>
      <c r="T12" s="33">
        <v>0</v>
      </c>
      <c r="U12" s="33">
        <v>0</v>
      </c>
      <c r="V12" s="14">
        <f t="shared" si="1"/>
        <v>569688</v>
      </c>
      <c r="W12" s="34">
        <v>0</v>
      </c>
      <c r="X12" s="34">
        <v>121340</v>
      </c>
      <c r="Y12" s="34">
        <v>72207</v>
      </c>
      <c r="Z12" s="34">
        <v>376141</v>
      </c>
      <c r="AA12" s="34">
        <v>0</v>
      </c>
      <c r="AB12" s="38">
        <f t="shared" si="10"/>
        <v>2729</v>
      </c>
      <c r="AC12" s="34">
        <v>2011</v>
      </c>
      <c r="AD12" s="34">
        <v>718</v>
      </c>
      <c r="AE12" s="34">
        <v>0</v>
      </c>
      <c r="AF12" s="34">
        <v>0</v>
      </c>
      <c r="AG12" s="38">
        <f t="shared" si="2"/>
        <v>3176</v>
      </c>
      <c r="AH12" s="34">
        <v>3176</v>
      </c>
      <c r="AI12" s="34">
        <v>0</v>
      </c>
      <c r="AJ12" s="38">
        <f t="shared" si="3"/>
        <v>193737</v>
      </c>
      <c r="AK12" s="34">
        <v>0</v>
      </c>
      <c r="AL12" s="34">
        <v>175596</v>
      </c>
      <c r="AM12" s="34">
        <v>0</v>
      </c>
      <c r="AN12" s="34">
        <v>18141</v>
      </c>
      <c r="AO12" s="38">
        <f t="shared" si="4"/>
        <v>122</v>
      </c>
      <c r="AP12" s="62">
        <v>122</v>
      </c>
      <c r="AQ12" s="62">
        <v>0</v>
      </c>
      <c r="AR12" s="34">
        <v>0</v>
      </c>
      <c r="AS12" s="34">
        <v>0</v>
      </c>
      <c r="AT12" s="38">
        <f t="shared" si="11"/>
        <v>19745</v>
      </c>
      <c r="AU12" s="34">
        <v>19745</v>
      </c>
      <c r="AV12" s="34">
        <v>0</v>
      </c>
      <c r="AW12" s="34">
        <v>0</v>
      </c>
      <c r="AX12" s="213">
        <v>13942</v>
      </c>
      <c r="AY12" s="38">
        <f t="shared" si="5"/>
        <v>0</v>
      </c>
      <c r="AZ12" s="34">
        <v>0</v>
      </c>
      <c r="BA12" s="34">
        <v>0</v>
      </c>
      <c r="BB12" s="38">
        <f t="shared" si="6"/>
        <v>0</v>
      </c>
      <c r="BC12" s="34">
        <v>0</v>
      </c>
      <c r="BD12" s="34">
        <v>0</v>
      </c>
      <c r="BE12" s="115">
        <v>0</v>
      </c>
      <c r="BF12" s="123">
        <v>0</v>
      </c>
      <c r="BG12" s="132">
        <v>119</v>
      </c>
      <c r="BH12" s="38">
        <f t="shared" si="12"/>
        <v>26165</v>
      </c>
      <c r="BI12" s="34">
        <v>10302</v>
      </c>
      <c r="BJ12" s="34">
        <v>15863</v>
      </c>
      <c r="BK12" s="34">
        <v>0</v>
      </c>
      <c r="BL12" s="38">
        <f t="shared" si="13"/>
        <v>0</v>
      </c>
      <c r="BM12" s="34">
        <v>0</v>
      </c>
      <c r="BN12" s="34">
        <v>0</v>
      </c>
      <c r="BO12" s="38">
        <f t="shared" si="7"/>
        <v>1755614</v>
      </c>
      <c r="BP12" s="173"/>
    </row>
    <row r="13" spans="1:68" ht="31.5">
      <c r="A13" s="50" t="s">
        <v>17</v>
      </c>
      <c r="B13" s="49" t="s">
        <v>46</v>
      </c>
      <c r="C13" s="51" t="s">
        <v>50</v>
      </c>
      <c r="D13" s="51">
        <v>0</v>
      </c>
      <c r="E13" s="51">
        <v>0</v>
      </c>
      <c r="F13" s="14">
        <f t="shared" si="8"/>
        <v>0</v>
      </c>
      <c r="G13" s="33">
        <v>0</v>
      </c>
      <c r="H13" s="33"/>
      <c r="I13" s="14">
        <f t="shared" si="0"/>
        <v>0</v>
      </c>
      <c r="J13" s="40">
        <v>0</v>
      </c>
      <c r="K13" s="40">
        <v>0</v>
      </c>
      <c r="L13" s="154">
        <v>12321</v>
      </c>
      <c r="M13" s="14">
        <f>SUM(N13:U13)</f>
        <v>1179293</v>
      </c>
      <c r="N13" s="40">
        <v>592055</v>
      </c>
      <c r="O13" s="40">
        <v>429126</v>
      </c>
      <c r="P13" s="40">
        <v>23350</v>
      </c>
      <c r="Q13" s="33">
        <v>134762</v>
      </c>
      <c r="R13" s="33">
        <v>0</v>
      </c>
      <c r="S13" s="33">
        <v>0</v>
      </c>
      <c r="T13" s="33">
        <v>0</v>
      </c>
      <c r="U13" s="33">
        <v>0</v>
      </c>
      <c r="V13" s="14">
        <f t="shared" si="1"/>
        <v>867152</v>
      </c>
      <c r="W13" s="34">
        <v>0</v>
      </c>
      <c r="X13" s="34">
        <v>226968</v>
      </c>
      <c r="Y13" s="34">
        <v>135064</v>
      </c>
      <c r="Z13" s="34">
        <v>505120</v>
      </c>
      <c r="AA13" s="34">
        <v>0</v>
      </c>
      <c r="AB13" s="38">
        <f t="shared" si="10"/>
        <v>8237</v>
      </c>
      <c r="AC13" s="34">
        <v>4838</v>
      </c>
      <c r="AD13" s="34">
        <v>3399</v>
      </c>
      <c r="AE13" s="34">
        <v>0</v>
      </c>
      <c r="AF13" s="34">
        <v>0</v>
      </c>
      <c r="AG13" s="38">
        <f t="shared" si="2"/>
        <v>6413</v>
      </c>
      <c r="AH13" s="34">
        <v>6287</v>
      </c>
      <c r="AI13" s="34">
        <v>126</v>
      </c>
      <c r="AJ13" s="38">
        <f t="shared" si="3"/>
        <v>139623</v>
      </c>
      <c r="AK13" s="34">
        <v>62589</v>
      </c>
      <c r="AL13" s="34">
        <v>62588</v>
      </c>
      <c r="AM13" s="34">
        <v>0</v>
      </c>
      <c r="AN13" s="34">
        <v>14446</v>
      </c>
      <c r="AO13" s="38">
        <f t="shared" si="4"/>
        <v>858</v>
      </c>
      <c r="AP13" s="62">
        <v>858</v>
      </c>
      <c r="AQ13" s="62">
        <v>0</v>
      </c>
      <c r="AR13" s="34">
        <v>0</v>
      </c>
      <c r="AS13" s="34">
        <v>0</v>
      </c>
      <c r="AT13" s="38">
        <f t="shared" si="11"/>
        <v>78493</v>
      </c>
      <c r="AU13" s="34">
        <v>78493</v>
      </c>
      <c r="AV13" s="34">
        <v>0</v>
      </c>
      <c r="AW13" s="34">
        <v>0</v>
      </c>
      <c r="AX13" s="213">
        <v>22073</v>
      </c>
      <c r="AY13" s="38">
        <f t="shared" si="5"/>
        <v>0</v>
      </c>
      <c r="AZ13" s="34">
        <v>0</v>
      </c>
      <c r="BA13" s="34">
        <v>0</v>
      </c>
      <c r="BB13" s="38">
        <f t="shared" si="6"/>
        <v>0</v>
      </c>
      <c r="BC13" s="34">
        <v>0</v>
      </c>
      <c r="BD13" s="34">
        <v>0</v>
      </c>
      <c r="BE13" s="115">
        <v>0</v>
      </c>
      <c r="BF13" s="123">
        <v>0</v>
      </c>
      <c r="BG13" s="132">
        <v>283</v>
      </c>
      <c r="BH13" s="38">
        <f t="shared" si="12"/>
        <v>20515</v>
      </c>
      <c r="BI13" s="34">
        <v>8077</v>
      </c>
      <c r="BJ13" s="34">
        <v>12438</v>
      </c>
      <c r="BK13" s="34">
        <v>3442</v>
      </c>
      <c r="BL13" s="38">
        <f t="shared" si="13"/>
        <v>0</v>
      </c>
      <c r="BM13" s="34">
        <v>0</v>
      </c>
      <c r="BN13" s="34">
        <v>0</v>
      </c>
      <c r="BO13" s="38">
        <f t="shared" si="7"/>
        <v>2338703</v>
      </c>
      <c r="BP13" s="173"/>
    </row>
    <row r="14" spans="1:68" ht="31.5">
      <c r="A14" s="50" t="s">
        <v>18</v>
      </c>
      <c r="B14" s="49" t="s">
        <v>46</v>
      </c>
      <c r="C14" s="51" t="s">
        <v>51</v>
      </c>
      <c r="D14" s="51">
        <v>0</v>
      </c>
      <c r="E14" s="51">
        <v>0</v>
      </c>
      <c r="F14" s="14">
        <f t="shared" si="8"/>
        <v>0</v>
      </c>
      <c r="G14" s="33">
        <v>0</v>
      </c>
      <c r="H14" s="33"/>
      <c r="I14" s="14">
        <f t="shared" si="0"/>
        <v>0</v>
      </c>
      <c r="J14" s="40">
        <v>0</v>
      </c>
      <c r="K14" s="40">
        <v>0</v>
      </c>
      <c r="L14" s="154">
        <v>17150</v>
      </c>
      <c r="M14" s="14">
        <f t="shared" si="9"/>
        <v>367266</v>
      </c>
      <c r="N14" s="40">
        <v>182932</v>
      </c>
      <c r="O14" s="40">
        <v>132590</v>
      </c>
      <c r="P14" s="40">
        <v>7215</v>
      </c>
      <c r="Q14" s="33">
        <v>44529</v>
      </c>
      <c r="R14" s="33">
        <v>0</v>
      </c>
      <c r="S14" s="33">
        <v>0</v>
      </c>
      <c r="T14" s="33">
        <v>0</v>
      </c>
      <c r="U14" s="33">
        <v>0</v>
      </c>
      <c r="V14" s="14">
        <f t="shared" si="1"/>
        <v>312901</v>
      </c>
      <c r="W14" s="34">
        <v>0</v>
      </c>
      <c r="X14" s="34">
        <v>93684</v>
      </c>
      <c r="Y14" s="34">
        <v>55749</v>
      </c>
      <c r="Z14" s="34">
        <v>113468</v>
      </c>
      <c r="AA14" s="34">
        <v>50000</v>
      </c>
      <c r="AB14" s="38">
        <f t="shared" si="10"/>
        <v>3576</v>
      </c>
      <c r="AC14" s="34">
        <v>3047</v>
      </c>
      <c r="AD14" s="34">
        <v>529</v>
      </c>
      <c r="AE14" s="34">
        <v>0</v>
      </c>
      <c r="AF14" s="34">
        <v>0</v>
      </c>
      <c r="AG14" s="38">
        <f t="shared" si="2"/>
        <v>3268</v>
      </c>
      <c r="AH14" s="34">
        <v>3268</v>
      </c>
      <c r="AI14" s="34">
        <v>0</v>
      </c>
      <c r="AJ14" s="38">
        <f t="shared" si="3"/>
        <v>10648</v>
      </c>
      <c r="AK14" s="34">
        <v>3177</v>
      </c>
      <c r="AL14" s="34">
        <v>5901</v>
      </c>
      <c r="AM14" s="34">
        <v>0</v>
      </c>
      <c r="AN14" s="34">
        <v>1570</v>
      </c>
      <c r="AO14" s="38">
        <f t="shared" si="4"/>
        <v>273</v>
      </c>
      <c r="AP14" s="62">
        <v>273</v>
      </c>
      <c r="AQ14" s="62">
        <v>0</v>
      </c>
      <c r="AR14" s="34">
        <v>0</v>
      </c>
      <c r="AS14" s="34">
        <v>0</v>
      </c>
      <c r="AT14" s="38">
        <f t="shared" si="11"/>
        <v>37456</v>
      </c>
      <c r="AU14" s="34">
        <v>37456</v>
      </c>
      <c r="AV14" s="34">
        <v>0</v>
      </c>
      <c r="AW14" s="34">
        <v>0</v>
      </c>
      <c r="AX14" s="213">
        <v>7694</v>
      </c>
      <c r="AY14" s="38">
        <f t="shared" si="5"/>
        <v>0</v>
      </c>
      <c r="AZ14" s="34">
        <v>0</v>
      </c>
      <c r="BA14" s="34">
        <v>0</v>
      </c>
      <c r="BB14" s="38">
        <f t="shared" si="6"/>
        <v>0</v>
      </c>
      <c r="BC14" s="34">
        <v>0</v>
      </c>
      <c r="BD14" s="34">
        <v>0</v>
      </c>
      <c r="BE14" s="115">
        <v>0</v>
      </c>
      <c r="BF14" s="123">
        <v>0</v>
      </c>
      <c r="BG14" s="132">
        <v>40</v>
      </c>
      <c r="BH14" s="38">
        <f t="shared" si="12"/>
        <v>13653</v>
      </c>
      <c r="BI14" s="34">
        <v>5376</v>
      </c>
      <c r="BJ14" s="34">
        <v>8277</v>
      </c>
      <c r="BK14" s="34">
        <v>0</v>
      </c>
      <c r="BL14" s="38">
        <f t="shared" si="13"/>
        <v>0</v>
      </c>
      <c r="BM14" s="34">
        <v>0</v>
      </c>
      <c r="BN14" s="34">
        <v>0</v>
      </c>
      <c r="BO14" s="38">
        <f t="shared" si="7"/>
        <v>773925</v>
      </c>
      <c r="BP14" s="173"/>
    </row>
    <row r="15" spans="1:68" ht="31.5">
      <c r="A15" s="50" t="s">
        <v>19</v>
      </c>
      <c r="B15" s="49" t="s">
        <v>46</v>
      </c>
      <c r="C15" s="51" t="s">
        <v>52</v>
      </c>
      <c r="D15" s="51">
        <v>0</v>
      </c>
      <c r="E15" s="51">
        <v>0</v>
      </c>
      <c r="F15" s="14">
        <f t="shared" si="8"/>
        <v>0</v>
      </c>
      <c r="G15" s="33">
        <v>0</v>
      </c>
      <c r="H15" s="33"/>
      <c r="I15" s="14">
        <f t="shared" si="0"/>
        <v>0</v>
      </c>
      <c r="J15" s="40">
        <v>0</v>
      </c>
      <c r="K15" s="40">
        <v>0</v>
      </c>
      <c r="L15" s="154">
        <v>6044</v>
      </c>
      <c r="M15" s="14">
        <f t="shared" si="9"/>
        <v>929771</v>
      </c>
      <c r="N15" s="40">
        <v>467038</v>
      </c>
      <c r="O15" s="40">
        <v>338511</v>
      </c>
      <c r="P15" s="40">
        <v>18420</v>
      </c>
      <c r="Q15" s="33">
        <v>105802</v>
      </c>
      <c r="R15" s="33">
        <v>0</v>
      </c>
      <c r="S15" s="33">
        <v>0</v>
      </c>
      <c r="T15" s="33">
        <v>0</v>
      </c>
      <c r="U15" s="33">
        <v>0</v>
      </c>
      <c r="V15" s="14">
        <f t="shared" si="1"/>
        <v>658140</v>
      </c>
      <c r="W15" s="34">
        <v>0</v>
      </c>
      <c r="X15" s="34">
        <v>251880</v>
      </c>
      <c r="Y15" s="34">
        <v>149888</v>
      </c>
      <c r="Z15" s="34">
        <v>256372</v>
      </c>
      <c r="AA15" s="34">
        <v>0</v>
      </c>
      <c r="AB15" s="38">
        <f t="shared" si="10"/>
        <v>5380</v>
      </c>
      <c r="AC15" s="34">
        <v>2917</v>
      </c>
      <c r="AD15" s="34">
        <v>2463</v>
      </c>
      <c r="AE15" s="34">
        <v>0</v>
      </c>
      <c r="AF15" s="34">
        <v>0</v>
      </c>
      <c r="AG15" s="38">
        <f t="shared" si="2"/>
        <v>10448</v>
      </c>
      <c r="AH15" s="34">
        <v>10448</v>
      </c>
      <c r="AI15" s="34">
        <v>0</v>
      </c>
      <c r="AJ15" s="38">
        <f t="shared" si="3"/>
        <v>10139</v>
      </c>
      <c r="AK15" s="34">
        <v>5550</v>
      </c>
      <c r="AL15" s="34">
        <v>0</v>
      </c>
      <c r="AM15" s="34">
        <v>0</v>
      </c>
      <c r="AN15" s="34">
        <v>4589</v>
      </c>
      <c r="AO15" s="38">
        <f t="shared" si="4"/>
        <v>1566</v>
      </c>
      <c r="AP15" s="62">
        <v>1566</v>
      </c>
      <c r="AQ15" s="62">
        <v>0</v>
      </c>
      <c r="AR15" s="34">
        <v>0</v>
      </c>
      <c r="AS15" s="34">
        <v>0</v>
      </c>
      <c r="AT15" s="38">
        <f t="shared" si="11"/>
        <v>80551</v>
      </c>
      <c r="AU15" s="34">
        <v>80551</v>
      </c>
      <c r="AV15" s="34">
        <v>0</v>
      </c>
      <c r="AW15" s="34">
        <v>0</v>
      </c>
      <c r="AX15" s="213">
        <v>20000</v>
      </c>
      <c r="AY15" s="38">
        <f t="shared" si="5"/>
        <v>1209</v>
      </c>
      <c r="AZ15" s="34">
        <v>1209</v>
      </c>
      <c r="BA15" s="34">
        <v>0</v>
      </c>
      <c r="BB15" s="38">
        <f t="shared" si="6"/>
        <v>3192</v>
      </c>
      <c r="BC15" s="34">
        <v>3192</v>
      </c>
      <c r="BD15" s="34">
        <v>0</v>
      </c>
      <c r="BE15" s="115">
        <v>0</v>
      </c>
      <c r="BF15" s="123">
        <v>0</v>
      </c>
      <c r="BG15" s="132">
        <v>203</v>
      </c>
      <c r="BH15" s="38">
        <f t="shared" si="12"/>
        <v>31940</v>
      </c>
      <c r="BI15" s="34">
        <v>12576</v>
      </c>
      <c r="BJ15" s="34">
        <v>19364</v>
      </c>
      <c r="BK15" s="34">
        <v>0</v>
      </c>
      <c r="BL15" s="38">
        <f t="shared" si="13"/>
        <v>0</v>
      </c>
      <c r="BM15" s="34">
        <v>0</v>
      </c>
      <c r="BN15" s="34">
        <v>0</v>
      </c>
      <c r="BO15" s="38">
        <f t="shared" si="7"/>
        <v>1758583</v>
      </c>
      <c r="BP15" s="173"/>
    </row>
    <row r="16" spans="1:68" ht="31.5">
      <c r="A16" s="50" t="s">
        <v>20</v>
      </c>
      <c r="B16" s="49" t="s">
        <v>46</v>
      </c>
      <c r="C16" s="51" t="s">
        <v>53</v>
      </c>
      <c r="D16" s="51">
        <v>0</v>
      </c>
      <c r="E16" s="51">
        <v>0</v>
      </c>
      <c r="F16" s="14">
        <f t="shared" si="8"/>
        <v>60</v>
      </c>
      <c r="G16" s="33">
        <v>60</v>
      </c>
      <c r="H16" s="33"/>
      <c r="I16" s="14">
        <f t="shared" si="0"/>
        <v>50720</v>
      </c>
      <c r="J16" s="40">
        <v>50720</v>
      </c>
      <c r="K16" s="40">
        <v>0</v>
      </c>
      <c r="L16" s="154">
        <v>31278</v>
      </c>
      <c r="M16" s="14">
        <f t="shared" si="9"/>
        <v>874459</v>
      </c>
      <c r="N16" s="40">
        <v>438286</v>
      </c>
      <c r="O16" s="40">
        <v>317672</v>
      </c>
      <c r="P16" s="40">
        <v>17286</v>
      </c>
      <c r="Q16" s="33">
        <v>101215</v>
      </c>
      <c r="R16" s="33">
        <v>0</v>
      </c>
      <c r="S16" s="33">
        <v>0</v>
      </c>
      <c r="T16" s="33">
        <v>0</v>
      </c>
      <c r="U16" s="33">
        <v>0</v>
      </c>
      <c r="V16" s="14">
        <f t="shared" si="1"/>
        <v>526057</v>
      </c>
      <c r="W16" s="34">
        <v>0</v>
      </c>
      <c r="X16" s="34">
        <v>139843</v>
      </c>
      <c r="Y16" s="34">
        <v>83218</v>
      </c>
      <c r="Z16" s="34">
        <v>302996</v>
      </c>
      <c r="AA16" s="34">
        <v>0</v>
      </c>
      <c r="AB16" s="38">
        <f t="shared" si="10"/>
        <v>8554</v>
      </c>
      <c r="AC16" s="34">
        <v>5406</v>
      </c>
      <c r="AD16" s="34">
        <v>3148</v>
      </c>
      <c r="AE16" s="34">
        <v>0</v>
      </c>
      <c r="AF16" s="34">
        <v>0</v>
      </c>
      <c r="AG16" s="38">
        <f t="shared" si="2"/>
        <v>5650</v>
      </c>
      <c r="AH16" s="34">
        <v>5650</v>
      </c>
      <c r="AI16" s="34">
        <v>0</v>
      </c>
      <c r="AJ16" s="38">
        <f t="shared" si="3"/>
        <v>48133</v>
      </c>
      <c r="AK16" s="34">
        <v>19548</v>
      </c>
      <c r="AL16" s="34">
        <v>19547</v>
      </c>
      <c r="AM16" s="34">
        <v>0</v>
      </c>
      <c r="AN16" s="34">
        <v>9038</v>
      </c>
      <c r="AO16" s="38">
        <f t="shared" si="4"/>
        <v>1667</v>
      </c>
      <c r="AP16" s="62">
        <v>1667</v>
      </c>
      <c r="AQ16" s="62">
        <v>0</v>
      </c>
      <c r="AR16" s="34">
        <v>0</v>
      </c>
      <c r="AS16" s="34">
        <v>0</v>
      </c>
      <c r="AT16" s="38">
        <f t="shared" si="11"/>
        <v>59823</v>
      </c>
      <c r="AU16" s="34">
        <v>59823</v>
      </c>
      <c r="AV16" s="34">
        <v>0</v>
      </c>
      <c r="AW16" s="34">
        <v>0</v>
      </c>
      <c r="AX16" s="213">
        <v>18613</v>
      </c>
      <c r="AY16" s="38">
        <f t="shared" si="5"/>
        <v>100</v>
      </c>
      <c r="AZ16" s="34">
        <v>100</v>
      </c>
      <c r="BA16" s="34">
        <v>0</v>
      </c>
      <c r="BB16" s="38">
        <f t="shared" si="6"/>
        <v>2688</v>
      </c>
      <c r="BC16" s="34">
        <v>2688</v>
      </c>
      <c r="BD16" s="34">
        <v>0</v>
      </c>
      <c r="BE16" s="115">
        <v>0</v>
      </c>
      <c r="BF16" s="123">
        <v>0</v>
      </c>
      <c r="BG16" s="132">
        <v>67</v>
      </c>
      <c r="BH16" s="38">
        <f t="shared" si="12"/>
        <v>57556</v>
      </c>
      <c r="BI16" s="34">
        <v>22662</v>
      </c>
      <c r="BJ16" s="34">
        <v>34894</v>
      </c>
      <c r="BK16" s="34">
        <v>0</v>
      </c>
      <c r="BL16" s="38">
        <f t="shared" si="13"/>
        <v>0</v>
      </c>
      <c r="BM16" s="34">
        <v>0</v>
      </c>
      <c r="BN16" s="34">
        <v>0</v>
      </c>
      <c r="BO16" s="38">
        <f t="shared" si="7"/>
        <v>1685425</v>
      </c>
      <c r="BP16" s="173"/>
    </row>
    <row r="17" spans="1:68" ht="31.5">
      <c r="A17" s="50" t="s">
        <v>21</v>
      </c>
      <c r="B17" s="49" t="s">
        <v>46</v>
      </c>
      <c r="C17" s="51" t="s">
        <v>54</v>
      </c>
      <c r="D17" s="51">
        <v>0</v>
      </c>
      <c r="E17" s="51">
        <v>0</v>
      </c>
      <c r="F17" s="14">
        <f t="shared" si="8"/>
        <v>25</v>
      </c>
      <c r="G17" s="33">
        <v>25</v>
      </c>
      <c r="H17" s="33"/>
      <c r="I17" s="14">
        <f t="shared" si="0"/>
        <v>0</v>
      </c>
      <c r="J17" s="40">
        <v>0</v>
      </c>
      <c r="K17" s="40">
        <v>0</v>
      </c>
      <c r="L17" s="154">
        <v>7673</v>
      </c>
      <c r="M17" s="14">
        <f t="shared" si="9"/>
        <v>1193637</v>
      </c>
      <c r="N17" s="40">
        <v>40430</v>
      </c>
      <c r="O17" s="40">
        <v>904354</v>
      </c>
      <c r="P17" s="40">
        <v>49209</v>
      </c>
      <c r="Q17" s="33">
        <v>199644</v>
      </c>
      <c r="R17" s="33">
        <v>0</v>
      </c>
      <c r="S17" s="33">
        <v>0</v>
      </c>
      <c r="T17" s="33">
        <v>0</v>
      </c>
      <c r="U17" s="33">
        <v>0</v>
      </c>
      <c r="V17" s="14">
        <f t="shared" si="1"/>
        <v>722960</v>
      </c>
      <c r="W17" s="34">
        <v>0</v>
      </c>
      <c r="X17" s="34">
        <v>260685</v>
      </c>
      <c r="Y17" s="34">
        <v>155128</v>
      </c>
      <c r="Z17" s="34">
        <v>307147</v>
      </c>
      <c r="AA17" s="34">
        <v>0</v>
      </c>
      <c r="AB17" s="38">
        <f t="shared" si="10"/>
        <v>3370</v>
      </c>
      <c r="AC17" s="34">
        <v>1781</v>
      </c>
      <c r="AD17" s="34">
        <v>1589</v>
      </c>
      <c r="AE17" s="34">
        <v>0</v>
      </c>
      <c r="AF17" s="34">
        <v>0</v>
      </c>
      <c r="AG17" s="38">
        <f t="shared" si="2"/>
        <v>4164</v>
      </c>
      <c r="AH17" s="34">
        <v>4041</v>
      </c>
      <c r="AI17" s="34">
        <v>123</v>
      </c>
      <c r="AJ17" s="38">
        <f t="shared" si="3"/>
        <v>46558</v>
      </c>
      <c r="AK17" s="34">
        <v>0</v>
      </c>
      <c r="AL17" s="34">
        <v>40438</v>
      </c>
      <c r="AM17" s="34">
        <v>0</v>
      </c>
      <c r="AN17" s="34">
        <v>6120</v>
      </c>
      <c r="AO17" s="38">
        <f t="shared" si="4"/>
        <v>1437</v>
      </c>
      <c r="AP17" s="62">
        <v>1437</v>
      </c>
      <c r="AQ17" s="62">
        <v>0</v>
      </c>
      <c r="AR17" s="34">
        <v>0</v>
      </c>
      <c r="AS17" s="34">
        <v>0</v>
      </c>
      <c r="AT17" s="38">
        <f t="shared" si="11"/>
        <v>47227</v>
      </c>
      <c r="AU17" s="34">
        <v>47227</v>
      </c>
      <c r="AV17" s="34">
        <v>0</v>
      </c>
      <c r="AW17" s="34">
        <v>0</v>
      </c>
      <c r="AX17" s="213">
        <v>24794</v>
      </c>
      <c r="AY17" s="38">
        <f t="shared" si="5"/>
        <v>0</v>
      </c>
      <c r="AZ17" s="34">
        <v>0</v>
      </c>
      <c r="BA17" s="34">
        <v>0</v>
      </c>
      <c r="BB17" s="38">
        <f t="shared" si="6"/>
        <v>5731</v>
      </c>
      <c r="BC17" s="34">
        <v>5731</v>
      </c>
      <c r="BD17" s="34">
        <v>0</v>
      </c>
      <c r="BE17" s="115">
        <v>0</v>
      </c>
      <c r="BF17" s="123">
        <v>0</v>
      </c>
      <c r="BG17" s="132">
        <v>232</v>
      </c>
      <c r="BH17" s="38">
        <f t="shared" si="12"/>
        <v>31034</v>
      </c>
      <c r="BI17" s="34">
        <v>12219</v>
      </c>
      <c r="BJ17" s="34">
        <v>18815</v>
      </c>
      <c r="BK17" s="34">
        <v>0</v>
      </c>
      <c r="BL17" s="38">
        <f t="shared" si="13"/>
        <v>0</v>
      </c>
      <c r="BM17" s="34">
        <v>0</v>
      </c>
      <c r="BN17" s="34">
        <v>0</v>
      </c>
      <c r="BO17" s="38">
        <f t="shared" si="7"/>
        <v>2088842</v>
      </c>
      <c r="BP17" s="173"/>
    </row>
    <row r="18" spans="1:68" ht="31.5">
      <c r="A18" s="50" t="s">
        <v>22</v>
      </c>
      <c r="B18" s="49" t="s">
        <v>46</v>
      </c>
      <c r="C18" s="51" t="s">
        <v>55</v>
      </c>
      <c r="D18" s="51">
        <v>0</v>
      </c>
      <c r="E18" s="51">
        <v>0</v>
      </c>
      <c r="F18" s="14">
        <f t="shared" si="8"/>
        <v>420</v>
      </c>
      <c r="G18" s="33">
        <v>420</v>
      </c>
      <c r="H18" s="33"/>
      <c r="I18" s="14">
        <f t="shared" si="0"/>
        <v>260574</v>
      </c>
      <c r="J18" s="40">
        <v>260574</v>
      </c>
      <c r="K18" s="40">
        <v>0</v>
      </c>
      <c r="L18" s="154">
        <v>49649</v>
      </c>
      <c r="M18" s="14">
        <f t="shared" si="9"/>
        <v>5311464</v>
      </c>
      <c r="N18" s="40">
        <v>2493336</v>
      </c>
      <c r="O18" s="40">
        <v>1807188</v>
      </c>
      <c r="P18" s="40">
        <v>98335</v>
      </c>
      <c r="Q18" s="33">
        <v>597595</v>
      </c>
      <c r="R18" s="33">
        <v>50000</v>
      </c>
      <c r="S18" s="33">
        <v>0</v>
      </c>
      <c r="T18" s="33">
        <v>0</v>
      </c>
      <c r="U18" s="33">
        <v>265010</v>
      </c>
      <c r="V18" s="14">
        <f t="shared" si="1"/>
        <v>3495110</v>
      </c>
      <c r="W18" s="34">
        <v>0</v>
      </c>
      <c r="X18" s="34">
        <v>1040836</v>
      </c>
      <c r="Y18" s="34">
        <v>782049</v>
      </c>
      <c r="Z18" s="34">
        <v>1672225</v>
      </c>
      <c r="AA18" s="34">
        <v>0</v>
      </c>
      <c r="AB18" s="38">
        <f t="shared" si="10"/>
        <v>33163</v>
      </c>
      <c r="AC18" s="34">
        <v>21451</v>
      </c>
      <c r="AD18" s="34">
        <v>11712</v>
      </c>
      <c r="AE18" s="34">
        <v>0</v>
      </c>
      <c r="AF18" s="34">
        <v>0</v>
      </c>
      <c r="AG18" s="38">
        <f t="shared" si="2"/>
        <v>45997</v>
      </c>
      <c r="AH18" s="34">
        <v>45997</v>
      </c>
      <c r="AI18" s="34">
        <v>0</v>
      </c>
      <c r="AJ18" s="38">
        <f t="shared" si="3"/>
        <v>241633</v>
      </c>
      <c r="AK18" s="34">
        <v>95980</v>
      </c>
      <c r="AL18" s="34">
        <v>95979</v>
      </c>
      <c r="AM18" s="34">
        <v>0</v>
      </c>
      <c r="AN18" s="34">
        <v>49674</v>
      </c>
      <c r="AO18" s="38">
        <f t="shared" si="4"/>
        <v>3391</v>
      </c>
      <c r="AP18" s="62">
        <v>3391</v>
      </c>
      <c r="AQ18" s="62">
        <v>0</v>
      </c>
      <c r="AR18" s="34">
        <v>0</v>
      </c>
      <c r="AS18" s="34">
        <v>0</v>
      </c>
      <c r="AT18" s="38">
        <f t="shared" si="11"/>
        <v>523713</v>
      </c>
      <c r="AU18" s="34">
        <v>523713</v>
      </c>
      <c r="AV18" s="34">
        <v>0</v>
      </c>
      <c r="AW18" s="34">
        <v>0</v>
      </c>
      <c r="AX18" s="213">
        <v>141385</v>
      </c>
      <c r="AY18" s="38">
        <f t="shared" si="5"/>
        <v>9230</v>
      </c>
      <c r="AZ18" s="34">
        <v>9230</v>
      </c>
      <c r="BA18" s="34">
        <v>0</v>
      </c>
      <c r="BB18" s="38">
        <f t="shared" si="6"/>
        <v>18736</v>
      </c>
      <c r="BC18" s="34">
        <v>18736</v>
      </c>
      <c r="BD18" s="34">
        <v>0</v>
      </c>
      <c r="BE18" s="115">
        <v>0</v>
      </c>
      <c r="BF18" s="123">
        <v>0</v>
      </c>
      <c r="BG18" s="132">
        <v>1045</v>
      </c>
      <c r="BH18" s="38">
        <f t="shared" si="12"/>
        <v>159907</v>
      </c>
      <c r="BI18" s="34">
        <v>62961</v>
      </c>
      <c r="BJ18" s="34">
        <v>96946</v>
      </c>
      <c r="BK18" s="34">
        <v>16000</v>
      </c>
      <c r="BL18" s="38">
        <f t="shared" si="13"/>
        <v>0</v>
      </c>
      <c r="BM18" s="34">
        <v>0</v>
      </c>
      <c r="BN18" s="34">
        <v>0</v>
      </c>
      <c r="BO18" s="38">
        <f t="shared" si="7"/>
        <v>10311417</v>
      </c>
      <c r="BP18" s="173"/>
    </row>
    <row r="19" spans="1:68" s="13" customFormat="1" ht="31.5">
      <c r="A19" s="50" t="s">
        <v>23</v>
      </c>
      <c r="B19" s="49" t="s">
        <v>46</v>
      </c>
      <c r="C19" s="51" t="s">
        <v>56</v>
      </c>
      <c r="D19" s="51">
        <v>0</v>
      </c>
      <c r="E19" s="51">
        <v>0</v>
      </c>
      <c r="F19" s="14">
        <f t="shared" si="8"/>
        <v>95</v>
      </c>
      <c r="G19" s="33">
        <v>95</v>
      </c>
      <c r="H19" s="33"/>
      <c r="I19" s="14">
        <f t="shared" si="0"/>
        <v>101440</v>
      </c>
      <c r="J19" s="40">
        <v>101440</v>
      </c>
      <c r="K19" s="40">
        <v>0</v>
      </c>
      <c r="L19" s="154">
        <v>105818</v>
      </c>
      <c r="M19" s="14">
        <f t="shared" si="9"/>
        <v>3061293</v>
      </c>
      <c r="N19" s="40">
        <v>1479263</v>
      </c>
      <c r="O19" s="40">
        <v>1072180</v>
      </c>
      <c r="P19" s="40">
        <v>58341</v>
      </c>
      <c r="Q19" s="33">
        <v>401509</v>
      </c>
      <c r="R19" s="33">
        <v>50000</v>
      </c>
      <c r="S19" s="33">
        <v>0</v>
      </c>
      <c r="T19" s="33">
        <v>0</v>
      </c>
      <c r="U19" s="33">
        <v>0</v>
      </c>
      <c r="V19" s="14">
        <f t="shared" si="1"/>
        <v>1806131</v>
      </c>
      <c r="W19" s="34">
        <v>0</v>
      </c>
      <c r="X19" s="34">
        <v>444315</v>
      </c>
      <c r="Y19" s="34">
        <v>264402</v>
      </c>
      <c r="Z19" s="34">
        <v>1097414</v>
      </c>
      <c r="AA19" s="34">
        <v>0</v>
      </c>
      <c r="AB19" s="38">
        <f t="shared" si="10"/>
        <v>9126</v>
      </c>
      <c r="AC19" s="34">
        <v>5657</v>
      </c>
      <c r="AD19" s="34">
        <v>3469</v>
      </c>
      <c r="AE19" s="34">
        <v>0</v>
      </c>
      <c r="AF19" s="34">
        <v>0</v>
      </c>
      <c r="AG19" s="38">
        <f t="shared" si="2"/>
        <v>13000</v>
      </c>
      <c r="AH19" s="34">
        <v>13000</v>
      </c>
      <c r="AI19" s="34">
        <v>0</v>
      </c>
      <c r="AJ19" s="38">
        <f t="shared" si="3"/>
        <v>138845</v>
      </c>
      <c r="AK19" s="34">
        <v>88590</v>
      </c>
      <c r="AL19" s="34">
        <v>29530</v>
      </c>
      <c r="AM19" s="34">
        <v>0</v>
      </c>
      <c r="AN19" s="34">
        <v>20725</v>
      </c>
      <c r="AO19" s="38">
        <f t="shared" si="4"/>
        <v>400</v>
      </c>
      <c r="AP19" s="62">
        <v>364</v>
      </c>
      <c r="AQ19" s="62">
        <v>36</v>
      </c>
      <c r="AR19" s="34">
        <v>0</v>
      </c>
      <c r="AS19" s="34">
        <v>0</v>
      </c>
      <c r="AT19" s="38">
        <f t="shared" si="11"/>
        <v>122972</v>
      </c>
      <c r="AU19" s="34">
        <v>122972</v>
      </c>
      <c r="AV19" s="34">
        <v>0</v>
      </c>
      <c r="AW19" s="34">
        <v>0</v>
      </c>
      <c r="AX19" s="213">
        <v>68783</v>
      </c>
      <c r="AY19" s="38">
        <f t="shared" si="5"/>
        <v>300</v>
      </c>
      <c r="AZ19" s="34">
        <v>300</v>
      </c>
      <c r="BA19" s="34">
        <v>0</v>
      </c>
      <c r="BB19" s="38">
        <f t="shared" si="6"/>
        <v>51669</v>
      </c>
      <c r="BC19" s="34">
        <v>51669</v>
      </c>
      <c r="BD19" s="34">
        <v>0</v>
      </c>
      <c r="BE19" s="115">
        <v>0</v>
      </c>
      <c r="BF19" s="123">
        <v>0</v>
      </c>
      <c r="BG19" s="132">
        <v>602</v>
      </c>
      <c r="BH19" s="38">
        <f t="shared" si="12"/>
        <v>110148</v>
      </c>
      <c r="BI19" s="34">
        <v>43369</v>
      </c>
      <c r="BJ19" s="34">
        <v>66779</v>
      </c>
      <c r="BK19" s="34">
        <v>13916</v>
      </c>
      <c r="BL19" s="38">
        <f t="shared" si="13"/>
        <v>0</v>
      </c>
      <c r="BM19" s="34">
        <v>0</v>
      </c>
      <c r="BN19" s="34">
        <v>0</v>
      </c>
      <c r="BO19" s="38">
        <f t="shared" si="7"/>
        <v>5604538</v>
      </c>
      <c r="BP19" s="173"/>
    </row>
    <row r="20" spans="1:68" ht="31.5">
      <c r="A20" s="50" t="s">
        <v>24</v>
      </c>
      <c r="B20" s="49" t="s">
        <v>46</v>
      </c>
      <c r="C20" s="51" t="s">
        <v>57</v>
      </c>
      <c r="D20" s="51">
        <v>0</v>
      </c>
      <c r="E20" s="51">
        <v>0</v>
      </c>
      <c r="F20" s="14">
        <f t="shared" si="8"/>
        <v>21</v>
      </c>
      <c r="G20" s="33">
        <v>21</v>
      </c>
      <c r="H20" s="33"/>
      <c r="I20" s="14">
        <f t="shared" si="0"/>
        <v>0</v>
      </c>
      <c r="J20" s="40">
        <v>0</v>
      </c>
      <c r="K20" s="40">
        <v>0</v>
      </c>
      <c r="L20" s="154">
        <v>7171</v>
      </c>
      <c r="M20" s="14">
        <f t="shared" si="9"/>
        <v>189302</v>
      </c>
      <c r="N20" s="40">
        <v>94821</v>
      </c>
      <c r="O20" s="40">
        <v>68726</v>
      </c>
      <c r="P20" s="40">
        <v>3740</v>
      </c>
      <c r="Q20" s="33">
        <v>22015</v>
      </c>
      <c r="R20" s="33">
        <v>0</v>
      </c>
      <c r="S20" s="33">
        <v>0</v>
      </c>
      <c r="T20" s="33">
        <v>0</v>
      </c>
      <c r="U20" s="33">
        <v>0</v>
      </c>
      <c r="V20" s="14">
        <f t="shared" si="1"/>
        <v>191000</v>
      </c>
      <c r="W20" s="34">
        <v>0</v>
      </c>
      <c r="X20" s="34">
        <v>61906</v>
      </c>
      <c r="Y20" s="34">
        <v>36839</v>
      </c>
      <c r="Z20" s="34">
        <v>92255</v>
      </c>
      <c r="AA20" s="34">
        <v>0</v>
      </c>
      <c r="AB20" s="38">
        <f t="shared" si="10"/>
        <v>2361</v>
      </c>
      <c r="AC20" s="34">
        <v>1401</v>
      </c>
      <c r="AD20" s="34">
        <v>960</v>
      </c>
      <c r="AE20" s="34">
        <v>0</v>
      </c>
      <c r="AF20" s="34">
        <v>0</v>
      </c>
      <c r="AG20" s="38">
        <f t="shared" si="2"/>
        <v>2080</v>
      </c>
      <c r="AH20" s="34">
        <v>2080</v>
      </c>
      <c r="AI20" s="34">
        <v>0</v>
      </c>
      <c r="AJ20" s="38">
        <f t="shared" si="3"/>
        <v>13790</v>
      </c>
      <c r="AK20" s="34">
        <v>1937</v>
      </c>
      <c r="AL20" s="34">
        <v>7746</v>
      </c>
      <c r="AM20" s="34">
        <v>0</v>
      </c>
      <c r="AN20" s="34">
        <v>4107</v>
      </c>
      <c r="AO20" s="38">
        <f t="shared" si="4"/>
        <v>66</v>
      </c>
      <c r="AP20" s="62">
        <v>66</v>
      </c>
      <c r="AQ20" s="62">
        <v>0</v>
      </c>
      <c r="AR20" s="34">
        <v>0</v>
      </c>
      <c r="AS20" s="34">
        <v>0</v>
      </c>
      <c r="AT20" s="38">
        <f t="shared" si="11"/>
        <v>16839</v>
      </c>
      <c r="AU20" s="34">
        <v>16839</v>
      </c>
      <c r="AV20" s="34">
        <v>0</v>
      </c>
      <c r="AW20" s="34">
        <v>0</v>
      </c>
      <c r="AX20" s="213">
        <v>6902</v>
      </c>
      <c r="AY20" s="38">
        <f t="shared" si="5"/>
        <v>0</v>
      </c>
      <c r="AZ20" s="34">
        <v>0</v>
      </c>
      <c r="BA20" s="34">
        <v>0</v>
      </c>
      <c r="BB20" s="38">
        <f t="shared" si="6"/>
        <v>0</v>
      </c>
      <c r="BC20" s="34">
        <v>0</v>
      </c>
      <c r="BD20" s="34">
        <v>0</v>
      </c>
      <c r="BE20" s="115">
        <v>0</v>
      </c>
      <c r="BF20" s="123">
        <v>0</v>
      </c>
      <c r="BG20" s="132">
        <v>18</v>
      </c>
      <c r="BH20" s="38">
        <f t="shared" si="12"/>
        <v>1620</v>
      </c>
      <c r="BI20" s="34">
        <v>638</v>
      </c>
      <c r="BJ20" s="34">
        <v>982</v>
      </c>
      <c r="BK20" s="34">
        <v>0</v>
      </c>
      <c r="BL20" s="38">
        <f t="shared" si="13"/>
        <v>0</v>
      </c>
      <c r="BM20" s="34">
        <v>0</v>
      </c>
      <c r="BN20" s="34">
        <v>0</v>
      </c>
      <c r="BO20" s="38">
        <f t="shared" si="7"/>
        <v>431170</v>
      </c>
      <c r="BP20" s="173"/>
    </row>
    <row r="21" spans="1:68" ht="31.5">
      <c r="A21" s="50" t="s">
        <v>25</v>
      </c>
      <c r="B21" s="49" t="s">
        <v>46</v>
      </c>
      <c r="C21" s="51" t="s">
        <v>58</v>
      </c>
      <c r="D21" s="51">
        <v>0</v>
      </c>
      <c r="E21" s="51">
        <v>0</v>
      </c>
      <c r="F21" s="14">
        <f t="shared" si="8"/>
        <v>0</v>
      </c>
      <c r="G21" s="33">
        <v>0</v>
      </c>
      <c r="H21" s="33"/>
      <c r="I21" s="14">
        <f t="shared" si="0"/>
        <v>0</v>
      </c>
      <c r="J21" s="40">
        <v>0</v>
      </c>
      <c r="K21" s="40">
        <v>0</v>
      </c>
      <c r="L21" s="154">
        <v>14758</v>
      </c>
      <c r="M21" s="14">
        <f t="shared" si="9"/>
        <v>1302014</v>
      </c>
      <c r="N21" s="40">
        <v>624956</v>
      </c>
      <c r="O21" s="40">
        <v>452972</v>
      </c>
      <c r="P21" s="40">
        <v>24648</v>
      </c>
      <c r="Q21" s="33">
        <v>174521</v>
      </c>
      <c r="R21" s="33">
        <v>24917</v>
      </c>
      <c r="S21" s="33">
        <v>0</v>
      </c>
      <c r="T21" s="33">
        <v>0</v>
      </c>
      <c r="U21" s="33">
        <v>0</v>
      </c>
      <c r="V21" s="14">
        <f t="shared" si="1"/>
        <v>940320</v>
      </c>
      <c r="W21" s="34">
        <v>0</v>
      </c>
      <c r="X21" s="34">
        <v>273830</v>
      </c>
      <c r="Y21" s="34">
        <v>162951</v>
      </c>
      <c r="Z21" s="34">
        <v>503539</v>
      </c>
      <c r="AA21" s="34">
        <v>0</v>
      </c>
      <c r="AB21" s="38">
        <f t="shared" si="10"/>
        <v>6318</v>
      </c>
      <c r="AC21" s="34">
        <v>4089</v>
      </c>
      <c r="AD21" s="34">
        <v>2229</v>
      </c>
      <c r="AE21" s="34">
        <v>0</v>
      </c>
      <c r="AF21" s="34">
        <v>0</v>
      </c>
      <c r="AG21" s="38">
        <f t="shared" si="2"/>
        <v>7128</v>
      </c>
      <c r="AH21" s="34">
        <v>7128</v>
      </c>
      <c r="AI21" s="34">
        <v>0</v>
      </c>
      <c r="AJ21" s="38">
        <f t="shared" si="3"/>
        <v>106357</v>
      </c>
      <c r="AK21" s="34">
        <v>72172</v>
      </c>
      <c r="AL21" s="34">
        <v>18043</v>
      </c>
      <c r="AM21" s="34">
        <v>0</v>
      </c>
      <c r="AN21" s="34">
        <v>16142</v>
      </c>
      <c r="AO21" s="38">
        <f t="shared" si="4"/>
        <v>3971</v>
      </c>
      <c r="AP21" s="62">
        <v>3971</v>
      </c>
      <c r="AQ21" s="62">
        <v>0</v>
      </c>
      <c r="AR21" s="34">
        <v>0</v>
      </c>
      <c r="AS21" s="34">
        <v>0</v>
      </c>
      <c r="AT21" s="38">
        <f t="shared" si="11"/>
        <v>74359</v>
      </c>
      <c r="AU21" s="34">
        <v>74359</v>
      </c>
      <c r="AV21" s="34">
        <v>0</v>
      </c>
      <c r="AW21" s="34">
        <v>0</v>
      </c>
      <c r="AX21" s="213">
        <v>34452</v>
      </c>
      <c r="AY21" s="38">
        <f t="shared" si="5"/>
        <v>0</v>
      </c>
      <c r="AZ21" s="34">
        <v>0</v>
      </c>
      <c r="BA21" s="34">
        <v>0</v>
      </c>
      <c r="BB21" s="38">
        <f t="shared" si="6"/>
        <v>770</v>
      </c>
      <c r="BC21" s="34">
        <v>770</v>
      </c>
      <c r="BD21" s="34">
        <v>0</v>
      </c>
      <c r="BE21" s="115">
        <v>0</v>
      </c>
      <c r="BF21" s="123">
        <v>0</v>
      </c>
      <c r="BG21" s="132">
        <v>163</v>
      </c>
      <c r="BH21" s="38">
        <f t="shared" si="12"/>
        <v>66665</v>
      </c>
      <c r="BI21" s="34">
        <v>26248</v>
      </c>
      <c r="BJ21" s="34">
        <v>40417</v>
      </c>
      <c r="BK21" s="34">
        <v>0</v>
      </c>
      <c r="BL21" s="38">
        <f t="shared" si="13"/>
        <v>0</v>
      </c>
      <c r="BM21" s="34">
        <v>0</v>
      </c>
      <c r="BN21" s="34">
        <v>0</v>
      </c>
      <c r="BO21" s="38">
        <f t="shared" si="7"/>
        <v>2557275</v>
      </c>
      <c r="BP21" s="173"/>
    </row>
    <row r="22" spans="1:68" ht="31.5">
      <c r="A22" s="50" t="s">
        <v>26</v>
      </c>
      <c r="B22" s="49" t="s">
        <v>46</v>
      </c>
      <c r="C22" s="51" t="s">
        <v>59</v>
      </c>
      <c r="D22" s="51">
        <v>0</v>
      </c>
      <c r="E22" s="51">
        <v>0</v>
      </c>
      <c r="F22" s="14">
        <f t="shared" si="8"/>
        <v>66</v>
      </c>
      <c r="G22" s="33">
        <v>66</v>
      </c>
      <c r="H22" s="33"/>
      <c r="I22" s="14">
        <f t="shared" si="0"/>
        <v>79884</v>
      </c>
      <c r="J22" s="40">
        <v>79884</v>
      </c>
      <c r="K22" s="40">
        <v>0</v>
      </c>
      <c r="L22" s="154">
        <v>31422</v>
      </c>
      <c r="M22" s="14">
        <f t="shared" si="9"/>
        <v>976548</v>
      </c>
      <c r="N22" s="40">
        <v>471443</v>
      </c>
      <c r="O22" s="40">
        <v>341706</v>
      </c>
      <c r="P22" s="40">
        <v>18593</v>
      </c>
      <c r="Q22" s="33">
        <v>144806</v>
      </c>
      <c r="R22" s="33">
        <v>0</v>
      </c>
      <c r="S22" s="33">
        <v>0</v>
      </c>
      <c r="T22" s="33">
        <v>0</v>
      </c>
      <c r="U22" s="33">
        <v>0</v>
      </c>
      <c r="V22" s="14">
        <f t="shared" si="1"/>
        <v>925262</v>
      </c>
      <c r="W22" s="34">
        <v>0</v>
      </c>
      <c r="X22" s="34">
        <v>226789</v>
      </c>
      <c r="Y22" s="34">
        <v>134957</v>
      </c>
      <c r="Z22" s="34">
        <v>563516</v>
      </c>
      <c r="AA22" s="34">
        <v>0</v>
      </c>
      <c r="AB22" s="38">
        <f t="shared" si="10"/>
        <v>6037</v>
      </c>
      <c r="AC22" s="34">
        <v>4174</v>
      </c>
      <c r="AD22" s="34">
        <v>1863</v>
      </c>
      <c r="AE22" s="34">
        <v>0</v>
      </c>
      <c r="AF22" s="34">
        <v>0</v>
      </c>
      <c r="AG22" s="38">
        <f t="shared" si="2"/>
        <v>4259</v>
      </c>
      <c r="AH22" s="34">
        <v>4259</v>
      </c>
      <c r="AI22" s="34">
        <v>0</v>
      </c>
      <c r="AJ22" s="38">
        <f t="shared" si="3"/>
        <v>30048</v>
      </c>
      <c r="AK22" s="34">
        <v>688</v>
      </c>
      <c r="AL22" s="34">
        <v>22239</v>
      </c>
      <c r="AM22" s="34">
        <v>0</v>
      </c>
      <c r="AN22" s="34">
        <v>7121</v>
      </c>
      <c r="AO22" s="38">
        <f t="shared" si="4"/>
        <v>2527</v>
      </c>
      <c r="AP22" s="62">
        <v>2330</v>
      </c>
      <c r="AQ22" s="62">
        <v>197</v>
      </c>
      <c r="AR22" s="34">
        <v>0</v>
      </c>
      <c r="AS22" s="34">
        <v>0</v>
      </c>
      <c r="AT22" s="38">
        <f t="shared" si="11"/>
        <v>45391</v>
      </c>
      <c r="AU22" s="34">
        <v>43891</v>
      </c>
      <c r="AV22" s="34">
        <v>0</v>
      </c>
      <c r="AW22" s="34">
        <v>1500</v>
      </c>
      <c r="AX22" s="213">
        <v>23512</v>
      </c>
      <c r="AY22" s="38">
        <f t="shared" si="5"/>
        <v>250</v>
      </c>
      <c r="AZ22" s="34">
        <v>250</v>
      </c>
      <c r="BA22" s="34">
        <v>0</v>
      </c>
      <c r="BB22" s="38">
        <f t="shared" si="6"/>
        <v>0</v>
      </c>
      <c r="BC22" s="34">
        <v>0</v>
      </c>
      <c r="BD22" s="34">
        <v>0</v>
      </c>
      <c r="BE22" s="115">
        <v>0</v>
      </c>
      <c r="BF22" s="123">
        <v>0</v>
      </c>
      <c r="BG22" s="132">
        <v>503</v>
      </c>
      <c r="BH22" s="38">
        <f t="shared" si="12"/>
        <v>24095</v>
      </c>
      <c r="BI22" s="34">
        <v>9487</v>
      </c>
      <c r="BJ22" s="34">
        <v>14608</v>
      </c>
      <c r="BK22" s="34">
        <v>0</v>
      </c>
      <c r="BL22" s="38">
        <f t="shared" si="13"/>
        <v>0</v>
      </c>
      <c r="BM22" s="34">
        <v>0</v>
      </c>
      <c r="BN22" s="34">
        <v>0</v>
      </c>
      <c r="BO22" s="38">
        <f t="shared" si="7"/>
        <v>2149804</v>
      </c>
      <c r="BP22" s="173"/>
    </row>
    <row r="23" spans="1:68" ht="31.5">
      <c r="A23" s="50" t="s">
        <v>27</v>
      </c>
      <c r="B23" s="49" t="s">
        <v>46</v>
      </c>
      <c r="C23" s="51" t="s">
        <v>60</v>
      </c>
      <c r="D23" s="51">
        <v>0</v>
      </c>
      <c r="E23" s="51">
        <v>0</v>
      </c>
      <c r="F23" s="14">
        <f t="shared" si="8"/>
        <v>0</v>
      </c>
      <c r="G23" s="33">
        <v>0</v>
      </c>
      <c r="H23" s="33"/>
      <c r="I23" s="14">
        <f t="shared" si="0"/>
        <v>83688</v>
      </c>
      <c r="J23" s="40">
        <v>83688</v>
      </c>
      <c r="K23" s="40">
        <v>0</v>
      </c>
      <c r="L23" s="154">
        <v>5000</v>
      </c>
      <c r="M23" s="14">
        <f t="shared" si="9"/>
        <v>224863</v>
      </c>
      <c r="N23" s="40">
        <v>112605</v>
      </c>
      <c r="O23" s="40">
        <v>81616</v>
      </c>
      <c r="P23" s="40">
        <v>4441</v>
      </c>
      <c r="Q23" s="33">
        <v>26201</v>
      </c>
      <c r="R23" s="33">
        <v>0</v>
      </c>
      <c r="S23" s="33">
        <v>0</v>
      </c>
      <c r="T23" s="33">
        <v>0</v>
      </c>
      <c r="U23" s="33">
        <v>0</v>
      </c>
      <c r="V23" s="14">
        <f t="shared" si="1"/>
        <v>168616</v>
      </c>
      <c r="W23" s="34">
        <v>0</v>
      </c>
      <c r="X23" s="34">
        <v>75571</v>
      </c>
      <c r="Y23" s="34">
        <v>44970</v>
      </c>
      <c r="Z23" s="34">
        <v>48075</v>
      </c>
      <c r="AA23" s="34">
        <v>0</v>
      </c>
      <c r="AB23" s="38">
        <f t="shared" si="10"/>
        <v>3136</v>
      </c>
      <c r="AC23" s="34">
        <v>1696</v>
      </c>
      <c r="AD23" s="34">
        <v>1440</v>
      </c>
      <c r="AE23" s="34">
        <v>0</v>
      </c>
      <c r="AF23" s="34">
        <v>0</v>
      </c>
      <c r="AG23" s="38">
        <f t="shared" si="2"/>
        <v>2420</v>
      </c>
      <c r="AH23" s="34">
        <v>2420</v>
      </c>
      <c r="AI23" s="34">
        <v>0</v>
      </c>
      <c r="AJ23" s="38">
        <f t="shared" si="3"/>
        <v>58118</v>
      </c>
      <c r="AK23" s="34">
        <v>0</v>
      </c>
      <c r="AL23" s="34">
        <v>49508</v>
      </c>
      <c r="AM23" s="34">
        <v>0</v>
      </c>
      <c r="AN23" s="34">
        <v>8610</v>
      </c>
      <c r="AO23" s="38">
        <f t="shared" si="4"/>
        <v>426</v>
      </c>
      <c r="AP23" s="62">
        <v>426</v>
      </c>
      <c r="AQ23" s="62">
        <v>0</v>
      </c>
      <c r="AR23" s="34">
        <v>0</v>
      </c>
      <c r="AS23" s="34">
        <v>0</v>
      </c>
      <c r="AT23" s="38">
        <f t="shared" si="11"/>
        <v>30641</v>
      </c>
      <c r="AU23" s="34">
        <v>30641</v>
      </c>
      <c r="AV23" s="34">
        <v>0</v>
      </c>
      <c r="AW23" s="34">
        <v>0</v>
      </c>
      <c r="AX23" s="213">
        <v>6902</v>
      </c>
      <c r="AY23" s="38">
        <f t="shared" si="5"/>
        <v>0</v>
      </c>
      <c r="AZ23" s="34">
        <v>0</v>
      </c>
      <c r="BA23" s="34">
        <v>0</v>
      </c>
      <c r="BB23" s="38">
        <f t="shared" si="6"/>
        <v>0</v>
      </c>
      <c r="BC23" s="34">
        <v>0</v>
      </c>
      <c r="BD23" s="34">
        <v>0</v>
      </c>
      <c r="BE23" s="115">
        <v>0</v>
      </c>
      <c r="BF23" s="123">
        <v>0</v>
      </c>
      <c r="BG23" s="132">
        <v>52</v>
      </c>
      <c r="BH23" s="38">
        <f t="shared" si="12"/>
        <v>14796</v>
      </c>
      <c r="BI23" s="34">
        <v>5826</v>
      </c>
      <c r="BJ23" s="34">
        <v>8970</v>
      </c>
      <c r="BK23" s="34">
        <v>0</v>
      </c>
      <c r="BL23" s="38">
        <f t="shared" si="13"/>
        <v>0</v>
      </c>
      <c r="BM23" s="34">
        <v>0</v>
      </c>
      <c r="BN23" s="34">
        <v>0</v>
      </c>
      <c r="BO23" s="38">
        <f t="shared" si="7"/>
        <v>598658</v>
      </c>
      <c r="BP23" s="173"/>
    </row>
    <row r="24" spans="1:68" ht="31.5">
      <c r="A24" s="50" t="s">
        <v>28</v>
      </c>
      <c r="B24" s="49" t="s">
        <v>46</v>
      </c>
      <c r="C24" s="51" t="s">
        <v>61</v>
      </c>
      <c r="D24" s="51">
        <v>0</v>
      </c>
      <c r="E24" s="51">
        <v>0</v>
      </c>
      <c r="F24" s="14">
        <f t="shared" si="8"/>
        <v>21</v>
      </c>
      <c r="G24" s="33">
        <v>21</v>
      </c>
      <c r="H24" s="33"/>
      <c r="I24" s="14">
        <f t="shared" si="0"/>
        <v>0</v>
      </c>
      <c r="J24" s="40">
        <v>0</v>
      </c>
      <c r="K24" s="40">
        <v>0</v>
      </c>
      <c r="L24" s="154">
        <v>22955</v>
      </c>
      <c r="M24" s="14">
        <f t="shared" si="9"/>
        <v>133713</v>
      </c>
      <c r="N24" s="40">
        <v>0</v>
      </c>
      <c r="O24" s="40">
        <v>0</v>
      </c>
      <c r="P24" s="40">
        <v>0</v>
      </c>
      <c r="Q24" s="33">
        <v>133713</v>
      </c>
      <c r="R24" s="33">
        <v>0</v>
      </c>
      <c r="S24" s="33">
        <v>0</v>
      </c>
      <c r="T24" s="33">
        <v>0</v>
      </c>
      <c r="U24" s="33">
        <v>0</v>
      </c>
      <c r="V24" s="14">
        <f t="shared" si="1"/>
        <v>1409064</v>
      </c>
      <c r="W24" s="34">
        <v>0</v>
      </c>
      <c r="X24" s="34">
        <v>441389</v>
      </c>
      <c r="Y24" s="34">
        <v>262661</v>
      </c>
      <c r="Z24" s="34">
        <v>705014</v>
      </c>
      <c r="AA24" s="34">
        <v>0</v>
      </c>
      <c r="AB24" s="38">
        <f t="shared" si="10"/>
        <v>12471</v>
      </c>
      <c r="AC24" s="34">
        <v>6527</v>
      </c>
      <c r="AD24" s="34">
        <v>5944</v>
      </c>
      <c r="AE24" s="34">
        <v>0</v>
      </c>
      <c r="AF24" s="34">
        <v>0</v>
      </c>
      <c r="AG24" s="38">
        <f t="shared" si="2"/>
        <v>7924</v>
      </c>
      <c r="AH24" s="34">
        <v>7924</v>
      </c>
      <c r="AI24" s="34">
        <v>0</v>
      </c>
      <c r="AJ24" s="38">
        <f t="shared" si="3"/>
        <v>56724</v>
      </c>
      <c r="AK24" s="34">
        <v>31934</v>
      </c>
      <c r="AL24" s="34">
        <v>13686</v>
      </c>
      <c r="AM24" s="34">
        <v>0</v>
      </c>
      <c r="AN24" s="34">
        <v>11104</v>
      </c>
      <c r="AO24" s="38">
        <f t="shared" si="4"/>
        <v>344</v>
      </c>
      <c r="AP24" s="62">
        <v>344</v>
      </c>
      <c r="AQ24" s="62">
        <v>0</v>
      </c>
      <c r="AR24" s="34">
        <v>0</v>
      </c>
      <c r="AS24" s="34">
        <v>0</v>
      </c>
      <c r="AT24" s="38">
        <f t="shared" si="11"/>
        <v>84151</v>
      </c>
      <c r="AU24" s="34">
        <v>84151</v>
      </c>
      <c r="AV24" s="34">
        <v>0</v>
      </c>
      <c r="AW24" s="34">
        <v>0</v>
      </c>
      <c r="AX24" s="213">
        <v>38353</v>
      </c>
      <c r="AY24" s="38">
        <f t="shared" si="5"/>
        <v>1300</v>
      </c>
      <c r="AZ24" s="34">
        <v>1300</v>
      </c>
      <c r="BA24" s="34">
        <v>0</v>
      </c>
      <c r="BB24" s="38">
        <f t="shared" si="6"/>
        <v>15722</v>
      </c>
      <c r="BC24" s="34">
        <v>15722</v>
      </c>
      <c r="BD24" s="34">
        <v>0</v>
      </c>
      <c r="BE24" s="115">
        <v>0</v>
      </c>
      <c r="BF24" s="123">
        <v>0</v>
      </c>
      <c r="BG24" s="132">
        <v>331</v>
      </c>
      <c r="BH24" s="38">
        <f t="shared" si="12"/>
        <v>59505</v>
      </c>
      <c r="BI24" s="34">
        <v>23429</v>
      </c>
      <c r="BJ24" s="34">
        <v>36076</v>
      </c>
      <c r="BK24" s="34">
        <v>0</v>
      </c>
      <c r="BL24" s="38">
        <f t="shared" si="13"/>
        <v>0</v>
      </c>
      <c r="BM24" s="34">
        <v>0</v>
      </c>
      <c r="BN24" s="34">
        <v>0</v>
      </c>
      <c r="BO24" s="38">
        <f t="shared" si="7"/>
        <v>1842578</v>
      </c>
      <c r="BP24" s="173"/>
    </row>
    <row r="25" spans="1:68" ht="31.5">
      <c r="A25" s="50" t="s">
        <v>29</v>
      </c>
      <c r="B25" s="49" t="s">
        <v>46</v>
      </c>
      <c r="C25" s="51" t="s">
        <v>62</v>
      </c>
      <c r="D25" s="51">
        <v>0</v>
      </c>
      <c r="E25" s="51">
        <v>0</v>
      </c>
      <c r="F25" s="14">
        <f t="shared" si="8"/>
        <v>18</v>
      </c>
      <c r="G25" s="33">
        <v>18</v>
      </c>
      <c r="H25" s="33"/>
      <c r="I25" s="14">
        <f t="shared" si="0"/>
        <v>0</v>
      </c>
      <c r="J25" s="40">
        <v>0</v>
      </c>
      <c r="K25" s="40">
        <v>0</v>
      </c>
      <c r="L25" s="154">
        <v>6390</v>
      </c>
      <c r="M25" s="14">
        <f t="shared" si="9"/>
        <v>429232</v>
      </c>
      <c r="N25" s="40">
        <v>214182</v>
      </c>
      <c r="O25" s="40">
        <v>155241</v>
      </c>
      <c r="P25" s="40">
        <v>8447</v>
      </c>
      <c r="Q25" s="33">
        <v>51362</v>
      </c>
      <c r="R25" s="33">
        <v>0</v>
      </c>
      <c r="S25" s="33">
        <v>0</v>
      </c>
      <c r="T25" s="33">
        <v>0</v>
      </c>
      <c r="U25" s="33">
        <v>0</v>
      </c>
      <c r="V25" s="14">
        <f t="shared" si="1"/>
        <v>318117</v>
      </c>
      <c r="W25" s="34">
        <v>0</v>
      </c>
      <c r="X25" s="34">
        <v>99838</v>
      </c>
      <c r="Y25" s="34">
        <v>59411</v>
      </c>
      <c r="Z25" s="34">
        <v>158868</v>
      </c>
      <c r="AA25" s="34">
        <v>0</v>
      </c>
      <c r="AB25" s="38">
        <f t="shared" si="10"/>
        <v>2153</v>
      </c>
      <c r="AC25" s="34">
        <v>1530</v>
      </c>
      <c r="AD25" s="34">
        <v>623</v>
      </c>
      <c r="AE25" s="34">
        <v>0</v>
      </c>
      <c r="AF25" s="34">
        <v>0</v>
      </c>
      <c r="AG25" s="38">
        <f t="shared" si="2"/>
        <v>1944</v>
      </c>
      <c r="AH25" s="34">
        <v>1944</v>
      </c>
      <c r="AI25" s="34">
        <v>0</v>
      </c>
      <c r="AJ25" s="38">
        <f t="shared" si="3"/>
        <v>5350</v>
      </c>
      <c r="AK25" s="34">
        <v>1457</v>
      </c>
      <c r="AL25" s="34">
        <v>3243</v>
      </c>
      <c r="AM25" s="34">
        <v>0</v>
      </c>
      <c r="AN25" s="34">
        <v>650</v>
      </c>
      <c r="AO25" s="38">
        <f t="shared" si="4"/>
        <v>527</v>
      </c>
      <c r="AP25" s="62">
        <v>527</v>
      </c>
      <c r="AQ25" s="62">
        <v>0</v>
      </c>
      <c r="AR25" s="34">
        <v>0</v>
      </c>
      <c r="AS25" s="34">
        <v>0</v>
      </c>
      <c r="AT25" s="38">
        <f t="shared" si="11"/>
        <v>21986</v>
      </c>
      <c r="AU25" s="34">
        <v>21986</v>
      </c>
      <c r="AV25" s="34">
        <v>0</v>
      </c>
      <c r="AW25" s="34">
        <v>0</v>
      </c>
      <c r="AX25" s="213">
        <v>9198</v>
      </c>
      <c r="AY25" s="38">
        <f t="shared" si="5"/>
        <v>0</v>
      </c>
      <c r="AZ25" s="34">
        <v>0</v>
      </c>
      <c r="BA25" s="34">
        <v>0</v>
      </c>
      <c r="BB25" s="38">
        <f t="shared" si="6"/>
        <v>0</v>
      </c>
      <c r="BC25" s="34">
        <v>0</v>
      </c>
      <c r="BD25" s="34">
        <v>0</v>
      </c>
      <c r="BE25" s="115">
        <v>0</v>
      </c>
      <c r="BF25" s="123">
        <v>0</v>
      </c>
      <c r="BG25" s="132">
        <v>83</v>
      </c>
      <c r="BH25" s="38">
        <f t="shared" si="12"/>
        <v>14883</v>
      </c>
      <c r="BI25" s="34">
        <v>5860</v>
      </c>
      <c r="BJ25" s="34">
        <v>9023</v>
      </c>
      <c r="BK25" s="34">
        <v>0</v>
      </c>
      <c r="BL25" s="38">
        <f t="shared" si="13"/>
        <v>0</v>
      </c>
      <c r="BM25" s="34">
        <v>0</v>
      </c>
      <c r="BN25" s="34">
        <v>0</v>
      </c>
      <c r="BO25" s="38">
        <f t="shared" si="7"/>
        <v>809881</v>
      </c>
      <c r="BP25" s="173"/>
    </row>
    <row r="26" spans="1:68" ht="31.5">
      <c r="A26" s="50" t="s">
        <v>30</v>
      </c>
      <c r="B26" s="49" t="s">
        <v>46</v>
      </c>
      <c r="C26" s="51" t="s">
        <v>63</v>
      </c>
      <c r="D26" s="51">
        <v>0</v>
      </c>
      <c r="E26" s="51">
        <v>0</v>
      </c>
      <c r="F26" s="14">
        <f t="shared" si="8"/>
        <v>0</v>
      </c>
      <c r="G26" s="33">
        <v>0</v>
      </c>
      <c r="H26" s="33"/>
      <c r="I26" s="14">
        <f t="shared" si="0"/>
        <v>76714</v>
      </c>
      <c r="J26" s="40">
        <v>76714</v>
      </c>
      <c r="K26" s="40">
        <v>0</v>
      </c>
      <c r="L26" s="154">
        <v>19188</v>
      </c>
      <c r="M26" s="14">
        <f t="shared" si="9"/>
        <v>1331444</v>
      </c>
      <c r="N26" s="40">
        <v>664094</v>
      </c>
      <c r="O26" s="40">
        <v>481339</v>
      </c>
      <c r="P26" s="40">
        <v>26191</v>
      </c>
      <c r="Q26" s="33">
        <v>159820</v>
      </c>
      <c r="R26" s="33">
        <v>0</v>
      </c>
      <c r="S26" s="33">
        <v>0</v>
      </c>
      <c r="T26" s="33">
        <v>0</v>
      </c>
      <c r="U26" s="33">
        <v>0</v>
      </c>
      <c r="V26" s="14">
        <f t="shared" si="1"/>
        <v>889679</v>
      </c>
      <c r="W26" s="34">
        <v>0</v>
      </c>
      <c r="X26" s="34">
        <v>257757</v>
      </c>
      <c r="Y26" s="34">
        <v>153386</v>
      </c>
      <c r="Z26" s="34">
        <v>478536</v>
      </c>
      <c r="AA26" s="34">
        <v>0</v>
      </c>
      <c r="AB26" s="38">
        <f t="shared" si="10"/>
        <v>6963</v>
      </c>
      <c r="AC26" s="34">
        <v>5379</v>
      </c>
      <c r="AD26" s="34">
        <v>1584</v>
      </c>
      <c r="AE26" s="34">
        <v>0</v>
      </c>
      <c r="AF26" s="34">
        <v>0</v>
      </c>
      <c r="AG26" s="38">
        <f t="shared" si="2"/>
        <v>13460</v>
      </c>
      <c r="AH26" s="34">
        <v>13460</v>
      </c>
      <c r="AI26" s="34">
        <v>0</v>
      </c>
      <c r="AJ26" s="38">
        <f t="shared" si="3"/>
        <v>93519</v>
      </c>
      <c r="AK26" s="34">
        <v>49020</v>
      </c>
      <c r="AL26" s="34">
        <v>26395</v>
      </c>
      <c r="AM26" s="34">
        <v>0</v>
      </c>
      <c r="AN26" s="34">
        <v>18104</v>
      </c>
      <c r="AO26" s="38">
        <f t="shared" si="4"/>
        <v>1184</v>
      </c>
      <c r="AP26" s="62">
        <v>1184</v>
      </c>
      <c r="AQ26" s="62">
        <v>0</v>
      </c>
      <c r="AR26" s="34">
        <v>0</v>
      </c>
      <c r="AS26" s="34">
        <v>0</v>
      </c>
      <c r="AT26" s="38">
        <f t="shared" si="11"/>
        <v>128366</v>
      </c>
      <c r="AU26" s="34">
        <v>128366</v>
      </c>
      <c r="AV26" s="34">
        <v>0</v>
      </c>
      <c r="AW26" s="34">
        <v>0</v>
      </c>
      <c r="AX26" s="213">
        <v>32270</v>
      </c>
      <c r="AY26" s="38">
        <f t="shared" si="5"/>
        <v>0</v>
      </c>
      <c r="AZ26" s="34">
        <v>0</v>
      </c>
      <c r="BA26" s="34">
        <v>0</v>
      </c>
      <c r="BB26" s="38">
        <f t="shared" si="6"/>
        <v>2663</v>
      </c>
      <c r="BC26" s="34">
        <v>2663</v>
      </c>
      <c r="BD26" s="34">
        <v>0</v>
      </c>
      <c r="BE26" s="115">
        <v>0</v>
      </c>
      <c r="BF26" s="123">
        <v>0</v>
      </c>
      <c r="BG26" s="132">
        <v>211</v>
      </c>
      <c r="BH26" s="38">
        <f t="shared" si="12"/>
        <v>89082</v>
      </c>
      <c r="BI26" s="34">
        <v>35075</v>
      </c>
      <c r="BJ26" s="34">
        <v>54007</v>
      </c>
      <c r="BK26" s="34">
        <v>5916</v>
      </c>
      <c r="BL26" s="38">
        <f t="shared" si="13"/>
        <v>0</v>
      </c>
      <c r="BM26" s="34">
        <v>0</v>
      </c>
      <c r="BN26" s="34">
        <v>0</v>
      </c>
      <c r="BO26" s="38">
        <f t="shared" si="7"/>
        <v>2690659</v>
      </c>
      <c r="BP26" s="173"/>
    </row>
    <row r="27" spans="1:68" ht="31.5">
      <c r="A27" s="50" t="s">
        <v>31</v>
      </c>
      <c r="B27" s="49" t="s">
        <v>46</v>
      </c>
      <c r="C27" s="51" t="s">
        <v>64</v>
      </c>
      <c r="D27" s="51">
        <v>0</v>
      </c>
      <c r="E27" s="51">
        <v>0</v>
      </c>
      <c r="F27" s="14">
        <f t="shared" si="8"/>
        <v>0</v>
      </c>
      <c r="G27" s="33">
        <v>0</v>
      </c>
      <c r="H27" s="33"/>
      <c r="I27" s="14">
        <f t="shared" si="0"/>
        <v>0</v>
      </c>
      <c r="J27" s="40">
        <v>0</v>
      </c>
      <c r="K27" s="40">
        <v>0</v>
      </c>
      <c r="L27" s="154">
        <v>11021</v>
      </c>
      <c r="M27" s="14">
        <f t="shared" si="9"/>
        <v>474060</v>
      </c>
      <c r="N27" s="40">
        <v>237571</v>
      </c>
      <c r="O27" s="40">
        <v>172193</v>
      </c>
      <c r="P27" s="40">
        <v>9370</v>
      </c>
      <c r="Q27" s="33">
        <v>54926</v>
      </c>
      <c r="R27" s="33">
        <v>0</v>
      </c>
      <c r="S27" s="33">
        <v>0</v>
      </c>
      <c r="T27" s="33">
        <v>0</v>
      </c>
      <c r="U27" s="33">
        <v>0</v>
      </c>
      <c r="V27" s="14">
        <f t="shared" si="1"/>
        <v>370220</v>
      </c>
      <c r="W27" s="34">
        <v>0</v>
      </c>
      <c r="X27" s="34">
        <v>124919</v>
      </c>
      <c r="Y27" s="34">
        <v>74337</v>
      </c>
      <c r="Z27" s="34">
        <v>170964</v>
      </c>
      <c r="AA27" s="34">
        <v>0</v>
      </c>
      <c r="AB27" s="38">
        <f t="shared" si="10"/>
        <v>5101</v>
      </c>
      <c r="AC27" s="34">
        <v>3307</v>
      </c>
      <c r="AD27" s="34">
        <v>1794</v>
      </c>
      <c r="AE27" s="34">
        <v>0</v>
      </c>
      <c r="AF27" s="34">
        <v>0</v>
      </c>
      <c r="AG27" s="38">
        <f t="shared" si="2"/>
        <v>1825</v>
      </c>
      <c r="AH27" s="34">
        <v>1813</v>
      </c>
      <c r="AI27" s="34">
        <v>12</v>
      </c>
      <c r="AJ27" s="38">
        <f t="shared" si="3"/>
        <v>19637</v>
      </c>
      <c r="AK27" s="34">
        <v>0</v>
      </c>
      <c r="AL27" s="34">
        <v>16668</v>
      </c>
      <c r="AM27" s="34">
        <v>0</v>
      </c>
      <c r="AN27" s="34">
        <v>2969</v>
      </c>
      <c r="AO27" s="38">
        <f t="shared" si="4"/>
        <v>337</v>
      </c>
      <c r="AP27" s="62">
        <v>337</v>
      </c>
      <c r="AQ27" s="62">
        <v>0</v>
      </c>
      <c r="AR27" s="34">
        <v>0</v>
      </c>
      <c r="AS27" s="34">
        <v>0</v>
      </c>
      <c r="AT27" s="38">
        <f t="shared" si="11"/>
        <v>22665</v>
      </c>
      <c r="AU27" s="34">
        <v>22665</v>
      </c>
      <c r="AV27" s="34">
        <v>0</v>
      </c>
      <c r="AW27" s="34">
        <v>0</v>
      </c>
      <c r="AX27" s="213">
        <v>7060</v>
      </c>
      <c r="AY27" s="38">
        <f t="shared" si="5"/>
        <v>0</v>
      </c>
      <c r="AZ27" s="34">
        <v>0</v>
      </c>
      <c r="BA27" s="34">
        <v>0</v>
      </c>
      <c r="BB27" s="38">
        <f t="shared" si="6"/>
        <v>0</v>
      </c>
      <c r="BC27" s="34">
        <v>0</v>
      </c>
      <c r="BD27" s="34">
        <v>0</v>
      </c>
      <c r="BE27" s="115">
        <v>0</v>
      </c>
      <c r="BF27" s="123">
        <v>0</v>
      </c>
      <c r="BG27" s="132">
        <v>151</v>
      </c>
      <c r="BH27" s="38">
        <f t="shared" si="12"/>
        <v>10759</v>
      </c>
      <c r="BI27" s="34">
        <v>4236</v>
      </c>
      <c r="BJ27" s="34">
        <v>6523</v>
      </c>
      <c r="BK27" s="34">
        <v>0</v>
      </c>
      <c r="BL27" s="38">
        <f t="shared" si="13"/>
        <v>0</v>
      </c>
      <c r="BM27" s="34">
        <v>0</v>
      </c>
      <c r="BN27" s="34">
        <v>0</v>
      </c>
      <c r="BO27" s="38">
        <f t="shared" si="7"/>
        <v>922836</v>
      </c>
      <c r="BP27" s="173"/>
    </row>
    <row r="28" spans="1:68" ht="31.5">
      <c r="A28" s="50" t="s">
        <v>32</v>
      </c>
      <c r="B28" s="49" t="s">
        <v>46</v>
      </c>
      <c r="C28" s="51" t="s">
        <v>65</v>
      </c>
      <c r="D28" s="51">
        <v>0</v>
      </c>
      <c r="E28" s="51">
        <v>0</v>
      </c>
      <c r="F28" s="14">
        <f t="shared" si="8"/>
        <v>0</v>
      </c>
      <c r="G28" s="33">
        <v>0</v>
      </c>
      <c r="H28" s="33"/>
      <c r="I28" s="14">
        <f t="shared" si="0"/>
        <v>0</v>
      </c>
      <c r="J28" s="40">
        <v>0</v>
      </c>
      <c r="K28" s="40">
        <v>0</v>
      </c>
      <c r="L28" s="154">
        <v>14761</v>
      </c>
      <c r="M28" s="14">
        <f t="shared" si="9"/>
        <v>603031</v>
      </c>
      <c r="N28" s="40">
        <v>301039</v>
      </c>
      <c r="O28" s="40">
        <v>218195</v>
      </c>
      <c r="P28" s="40">
        <v>11873</v>
      </c>
      <c r="Q28" s="33">
        <v>71924</v>
      </c>
      <c r="R28" s="33">
        <v>0</v>
      </c>
      <c r="S28" s="33">
        <v>0</v>
      </c>
      <c r="T28" s="33">
        <v>0</v>
      </c>
      <c r="U28" s="33">
        <v>0</v>
      </c>
      <c r="V28" s="14">
        <f t="shared" si="1"/>
        <v>549401</v>
      </c>
      <c r="W28" s="34">
        <v>0</v>
      </c>
      <c r="X28" s="34">
        <v>156944</v>
      </c>
      <c r="Y28" s="34">
        <v>93394</v>
      </c>
      <c r="Z28" s="34">
        <v>299063</v>
      </c>
      <c r="AA28" s="34">
        <v>0</v>
      </c>
      <c r="AB28" s="38">
        <f t="shared" si="10"/>
        <v>4248</v>
      </c>
      <c r="AC28" s="34">
        <v>2696</v>
      </c>
      <c r="AD28" s="34">
        <v>1552</v>
      </c>
      <c r="AE28" s="34">
        <v>0</v>
      </c>
      <c r="AF28" s="34">
        <v>0</v>
      </c>
      <c r="AG28" s="38">
        <f t="shared" si="2"/>
        <v>8131</v>
      </c>
      <c r="AH28" s="34">
        <v>8131</v>
      </c>
      <c r="AI28" s="34">
        <v>0</v>
      </c>
      <c r="AJ28" s="38">
        <f t="shared" si="3"/>
        <v>155992</v>
      </c>
      <c r="AK28" s="34">
        <v>0</v>
      </c>
      <c r="AL28" s="34">
        <v>137860</v>
      </c>
      <c r="AM28" s="34">
        <v>0</v>
      </c>
      <c r="AN28" s="34">
        <v>18132</v>
      </c>
      <c r="AO28" s="38">
        <f t="shared" si="4"/>
        <v>629</v>
      </c>
      <c r="AP28" s="62">
        <v>629</v>
      </c>
      <c r="AQ28" s="62">
        <v>0</v>
      </c>
      <c r="AR28" s="34">
        <v>0</v>
      </c>
      <c r="AS28" s="34">
        <v>0</v>
      </c>
      <c r="AT28" s="38">
        <f t="shared" si="11"/>
        <v>97926</v>
      </c>
      <c r="AU28" s="34">
        <v>97926</v>
      </c>
      <c r="AV28" s="34">
        <v>0</v>
      </c>
      <c r="AW28" s="34">
        <v>0</v>
      </c>
      <c r="AX28" s="213">
        <v>11951</v>
      </c>
      <c r="AY28" s="38">
        <f t="shared" si="5"/>
        <v>0</v>
      </c>
      <c r="AZ28" s="34">
        <v>0</v>
      </c>
      <c r="BA28" s="34">
        <v>0</v>
      </c>
      <c r="BB28" s="38">
        <f t="shared" si="6"/>
        <v>0</v>
      </c>
      <c r="BC28" s="34">
        <v>0</v>
      </c>
      <c r="BD28" s="34">
        <v>0</v>
      </c>
      <c r="BE28" s="115">
        <v>0</v>
      </c>
      <c r="BF28" s="123">
        <v>0</v>
      </c>
      <c r="BG28" s="132">
        <v>113</v>
      </c>
      <c r="BH28" s="38">
        <f t="shared" si="12"/>
        <v>40894</v>
      </c>
      <c r="BI28" s="34">
        <v>16101</v>
      </c>
      <c r="BJ28" s="34">
        <v>24793</v>
      </c>
      <c r="BK28" s="34">
        <v>0</v>
      </c>
      <c r="BL28" s="38">
        <f t="shared" si="13"/>
        <v>0</v>
      </c>
      <c r="BM28" s="34">
        <v>0</v>
      </c>
      <c r="BN28" s="34">
        <v>0</v>
      </c>
      <c r="BO28" s="38">
        <f t="shared" si="7"/>
        <v>1487077</v>
      </c>
      <c r="BP28" s="173"/>
    </row>
    <row r="29" spans="1:68" ht="31.5">
      <c r="A29" s="50" t="s">
        <v>33</v>
      </c>
      <c r="B29" s="49" t="s">
        <v>46</v>
      </c>
      <c r="C29" s="51" t="s">
        <v>66</v>
      </c>
      <c r="D29" s="51">
        <v>0</v>
      </c>
      <c r="E29" s="51">
        <v>0</v>
      </c>
      <c r="F29" s="14">
        <f t="shared" si="8"/>
        <v>0</v>
      </c>
      <c r="G29" s="33">
        <v>0</v>
      </c>
      <c r="H29" s="33"/>
      <c r="I29" s="14">
        <f t="shared" si="0"/>
        <v>38040</v>
      </c>
      <c r="J29" s="40">
        <v>38040</v>
      </c>
      <c r="K29" s="40">
        <v>0</v>
      </c>
      <c r="L29" s="154">
        <v>10396</v>
      </c>
      <c r="M29" s="14">
        <f t="shared" si="9"/>
        <v>698112</v>
      </c>
      <c r="N29" s="40">
        <v>345730</v>
      </c>
      <c r="O29" s="40">
        <v>250587</v>
      </c>
      <c r="P29" s="40">
        <v>13635</v>
      </c>
      <c r="Q29" s="33">
        <v>88160</v>
      </c>
      <c r="R29" s="33">
        <v>0</v>
      </c>
      <c r="S29" s="33">
        <v>0</v>
      </c>
      <c r="T29" s="33">
        <v>0</v>
      </c>
      <c r="U29" s="33">
        <v>0</v>
      </c>
      <c r="V29" s="14">
        <f t="shared" si="1"/>
        <v>503930</v>
      </c>
      <c r="W29" s="34">
        <v>0</v>
      </c>
      <c r="X29" s="34">
        <v>111141</v>
      </c>
      <c r="Y29" s="34">
        <v>66138</v>
      </c>
      <c r="Z29" s="34">
        <v>326651</v>
      </c>
      <c r="AA29" s="34">
        <v>0</v>
      </c>
      <c r="AB29" s="38">
        <f t="shared" si="10"/>
        <v>6541</v>
      </c>
      <c r="AC29" s="34">
        <v>3335</v>
      </c>
      <c r="AD29" s="34">
        <v>3206</v>
      </c>
      <c r="AE29" s="34">
        <v>0</v>
      </c>
      <c r="AF29" s="34">
        <v>0</v>
      </c>
      <c r="AG29" s="38">
        <f t="shared" si="2"/>
        <v>5438</v>
      </c>
      <c r="AH29" s="34">
        <v>5438</v>
      </c>
      <c r="AI29" s="34">
        <v>0</v>
      </c>
      <c r="AJ29" s="38">
        <f t="shared" si="3"/>
        <v>76357</v>
      </c>
      <c r="AK29" s="34">
        <v>26704</v>
      </c>
      <c r="AL29" s="34">
        <v>41767</v>
      </c>
      <c r="AM29" s="34">
        <v>0</v>
      </c>
      <c r="AN29" s="34">
        <v>7886</v>
      </c>
      <c r="AO29" s="38">
        <f t="shared" si="4"/>
        <v>476</v>
      </c>
      <c r="AP29" s="62">
        <v>476</v>
      </c>
      <c r="AQ29" s="62">
        <v>0</v>
      </c>
      <c r="AR29" s="34">
        <v>0</v>
      </c>
      <c r="AS29" s="34">
        <v>0</v>
      </c>
      <c r="AT29" s="38">
        <f t="shared" si="11"/>
        <v>56223</v>
      </c>
      <c r="AU29" s="34">
        <v>56223</v>
      </c>
      <c r="AV29" s="34">
        <v>0</v>
      </c>
      <c r="AW29" s="34">
        <v>0</v>
      </c>
      <c r="AX29" s="213">
        <v>18812</v>
      </c>
      <c r="AY29" s="38">
        <f t="shared" si="5"/>
        <v>1219</v>
      </c>
      <c r="AZ29" s="34">
        <v>1219</v>
      </c>
      <c r="BA29" s="34">
        <v>0</v>
      </c>
      <c r="BB29" s="38">
        <f t="shared" si="6"/>
        <v>7570</v>
      </c>
      <c r="BC29" s="34">
        <v>7570</v>
      </c>
      <c r="BD29" s="34">
        <v>0</v>
      </c>
      <c r="BE29" s="115">
        <v>0</v>
      </c>
      <c r="BF29" s="123">
        <v>0</v>
      </c>
      <c r="BG29" s="132">
        <v>122</v>
      </c>
      <c r="BH29" s="38">
        <f t="shared" si="12"/>
        <v>42523</v>
      </c>
      <c r="BI29" s="34">
        <v>16743</v>
      </c>
      <c r="BJ29" s="34">
        <v>25780</v>
      </c>
      <c r="BK29" s="34">
        <v>0</v>
      </c>
      <c r="BL29" s="38">
        <f t="shared" si="13"/>
        <v>0</v>
      </c>
      <c r="BM29" s="34">
        <v>0</v>
      </c>
      <c r="BN29" s="34">
        <v>0</v>
      </c>
      <c r="BO29" s="38">
        <f t="shared" si="7"/>
        <v>1465759</v>
      </c>
      <c r="BP29" s="173"/>
    </row>
    <row r="30" spans="1:68" ht="31.5">
      <c r="A30" s="50" t="s">
        <v>34</v>
      </c>
      <c r="B30" s="49" t="s">
        <v>46</v>
      </c>
      <c r="C30" s="51" t="s">
        <v>67</v>
      </c>
      <c r="D30" s="51">
        <v>0</v>
      </c>
      <c r="E30" s="51">
        <v>0</v>
      </c>
      <c r="F30" s="14">
        <f t="shared" si="8"/>
        <v>0</v>
      </c>
      <c r="G30" s="33">
        <v>0</v>
      </c>
      <c r="H30" s="33"/>
      <c r="I30" s="14">
        <f t="shared" si="0"/>
        <v>50086</v>
      </c>
      <c r="J30" s="40">
        <v>50086</v>
      </c>
      <c r="K30" s="40">
        <v>0</v>
      </c>
      <c r="L30" s="154">
        <v>9120</v>
      </c>
      <c r="M30" s="14">
        <f t="shared" si="9"/>
        <v>1035704</v>
      </c>
      <c r="N30" s="40">
        <v>517906</v>
      </c>
      <c r="O30" s="40">
        <v>375382</v>
      </c>
      <c r="P30" s="40">
        <v>20426</v>
      </c>
      <c r="Q30" s="33">
        <v>121990</v>
      </c>
      <c r="R30" s="33">
        <v>0</v>
      </c>
      <c r="S30" s="33">
        <v>0</v>
      </c>
      <c r="T30" s="33">
        <v>0</v>
      </c>
      <c r="U30" s="33">
        <v>0</v>
      </c>
      <c r="V30" s="14">
        <f t="shared" si="1"/>
        <v>670099</v>
      </c>
      <c r="W30" s="34">
        <v>0</v>
      </c>
      <c r="X30" s="34">
        <v>186488</v>
      </c>
      <c r="Y30" s="34">
        <v>110975</v>
      </c>
      <c r="Z30" s="34">
        <v>372636</v>
      </c>
      <c r="AA30" s="34">
        <v>0</v>
      </c>
      <c r="AB30" s="38">
        <f t="shared" si="10"/>
        <v>2772</v>
      </c>
      <c r="AC30" s="34">
        <v>1568</v>
      </c>
      <c r="AD30" s="34">
        <v>1204</v>
      </c>
      <c r="AE30" s="34">
        <v>0</v>
      </c>
      <c r="AF30" s="34">
        <v>0</v>
      </c>
      <c r="AG30" s="38">
        <f t="shared" si="2"/>
        <v>1826</v>
      </c>
      <c r="AH30" s="34">
        <v>1826</v>
      </c>
      <c r="AI30" s="34">
        <v>0</v>
      </c>
      <c r="AJ30" s="38">
        <f t="shared" si="3"/>
        <v>22344</v>
      </c>
      <c r="AK30" s="34">
        <v>0</v>
      </c>
      <c r="AL30" s="34">
        <v>18894</v>
      </c>
      <c r="AM30" s="34">
        <v>0</v>
      </c>
      <c r="AN30" s="34">
        <v>3450</v>
      </c>
      <c r="AO30" s="38">
        <f t="shared" si="4"/>
        <v>1519</v>
      </c>
      <c r="AP30" s="62">
        <v>1498</v>
      </c>
      <c r="AQ30" s="62">
        <v>21</v>
      </c>
      <c r="AR30" s="34">
        <v>0</v>
      </c>
      <c r="AS30" s="34">
        <v>0</v>
      </c>
      <c r="AT30" s="38">
        <f t="shared" si="11"/>
        <v>19765</v>
      </c>
      <c r="AU30" s="34">
        <v>19765</v>
      </c>
      <c r="AV30" s="34">
        <v>0</v>
      </c>
      <c r="AW30" s="34">
        <v>0</v>
      </c>
      <c r="AX30" s="213">
        <v>16842</v>
      </c>
      <c r="AY30" s="38">
        <f t="shared" si="5"/>
        <v>0</v>
      </c>
      <c r="AZ30" s="34">
        <v>0</v>
      </c>
      <c r="BA30" s="34">
        <v>0</v>
      </c>
      <c r="BB30" s="38">
        <f t="shared" si="6"/>
        <v>4120</v>
      </c>
      <c r="BC30" s="34">
        <v>0</v>
      </c>
      <c r="BD30" s="34">
        <v>4120</v>
      </c>
      <c r="BE30" s="115">
        <v>0</v>
      </c>
      <c r="BF30" s="123">
        <v>0</v>
      </c>
      <c r="BG30" s="132">
        <v>277</v>
      </c>
      <c r="BH30" s="38">
        <f t="shared" si="12"/>
        <v>12356</v>
      </c>
      <c r="BI30" s="34">
        <v>4865</v>
      </c>
      <c r="BJ30" s="34">
        <v>7491</v>
      </c>
      <c r="BK30" s="34">
        <v>0</v>
      </c>
      <c r="BL30" s="38">
        <f t="shared" si="13"/>
        <v>0</v>
      </c>
      <c r="BM30" s="34">
        <v>0</v>
      </c>
      <c r="BN30" s="34">
        <v>0</v>
      </c>
      <c r="BO30" s="38">
        <f t="shared" si="7"/>
        <v>1846830</v>
      </c>
      <c r="BP30" s="173"/>
    </row>
    <row r="31" spans="1:68" ht="31.5">
      <c r="A31" s="50" t="s">
        <v>35</v>
      </c>
      <c r="B31" s="49" t="s">
        <v>46</v>
      </c>
      <c r="C31" s="51" t="s">
        <v>68</v>
      </c>
      <c r="D31" s="51">
        <v>0</v>
      </c>
      <c r="E31" s="51">
        <v>0</v>
      </c>
      <c r="F31" s="14">
        <f t="shared" si="8"/>
        <v>18</v>
      </c>
      <c r="G31" s="33">
        <v>18</v>
      </c>
      <c r="H31" s="33"/>
      <c r="I31" s="14">
        <f t="shared" si="0"/>
        <v>40576</v>
      </c>
      <c r="J31" s="40">
        <v>40576</v>
      </c>
      <c r="K31" s="40">
        <v>0</v>
      </c>
      <c r="L31" s="154">
        <v>20750</v>
      </c>
      <c r="M31" s="14">
        <f t="shared" si="9"/>
        <v>687582</v>
      </c>
      <c r="N31" s="40">
        <v>344427</v>
      </c>
      <c r="O31" s="40">
        <v>249643</v>
      </c>
      <c r="P31" s="40">
        <v>13584</v>
      </c>
      <c r="Q31" s="33">
        <v>79928</v>
      </c>
      <c r="R31" s="33">
        <v>0</v>
      </c>
      <c r="S31" s="33">
        <v>0</v>
      </c>
      <c r="T31" s="33">
        <v>0</v>
      </c>
      <c r="U31" s="33">
        <v>0</v>
      </c>
      <c r="V31" s="14">
        <f t="shared" si="1"/>
        <v>362468</v>
      </c>
      <c r="W31" s="34">
        <v>0</v>
      </c>
      <c r="X31" s="34">
        <v>131040</v>
      </c>
      <c r="Y31" s="34">
        <v>77979</v>
      </c>
      <c r="Z31" s="34">
        <v>153449</v>
      </c>
      <c r="AA31" s="34">
        <v>0</v>
      </c>
      <c r="AB31" s="38">
        <f t="shared" si="10"/>
        <v>2621</v>
      </c>
      <c r="AC31" s="34">
        <v>1486</v>
      </c>
      <c r="AD31" s="34">
        <v>1135</v>
      </c>
      <c r="AE31" s="34">
        <v>0</v>
      </c>
      <c r="AF31" s="34">
        <v>0</v>
      </c>
      <c r="AG31" s="38">
        <f t="shared" si="2"/>
        <v>1620</v>
      </c>
      <c r="AH31" s="34">
        <v>1620</v>
      </c>
      <c r="AI31" s="34">
        <v>0</v>
      </c>
      <c r="AJ31" s="38">
        <f t="shared" si="3"/>
        <v>33727</v>
      </c>
      <c r="AK31" s="34">
        <v>5560</v>
      </c>
      <c r="AL31" s="34">
        <v>22238</v>
      </c>
      <c r="AM31" s="34">
        <v>0</v>
      </c>
      <c r="AN31" s="34">
        <v>5929</v>
      </c>
      <c r="AO31" s="38">
        <f t="shared" si="4"/>
        <v>630</v>
      </c>
      <c r="AP31" s="62">
        <v>630</v>
      </c>
      <c r="AQ31" s="62">
        <v>0</v>
      </c>
      <c r="AR31" s="34">
        <v>0</v>
      </c>
      <c r="AS31" s="34">
        <v>0</v>
      </c>
      <c r="AT31" s="38">
        <f t="shared" si="11"/>
        <v>13593</v>
      </c>
      <c r="AU31" s="34">
        <v>13593</v>
      </c>
      <c r="AV31" s="34">
        <v>0</v>
      </c>
      <c r="AW31" s="34">
        <v>0</v>
      </c>
      <c r="AX31" s="213">
        <v>11611</v>
      </c>
      <c r="AY31" s="38">
        <f t="shared" si="5"/>
        <v>0</v>
      </c>
      <c r="AZ31" s="34">
        <v>0</v>
      </c>
      <c r="BA31" s="34">
        <v>0</v>
      </c>
      <c r="BB31" s="38">
        <f t="shared" si="6"/>
        <v>0</v>
      </c>
      <c r="BC31" s="34">
        <v>0</v>
      </c>
      <c r="BD31" s="34">
        <v>0</v>
      </c>
      <c r="BE31" s="115">
        <v>0</v>
      </c>
      <c r="BF31" s="123">
        <v>0</v>
      </c>
      <c r="BG31" s="132">
        <v>249</v>
      </c>
      <c r="BH31" s="38">
        <f t="shared" si="12"/>
        <v>15033</v>
      </c>
      <c r="BI31" s="34">
        <v>5919</v>
      </c>
      <c r="BJ31" s="34">
        <v>9114</v>
      </c>
      <c r="BK31" s="34">
        <v>0</v>
      </c>
      <c r="BL31" s="38">
        <f t="shared" si="13"/>
        <v>180063</v>
      </c>
      <c r="BM31" s="34">
        <v>180063</v>
      </c>
      <c r="BN31" s="34">
        <v>0</v>
      </c>
      <c r="BO31" s="38">
        <f t="shared" si="7"/>
        <v>1370541</v>
      </c>
      <c r="BP31" s="173"/>
    </row>
    <row r="32" spans="1:68" ht="31.5">
      <c r="A32" s="50" t="s">
        <v>36</v>
      </c>
      <c r="B32" s="49" t="s">
        <v>46</v>
      </c>
      <c r="C32" s="51" t="s">
        <v>69</v>
      </c>
      <c r="D32" s="51">
        <v>0</v>
      </c>
      <c r="E32" s="51">
        <v>0</v>
      </c>
      <c r="F32" s="14">
        <f t="shared" si="8"/>
        <v>0</v>
      </c>
      <c r="G32" s="33">
        <v>0</v>
      </c>
      <c r="H32" s="33"/>
      <c r="I32" s="14">
        <f t="shared" si="0"/>
        <v>78616</v>
      </c>
      <c r="J32" s="40">
        <v>78616</v>
      </c>
      <c r="K32" s="40">
        <v>0</v>
      </c>
      <c r="L32" s="154">
        <v>13283</v>
      </c>
      <c r="M32" s="14">
        <f t="shared" si="9"/>
        <v>488934</v>
      </c>
      <c r="N32" s="40">
        <v>244849</v>
      </c>
      <c r="O32" s="40">
        <v>177468</v>
      </c>
      <c r="P32" s="40">
        <v>9656</v>
      </c>
      <c r="Q32" s="33">
        <v>56961</v>
      </c>
      <c r="R32" s="33">
        <v>0</v>
      </c>
      <c r="S32" s="33">
        <v>0</v>
      </c>
      <c r="T32" s="33">
        <v>0</v>
      </c>
      <c r="U32" s="33">
        <v>0</v>
      </c>
      <c r="V32" s="14">
        <f t="shared" si="1"/>
        <v>355683</v>
      </c>
      <c r="W32" s="34">
        <v>0</v>
      </c>
      <c r="X32" s="34">
        <v>112031</v>
      </c>
      <c r="Y32" s="34">
        <v>66667</v>
      </c>
      <c r="Z32" s="34">
        <v>176985</v>
      </c>
      <c r="AA32" s="34">
        <v>0</v>
      </c>
      <c r="AB32" s="38">
        <f t="shared" si="10"/>
        <v>4843</v>
      </c>
      <c r="AC32" s="34">
        <v>2514</v>
      </c>
      <c r="AD32" s="34">
        <v>2329</v>
      </c>
      <c r="AE32" s="34">
        <v>0</v>
      </c>
      <c r="AF32" s="34">
        <v>0</v>
      </c>
      <c r="AG32" s="38">
        <f t="shared" si="2"/>
        <v>2088</v>
      </c>
      <c r="AH32" s="34">
        <v>2088</v>
      </c>
      <c r="AI32" s="34">
        <v>0</v>
      </c>
      <c r="AJ32" s="38">
        <f t="shared" si="3"/>
        <v>8245</v>
      </c>
      <c r="AK32" s="34">
        <v>2917</v>
      </c>
      <c r="AL32" s="34">
        <v>2916</v>
      </c>
      <c r="AM32" s="34">
        <v>0</v>
      </c>
      <c r="AN32" s="34">
        <v>2412</v>
      </c>
      <c r="AO32" s="38">
        <f t="shared" si="4"/>
        <v>76</v>
      </c>
      <c r="AP32" s="62">
        <v>76</v>
      </c>
      <c r="AQ32" s="62">
        <v>0</v>
      </c>
      <c r="AR32" s="34">
        <v>0</v>
      </c>
      <c r="AS32" s="34">
        <v>0</v>
      </c>
      <c r="AT32" s="38">
        <f t="shared" si="11"/>
        <v>22164</v>
      </c>
      <c r="AU32" s="34">
        <v>22164</v>
      </c>
      <c r="AV32" s="34">
        <v>0</v>
      </c>
      <c r="AW32" s="34">
        <v>0</v>
      </c>
      <c r="AX32" s="213">
        <v>9667</v>
      </c>
      <c r="AY32" s="38">
        <f t="shared" si="5"/>
        <v>0</v>
      </c>
      <c r="AZ32" s="34">
        <v>0</v>
      </c>
      <c r="BA32" s="34">
        <v>0</v>
      </c>
      <c r="BB32" s="38">
        <f t="shared" si="6"/>
        <v>0</v>
      </c>
      <c r="BC32" s="34">
        <v>0</v>
      </c>
      <c r="BD32" s="34">
        <v>0</v>
      </c>
      <c r="BE32" s="115">
        <v>0</v>
      </c>
      <c r="BF32" s="123">
        <v>0</v>
      </c>
      <c r="BG32" s="132">
        <v>45</v>
      </c>
      <c r="BH32" s="38">
        <f t="shared" si="12"/>
        <v>23636</v>
      </c>
      <c r="BI32" s="34">
        <v>9306</v>
      </c>
      <c r="BJ32" s="34">
        <v>14330</v>
      </c>
      <c r="BK32" s="34">
        <v>9160</v>
      </c>
      <c r="BL32" s="38">
        <f t="shared" si="13"/>
        <v>0</v>
      </c>
      <c r="BM32" s="34">
        <v>0</v>
      </c>
      <c r="BN32" s="34">
        <v>0</v>
      </c>
      <c r="BO32" s="38">
        <f t="shared" si="7"/>
        <v>1016440</v>
      </c>
      <c r="BP32" s="173"/>
    </row>
    <row r="33" spans="1:68" ht="31.5">
      <c r="A33" s="50" t="s">
        <v>37</v>
      </c>
      <c r="B33" s="49" t="s">
        <v>46</v>
      </c>
      <c r="C33" s="51" t="s">
        <v>70</v>
      </c>
      <c r="D33" s="51">
        <v>0</v>
      </c>
      <c r="E33" s="51">
        <v>0</v>
      </c>
      <c r="F33" s="14">
        <f t="shared" si="8"/>
        <v>0</v>
      </c>
      <c r="G33" s="33">
        <v>0</v>
      </c>
      <c r="H33" s="33"/>
      <c r="I33" s="14">
        <f t="shared" si="0"/>
        <v>0</v>
      </c>
      <c r="J33" s="40">
        <v>0</v>
      </c>
      <c r="K33" s="40">
        <v>0</v>
      </c>
      <c r="L33" s="154">
        <v>10740</v>
      </c>
      <c r="M33" s="14">
        <f t="shared" si="9"/>
        <v>378791</v>
      </c>
      <c r="N33" s="40">
        <v>188705</v>
      </c>
      <c r="O33" s="40">
        <v>136774</v>
      </c>
      <c r="P33" s="40">
        <v>7442</v>
      </c>
      <c r="Q33" s="33">
        <v>45870</v>
      </c>
      <c r="R33" s="33">
        <v>0</v>
      </c>
      <c r="S33" s="33">
        <v>0</v>
      </c>
      <c r="T33" s="33">
        <v>0</v>
      </c>
      <c r="U33" s="33">
        <v>0</v>
      </c>
      <c r="V33" s="14">
        <f t="shared" si="1"/>
        <v>287394</v>
      </c>
      <c r="W33" s="34">
        <v>0</v>
      </c>
      <c r="X33" s="34">
        <v>128792</v>
      </c>
      <c r="Y33" s="34">
        <v>76641</v>
      </c>
      <c r="Z33" s="34">
        <v>81961</v>
      </c>
      <c r="AA33" s="34">
        <v>0</v>
      </c>
      <c r="AB33" s="38">
        <f t="shared" si="10"/>
        <v>3343</v>
      </c>
      <c r="AC33" s="34">
        <v>1795</v>
      </c>
      <c r="AD33" s="34">
        <v>1548</v>
      </c>
      <c r="AE33" s="34">
        <v>0</v>
      </c>
      <c r="AF33" s="34">
        <v>0</v>
      </c>
      <c r="AG33" s="38">
        <f t="shared" si="2"/>
        <v>2892</v>
      </c>
      <c r="AH33" s="34">
        <v>2892</v>
      </c>
      <c r="AI33" s="34">
        <v>0</v>
      </c>
      <c r="AJ33" s="38">
        <f t="shared" si="3"/>
        <v>69038</v>
      </c>
      <c r="AK33" s="34">
        <v>49388</v>
      </c>
      <c r="AL33" s="34">
        <v>12347</v>
      </c>
      <c r="AM33" s="34">
        <v>0</v>
      </c>
      <c r="AN33" s="34">
        <v>7303</v>
      </c>
      <c r="AO33" s="38">
        <f t="shared" si="4"/>
        <v>212</v>
      </c>
      <c r="AP33" s="62">
        <v>212</v>
      </c>
      <c r="AQ33" s="62">
        <v>0</v>
      </c>
      <c r="AR33" s="34">
        <v>0</v>
      </c>
      <c r="AS33" s="34">
        <v>0</v>
      </c>
      <c r="AT33" s="38">
        <f t="shared" si="11"/>
        <v>30937</v>
      </c>
      <c r="AU33" s="34">
        <v>30937</v>
      </c>
      <c r="AV33" s="34">
        <v>0</v>
      </c>
      <c r="AW33" s="34">
        <v>0</v>
      </c>
      <c r="AX33" s="213">
        <v>6902</v>
      </c>
      <c r="AY33" s="38">
        <f t="shared" si="5"/>
        <v>0</v>
      </c>
      <c r="AZ33" s="34">
        <v>0</v>
      </c>
      <c r="BA33" s="34">
        <v>0</v>
      </c>
      <c r="BB33" s="38">
        <f t="shared" si="6"/>
        <v>0</v>
      </c>
      <c r="BC33" s="34">
        <v>0</v>
      </c>
      <c r="BD33" s="34">
        <v>0</v>
      </c>
      <c r="BE33" s="115">
        <v>0</v>
      </c>
      <c r="BF33" s="123">
        <v>0</v>
      </c>
      <c r="BG33" s="132">
        <v>66</v>
      </c>
      <c r="BH33" s="38">
        <f t="shared" si="12"/>
        <v>10158</v>
      </c>
      <c r="BI33" s="34">
        <v>4000</v>
      </c>
      <c r="BJ33" s="34">
        <v>6158</v>
      </c>
      <c r="BK33" s="34">
        <v>0</v>
      </c>
      <c r="BL33" s="38">
        <f t="shared" si="13"/>
        <v>0</v>
      </c>
      <c r="BM33" s="34">
        <v>0</v>
      </c>
      <c r="BN33" s="34">
        <v>0</v>
      </c>
      <c r="BO33" s="38">
        <f t="shared" si="7"/>
        <v>800473</v>
      </c>
      <c r="BP33" s="173"/>
    </row>
    <row r="34" spans="1:68" ht="31.5">
      <c r="A34" s="50" t="s">
        <v>38</v>
      </c>
      <c r="B34" s="49" t="s">
        <v>46</v>
      </c>
      <c r="C34" s="51" t="s">
        <v>71</v>
      </c>
      <c r="D34" s="51">
        <v>0</v>
      </c>
      <c r="E34" s="51">
        <v>0</v>
      </c>
      <c r="F34" s="14">
        <f t="shared" si="8"/>
        <v>0</v>
      </c>
      <c r="G34" s="33">
        <v>0</v>
      </c>
      <c r="H34" s="33"/>
      <c r="I34" s="14">
        <f t="shared" si="0"/>
        <v>38040</v>
      </c>
      <c r="J34" s="40">
        <v>38040</v>
      </c>
      <c r="K34" s="40">
        <v>0</v>
      </c>
      <c r="L34" s="154">
        <v>4002</v>
      </c>
      <c r="M34" s="14">
        <f t="shared" si="9"/>
        <v>335012</v>
      </c>
      <c r="N34" s="40">
        <v>167799</v>
      </c>
      <c r="O34" s="40">
        <v>121623</v>
      </c>
      <c r="P34" s="40">
        <v>6618</v>
      </c>
      <c r="Q34" s="33">
        <v>38972</v>
      </c>
      <c r="R34" s="33">
        <v>0</v>
      </c>
      <c r="S34" s="33">
        <v>0</v>
      </c>
      <c r="T34" s="33">
        <v>0</v>
      </c>
      <c r="U34" s="33">
        <v>0</v>
      </c>
      <c r="V34" s="14">
        <f t="shared" si="1"/>
        <v>270392</v>
      </c>
      <c r="W34" s="34">
        <v>0</v>
      </c>
      <c r="X34" s="34">
        <v>88341</v>
      </c>
      <c r="Y34" s="34">
        <v>52570</v>
      </c>
      <c r="Z34" s="34">
        <v>129481</v>
      </c>
      <c r="AA34" s="34">
        <v>0</v>
      </c>
      <c r="AB34" s="38">
        <f t="shared" si="10"/>
        <v>2176</v>
      </c>
      <c r="AC34" s="34">
        <v>1357</v>
      </c>
      <c r="AD34" s="34">
        <v>819</v>
      </c>
      <c r="AE34" s="34">
        <v>0</v>
      </c>
      <c r="AF34" s="34">
        <v>0</v>
      </c>
      <c r="AG34" s="38">
        <f t="shared" si="2"/>
        <v>3909</v>
      </c>
      <c r="AH34" s="34">
        <v>3909</v>
      </c>
      <c r="AI34" s="34">
        <v>0</v>
      </c>
      <c r="AJ34" s="38">
        <f t="shared" si="3"/>
        <v>46141</v>
      </c>
      <c r="AK34" s="34">
        <v>0</v>
      </c>
      <c r="AL34" s="34">
        <v>36962</v>
      </c>
      <c r="AM34" s="34">
        <v>0</v>
      </c>
      <c r="AN34" s="34">
        <v>9179</v>
      </c>
      <c r="AO34" s="38">
        <f t="shared" si="4"/>
        <v>330</v>
      </c>
      <c r="AP34" s="62">
        <v>0</v>
      </c>
      <c r="AQ34" s="62">
        <v>330</v>
      </c>
      <c r="AR34" s="34">
        <v>0</v>
      </c>
      <c r="AS34" s="34">
        <v>0</v>
      </c>
      <c r="AT34" s="38">
        <f t="shared" si="11"/>
        <v>37586</v>
      </c>
      <c r="AU34" s="34">
        <v>37586</v>
      </c>
      <c r="AV34" s="34">
        <v>0</v>
      </c>
      <c r="AW34" s="34">
        <v>0</v>
      </c>
      <c r="AX34" s="213">
        <v>6902</v>
      </c>
      <c r="AY34" s="38">
        <f t="shared" si="5"/>
        <v>0</v>
      </c>
      <c r="AZ34" s="34">
        <v>0</v>
      </c>
      <c r="BA34" s="34">
        <v>0</v>
      </c>
      <c r="BB34" s="38">
        <f t="shared" si="6"/>
        <v>0</v>
      </c>
      <c r="BC34" s="34">
        <v>0</v>
      </c>
      <c r="BD34" s="34">
        <v>0</v>
      </c>
      <c r="BE34" s="115">
        <v>0</v>
      </c>
      <c r="BF34" s="123">
        <v>0</v>
      </c>
      <c r="BG34" s="132">
        <v>0</v>
      </c>
      <c r="BH34" s="38">
        <f t="shared" si="12"/>
        <v>16153</v>
      </c>
      <c r="BI34" s="34">
        <v>6360</v>
      </c>
      <c r="BJ34" s="34">
        <v>9793</v>
      </c>
      <c r="BK34" s="34">
        <v>0</v>
      </c>
      <c r="BL34" s="38">
        <f t="shared" si="13"/>
        <v>0</v>
      </c>
      <c r="BM34" s="34">
        <v>0</v>
      </c>
      <c r="BN34" s="34">
        <v>0</v>
      </c>
      <c r="BO34" s="38">
        <f t="shared" si="7"/>
        <v>760643</v>
      </c>
      <c r="BP34" s="173"/>
    </row>
    <row r="35" spans="1:68" ht="31.5">
      <c r="A35" s="50" t="s">
        <v>39</v>
      </c>
      <c r="B35" s="49" t="s">
        <v>46</v>
      </c>
      <c r="C35" s="51" t="s">
        <v>72</v>
      </c>
      <c r="D35" s="51">
        <v>0</v>
      </c>
      <c r="E35" s="51">
        <v>0</v>
      </c>
      <c r="F35" s="14">
        <f t="shared" si="8"/>
        <v>0</v>
      </c>
      <c r="G35" s="33">
        <v>0</v>
      </c>
      <c r="H35" s="33"/>
      <c r="I35" s="14">
        <f t="shared" si="0"/>
        <v>0</v>
      </c>
      <c r="J35" s="40">
        <v>0</v>
      </c>
      <c r="K35" s="40">
        <v>0</v>
      </c>
      <c r="L35" s="154">
        <v>11070</v>
      </c>
      <c r="M35" s="14">
        <f t="shared" si="9"/>
        <v>300346</v>
      </c>
      <c r="N35" s="40">
        <v>150334</v>
      </c>
      <c r="O35" s="40">
        <v>108964</v>
      </c>
      <c r="P35" s="40">
        <v>5929</v>
      </c>
      <c r="Q35" s="33">
        <v>35119</v>
      </c>
      <c r="R35" s="33">
        <v>0</v>
      </c>
      <c r="S35" s="33">
        <v>0</v>
      </c>
      <c r="T35" s="33">
        <v>0</v>
      </c>
      <c r="U35" s="33">
        <v>0</v>
      </c>
      <c r="V35" s="14">
        <f t="shared" si="1"/>
        <v>331088</v>
      </c>
      <c r="W35" s="34">
        <v>0</v>
      </c>
      <c r="X35" s="34">
        <v>128073</v>
      </c>
      <c r="Y35" s="34">
        <v>76214</v>
      </c>
      <c r="Z35" s="34">
        <v>126801</v>
      </c>
      <c r="AA35" s="34">
        <v>0</v>
      </c>
      <c r="AB35" s="38">
        <f t="shared" si="10"/>
        <v>3862</v>
      </c>
      <c r="AC35" s="34">
        <v>2119</v>
      </c>
      <c r="AD35" s="34">
        <v>1743</v>
      </c>
      <c r="AE35" s="34">
        <v>0</v>
      </c>
      <c r="AF35" s="34">
        <v>0</v>
      </c>
      <c r="AG35" s="38">
        <f t="shared" si="2"/>
        <v>2062</v>
      </c>
      <c r="AH35" s="34">
        <v>2062</v>
      </c>
      <c r="AI35" s="34">
        <v>0</v>
      </c>
      <c r="AJ35" s="38">
        <f t="shared" si="3"/>
        <v>20850</v>
      </c>
      <c r="AK35" s="34">
        <v>0</v>
      </c>
      <c r="AL35" s="34">
        <v>17310</v>
      </c>
      <c r="AM35" s="34">
        <v>0</v>
      </c>
      <c r="AN35" s="34">
        <v>3540</v>
      </c>
      <c r="AO35" s="38">
        <f t="shared" si="4"/>
        <v>63</v>
      </c>
      <c r="AP35" s="62">
        <v>63</v>
      </c>
      <c r="AQ35" s="62">
        <v>0</v>
      </c>
      <c r="AR35" s="34">
        <v>0</v>
      </c>
      <c r="AS35" s="34">
        <v>0</v>
      </c>
      <c r="AT35" s="38">
        <f t="shared" si="11"/>
        <v>26973</v>
      </c>
      <c r="AU35" s="34">
        <v>26973</v>
      </c>
      <c r="AV35" s="34">
        <v>0</v>
      </c>
      <c r="AW35" s="34">
        <v>0</v>
      </c>
      <c r="AX35" s="213">
        <v>6902</v>
      </c>
      <c r="AY35" s="38">
        <f t="shared" si="5"/>
        <v>680</v>
      </c>
      <c r="AZ35" s="34">
        <v>680</v>
      </c>
      <c r="BA35" s="34">
        <v>0</v>
      </c>
      <c r="BB35" s="38">
        <f t="shared" si="6"/>
        <v>4017</v>
      </c>
      <c r="BC35" s="34">
        <v>4017</v>
      </c>
      <c r="BD35" s="34">
        <v>0</v>
      </c>
      <c r="BE35" s="115">
        <v>0</v>
      </c>
      <c r="BF35" s="123">
        <v>0</v>
      </c>
      <c r="BG35" s="132">
        <v>69</v>
      </c>
      <c r="BH35" s="38">
        <f t="shared" si="12"/>
        <v>25241</v>
      </c>
      <c r="BI35" s="34">
        <v>9938</v>
      </c>
      <c r="BJ35" s="34">
        <v>15303</v>
      </c>
      <c r="BK35" s="34">
        <v>0</v>
      </c>
      <c r="BL35" s="38">
        <f t="shared" si="13"/>
        <v>0</v>
      </c>
      <c r="BM35" s="34">
        <v>0</v>
      </c>
      <c r="BN35" s="34">
        <v>0</v>
      </c>
      <c r="BO35" s="38">
        <f t="shared" si="7"/>
        <v>733223</v>
      </c>
      <c r="BP35" s="173"/>
    </row>
    <row r="36" spans="1:68" ht="31.5">
      <c r="A36" s="50" t="s">
        <v>40</v>
      </c>
      <c r="B36" s="49" t="s">
        <v>46</v>
      </c>
      <c r="C36" s="51" t="s">
        <v>73</v>
      </c>
      <c r="D36" s="51">
        <v>0</v>
      </c>
      <c r="E36" s="51">
        <v>0</v>
      </c>
      <c r="F36" s="14">
        <f t="shared" si="8"/>
        <v>20</v>
      </c>
      <c r="G36" s="33">
        <v>20</v>
      </c>
      <c r="H36" s="33"/>
      <c r="I36" s="14">
        <f t="shared" si="0"/>
        <v>0</v>
      </c>
      <c r="J36" s="40">
        <v>0</v>
      </c>
      <c r="K36" s="40">
        <v>0</v>
      </c>
      <c r="L36" s="154">
        <v>28000</v>
      </c>
      <c r="M36" s="14">
        <f t="shared" si="9"/>
        <v>1465524</v>
      </c>
      <c r="N36" s="40">
        <v>722547</v>
      </c>
      <c r="O36" s="40">
        <v>523707</v>
      </c>
      <c r="P36" s="40">
        <v>28497</v>
      </c>
      <c r="Q36" s="33">
        <v>190773</v>
      </c>
      <c r="R36" s="33">
        <v>0</v>
      </c>
      <c r="S36" s="33">
        <v>0</v>
      </c>
      <c r="T36" s="33">
        <v>0</v>
      </c>
      <c r="U36" s="33">
        <v>0</v>
      </c>
      <c r="V36" s="14">
        <f t="shared" si="1"/>
        <v>1290256</v>
      </c>
      <c r="W36" s="34">
        <v>0</v>
      </c>
      <c r="X36" s="34">
        <v>448102</v>
      </c>
      <c r="Y36" s="34">
        <v>266656</v>
      </c>
      <c r="Z36" s="34">
        <v>575498</v>
      </c>
      <c r="AA36" s="34">
        <v>0</v>
      </c>
      <c r="AB36" s="38">
        <f t="shared" si="10"/>
        <v>11044</v>
      </c>
      <c r="AC36" s="34">
        <v>6671</v>
      </c>
      <c r="AD36" s="34">
        <v>4373</v>
      </c>
      <c r="AE36" s="34">
        <v>0</v>
      </c>
      <c r="AF36" s="34">
        <v>0</v>
      </c>
      <c r="AG36" s="38">
        <f t="shared" si="2"/>
        <v>9912</v>
      </c>
      <c r="AH36" s="34">
        <v>9912</v>
      </c>
      <c r="AI36" s="34">
        <v>0</v>
      </c>
      <c r="AJ36" s="38">
        <f t="shared" si="3"/>
        <v>189832</v>
      </c>
      <c r="AK36" s="34">
        <v>64600</v>
      </c>
      <c r="AL36" s="34">
        <v>105400</v>
      </c>
      <c r="AM36" s="34">
        <v>0</v>
      </c>
      <c r="AN36" s="34">
        <v>19832</v>
      </c>
      <c r="AO36" s="38">
        <f t="shared" si="4"/>
        <v>1327</v>
      </c>
      <c r="AP36" s="62">
        <v>1327</v>
      </c>
      <c r="AQ36" s="62">
        <v>0</v>
      </c>
      <c r="AR36" s="34">
        <v>0</v>
      </c>
      <c r="AS36" s="34">
        <v>0</v>
      </c>
      <c r="AT36" s="38">
        <f t="shared" si="11"/>
        <v>124000</v>
      </c>
      <c r="AU36" s="34">
        <v>124000</v>
      </c>
      <c r="AV36" s="34">
        <v>0</v>
      </c>
      <c r="AW36" s="34">
        <v>0</v>
      </c>
      <c r="AX36" s="213">
        <v>28722</v>
      </c>
      <c r="AY36" s="38">
        <f t="shared" si="5"/>
        <v>150</v>
      </c>
      <c r="AZ36" s="34">
        <v>150</v>
      </c>
      <c r="BA36" s="34">
        <v>0</v>
      </c>
      <c r="BB36" s="38">
        <f t="shared" si="6"/>
        <v>5101</v>
      </c>
      <c r="BC36" s="34">
        <v>5101</v>
      </c>
      <c r="BD36" s="34">
        <v>0</v>
      </c>
      <c r="BE36" s="115">
        <v>0</v>
      </c>
      <c r="BF36" s="123">
        <v>0</v>
      </c>
      <c r="BG36" s="132">
        <v>237</v>
      </c>
      <c r="BH36" s="38">
        <f t="shared" si="12"/>
        <v>220586</v>
      </c>
      <c r="BI36" s="34">
        <v>86852</v>
      </c>
      <c r="BJ36" s="34">
        <v>133734</v>
      </c>
      <c r="BK36" s="34">
        <v>0</v>
      </c>
      <c r="BL36" s="38">
        <f t="shared" si="13"/>
        <v>0</v>
      </c>
      <c r="BM36" s="34">
        <v>0</v>
      </c>
      <c r="BN36" s="34">
        <v>0</v>
      </c>
      <c r="BO36" s="38">
        <f t="shared" si="7"/>
        <v>3374711</v>
      </c>
      <c r="BP36" s="173"/>
    </row>
    <row r="37" spans="1:68" ht="31.5">
      <c r="A37" s="50" t="s">
        <v>41</v>
      </c>
      <c r="B37" s="49" t="s">
        <v>46</v>
      </c>
      <c r="C37" s="51" t="s">
        <v>74</v>
      </c>
      <c r="D37" s="51">
        <v>0</v>
      </c>
      <c r="E37" s="51">
        <v>0</v>
      </c>
      <c r="F37" s="14">
        <f t="shared" si="8"/>
        <v>180</v>
      </c>
      <c r="G37" s="33">
        <v>180</v>
      </c>
      <c r="H37" s="33"/>
      <c r="I37" s="14">
        <f t="shared" si="0"/>
        <v>57060</v>
      </c>
      <c r="J37" s="40">
        <v>57060</v>
      </c>
      <c r="K37" s="40">
        <v>0</v>
      </c>
      <c r="L37" s="154">
        <v>15246</v>
      </c>
      <c r="M37" s="14">
        <f t="shared" si="9"/>
        <v>1393649</v>
      </c>
      <c r="N37" s="40">
        <v>667778</v>
      </c>
      <c r="O37" s="40">
        <v>484011</v>
      </c>
      <c r="P37" s="40">
        <v>26337</v>
      </c>
      <c r="Q37" s="33">
        <v>165523</v>
      </c>
      <c r="R37" s="33">
        <v>50000</v>
      </c>
      <c r="S37" s="33">
        <v>0</v>
      </c>
      <c r="T37" s="33">
        <v>0</v>
      </c>
      <c r="U37" s="33">
        <v>0</v>
      </c>
      <c r="V37" s="14">
        <f t="shared" si="1"/>
        <v>809424</v>
      </c>
      <c r="W37" s="34">
        <v>0</v>
      </c>
      <c r="X37" s="34">
        <v>296867</v>
      </c>
      <c r="Y37" s="34">
        <v>176659</v>
      </c>
      <c r="Z37" s="34">
        <v>335898</v>
      </c>
      <c r="AA37" s="34">
        <v>0</v>
      </c>
      <c r="AB37" s="38">
        <f t="shared" si="10"/>
        <v>9477</v>
      </c>
      <c r="AC37" s="34">
        <v>7122</v>
      </c>
      <c r="AD37" s="34">
        <v>2355</v>
      </c>
      <c r="AE37" s="34">
        <v>0</v>
      </c>
      <c r="AF37" s="34">
        <v>0</v>
      </c>
      <c r="AG37" s="38">
        <f t="shared" si="2"/>
        <v>5700</v>
      </c>
      <c r="AH37" s="34">
        <v>5700</v>
      </c>
      <c r="AI37" s="34">
        <v>0</v>
      </c>
      <c r="AJ37" s="38">
        <f t="shared" si="3"/>
        <v>87533</v>
      </c>
      <c r="AK37" s="34">
        <v>45862</v>
      </c>
      <c r="AL37" s="34">
        <v>30574</v>
      </c>
      <c r="AM37" s="34">
        <v>0</v>
      </c>
      <c r="AN37" s="34">
        <v>11097</v>
      </c>
      <c r="AO37" s="38">
        <f t="shared" si="4"/>
        <v>1049</v>
      </c>
      <c r="AP37" s="62">
        <v>1049</v>
      </c>
      <c r="AQ37" s="62">
        <v>0</v>
      </c>
      <c r="AR37" s="34">
        <v>0</v>
      </c>
      <c r="AS37" s="34">
        <v>0</v>
      </c>
      <c r="AT37" s="38">
        <f t="shared" si="11"/>
        <v>63898</v>
      </c>
      <c r="AU37" s="34">
        <v>63898</v>
      </c>
      <c r="AV37" s="34">
        <v>0</v>
      </c>
      <c r="AW37" s="34">
        <v>0</v>
      </c>
      <c r="AX37" s="213">
        <v>25528</v>
      </c>
      <c r="AY37" s="38">
        <f t="shared" si="5"/>
        <v>0</v>
      </c>
      <c r="AZ37" s="34">
        <v>0</v>
      </c>
      <c r="BA37" s="34">
        <v>0</v>
      </c>
      <c r="BB37" s="38">
        <f t="shared" si="6"/>
        <v>5995</v>
      </c>
      <c r="BC37" s="34">
        <v>2095</v>
      </c>
      <c r="BD37" s="34">
        <v>3900</v>
      </c>
      <c r="BE37" s="115">
        <v>0</v>
      </c>
      <c r="BF37" s="123">
        <v>0</v>
      </c>
      <c r="BG37" s="132">
        <v>209</v>
      </c>
      <c r="BH37" s="38">
        <f t="shared" si="12"/>
        <v>35908</v>
      </c>
      <c r="BI37" s="34">
        <v>14138</v>
      </c>
      <c r="BJ37" s="34">
        <v>21770</v>
      </c>
      <c r="BK37" s="34">
        <v>0</v>
      </c>
      <c r="BL37" s="38">
        <f t="shared" si="13"/>
        <v>0</v>
      </c>
      <c r="BM37" s="34">
        <v>0</v>
      </c>
      <c r="BN37" s="34">
        <v>0</v>
      </c>
      <c r="BO37" s="38">
        <f t="shared" si="7"/>
        <v>2510856</v>
      </c>
      <c r="BP37" s="173"/>
    </row>
    <row r="38" spans="1:68" ht="31.5">
      <c r="A38" s="50" t="s">
        <v>42</v>
      </c>
      <c r="B38" s="49" t="s">
        <v>46</v>
      </c>
      <c r="C38" s="51" t="s">
        <v>75</v>
      </c>
      <c r="D38" s="51">
        <v>0</v>
      </c>
      <c r="E38" s="51">
        <v>0</v>
      </c>
      <c r="F38" s="14">
        <f t="shared" si="8"/>
        <v>0</v>
      </c>
      <c r="G38" s="33">
        <v>0</v>
      </c>
      <c r="H38" s="33"/>
      <c r="I38" s="14">
        <f t="shared" si="0"/>
        <v>0</v>
      </c>
      <c r="J38" s="40">
        <v>0</v>
      </c>
      <c r="K38" s="40">
        <v>0</v>
      </c>
      <c r="L38" s="154">
        <v>16250</v>
      </c>
      <c r="M38" s="14">
        <f t="shared" si="9"/>
        <v>1319779</v>
      </c>
      <c r="N38" s="40">
        <v>663045</v>
      </c>
      <c r="O38" s="40">
        <v>480579</v>
      </c>
      <c r="P38" s="40">
        <v>26150</v>
      </c>
      <c r="Q38" s="33">
        <v>150005</v>
      </c>
      <c r="R38" s="33">
        <v>0</v>
      </c>
      <c r="S38" s="33">
        <v>0</v>
      </c>
      <c r="T38" s="33">
        <v>0</v>
      </c>
      <c r="U38" s="33">
        <v>0</v>
      </c>
      <c r="V38" s="14">
        <f t="shared" si="1"/>
        <v>846568</v>
      </c>
      <c r="W38" s="34">
        <v>0</v>
      </c>
      <c r="X38" s="34">
        <v>321588</v>
      </c>
      <c r="Y38" s="34">
        <v>191370</v>
      </c>
      <c r="Z38" s="34">
        <v>333610</v>
      </c>
      <c r="AA38" s="34">
        <v>0</v>
      </c>
      <c r="AB38" s="38">
        <f t="shared" si="10"/>
        <v>5983</v>
      </c>
      <c r="AC38" s="34">
        <v>3570</v>
      </c>
      <c r="AD38" s="34">
        <v>2413</v>
      </c>
      <c r="AE38" s="34">
        <v>0</v>
      </c>
      <c r="AF38" s="34">
        <v>0</v>
      </c>
      <c r="AG38" s="38">
        <f t="shared" si="2"/>
        <v>4805</v>
      </c>
      <c r="AH38" s="34">
        <v>4805</v>
      </c>
      <c r="AI38" s="34">
        <v>0</v>
      </c>
      <c r="AJ38" s="38">
        <f t="shared" si="3"/>
        <v>24141</v>
      </c>
      <c r="AK38" s="34">
        <v>12790</v>
      </c>
      <c r="AL38" s="34">
        <v>8526</v>
      </c>
      <c r="AM38" s="34">
        <v>0</v>
      </c>
      <c r="AN38" s="34">
        <v>2825</v>
      </c>
      <c r="AO38" s="38">
        <f t="shared" si="4"/>
        <v>2209</v>
      </c>
      <c r="AP38" s="62">
        <v>2209</v>
      </c>
      <c r="AQ38" s="62">
        <v>0</v>
      </c>
      <c r="AR38" s="34">
        <v>0</v>
      </c>
      <c r="AS38" s="34">
        <v>0</v>
      </c>
      <c r="AT38" s="38">
        <f t="shared" si="11"/>
        <v>57586</v>
      </c>
      <c r="AU38" s="34">
        <v>57586</v>
      </c>
      <c r="AV38" s="34">
        <v>0</v>
      </c>
      <c r="AW38" s="34">
        <v>0</v>
      </c>
      <c r="AX38" s="213">
        <v>24735</v>
      </c>
      <c r="AY38" s="38">
        <f t="shared" si="5"/>
        <v>0</v>
      </c>
      <c r="AZ38" s="34">
        <v>0</v>
      </c>
      <c r="BA38" s="34">
        <v>0</v>
      </c>
      <c r="BB38" s="38">
        <f t="shared" si="6"/>
        <v>0</v>
      </c>
      <c r="BC38" s="34">
        <v>0</v>
      </c>
      <c r="BD38" s="34">
        <v>0</v>
      </c>
      <c r="BE38" s="115">
        <v>0</v>
      </c>
      <c r="BF38" s="123">
        <v>0</v>
      </c>
      <c r="BG38" s="132">
        <v>223</v>
      </c>
      <c r="BH38" s="38">
        <f t="shared" si="12"/>
        <v>60999</v>
      </c>
      <c r="BI38" s="34">
        <v>24017</v>
      </c>
      <c r="BJ38" s="34">
        <v>36982</v>
      </c>
      <c r="BK38" s="34">
        <v>0</v>
      </c>
      <c r="BL38" s="38">
        <f t="shared" si="13"/>
        <v>0</v>
      </c>
      <c r="BM38" s="34">
        <v>0</v>
      </c>
      <c r="BN38" s="34">
        <v>0</v>
      </c>
      <c r="BO38" s="38">
        <f t="shared" si="7"/>
        <v>2363278</v>
      </c>
      <c r="BP38" s="173"/>
    </row>
    <row r="39" spans="1:68" ht="31.5">
      <c r="A39" s="50" t="s">
        <v>43</v>
      </c>
      <c r="B39" s="49" t="s">
        <v>46</v>
      </c>
      <c r="C39" s="51" t="s">
        <v>76</v>
      </c>
      <c r="D39" s="51">
        <v>0</v>
      </c>
      <c r="E39" s="51">
        <v>0</v>
      </c>
      <c r="F39" s="14">
        <f t="shared" si="8"/>
        <v>29</v>
      </c>
      <c r="G39" s="33">
        <v>29</v>
      </c>
      <c r="H39" s="33"/>
      <c r="I39" s="14">
        <f t="shared" si="0"/>
        <v>0</v>
      </c>
      <c r="J39" s="40">
        <v>0</v>
      </c>
      <c r="K39" s="40">
        <v>0</v>
      </c>
      <c r="L39" s="154">
        <v>39322</v>
      </c>
      <c r="M39" s="14">
        <f t="shared" si="9"/>
        <v>675064</v>
      </c>
      <c r="N39" s="40">
        <v>337227</v>
      </c>
      <c r="O39" s="40">
        <v>244425</v>
      </c>
      <c r="P39" s="40">
        <v>13300</v>
      </c>
      <c r="Q39" s="33">
        <v>80112</v>
      </c>
      <c r="R39" s="33">
        <v>0</v>
      </c>
      <c r="S39" s="33">
        <v>0</v>
      </c>
      <c r="T39" s="33">
        <v>0</v>
      </c>
      <c r="U39" s="33">
        <v>0</v>
      </c>
      <c r="V39" s="14">
        <f t="shared" si="1"/>
        <v>495562</v>
      </c>
      <c r="W39" s="34">
        <v>0</v>
      </c>
      <c r="X39" s="34">
        <v>182318</v>
      </c>
      <c r="Y39" s="34">
        <v>108494</v>
      </c>
      <c r="Z39" s="34">
        <v>204750</v>
      </c>
      <c r="AA39" s="34">
        <v>0</v>
      </c>
      <c r="AB39" s="38">
        <f t="shared" si="10"/>
        <v>3042</v>
      </c>
      <c r="AC39" s="34">
        <v>1642</v>
      </c>
      <c r="AD39" s="34">
        <v>1400</v>
      </c>
      <c r="AE39" s="34">
        <v>0</v>
      </c>
      <c r="AF39" s="34">
        <v>0</v>
      </c>
      <c r="AG39" s="38">
        <f t="shared" si="2"/>
        <v>4952</v>
      </c>
      <c r="AH39" s="34">
        <v>4952</v>
      </c>
      <c r="AI39" s="34">
        <v>0</v>
      </c>
      <c r="AJ39" s="38">
        <f t="shared" si="3"/>
        <v>63090</v>
      </c>
      <c r="AK39" s="34">
        <v>2640</v>
      </c>
      <c r="AL39" s="34">
        <v>50162</v>
      </c>
      <c r="AM39" s="34">
        <v>0</v>
      </c>
      <c r="AN39" s="34">
        <v>10288</v>
      </c>
      <c r="AO39" s="38">
        <f t="shared" si="4"/>
        <v>167</v>
      </c>
      <c r="AP39" s="62">
        <v>78</v>
      </c>
      <c r="AQ39" s="62">
        <v>89</v>
      </c>
      <c r="AR39" s="34">
        <v>0</v>
      </c>
      <c r="AS39" s="34">
        <v>0</v>
      </c>
      <c r="AT39" s="38">
        <f t="shared" si="11"/>
        <v>55593</v>
      </c>
      <c r="AU39" s="34">
        <v>55593</v>
      </c>
      <c r="AV39" s="34">
        <v>0</v>
      </c>
      <c r="AW39" s="34">
        <v>0</v>
      </c>
      <c r="AX39" s="213">
        <v>12932</v>
      </c>
      <c r="AY39" s="38">
        <f t="shared" si="5"/>
        <v>0</v>
      </c>
      <c r="AZ39" s="34">
        <v>0</v>
      </c>
      <c r="BA39" s="34">
        <v>0</v>
      </c>
      <c r="BB39" s="38">
        <f t="shared" si="6"/>
        <v>16287</v>
      </c>
      <c r="BC39" s="34">
        <v>16287</v>
      </c>
      <c r="BD39" s="34">
        <v>0</v>
      </c>
      <c r="BE39" s="115">
        <v>0</v>
      </c>
      <c r="BF39" s="123">
        <v>0</v>
      </c>
      <c r="BG39" s="132">
        <v>186</v>
      </c>
      <c r="BH39" s="38">
        <f t="shared" si="12"/>
        <v>13070</v>
      </c>
      <c r="BI39" s="34">
        <v>5146</v>
      </c>
      <c r="BJ39" s="34">
        <v>7924</v>
      </c>
      <c r="BK39" s="34">
        <v>0</v>
      </c>
      <c r="BL39" s="38">
        <f t="shared" si="13"/>
        <v>0</v>
      </c>
      <c r="BM39" s="34">
        <v>0</v>
      </c>
      <c r="BN39" s="34">
        <v>0</v>
      </c>
      <c r="BO39" s="38">
        <f t="shared" si="7"/>
        <v>1379296</v>
      </c>
      <c r="BP39" s="173"/>
    </row>
    <row r="40" spans="1:68" ht="31.5">
      <c r="A40" s="50" t="s">
        <v>44</v>
      </c>
      <c r="B40" s="49" t="s">
        <v>46</v>
      </c>
      <c r="C40" s="51" t="s">
        <v>77</v>
      </c>
      <c r="D40" s="51">
        <v>0</v>
      </c>
      <c r="E40" s="51">
        <v>0</v>
      </c>
      <c r="F40" s="14">
        <f t="shared" si="8"/>
        <v>120</v>
      </c>
      <c r="G40" s="33">
        <v>120</v>
      </c>
      <c r="H40" s="33"/>
      <c r="I40" s="14">
        <f t="shared" si="0"/>
        <v>139480</v>
      </c>
      <c r="J40" s="40">
        <v>139480</v>
      </c>
      <c r="K40" s="40">
        <v>0</v>
      </c>
      <c r="L40" s="154">
        <v>14759</v>
      </c>
      <c r="M40" s="14">
        <f t="shared" si="9"/>
        <v>1012391</v>
      </c>
      <c r="N40" s="40">
        <v>485280</v>
      </c>
      <c r="O40" s="40">
        <v>351734</v>
      </c>
      <c r="P40" s="40">
        <v>19139</v>
      </c>
      <c r="Q40" s="33">
        <v>156238</v>
      </c>
      <c r="R40" s="33">
        <v>0</v>
      </c>
      <c r="S40" s="33">
        <v>0</v>
      </c>
      <c r="T40" s="33">
        <v>0</v>
      </c>
      <c r="U40" s="33">
        <v>0</v>
      </c>
      <c r="V40" s="14">
        <f t="shared" si="1"/>
        <v>833706</v>
      </c>
      <c r="W40" s="34">
        <v>0</v>
      </c>
      <c r="X40" s="34">
        <v>213841</v>
      </c>
      <c r="Y40" s="34">
        <v>127252</v>
      </c>
      <c r="Z40" s="34">
        <v>492613</v>
      </c>
      <c r="AA40" s="34">
        <v>0</v>
      </c>
      <c r="AB40" s="38">
        <f t="shared" si="10"/>
        <v>5103</v>
      </c>
      <c r="AC40" s="34">
        <v>3445</v>
      </c>
      <c r="AD40" s="34">
        <v>1658</v>
      </c>
      <c r="AE40" s="34">
        <v>0</v>
      </c>
      <c r="AF40" s="34">
        <v>0</v>
      </c>
      <c r="AG40" s="38">
        <f t="shared" si="2"/>
        <v>4200</v>
      </c>
      <c r="AH40" s="34">
        <v>4200</v>
      </c>
      <c r="AI40" s="34">
        <v>0</v>
      </c>
      <c r="AJ40" s="38">
        <f t="shared" si="3"/>
        <v>107034</v>
      </c>
      <c r="AK40" s="34">
        <v>75280</v>
      </c>
      <c r="AL40" s="34">
        <v>25093</v>
      </c>
      <c r="AM40" s="34">
        <v>0</v>
      </c>
      <c r="AN40" s="34">
        <v>6661</v>
      </c>
      <c r="AO40" s="38">
        <f t="shared" si="4"/>
        <v>1618</v>
      </c>
      <c r="AP40" s="62">
        <v>1618</v>
      </c>
      <c r="AQ40" s="62">
        <v>0</v>
      </c>
      <c r="AR40" s="34">
        <v>0</v>
      </c>
      <c r="AS40" s="34">
        <v>0</v>
      </c>
      <c r="AT40" s="38">
        <f t="shared" si="11"/>
        <v>46582</v>
      </c>
      <c r="AU40" s="34">
        <v>46582</v>
      </c>
      <c r="AV40" s="34">
        <v>0</v>
      </c>
      <c r="AW40" s="34">
        <v>0</v>
      </c>
      <c r="AX40" s="213">
        <v>25535</v>
      </c>
      <c r="AY40" s="38">
        <f t="shared" si="5"/>
        <v>250</v>
      </c>
      <c r="AZ40" s="34">
        <v>250</v>
      </c>
      <c r="BA40" s="34">
        <v>0</v>
      </c>
      <c r="BB40" s="38">
        <f t="shared" si="6"/>
        <v>24072</v>
      </c>
      <c r="BC40" s="34">
        <v>24072</v>
      </c>
      <c r="BD40" s="34">
        <v>0</v>
      </c>
      <c r="BE40" s="115">
        <v>0</v>
      </c>
      <c r="BF40" s="123">
        <v>0</v>
      </c>
      <c r="BG40" s="132">
        <v>447</v>
      </c>
      <c r="BH40" s="38">
        <f t="shared" si="12"/>
        <v>77924</v>
      </c>
      <c r="BI40" s="34">
        <v>30681</v>
      </c>
      <c r="BJ40" s="34">
        <v>47243</v>
      </c>
      <c r="BK40" s="34">
        <v>0</v>
      </c>
      <c r="BL40" s="38">
        <f t="shared" si="13"/>
        <v>0</v>
      </c>
      <c r="BM40" s="34">
        <v>0</v>
      </c>
      <c r="BN40" s="34">
        <v>0</v>
      </c>
      <c r="BO40" s="38">
        <f t="shared" si="7"/>
        <v>2293221</v>
      </c>
      <c r="BP40" s="173"/>
    </row>
    <row r="41" spans="1:68" ht="31.5">
      <c r="A41" s="50" t="s">
        <v>45</v>
      </c>
      <c r="B41" s="49" t="s">
        <v>46</v>
      </c>
      <c r="C41" s="51" t="s">
        <v>78</v>
      </c>
      <c r="D41" s="51">
        <v>0</v>
      </c>
      <c r="E41" s="51">
        <v>0</v>
      </c>
      <c r="F41" s="14">
        <f t="shared" si="8"/>
        <v>690</v>
      </c>
      <c r="G41" s="33">
        <v>690</v>
      </c>
      <c r="H41" s="33"/>
      <c r="I41" s="14">
        <f t="shared" si="0"/>
        <v>88126</v>
      </c>
      <c r="J41" s="40">
        <v>88126</v>
      </c>
      <c r="K41" s="40">
        <v>0</v>
      </c>
      <c r="L41" s="154">
        <v>43200</v>
      </c>
      <c r="M41" s="14">
        <f t="shared" si="9"/>
        <v>9064985</v>
      </c>
      <c r="N41" s="40">
        <v>4407993</v>
      </c>
      <c r="O41" s="40">
        <v>3194943</v>
      </c>
      <c r="P41" s="40">
        <v>246968</v>
      </c>
      <c r="Q41" s="33">
        <v>819597</v>
      </c>
      <c r="R41" s="33">
        <v>50000</v>
      </c>
      <c r="S41" s="33">
        <v>9460</v>
      </c>
      <c r="T41" s="33">
        <v>336024</v>
      </c>
      <c r="U41" s="33">
        <v>0</v>
      </c>
      <c r="V41" s="14">
        <f t="shared" si="1"/>
        <v>3417639</v>
      </c>
      <c r="W41" s="34">
        <v>275021</v>
      </c>
      <c r="X41" s="34">
        <v>635397</v>
      </c>
      <c r="Y41" s="34">
        <v>378111</v>
      </c>
      <c r="Z41" s="34">
        <v>2129110</v>
      </c>
      <c r="AA41" s="34">
        <v>0</v>
      </c>
      <c r="AB41" s="38">
        <f t="shared" si="10"/>
        <v>26458</v>
      </c>
      <c r="AC41" s="34">
        <v>13862</v>
      </c>
      <c r="AD41" s="34">
        <v>12596</v>
      </c>
      <c r="AE41" s="34">
        <v>0</v>
      </c>
      <c r="AF41" s="34">
        <v>0</v>
      </c>
      <c r="AG41" s="38">
        <f t="shared" si="2"/>
        <v>56120</v>
      </c>
      <c r="AH41" s="34">
        <v>56120</v>
      </c>
      <c r="AI41" s="34">
        <v>0</v>
      </c>
      <c r="AJ41" s="38">
        <f t="shared" si="3"/>
        <v>453815</v>
      </c>
      <c r="AK41" s="34">
        <v>233169</v>
      </c>
      <c r="AL41" s="34">
        <v>168847</v>
      </c>
      <c r="AM41" s="34">
        <v>0</v>
      </c>
      <c r="AN41" s="34">
        <v>51799</v>
      </c>
      <c r="AO41" s="38">
        <f t="shared" si="4"/>
        <v>6466</v>
      </c>
      <c r="AP41" s="62">
        <v>6466</v>
      </c>
      <c r="AQ41" s="62">
        <v>0</v>
      </c>
      <c r="AR41" s="34">
        <v>0</v>
      </c>
      <c r="AS41" s="34">
        <v>0</v>
      </c>
      <c r="AT41" s="38">
        <f t="shared" si="11"/>
        <v>563625</v>
      </c>
      <c r="AU41" s="34">
        <v>563625</v>
      </c>
      <c r="AV41" s="34">
        <v>0</v>
      </c>
      <c r="AW41" s="34">
        <v>0</v>
      </c>
      <c r="AX41" s="213">
        <v>200949</v>
      </c>
      <c r="AY41" s="38">
        <f t="shared" si="5"/>
        <v>2525</v>
      </c>
      <c r="AZ41" s="34">
        <v>2525</v>
      </c>
      <c r="BA41" s="34">
        <v>0</v>
      </c>
      <c r="BB41" s="38">
        <f t="shared" si="6"/>
        <v>54650</v>
      </c>
      <c r="BC41" s="34">
        <v>54650</v>
      </c>
      <c r="BD41" s="34">
        <v>0</v>
      </c>
      <c r="BE41" s="115">
        <v>2200</v>
      </c>
      <c r="BF41" s="123">
        <v>0</v>
      </c>
      <c r="BG41" s="132">
        <v>1366</v>
      </c>
      <c r="BH41" s="38">
        <f t="shared" si="12"/>
        <v>539565</v>
      </c>
      <c r="BI41" s="34">
        <v>212445</v>
      </c>
      <c r="BJ41" s="34">
        <v>327120</v>
      </c>
      <c r="BK41" s="34">
        <v>0</v>
      </c>
      <c r="BL41" s="38">
        <f t="shared" si="13"/>
        <v>0</v>
      </c>
      <c r="BM41" s="34">
        <v>0</v>
      </c>
      <c r="BN41" s="34">
        <v>0</v>
      </c>
      <c r="BO41" s="38">
        <f t="shared" si="7"/>
        <v>14522379</v>
      </c>
      <c r="BP41" s="173"/>
    </row>
    <row r="42" spans="1:68" ht="31.5">
      <c r="A42" s="50" t="s">
        <v>79</v>
      </c>
      <c r="B42" s="49" t="s">
        <v>46</v>
      </c>
      <c r="C42" s="51" t="s">
        <v>80</v>
      </c>
      <c r="D42" s="51">
        <v>0</v>
      </c>
      <c r="E42" s="51">
        <v>0</v>
      </c>
      <c r="F42" s="14">
        <f t="shared" si="8"/>
        <v>0</v>
      </c>
      <c r="G42" s="33">
        <v>0</v>
      </c>
      <c r="H42" s="33"/>
      <c r="I42" s="14">
        <f t="shared" ref="I42:I73" si="14">SUM(J42:K42)</f>
        <v>0</v>
      </c>
      <c r="J42" s="40">
        <v>0</v>
      </c>
      <c r="K42" s="40">
        <v>0</v>
      </c>
      <c r="L42" s="154">
        <v>16603</v>
      </c>
      <c r="M42" s="14">
        <f t="shared" si="9"/>
        <v>922744</v>
      </c>
      <c r="N42" s="40">
        <v>465383</v>
      </c>
      <c r="O42" s="40">
        <v>337313</v>
      </c>
      <c r="P42" s="40">
        <v>18354</v>
      </c>
      <c r="Q42" s="33">
        <v>101694</v>
      </c>
      <c r="R42" s="33">
        <v>0</v>
      </c>
      <c r="S42" s="33">
        <v>0</v>
      </c>
      <c r="T42" s="33">
        <v>0</v>
      </c>
      <c r="U42" s="33">
        <v>0</v>
      </c>
      <c r="V42" s="14">
        <f t="shared" ref="V42:V73" si="15">SUM(W42:AA42)</f>
        <v>557946</v>
      </c>
      <c r="W42" s="34">
        <v>0</v>
      </c>
      <c r="X42" s="34">
        <v>185221</v>
      </c>
      <c r="Y42" s="34">
        <v>110221</v>
      </c>
      <c r="Z42" s="34">
        <v>262504</v>
      </c>
      <c r="AA42" s="34">
        <v>0</v>
      </c>
      <c r="AB42" s="38">
        <f t="shared" si="10"/>
        <v>7886</v>
      </c>
      <c r="AC42" s="34">
        <v>4954</v>
      </c>
      <c r="AD42" s="34">
        <v>2932</v>
      </c>
      <c r="AE42" s="34">
        <v>0</v>
      </c>
      <c r="AF42" s="34">
        <v>0</v>
      </c>
      <c r="AG42" s="38">
        <f t="shared" ref="AG42:AG73" si="16">SUM(AH42:AI42)</f>
        <v>5163</v>
      </c>
      <c r="AH42" s="34">
        <v>4347</v>
      </c>
      <c r="AI42" s="34">
        <v>816</v>
      </c>
      <c r="AJ42" s="38">
        <f t="shared" ref="AJ42:AJ73" si="17">SUM(AK42:AN42)</f>
        <v>6799</v>
      </c>
      <c r="AK42" s="34">
        <v>0</v>
      </c>
      <c r="AL42" s="34">
        <v>5570</v>
      </c>
      <c r="AM42" s="34">
        <v>0</v>
      </c>
      <c r="AN42" s="34">
        <v>1229</v>
      </c>
      <c r="AO42" s="38">
        <f t="shared" ref="AO42:AO73" si="18">SUM(AP42:AS42)</f>
        <v>0</v>
      </c>
      <c r="AP42" s="62">
        <v>0</v>
      </c>
      <c r="AQ42" s="62">
        <v>0</v>
      </c>
      <c r="AR42" s="34">
        <v>0</v>
      </c>
      <c r="AS42" s="34">
        <v>0</v>
      </c>
      <c r="AT42" s="38">
        <f t="shared" si="11"/>
        <v>62302</v>
      </c>
      <c r="AU42" s="34">
        <v>62302</v>
      </c>
      <c r="AV42" s="34">
        <v>0</v>
      </c>
      <c r="AW42" s="34">
        <v>0</v>
      </c>
      <c r="AX42" s="213">
        <v>16093</v>
      </c>
      <c r="AY42" s="38">
        <f t="shared" ref="AY42:AY73" si="19">SUM(AZ42:BA42)</f>
        <v>684</v>
      </c>
      <c r="AZ42" s="34">
        <v>684</v>
      </c>
      <c r="BA42" s="34">
        <v>0</v>
      </c>
      <c r="BB42" s="38">
        <f t="shared" ref="BB42:BB73" si="20">SUM(BC42:BD42)</f>
        <v>3899</v>
      </c>
      <c r="BC42" s="34">
        <v>3899</v>
      </c>
      <c r="BD42" s="34">
        <v>0</v>
      </c>
      <c r="BE42" s="115">
        <v>0</v>
      </c>
      <c r="BF42" s="123">
        <v>0</v>
      </c>
      <c r="BG42" s="132">
        <v>160</v>
      </c>
      <c r="BH42" s="38">
        <f t="shared" si="12"/>
        <v>29825</v>
      </c>
      <c r="BI42" s="34">
        <v>11743</v>
      </c>
      <c r="BJ42" s="34">
        <v>18082</v>
      </c>
      <c r="BK42" s="34">
        <v>0</v>
      </c>
      <c r="BL42" s="38">
        <f t="shared" si="13"/>
        <v>0</v>
      </c>
      <c r="BM42" s="34">
        <v>0</v>
      </c>
      <c r="BN42" s="34">
        <v>0</v>
      </c>
      <c r="BO42" s="38">
        <f t="shared" si="7"/>
        <v>1630104</v>
      </c>
      <c r="BP42" s="173"/>
    </row>
    <row r="43" spans="1:68" ht="31.5">
      <c r="A43" s="50" t="s">
        <v>81</v>
      </c>
      <c r="B43" s="49" t="s">
        <v>46</v>
      </c>
      <c r="C43" s="51" t="s">
        <v>82</v>
      </c>
      <c r="D43" s="51">
        <v>0</v>
      </c>
      <c r="E43" s="51">
        <v>0</v>
      </c>
      <c r="F43" s="14">
        <f t="shared" si="8"/>
        <v>0</v>
      </c>
      <c r="G43" s="33">
        <v>0</v>
      </c>
      <c r="H43" s="33"/>
      <c r="I43" s="14">
        <f t="shared" si="14"/>
        <v>52622</v>
      </c>
      <c r="J43" s="40">
        <v>52622</v>
      </c>
      <c r="K43" s="40">
        <v>0</v>
      </c>
      <c r="L43" s="154">
        <v>13680</v>
      </c>
      <c r="M43" s="14">
        <f t="shared" si="9"/>
        <v>697415</v>
      </c>
      <c r="N43" s="40">
        <v>350111</v>
      </c>
      <c r="O43" s="40">
        <v>253763</v>
      </c>
      <c r="P43" s="40">
        <v>13808</v>
      </c>
      <c r="Q43" s="33">
        <v>79733</v>
      </c>
      <c r="R43" s="33">
        <v>0</v>
      </c>
      <c r="S43" s="33">
        <v>0</v>
      </c>
      <c r="T43" s="33">
        <v>0</v>
      </c>
      <c r="U43" s="33">
        <v>0</v>
      </c>
      <c r="V43" s="14">
        <f t="shared" si="15"/>
        <v>587177</v>
      </c>
      <c r="W43" s="34">
        <v>0</v>
      </c>
      <c r="X43" s="34">
        <v>128683</v>
      </c>
      <c r="Y43" s="34">
        <v>76577</v>
      </c>
      <c r="Z43" s="34">
        <v>381917</v>
      </c>
      <c r="AA43" s="34">
        <v>0</v>
      </c>
      <c r="AB43" s="38">
        <f t="shared" si="10"/>
        <v>4686</v>
      </c>
      <c r="AC43" s="34">
        <v>4521</v>
      </c>
      <c r="AD43" s="34">
        <v>165</v>
      </c>
      <c r="AE43" s="34">
        <v>0</v>
      </c>
      <c r="AF43" s="34">
        <v>0</v>
      </c>
      <c r="AG43" s="38">
        <f t="shared" si="16"/>
        <v>5665</v>
      </c>
      <c r="AH43" s="34">
        <v>5665</v>
      </c>
      <c r="AI43" s="34">
        <v>0</v>
      </c>
      <c r="AJ43" s="38">
        <f t="shared" si="17"/>
        <v>110817</v>
      </c>
      <c r="AK43" s="34">
        <v>99892</v>
      </c>
      <c r="AL43" s="34">
        <v>0</v>
      </c>
      <c r="AM43" s="34">
        <v>0</v>
      </c>
      <c r="AN43" s="34">
        <v>10925</v>
      </c>
      <c r="AO43" s="38">
        <f t="shared" si="18"/>
        <v>121</v>
      </c>
      <c r="AP43" s="62">
        <v>121</v>
      </c>
      <c r="AQ43" s="62">
        <v>0</v>
      </c>
      <c r="AR43" s="34">
        <v>0</v>
      </c>
      <c r="AS43" s="34">
        <v>0</v>
      </c>
      <c r="AT43" s="38">
        <f t="shared" si="11"/>
        <v>59309</v>
      </c>
      <c r="AU43" s="34">
        <v>59309</v>
      </c>
      <c r="AV43" s="34">
        <v>0</v>
      </c>
      <c r="AW43" s="34">
        <v>0</v>
      </c>
      <c r="AX43" s="213">
        <v>14276</v>
      </c>
      <c r="AY43" s="38">
        <f t="shared" si="19"/>
        <v>0</v>
      </c>
      <c r="AZ43" s="34">
        <v>0</v>
      </c>
      <c r="BA43" s="34">
        <v>0</v>
      </c>
      <c r="BB43" s="38">
        <f t="shared" si="20"/>
        <v>1182</v>
      </c>
      <c r="BC43" s="34">
        <v>1182</v>
      </c>
      <c r="BD43" s="34">
        <v>0</v>
      </c>
      <c r="BE43" s="115">
        <v>0</v>
      </c>
      <c r="BF43" s="123">
        <v>0</v>
      </c>
      <c r="BG43" s="132">
        <v>106</v>
      </c>
      <c r="BH43" s="38">
        <f t="shared" si="12"/>
        <v>4295</v>
      </c>
      <c r="BI43" s="34">
        <v>1691</v>
      </c>
      <c r="BJ43" s="34">
        <v>2604</v>
      </c>
      <c r="BK43" s="34">
        <v>0</v>
      </c>
      <c r="BL43" s="38">
        <f t="shared" si="13"/>
        <v>0</v>
      </c>
      <c r="BM43" s="34">
        <v>0</v>
      </c>
      <c r="BN43" s="34">
        <v>0</v>
      </c>
      <c r="BO43" s="38">
        <f t="shared" si="7"/>
        <v>1551351</v>
      </c>
      <c r="BP43" s="173"/>
    </row>
    <row r="44" spans="1:68" ht="31.5">
      <c r="A44" s="50" t="s">
        <v>83</v>
      </c>
      <c r="B44" s="49" t="s">
        <v>46</v>
      </c>
      <c r="C44" s="51" t="s">
        <v>84</v>
      </c>
      <c r="D44" s="51">
        <v>0</v>
      </c>
      <c r="E44" s="51">
        <v>0</v>
      </c>
      <c r="F44" s="14">
        <f t="shared" si="8"/>
        <v>450</v>
      </c>
      <c r="G44" s="33">
        <v>450</v>
      </c>
      <c r="H44" s="33"/>
      <c r="I44" s="14">
        <f t="shared" si="14"/>
        <v>53890</v>
      </c>
      <c r="J44" s="40">
        <v>53890</v>
      </c>
      <c r="K44" s="40">
        <v>0</v>
      </c>
      <c r="L44" s="154">
        <v>19170</v>
      </c>
      <c r="M44" s="14">
        <f t="shared" si="9"/>
        <v>604626</v>
      </c>
      <c r="N44" s="40">
        <v>303252</v>
      </c>
      <c r="O44" s="40">
        <v>219800</v>
      </c>
      <c r="P44" s="40">
        <v>11960</v>
      </c>
      <c r="Q44" s="33">
        <v>69614</v>
      </c>
      <c r="R44" s="33">
        <v>0</v>
      </c>
      <c r="S44" s="33">
        <v>0</v>
      </c>
      <c r="T44" s="33">
        <v>0</v>
      </c>
      <c r="U44" s="33">
        <v>0</v>
      </c>
      <c r="V44" s="14">
        <f t="shared" si="15"/>
        <v>359624</v>
      </c>
      <c r="W44" s="34">
        <v>0</v>
      </c>
      <c r="X44" s="34">
        <v>111518</v>
      </c>
      <c r="Y44" s="34">
        <v>66362</v>
      </c>
      <c r="Z44" s="34">
        <v>181744</v>
      </c>
      <c r="AA44" s="34">
        <v>0</v>
      </c>
      <c r="AB44" s="38">
        <f t="shared" si="10"/>
        <v>2974</v>
      </c>
      <c r="AC44" s="34">
        <v>2974</v>
      </c>
      <c r="AD44" s="34">
        <v>0</v>
      </c>
      <c r="AE44" s="34">
        <v>0</v>
      </c>
      <c r="AF44" s="34">
        <v>0</v>
      </c>
      <c r="AG44" s="38">
        <f t="shared" si="16"/>
        <v>2110</v>
      </c>
      <c r="AH44" s="34">
        <v>2110</v>
      </c>
      <c r="AI44" s="34">
        <v>0</v>
      </c>
      <c r="AJ44" s="38">
        <f t="shared" si="17"/>
        <v>29162</v>
      </c>
      <c r="AK44" s="34">
        <v>12721</v>
      </c>
      <c r="AL44" s="34">
        <v>12721</v>
      </c>
      <c r="AM44" s="34">
        <v>0</v>
      </c>
      <c r="AN44" s="34">
        <v>3720</v>
      </c>
      <c r="AO44" s="38">
        <f t="shared" si="18"/>
        <v>296</v>
      </c>
      <c r="AP44" s="62">
        <v>296</v>
      </c>
      <c r="AQ44" s="62">
        <v>0</v>
      </c>
      <c r="AR44" s="34">
        <v>0</v>
      </c>
      <c r="AS44" s="34">
        <v>0</v>
      </c>
      <c r="AT44" s="38">
        <f t="shared" si="11"/>
        <v>24511</v>
      </c>
      <c r="AU44" s="34">
        <v>24511</v>
      </c>
      <c r="AV44" s="34">
        <v>0</v>
      </c>
      <c r="AW44" s="34">
        <v>0</v>
      </c>
      <c r="AX44" s="213">
        <v>10785</v>
      </c>
      <c r="AY44" s="38">
        <f t="shared" si="19"/>
        <v>0</v>
      </c>
      <c r="AZ44" s="34">
        <v>0</v>
      </c>
      <c r="BA44" s="34">
        <v>0</v>
      </c>
      <c r="BB44" s="38">
        <f t="shared" si="20"/>
        <v>1586</v>
      </c>
      <c r="BC44" s="34">
        <v>1586</v>
      </c>
      <c r="BD44" s="34">
        <v>0</v>
      </c>
      <c r="BE44" s="115">
        <v>0</v>
      </c>
      <c r="BF44" s="123">
        <v>0</v>
      </c>
      <c r="BG44" s="132">
        <v>27</v>
      </c>
      <c r="BH44" s="38">
        <f t="shared" si="12"/>
        <v>34703</v>
      </c>
      <c r="BI44" s="34">
        <v>13664</v>
      </c>
      <c r="BJ44" s="34">
        <v>21039</v>
      </c>
      <c r="BK44" s="34">
        <v>2520</v>
      </c>
      <c r="BL44" s="38">
        <f t="shared" si="13"/>
        <v>0</v>
      </c>
      <c r="BM44" s="34">
        <v>0</v>
      </c>
      <c r="BN44" s="34">
        <v>0</v>
      </c>
      <c r="BO44" s="38">
        <f t="shared" si="7"/>
        <v>1146434</v>
      </c>
      <c r="BP44" s="173"/>
    </row>
    <row r="45" spans="1:68" ht="31.5">
      <c r="A45" s="50" t="s">
        <v>85</v>
      </c>
      <c r="B45" s="49" t="s">
        <v>46</v>
      </c>
      <c r="C45" s="51" t="s">
        <v>86</v>
      </c>
      <c r="D45" s="51">
        <v>0</v>
      </c>
      <c r="E45" s="51">
        <v>0</v>
      </c>
      <c r="F45" s="14">
        <f t="shared" si="8"/>
        <v>239</v>
      </c>
      <c r="G45" s="33">
        <v>239</v>
      </c>
      <c r="H45" s="33"/>
      <c r="I45" s="14">
        <f t="shared" si="14"/>
        <v>141382</v>
      </c>
      <c r="J45" s="40">
        <v>141382</v>
      </c>
      <c r="K45" s="40">
        <v>0</v>
      </c>
      <c r="L45" s="154">
        <v>31014</v>
      </c>
      <c r="M45" s="14">
        <f t="shared" si="9"/>
        <v>1348609</v>
      </c>
      <c r="N45" s="40">
        <v>662645</v>
      </c>
      <c r="O45" s="40">
        <v>480290</v>
      </c>
      <c r="P45" s="40">
        <v>26134</v>
      </c>
      <c r="Q45" s="33">
        <v>179540</v>
      </c>
      <c r="R45" s="33">
        <v>0</v>
      </c>
      <c r="S45" s="33">
        <v>0</v>
      </c>
      <c r="T45" s="33">
        <v>0</v>
      </c>
      <c r="U45" s="33">
        <v>0</v>
      </c>
      <c r="V45" s="14">
        <f t="shared" si="15"/>
        <v>1236967</v>
      </c>
      <c r="W45" s="34">
        <v>0</v>
      </c>
      <c r="X45" s="34">
        <v>424955</v>
      </c>
      <c r="Y45" s="34">
        <v>252881</v>
      </c>
      <c r="Z45" s="34">
        <v>559131</v>
      </c>
      <c r="AA45" s="34">
        <v>0</v>
      </c>
      <c r="AB45" s="38">
        <f t="shared" si="10"/>
        <v>11173</v>
      </c>
      <c r="AC45" s="34">
        <v>9624</v>
      </c>
      <c r="AD45" s="34">
        <v>0</v>
      </c>
      <c r="AE45" s="34">
        <v>0</v>
      </c>
      <c r="AF45" s="34">
        <v>1549</v>
      </c>
      <c r="AG45" s="38">
        <f t="shared" si="16"/>
        <v>14550</v>
      </c>
      <c r="AH45" s="34">
        <v>14550</v>
      </c>
      <c r="AI45" s="34">
        <v>0</v>
      </c>
      <c r="AJ45" s="38">
        <f t="shared" si="17"/>
        <v>84485</v>
      </c>
      <c r="AK45" s="34">
        <v>61856</v>
      </c>
      <c r="AL45" s="34">
        <v>10916</v>
      </c>
      <c r="AM45" s="34">
        <v>0</v>
      </c>
      <c r="AN45" s="34">
        <v>11713</v>
      </c>
      <c r="AO45" s="38">
        <f t="shared" si="18"/>
        <v>1416</v>
      </c>
      <c r="AP45" s="62">
        <v>1416</v>
      </c>
      <c r="AQ45" s="62">
        <v>0</v>
      </c>
      <c r="AR45" s="34">
        <v>0</v>
      </c>
      <c r="AS45" s="34">
        <v>0</v>
      </c>
      <c r="AT45" s="38">
        <f t="shared" si="11"/>
        <v>134109</v>
      </c>
      <c r="AU45" s="34">
        <v>134109</v>
      </c>
      <c r="AV45" s="34">
        <v>0</v>
      </c>
      <c r="AW45" s="34">
        <v>0</v>
      </c>
      <c r="AX45" s="213">
        <v>39072</v>
      </c>
      <c r="AY45" s="38">
        <f t="shared" si="19"/>
        <v>0</v>
      </c>
      <c r="AZ45" s="34">
        <v>0</v>
      </c>
      <c r="BA45" s="34">
        <v>0</v>
      </c>
      <c r="BB45" s="38">
        <f t="shared" si="20"/>
        <v>0</v>
      </c>
      <c r="BC45" s="34">
        <v>0</v>
      </c>
      <c r="BD45" s="34">
        <v>0</v>
      </c>
      <c r="BE45" s="115">
        <v>0</v>
      </c>
      <c r="BF45" s="123">
        <v>0</v>
      </c>
      <c r="BG45" s="132">
        <v>240</v>
      </c>
      <c r="BH45" s="38">
        <f t="shared" si="12"/>
        <v>112316</v>
      </c>
      <c r="BI45" s="34">
        <v>44223</v>
      </c>
      <c r="BJ45" s="34">
        <v>68093</v>
      </c>
      <c r="BK45" s="34">
        <v>0</v>
      </c>
      <c r="BL45" s="38">
        <f t="shared" si="13"/>
        <v>0</v>
      </c>
      <c r="BM45" s="34">
        <v>0</v>
      </c>
      <c r="BN45" s="34">
        <v>0</v>
      </c>
      <c r="BO45" s="38">
        <f t="shared" si="7"/>
        <v>3155572</v>
      </c>
      <c r="BP45" s="173"/>
    </row>
    <row r="46" spans="1:68" ht="31.5">
      <c r="A46" s="50" t="s">
        <v>87</v>
      </c>
      <c r="B46" s="49" t="s">
        <v>46</v>
      </c>
      <c r="C46" s="51" t="s">
        <v>88</v>
      </c>
      <c r="D46" s="51">
        <v>0</v>
      </c>
      <c r="E46" s="51">
        <v>0</v>
      </c>
      <c r="F46" s="14">
        <f t="shared" si="8"/>
        <v>0</v>
      </c>
      <c r="G46" s="33">
        <v>0</v>
      </c>
      <c r="H46" s="33"/>
      <c r="I46" s="14">
        <f t="shared" si="14"/>
        <v>50720</v>
      </c>
      <c r="J46" s="40">
        <v>50720</v>
      </c>
      <c r="K46" s="40">
        <v>0</v>
      </c>
      <c r="L46" s="154">
        <v>16140</v>
      </c>
      <c r="M46" s="14">
        <f t="shared" si="9"/>
        <v>243528</v>
      </c>
      <c r="N46" s="40">
        <v>82140</v>
      </c>
      <c r="O46" s="40">
        <v>59535</v>
      </c>
      <c r="P46" s="40">
        <v>3239</v>
      </c>
      <c r="Q46" s="33">
        <v>98614</v>
      </c>
      <c r="R46" s="33">
        <v>0</v>
      </c>
      <c r="S46" s="33">
        <v>0</v>
      </c>
      <c r="T46" s="33">
        <v>0</v>
      </c>
      <c r="U46" s="33">
        <v>0</v>
      </c>
      <c r="V46" s="14">
        <f t="shared" si="15"/>
        <v>857632</v>
      </c>
      <c r="W46" s="34">
        <v>0</v>
      </c>
      <c r="X46" s="34">
        <v>251954</v>
      </c>
      <c r="Y46" s="34">
        <v>149932</v>
      </c>
      <c r="Z46" s="34">
        <v>455746</v>
      </c>
      <c r="AA46" s="34">
        <v>0</v>
      </c>
      <c r="AB46" s="38">
        <f t="shared" si="10"/>
        <v>7487</v>
      </c>
      <c r="AC46" s="34">
        <v>5234</v>
      </c>
      <c r="AD46" s="34">
        <v>2253</v>
      </c>
      <c r="AE46" s="34">
        <v>0</v>
      </c>
      <c r="AF46" s="34">
        <v>0</v>
      </c>
      <c r="AG46" s="38">
        <f t="shared" si="16"/>
        <v>12700</v>
      </c>
      <c r="AH46" s="34">
        <v>12381</v>
      </c>
      <c r="AI46" s="34">
        <v>319</v>
      </c>
      <c r="AJ46" s="38">
        <f t="shared" si="17"/>
        <v>253998</v>
      </c>
      <c r="AK46" s="34">
        <v>136547</v>
      </c>
      <c r="AL46" s="34">
        <v>80195</v>
      </c>
      <c r="AM46" s="34">
        <v>0</v>
      </c>
      <c r="AN46" s="34">
        <v>37256</v>
      </c>
      <c r="AO46" s="38">
        <f t="shared" si="18"/>
        <v>550</v>
      </c>
      <c r="AP46" s="62">
        <v>550</v>
      </c>
      <c r="AQ46" s="62">
        <v>0</v>
      </c>
      <c r="AR46" s="34">
        <v>0</v>
      </c>
      <c r="AS46" s="34">
        <v>0</v>
      </c>
      <c r="AT46" s="38">
        <f t="shared" si="11"/>
        <v>142533</v>
      </c>
      <c r="AU46" s="34">
        <v>142533</v>
      </c>
      <c r="AV46" s="34">
        <v>0</v>
      </c>
      <c r="AW46" s="34">
        <v>0</v>
      </c>
      <c r="AX46" s="213">
        <v>22659</v>
      </c>
      <c r="AY46" s="38">
        <f t="shared" si="19"/>
        <v>800</v>
      </c>
      <c r="AZ46" s="34">
        <v>800</v>
      </c>
      <c r="BA46" s="34">
        <v>0</v>
      </c>
      <c r="BB46" s="38">
        <f t="shared" si="20"/>
        <v>0</v>
      </c>
      <c r="BC46" s="34">
        <v>0</v>
      </c>
      <c r="BD46" s="34">
        <v>0</v>
      </c>
      <c r="BE46" s="115">
        <v>0</v>
      </c>
      <c r="BF46" s="123">
        <v>0</v>
      </c>
      <c r="BG46" s="132">
        <v>105</v>
      </c>
      <c r="BH46" s="38">
        <f t="shared" si="12"/>
        <v>39184</v>
      </c>
      <c r="BI46" s="34">
        <v>15428</v>
      </c>
      <c r="BJ46" s="34">
        <v>23756</v>
      </c>
      <c r="BK46" s="34">
        <v>0</v>
      </c>
      <c r="BL46" s="38">
        <f t="shared" si="13"/>
        <v>0</v>
      </c>
      <c r="BM46" s="34">
        <v>0</v>
      </c>
      <c r="BN46" s="34">
        <v>0</v>
      </c>
      <c r="BO46" s="38">
        <f t="shared" si="7"/>
        <v>1648036</v>
      </c>
      <c r="BP46" s="173"/>
    </row>
    <row r="47" spans="1:68" ht="31.5">
      <c r="A47" s="50" t="s">
        <v>89</v>
      </c>
      <c r="B47" s="49" t="s">
        <v>46</v>
      </c>
      <c r="C47" s="51" t="s">
        <v>90</v>
      </c>
      <c r="D47" s="51">
        <v>0</v>
      </c>
      <c r="E47" s="51">
        <v>0</v>
      </c>
      <c r="F47" s="14">
        <f t="shared" si="8"/>
        <v>0</v>
      </c>
      <c r="G47" s="33">
        <v>0</v>
      </c>
      <c r="H47" s="33"/>
      <c r="I47" s="14">
        <f t="shared" si="14"/>
        <v>0</v>
      </c>
      <c r="J47" s="40">
        <v>0</v>
      </c>
      <c r="K47" s="40">
        <v>0</v>
      </c>
      <c r="L47" s="154">
        <v>5280</v>
      </c>
      <c r="M47" s="14">
        <f t="shared" si="9"/>
        <v>327502</v>
      </c>
      <c r="N47" s="40">
        <v>163679</v>
      </c>
      <c r="O47" s="40">
        <v>118636</v>
      </c>
      <c r="P47" s="40">
        <v>6455</v>
      </c>
      <c r="Q47" s="33">
        <v>38732</v>
      </c>
      <c r="R47" s="33">
        <v>0</v>
      </c>
      <c r="S47" s="33">
        <v>0</v>
      </c>
      <c r="T47" s="33">
        <v>0</v>
      </c>
      <c r="U47" s="33">
        <v>0</v>
      </c>
      <c r="V47" s="14">
        <f t="shared" si="15"/>
        <v>243410</v>
      </c>
      <c r="W47" s="34">
        <v>0</v>
      </c>
      <c r="X47" s="34">
        <v>83940</v>
      </c>
      <c r="Y47" s="34">
        <v>49951</v>
      </c>
      <c r="Z47" s="34">
        <v>109519</v>
      </c>
      <c r="AA47" s="34">
        <v>0</v>
      </c>
      <c r="AB47" s="38">
        <f t="shared" si="10"/>
        <v>1645</v>
      </c>
      <c r="AC47" s="34">
        <v>929</v>
      </c>
      <c r="AD47" s="34">
        <v>716</v>
      </c>
      <c r="AE47" s="34">
        <v>0</v>
      </c>
      <c r="AF47" s="34">
        <v>0</v>
      </c>
      <c r="AG47" s="38">
        <f t="shared" si="16"/>
        <v>1708</v>
      </c>
      <c r="AH47" s="34">
        <v>1708</v>
      </c>
      <c r="AI47" s="34">
        <v>0</v>
      </c>
      <c r="AJ47" s="38">
        <f t="shared" si="17"/>
        <v>13251</v>
      </c>
      <c r="AK47" s="34">
        <v>0</v>
      </c>
      <c r="AL47" s="34">
        <v>11552</v>
      </c>
      <c r="AM47" s="34">
        <v>0</v>
      </c>
      <c r="AN47" s="34">
        <v>1699</v>
      </c>
      <c r="AO47" s="38">
        <f t="shared" si="18"/>
        <v>51</v>
      </c>
      <c r="AP47" s="62">
        <v>51</v>
      </c>
      <c r="AQ47" s="62">
        <v>0</v>
      </c>
      <c r="AR47" s="34">
        <v>0</v>
      </c>
      <c r="AS47" s="34">
        <v>0</v>
      </c>
      <c r="AT47" s="38">
        <f t="shared" si="11"/>
        <v>22840</v>
      </c>
      <c r="AU47" s="34">
        <v>22840</v>
      </c>
      <c r="AV47" s="34">
        <v>0</v>
      </c>
      <c r="AW47" s="34">
        <v>0</v>
      </c>
      <c r="AX47" s="213">
        <v>6902</v>
      </c>
      <c r="AY47" s="38">
        <f t="shared" si="19"/>
        <v>0</v>
      </c>
      <c r="AZ47" s="34">
        <v>0</v>
      </c>
      <c r="BA47" s="34">
        <v>0</v>
      </c>
      <c r="BB47" s="38">
        <f t="shared" si="20"/>
        <v>0</v>
      </c>
      <c r="BC47" s="34">
        <v>0</v>
      </c>
      <c r="BD47" s="34">
        <v>0</v>
      </c>
      <c r="BE47" s="115">
        <v>0</v>
      </c>
      <c r="BF47" s="123">
        <v>0</v>
      </c>
      <c r="BG47" s="132">
        <v>40</v>
      </c>
      <c r="BH47" s="38">
        <f t="shared" si="12"/>
        <v>15477</v>
      </c>
      <c r="BI47" s="34">
        <v>6094</v>
      </c>
      <c r="BJ47" s="34">
        <v>9383</v>
      </c>
      <c r="BK47" s="34">
        <v>0</v>
      </c>
      <c r="BL47" s="38">
        <f t="shared" si="13"/>
        <v>0</v>
      </c>
      <c r="BM47" s="34">
        <v>0</v>
      </c>
      <c r="BN47" s="34">
        <v>0</v>
      </c>
      <c r="BO47" s="38">
        <f t="shared" si="7"/>
        <v>638106</v>
      </c>
      <c r="BP47" s="173"/>
    </row>
    <row r="48" spans="1:68" ht="31.5">
      <c r="A48" s="50" t="s">
        <v>91</v>
      </c>
      <c r="B48" s="49" t="s">
        <v>46</v>
      </c>
      <c r="C48" s="51" t="s">
        <v>92</v>
      </c>
      <c r="D48" s="51">
        <v>0</v>
      </c>
      <c r="E48" s="51">
        <v>0</v>
      </c>
      <c r="F48" s="14">
        <f t="shared" si="8"/>
        <v>0</v>
      </c>
      <c r="G48" s="33">
        <v>0</v>
      </c>
      <c r="H48" s="33"/>
      <c r="I48" s="14">
        <f t="shared" si="14"/>
        <v>50720</v>
      </c>
      <c r="J48" s="40">
        <v>50720</v>
      </c>
      <c r="K48" s="40">
        <v>0</v>
      </c>
      <c r="L48" s="154">
        <v>22500</v>
      </c>
      <c r="M48" s="14">
        <f t="shared" si="9"/>
        <v>360647</v>
      </c>
      <c r="N48" s="40">
        <v>179909</v>
      </c>
      <c r="O48" s="40">
        <v>130399</v>
      </c>
      <c r="P48" s="40">
        <v>7095</v>
      </c>
      <c r="Q48" s="33">
        <v>43244</v>
      </c>
      <c r="R48" s="33">
        <v>0</v>
      </c>
      <c r="S48" s="33">
        <v>0</v>
      </c>
      <c r="T48" s="33">
        <v>0</v>
      </c>
      <c r="U48" s="33">
        <v>0</v>
      </c>
      <c r="V48" s="14">
        <f t="shared" si="15"/>
        <v>357864</v>
      </c>
      <c r="W48" s="34">
        <v>0</v>
      </c>
      <c r="X48" s="34">
        <v>121453</v>
      </c>
      <c r="Y48" s="34">
        <v>72274</v>
      </c>
      <c r="Z48" s="34">
        <v>164137</v>
      </c>
      <c r="AA48" s="34">
        <v>0</v>
      </c>
      <c r="AB48" s="38">
        <f t="shared" si="10"/>
        <v>7262</v>
      </c>
      <c r="AC48" s="34">
        <v>3942</v>
      </c>
      <c r="AD48" s="34">
        <v>3320</v>
      </c>
      <c r="AE48" s="34">
        <v>0</v>
      </c>
      <c r="AF48" s="34">
        <v>0</v>
      </c>
      <c r="AG48" s="38">
        <f t="shared" si="16"/>
        <v>3333</v>
      </c>
      <c r="AH48" s="34">
        <v>3161</v>
      </c>
      <c r="AI48" s="34">
        <v>172</v>
      </c>
      <c r="AJ48" s="38">
        <f t="shared" si="17"/>
        <v>63098</v>
      </c>
      <c r="AK48" s="34">
        <v>0</v>
      </c>
      <c r="AL48" s="34">
        <v>56513</v>
      </c>
      <c r="AM48" s="34">
        <v>0</v>
      </c>
      <c r="AN48" s="34">
        <v>6585</v>
      </c>
      <c r="AO48" s="38">
        <f t="shared" si="18"/>
        <v>54</v>
      </c>
      <c r="AP48" s="62">
        <v>54</v>
      </c>
      <c r="AQ48" s="62">
        <v>0</v>
      </c>
      <c r="AR48" s="34">
        <v>0</v>
      </c>
      <c r="AS48" s="34">
        <v>0</v>
      </c>
      <c r="AT48" s="38">
        <f t="shared" si="11"/>
        <v>38003</v>
      </c>
      <c r="AU48" s="34">
        <v>38003</v>
      </c>
      <c r="AV48" s="34">
        <v>0</v>
      </c>
      <c r="AW48" s="34">
        <v>0</v>
      </c>
      <c r="AX48" s="213">
        <v>7638</v>
      </c>
      <c r="AY48" s="38">
        <f t="shared" si="19"/>
        <v>200</v>
      </c>
      <c r="AZ48" s="34">
        <v>200</v>
      </c>
      <c r="BA48" s="34">
        <v>0</v>
      </c>
      <c r="BB48" s="38">
        <f t="shared" si="20"/>
        <v>6768</v>
      </c>
      <c r="BC48" s="34">
        <v>6768</v>
      </c>
      <c r="BD48" s="34">
        <v>0</v>
      </c>
      <c r="BE48" s="115">
        <v>0</v>
      </c>
      <c r="BF48" s="123">
        <v>0</v>
      </c>
      <c r="BG48" s="132">
        <v>210</v>
      </c>
      <c r="BH48" s="38">
        <f t="shared" si="12"/>
        <v>20527</v>
      </c>
      <c r="BI48" s="34">
        <v>8082</v>
      </c>
      <c r="BJ48" s="34">
        <v>12445</v>
      </c>
      <c r="BK48" s="34">
        <v>0</v>
      </c>
      <c r="BL48" s="38">
        <f t="shared" si="13"/>
        <v>0</v>
      </c>
      <c r="BM48" s="34">
        <v>0</v>
      </c>
      <c r="BN48" s="34">
        <v>0</v>
      </c>
      <c r="BO48" s="38">
        <f t="shared" si="7"/>
        <v>938824</v>
      </c>
      <c r="BP48" s="173"/>
    </row>
    <row r="49" spans="1:68" ht="31.5">
      <c r="A49" s="50" t="s">
        <v>93</v>
      </c>
      <c r="B49" s="49" t="s">
        <v>46</v>
      </c>
      <c r="C49" s="51" t="s">
        <v>94</v>
      </c>
      <c r="D49" s="51">
        <v>0</v>
      </c>
      <c r="E49" s="51">
        <v>0</v>
      </c>
      <c r="F49" s="14">
        <f t="shared" si="8"/>
        <v>106</v>
      </c>
      <c r="G49" s="33">
        <v>106</v>
      </c>
      <c r="H49" s="33"/>
      <c r="I49" s="14">
        <f t="shared" si="14"/>
        <v>51988</v>
      </c>
      <c r="J49" s="40">
        <v>51988</v>
      </c>
      <c r="K49" s="40">
        <v>0</v>
      </c>
      <c r="L49" s="154">
        <v>31375</v>
      </c>
      <c r="M49" s="14">
        <f t="shared" si="9"/>
        <v>1809263</v>
      </c>
      <c r="N49" s="40">
        <v>905977</v>
      </c>
      <c r="O49" s="40">
        <v>656658</v>
      </c>
      <c r="P49" s="40">
        <v>35731</v>
      </c>
      <c r="Q49" s="33">
        <v>210897</v>
      </c>
      <c r="R49" s="33">
        <v>0</v>
      </c>
      <c r="S49" s="33">
        <v>0</v>
      </c>
      <c r="T49" s="33">
        <v>0</v>
      </c>
      <c r="U49" s="33">
        <v>0</v>
      </c>
      <c r="V49" s="14">
        <f t="shared" si="15"/>
        <v>1033681</v>
      </c>
      <c r="W49" s="34">
        <v>0</v>
      </c>
      <c r="X49" s="34">
        <v>255047</v>
      </c>
      <c r="Y49" s="34">
        <v>147488</v>
      </c>
      <c r="Z49" s="34">
        <v>631146</v>
      </c>
      <c r="AA49" s="34">
        <v>0</v>
      </c>
      <c r="AB49" s="38">
        <f t="shared" si="10"/>
        <v>8400</v>
      </c>
      <c r="AC49" s="34">
        <v>4299</v>
      </c>
      <c r="AD49" s="34">
        <v>4101</v>
      </c>
      <c r="AE49" s="34">
        <v>0</v>
      </c>
      <c r="AF49" s="34">
        <v>0</v>
      </c>
      <c r="AG49" s="38">
        <f t="shared" si="16"/>
        <v>4457</v>
      </c>
      <c r="AH49" s="34">
        <v>4457</v>
      </c>
      <c r="AI49" s="34">
        <v>0</v>
      </c>
      <c r="AJ49" s="38">
        <f t="shared" si="17"/>
        <v>44809</v>
      </c>
      <c r="AK49" s="34">
        <v>24000</v>
      </c>
      <c r="AL49" s="34">
        <v>6000</v>
      </c>
      <c r="AM49" s="34">
        <v>0</v>
      </c>
      <c r="AN49" s="34">
        <v>14809</v>
      </c>
      <c r="AO49" s="38">
        <f t="shared" si="18"/>
        <v>253</v>
      </c>
      <c r="AP49" s="62">
        <v>164</v>
      </c>
      <c r="AQ49" s="62">
        <v>89</v>
      </c>
      <c r="AR49" s="34">
        <v>0</v>
      </c>
      <c r="AS49" s="34">
        <v>0</v>
      </c>
      <c r="AT49" s="38">
        <f t="shared" si="11"/>
        <v>50500</v>
      </c>
      <c r="AU49" s="34">
        <v>50500</v>
      </c>
      <c r="AV49" s="34">
        <v>0</v>
      </c>
      <c r="AW49" s="34">
        <v>0</v>
      </c>
      <c r="AX49" s="213">
        <v>32158</v>
      </c>
      <c r="AY49" s="38">
        <f t="shared" si="19"/>
        <v>0</v>
      </c>
      <c r="AZ49" s="34">
        <v>0</v>
      </c>
      <c r="BA49" s="34">
        <v>0</v>
      </c>
      <c r="BB49" s="38">
        <f t="shared" si="20"/>
        <v>11773</v>
      </c>
      <c r="BC49" s="34">
        <v>11773</v>
      </c>
      <c r="BD49" s="34">
        <v>0</v>
      </c>
      <c r="BE49" s="115">
        <v>0</v>
      </c>
      <c r="BF49" s="123">
        <v>0</v>
      </c>
      <c r="BG49" s="132">
        <v>158</v>
      </c>
      <c r="BH49" s="38">
        <f t="shared" si="12"/>
        <v>41280</v>
      </c>
      <c r="BI49" s="34">
        <v>16253</v>
      </c>
      <c r="BJ49" s="34">
        <v>25027</v>
      </c>
      <c r="BK49" s="34">
        <v>0</v>
      </c>
      <c r="BL49" s="38">
        <f t="shared" si="13"/>
        <v>0</v>
      </c>
      <c r="BM49" s="34">
        <v>0</v>
      </c>
      <c r="BN49" s="34">
        <v>0</v>
      </c>
      <c r="BO49" s="38">
        <f t="shared" si="7"/>
        <v>3120201</v>
      </c>
      <c r="BP49" s="173"/>
    </row>
    <row r="50" spans="1:68" ht="31.5">
      <c r="A50" s="50" t="s">
        <v>95</v>
      </c>
      <c r="B50" s="49" t="s">
        <v>46</v>
      </c>
      <c r="C50" s="51" t="s">
        <v>96</v>
      </c>
      <c r="D50" s="51">
        <v>0</v>
      </c>
      <c r="E50" s="51">
        <v>0</v>
      </c>
      <c r="F50" s="14">
        <f t="shared" si="8"/>
        <v>0</v>
      </c>
      <c r="G50" s="33">
        <v>0</v>
      </c>
      <c r="H50" s="33"/>
      <c r="I50" s="14">
        <f t="shared" si="14"/>
        <v>76714</v>
      </c>
      <c r="J50" s="40">
        <v>76714</v>
      </c>
      <c r="K50" s="40">
        <v>0</v>
      </c>
      <c r="L50" s="154">
        <v>9699</v>
      </c>
      <c r="M50" s="14">
        <f t="shared" si="9"/>
        <v>344921</v>
      </c>
      <c r="N50" s="40">
        <v>170107</v>
      </c>
      <c r="O50" s="40">
        <v>123295</v>
      </c>
      <c r="P50" s="40">
        <v>6709</v>
      </c>
      <c r="Q50" s="33">
        <v>44810</v>
      </c>
      <c r="R50" s="33">
        <v>0</v>
      </c>
      <c r="S50" s="33">
        <v>0</v>
      </c>
      <c r="T50" s="33">
        <v>0</v>
      </c>
      <c r="U50" s="33">
        <v>0</v>
      </c>
      <c r="V50" s="14">
        <f t="shared" si="15"/>
        <v>303529</v>
      </c>
      <c r="W50" s="34">
        <v>0</v>
      </c>
      <c r="X50" s="34">
        <v>88854</v>
      </c>
      <c r="Y50" s="34">
        <v>52875</v>
      </c>
      <c r="Z50" s="34">
        <v>161800</v>
      </c>
      <c r="AA50" s="34">
        <v>0</v>
      </c>
      <c r="AB50" s="38">
        <f t="shared" si="10"/>
        <v>2174</v>
      </c>
      <c r="AC50" s="34">
        <v>2174</v>
      </c>
      <c r="AD50" s="34">
        <v>0</v>
      </c>
      <c r="AE50" s="34">
        <v>0</v>
      </c>
      <c r="AF50" s="34">
        <v>0</v>
      </c>
      <c r="AG50" s="38">
        <f t="shared" si="16"/>
        <v>3085</v>
      </c>
      <c r="AH50" s="34">
        <v>3070</v>
      </c>
      <c r="AI50" s="34">
        <v>15</v>
      </c>
      <c r="AJ50" s="38">
        <f t="shared" si="17"/>
        <v>77137</v>
      </c>
      <c r="AK50" s="34">
        <v>32581</v>
      </c>
      <c r="AL50" s="34">
        <v>32581</v>
      </c>
      <c r="AM50" s="34">
        <v>0</v>
      </c>
      <c r="AN50" s="34">
        <v>11975</v>
      </c>
      <c r="AO50" s="38">
        <f t="shared" si="18"/>
        <v>529</v>
      </c>
      <c r="AP50" s="62">
        <v>529</v>
      </c>
      <c r="AQ50" s="62">
        <v>0</v>
      </c>
      <c r="AR50" s="34">
        <v>0</v>
      </c>
      <c r="AS50" s="34">
        <v>0</v>
      </c>
      <c r="AT50" s="38">
        <f t="shared" si="11"/>
        <v>34069</v>
      </c>
      <c r="AU50" s="34">
        <v>34069</v>
      </c>
      <c r="AV50" s="34">
        <v>0</v>
      </c>
      <c r="AW50" s="34">
        <v>0</v>
      </c>
      <c r="AX50" s="213">
        <v>9167</v>
      </c>
      <c r="AY50" s="38">
        <f t="shared" si="19"/>
        <v>0</v>
      </c>
      <c r="AZ50" s="34">
        <v>0</v>
      </c>
      <c r="BA50" s="34">
        <v>0</v>
      </c>
      <c r="BB50" s="38">
        <f t="shared" si="20"/>
        <v>0</v>
      </c>
      <c r="BC50" s="34">
        <v>0</v>
      </c>
      <c r="BD50" s="34">
        <v>0</v>
      </c>
      <c r="BE50" s="115">
        <v>0</v>
      </c>
      <c r="BF50" s="123">
        <v>0</v>
      </c>
      <c r="BG50" s="132">
        <v>71</v>
      </c>
      <c r="BH50" s="38">
        <f t="shared" si="12"/>
        <v>32125</v>
      </c>
      <c r="BI50" s="34">
        <v>12649</v>
      </c>
      <c r="BJ50" s="34">
        <v>19476</v>
      </c>
      <c r="BK50" s="34">
        <v>0</v>
      </c>
      <c r="BL50" s="38">
        <f t="shared" si="13"/>
        <v>0</v>
      </c>
      <c r="BM50" s="34">
        <v>0</v>
      </c>
      <c r="BN50" s="34">
        <v>0</v>
      </c>
      <c r="BO50" s="38">
        <f t="shared" si="7"/>
        <v>893220</v>
      </c>
      <c r="BP50" s="173"/>
    </row>
    <row r="51" spans="1:68" ht="31.5">
      <c r="A51" s="50" t="s">
        <v>97</v>
      </c>
      <c r="B51" s="49" t="s">
        <v>46</v>
      </c>
      <c r="C51" s="51" t="s">
        <v>98</v>
      </c>
      <c r="D51" s="51">
        <v>0</v>
      </c>
      <c r="E51" s="51">
        <v>0</v>
      </c>
      <c r="F51" s="14">
        <f t="shared" si="8"/>
        <v>0</v>
      </c>
      <c r="G51" s="33">
        <v>0</v>
      </c>
      <c r="H51" s="33"/>
      <c r="I51" s="14">
        <f t="shared" si="14"/>
        <v>0</v>
      </c>
      <c r="J51" s="40">
        <v>0</v>
      </c>
      <c r="K51" s="40">
        <v>0</v>
      </c>
      <c r="L51" s="154">
        <v>31950</v>
      </c>
      <c r="M51" s="14">
        <f t="shared" si="9"/>
        <v>402025</v>
      </c>
      <c r="N51" s="40">
        <v>201432</v>
      </c>
      <c r="O51" s="40">
        <v>146000</v>
      </c>
      <c r="P51" s="40">
        <v>7944</v>
      </c>
      <c r="Q51" s="33">
        <v>46649</v>
      </c>
      <c r="R51" s="33">
        <v>0</v>
      </c>
      <c r="S51" s="33">
        <v>0</v>
      </c>
      <c r="T51" s="33">
        <v>0</v>
      </c>
      <c r="U51" s="33">
        <v>0</v>
      </c>
      <c r="V51" s="14">
        <f t="shared" si="15"/>
        <v>268209</v>
      </c>
      <c r="W51" s="34">
        <v>0</v>
      </c>
      <c r="X51" s="34">
        <v>91069</v>
      </c>
      <c r="Y51" s="34">
        <v>54193</v>
      </c>
      <c r="Z51" s="34">
        <v>122947</v>
      </c>
      <c r="AA51" s="34">
        <v>0</v>
      </c>
      <c r="AB51" s="38">
        <f t="shared" si="10"/>
        <v>3178</v>
      </c>
      <c r="AC51" s="34">
        <v>1729</v>
      </c>
      <c r="AD51" s="34">
        <v>1449</v>
      </c>
      <c r="AE51" s="34">
        <v>0</v>
      </c>
      <c r="AF51" s="34">
        <v>0</v>
      </c>
      <c r="AG51" s="38">
        <f t="shared" si="16"/>
        <v>664</v>
      </c>
      <c r="AH51" s="34">
        <v>660</v>
      </c>
      <c r="AI51" s="34">
        <v>4</v>
      </c>
      <c r="AJ51" s="38">
        <f t="shared" si="17"/>
        <v>11835</v>
      </c>
      <c r="AK51" s="34">
        <v>0</v>
      </c>
      <c r="AL51" s="34">
        <v>5982</v>
      </c>
      <c r="AM51" s="34">
        <v>0</v>
      </c>
      <c r="AN51" s="34">
        <v>5853</v>
      </c>
      <c r="AO51" s="38">
        <f t="shared" si="18"/>
        <v>32</v>
      </c>
      <c r="AP51" s="62">
        <v>32</v>
      </c>
      <c r="AQ51" s="62">
        <v>0</v>
      </c>
      <c r="AR51" s="34">
        <v>0</v>
      </c>
      <c r="AS51" s="34">
        <v>0</v>
      </c>
      <c r="AT51" s="38">
        <f t="shared" si="11"/>
        <v>6500</v>
      </c>
      <c r="AU51" s="34">
        <v>6500</v>
      </c>
      <c r="AV51" s="34">
        <v>0</v>
      </c>
      <c r="AW51" s="34">
        <v>0</v>
      </c>
      <c r="AX51" s="213">
        <v>9631</v>
      </c>
      <c r="AY51" s="38">
        <f t="shared" si="19"/>
        <v>0</v>
      </c>
      <c r="AZ51" s="34">
        <v>0</v>
      </c>
      <c r="BA51" s="34">
        <v>0</v>
      </c>
      <c r="BB51" s="38">
        <f t="shared" si="20"/>
        <v>0</v>
      </c>
      <c r="BC51" s="34">
        <v>0</v>
      </c>
      <c r="BD51" s="34">
        <v>0</v>
      </c>
      <c r="BE51" s="115">
        <v>0</v>
      </c>
      <c r="BF51" s="123">
        <v>0</v>
      </c>
      <c r="BG51" s="132">
        <v>81</v>
      </c>
      <c r="BH51" s="38">
        <f t="shared" si="12"/>
        <v>22082</v>
      </c>
      <c r="BI51" s="34">
        <v>8694</v>
      </c>
      <c r="BJ51" s="34">
        <v>13388</v>
      </c>
      <c r="BK51" s="34">
        <v>0</v>
      </c>
      <c r="BL51" s="38">
        <f t="shared" si="13"/>
        <v>0</v>
      </c>
      <c r="BM51" s="34">
        <v>0</v>
      </c>
      <c r="BN51" s="34">
        <v>0</v>
      </c>
      <c r="BO51" s="38">
        <f t="shared" si="7"/>
        <v>756187</v>
      </c>
      <c r="BP51" s="173"/>
    </row>
    <row r="52" spans="1:68" ht="31.5">
      <c r="A52" s="50" t="s">
        <v>99</v>
      </c>
      <c r="B52" s="49" t="s">
        <v>46</v>
      </c>
      <c r="C52" s="51" t="s">
        <v>100</v>
      </c>
      <c r="D52" s="51">
        <v>0</v>
      </c>
      <c r="E52" s="51">
        <v>0</v>
      </c>
      <c r="F52" s="14">
        <f t="shared" si="8"/>
        <v>36</v>
      </c>
      <c r="G52" s="33">
        <v>36</v>
      </c>
      <c r="H52" s="33"/>
      <c r="I52" s="14">
        <f t="shared" si="14"/>
        <v>0</v>
      </c>
      <c r="J52" s="40">
        <v>0</v>
      </c>
      <c r="K52" s="40">
        <v>0</v>
      </c>
      <c r="L52" s="154">
        <v>15975</v>
      </c>
      <c r="M52" s="14">
        <f t="shared" si="9"/>
        <v>458264</v>
      </c>
      <c r="N52" s="40">
        <v>232165</v>
      </c>
      <c r="O52" s="40">
        <v>168274</v>
      </c>
      <c r="P52" s="40">
        <v>9156</v>
      </c>
      <c r="Q52" s="33">
        <v>48669</v>
      </c>
      <c r="R52" s="33">
        <v>0</v>
      </c>
      <c r="S52" s="33">
        <v>0</v>
      </c>
      <c r="T52" s="33">
        <v>0</v>
      </c>
      <c r="U52" s="33">
        <v>0</v>
      </c>
      <c r="V52" s="14">
        <f t="shared" si="15"/>
        <v>282821</v>
      </c>
      <c r="W52" s="34">
        <v>0</v>
      </c>
      <c r="X52" s="34">
        <v>71026</v>
      </c>
      <c r="Y52" s="34">
        <v>42266</v>
      </c>
      <c r="Z52" s="34">
        <v>169529</v>
      </c>
      <c r="AA52" s="34">
        <v>0</v>
      </c>
      <c r="AB52" s="38">
        <f t="shared" si="10"/>
        <v>2730</v>
      </c>
      <c r="AC52" s="34">
        <v>1470</v>
      </c>
      <c r="AD52" s="34">
        <v>1260</v>
      </c>
      <c r="AE52" s="34">
        <v>0</v>
      </c>
      <c r="AF52" s="34">
        <v>0</v>
      </c>
      <c r="AG52" s="38">
        <f t="shared" si="16"/>
        <v>2318</v>
      </c>
      <c r="AH52" s="34">
        <v>2318</v>
      </c>
      <c r="AI52" s="34">
        <v>0</v>
      </c>
      <c r="AJ52" s="38">
        <f t="shared" si="17"/>
        <v>3656</v>
      </c>
      <c r="AK52" s="34">
        <v>0</v>
      </c>
      <c r="AL52" s="34">
        <v>2731</v>
      </c>
      <c r="AM52" s="34">
        <v>0</v>
      </c>
      <c r="AN52" s="34">
        <v>925</v>
      </c>
      <c r="AO52" s="38">
        <f t="shared" si="18"/>
        <v>752</v>
      </c>
      <c r="AP52" s="62">
        <v>752</v>
      </c>
      <c r="AQ52" s="62">
        <v>0</v>
      </c>
      <c r="AR52" s="34">
        <v>0</v>
      </c>
      <c r="AS52" s="34">
        <v>0</v>
      </c>
      <c r="AT52" s="38">
        <f t="shared" si="11"/>
        <v>25020</v>
      </c>
      <c r="AU52" s="34">
        <v>25020</v>
      </c>
      <c r="AV52" s="34">
        <v>0</v>
      </c>
      <c r="AW52" s="34">
        <v>0</v>
      </c>
      <c r="AX52" s="213">
        <v>6902</v>
      </c>
      <c r="AY52" s="38">
        <f t="shared" si="19"/>
        <v>0</v>
      </c>
      <c r="AZ52" s="34">
        <v>0</v>
      </c>
      <c r="BA52" s="34">
        <v>0</v>
      </c>
      <c r="BB52" s="38">
        <f t="shared" si="20"/>
        <v>0</v>
      </c>
      <c r="BC52" s="34">
        <v>0</v>
      </c>
      <c r="BD52" s="34">
        <v>0</v>
      </c>
      <c r="BE52" s="115">
        <v>0</v>
      </c>
      <c r="BF52" s="123">
        <v>0</v>
      </c>
      <c r="BG52" s="132">
        <v>76</v>
      </c>
      <c r="BH52" s="38">
        <f t="shared" si="12"/>
        <v>14162</v>
      </c>
      <c r="BI52" s="34">
        <v>5576</v>
      </c>
      <c r="BJ52" s="34">
        <v>8586</v>
      </c>
      <c r="BK52" s="34">
        <v>0</v>
      </c>
      <c r="BL52" s="38">
        <f t="shared" si="13"/>
        <v>0</v>
      </c>
      <c r="BM52" s="34">
        <v>0</v>
      </c>
      <c r="BN52" s="34">
        <v>0</v>
      </c>
      <c r="BO52" s="38">
        <f t="shared" si="7"/>
        <v>812712</v>
      </c>
      <c r="BP52" s="173"/>
    </row>
    <row r="53" spans="1:68" ht="31.5">
      <c r="A53" s="50" t="s">
        <v>101</v>
      </c>
      <c r="B53" s="49" t="s">
        <v>46</v>
      </c>
      <c r="C53" s="51" t="s">
        <v>102</v>
      </c>
      <c r="D53" s="51">
        <v>0</v>
      </c>
      <c r="E53" s="51">
        <v>0</v>
      </c>
      <c r="F53" s="14">
        <f t="shared" si="8"/>
        <v>0</v>
      </c>
      <c r="G53" s="33">
        <v>0</v>
      </c>
      <c r="H53" s="33"/>
      <c r="I53" s="14">
        <f t="shared" si="14"/>
        <v>0</v>
      </c>
      <c r="J53" s="40">
        <v>0</v>
      </c>
      <c r="K53" s="40">
        <v>0</v>
      </c>
      <c r="L53" s="154">
        <v>6000</v>
      </c>
      <c r="M53" s="14">
        <f t="shared" si="9"/>
        <v>394204</v>
      </c>
      <c r="N53" s="40">
        <v>197693</v>
      </c>
      <c r="O53" s="40">
        <v>143290</v>
      </c>
      <c r="P53" s="40">
        <v>7797</v>
      </c>
      <c r="Q53" s="33">
        <v>45424</v>
      </c>
      <c r="R53" s="33">
        <v>0</v>
      </c>
      <c r="S53" s="33">
        <v>0</v>
      </c>
      <c r="T53" s="33">
        <v>0</v>
      </c>
      <c r="U53" s="33">
        <v>0</v>
      </c>
      <c r="V53" s="14">
        <f t="shared" si="15"/>
        <v>318919</v>
      </c>
      <c r="W53" s="34">
        <v>0</v>
      </c>
      <c r="X53" s="34">
        <v>134217</v>
      </c>
      <c r="Y53" s="34">
        <v>79870</v>
      </c>
      <c r="Z53" s="34">
        <v>104832</v>
      </c>
      <c r="AA53" s="34">
        <v>0</v>
      </c>
      <c r="AB53" s="38">
        <f t="shared" si="10"/>
        <v>5898</v>
      </c>
      <c r="AC53" s="34">
        <v>2375</v>
      </c>
      <c r="AD53" s="34">
        <v>3523</v>
      </c>
      <c r="AE53" s="34">
        <v>0</v>
      </c>
      <c r="AF53" s="34">
        <v>0</v>
      </c>
      <c r="AG53" s="38">
        <f t="shared" si="16"/>
        <v>3586</v>
      </c>
      <c r="AH53" s="34">
        <v>3546</v>
      </c>
      <c r="AI53" s="34">
        <v>40</v>
      </c>
      <c r="AJ53" s="38">
        <f t="shared" si="17"/>
        <v>24478</v>
      </c>
      <c r="AK53" s="34">
        <v>13875</v>
      </c>
      <c r="AL53" s="34">
        <v>5667</v>
      </c>
      <c r="AM53" s="34">
        <v>0</v>
      </c>
      <c r="AN53" s="34">
        <v>4936</v>
      </c>
      <c r="AO53" s="38">
        <f t="shared" si="18"/>
        <v>484</v>
      </c>
      <c r="AP53" s="62">
        <v>484</v>
      </c>
      <c r="AQ53" s="62">
        <v>0</v>
      </c>
      <c r="AR53" s="34">
        <v>0</v>
      </c>
      <c r="AS53" s="34">
        <v>0</v>
      </c>
      <c r="AT53" s="38">
        <f t="shared" si="11"/>
        <v>40639</v>
      </c>
      <c r="AU53" s="34">
        <v>40639</v>
      </c>
      <c r="AV53" s="34">
        <v>0</v>
      </c>
      <c r="AW53" s="34">
        <v>0</v>
      </c>
      <c r="AX53" s="213">
        <v>7579</v>
      </c>
      <c r="AY53" s="38">
        <f t="shared" si="19"/>
        <v>0</v>
      </c>
      <c r="AZ53" s="34">
        <v>0</v>
      </c>
      <c r="BA53" s="34">
        <v>0</v>
      </c>
      <c r="BB53" s="38">
        <f t="shared" si="20"/>
        <v>0</v>
      </c>
      <c r="BC53" s="34">
        <v>0</v>
      </c>
      <c r="BD53" s="34">
        <v>0</v>
      </c>
      <c r="BE53" s="115">
        <v>0</v>
      </c>
      <c r="BF53" s="123">
        <v>0</v>
      </c>
      <c r="BG53" s="132">
        <v>21</v>
      </c>
      <c r="BH53" s="38">
        <f t="shared" si="12"/>
        <v>65165</v>
      </c>
      <c r="BI53" s="34">
        <v>25658</v>
      </c>
      <c r="BJ53" s="34">
        <v>39507</v>
      </c>
      <c r="BK53" s="34">
        <v>0</v>
      </c>
      <c r="BL53" s="38">
        <f t="shared" si="13"/>
        <v>0</v>
      </c>
      <c r="BM53" s="34">
        <v>0</v>
      </c>
      <c r="BN53" s="34">
        <v>0</v>
      </c>
      <c r="BO53" s="38">
        <f t="shared" si="7"/>
        <v>866973</v>
      </c>
      <c r="BP53" s="173"/>
    </row>
    <row r="54" spans="1:68" ht="31.5">
      <c r="A54" s="50" t="s">
        <v>103</v>
      </c>
      <c r="B54" s="49" t="s">
        <v>46</v>
      </c>
      <c r="C54" s="51" t="s">
        <v>104</v>
      </c>
      <c r="D54" s="51">
        <v>0</v>
      </c>
      <c r="E54" s="51">
        <v>0</v>
      </c>
      <c r="F54" s="14">
        <f t="shared" si="8"/>
        <v>0</v>
      </c>
      <c r="G54" s="33">
        <v>0</v>
      </c>
      <c r="H54" s="33"/>
      <c r="I54" s="14">
        <f t="shared" si="14"/>
        <v>50720</v>
      </c>
      <c r="J54" s="40">
        <v>50720</v>
      </c>
      <c r="K54" s="40">
        <v>0</v>
      </c>
      <c r="L54" s="154">
        <v>15975</v>
      </c>
      <c r="M54" s="14">
        <f t="shared" si="9"/>
        <v>1030698</v>
      </c>
      <c r="N54" s="40">
        <v>516091</v>
      </c>
      <c r="O54" s="40">
        <v>374067</v>
      </c>
      <c r="P54" s="40">
        <v>20354</v>
      </c>
      <c r="Q54" s="33">
        <v>120186</v>
      </c>
      <c r="R54" s="33">
        <v>0</v>
      </c>
      <c r="S54" s="33">
        <v>0</v>
      </c>
      <c r="T54" s="33">
        <v>0</v>
      </c>
      <c r="U54" s="33">
        <v>0</v>
      </c>
      <c r="V54" s="14">
        <f t="shared" si="15"/>
        <v>870349</v>
      </c>
      <c r="W54" s="34">
        <v>0</v>
      </c>
      <c r="X54" s="34">
        <v>299508</v>
      </c>
      <c r="Y54" s="34">
        <v>178231</v>
      </c>
      <c r="Z54" s="34">
        <v>392610</v>
      </c>
      <c r="AA54" s="34">
        <v>0</v>
      </c>
      <c r="AB54" s="38">
        <f t="shared" si="10"/>
        <v>9102</v>
      </c>
      <c r="AC54" s="34">
        <v>5666</v>
      </c>
      <c r="AD54" s="34">
        <v>3436</v>
      </c>
      <c r="AE54" s="34">
        <v>0</v>
      </c>
      <c r="AF54" s="34">
        <v>0</v>
      </c>
      <c r="AG54" s="38">
        <f t="shared" si="16"/>
        <v>5398</v>
      </c>
      <c r="AH54" s="34">
        <v>5398</v>
      </c>
      <c r="AI54" s="34">
        <v>0</v>
      </c>
      <c r="AJ54" s="38">
        <f t="shared" si="17"/>
        <v>62714</v>
      </c>
      <c r="AK54" s="34">
        <v>0</v>
      </c>
      <c r="AL54" s="34">
        <v>48883</v>
      </c>
      <c r="AM54" s="34">
        <v>0</v>
      </c>
      <c r="AN54" s="34">
        <v>13831</v>
      </c>
      <c r="AO54" s="38">
        <f t="shared" si="18"/>
        <v>455</v>
      </c>
      <c r="AP54" s="62">
        <v>455</v>
      </c>
      <c r="AQ54" s="62">
        <v>0</v>
      </c>
      <c r="AR54" s="34">
        <v>0</v>
      </c>
      <c r="AS54" s="34">
        <v>0</v>
      </c>
      <c r="AT54" s="38">
        <f t="shared" si="11"/>
        <v>64826</v>
      </c>
      <c r="AU54" s="34">
        <v>64826</v>
      </c>
      <c r="AV54" s="34">
        <v>0</v>
      </c>
      <c r="AW54" s="34">
        <v>0</v>
      </c>
      <c r="AX54" s="213">
        <v>15029</v>
      </c>
      <c r="AY54" s="38">
        <f t="shared" si="19"/>
        <v>300</v>
      </c>
      <c r="AZ54" s="34">
        <v>300</v>
      </c>
      <c r="BA54" s="34">
        <v>0</v>
      </c>
      <c r="BB54" s="38">
        <f t="shared" si="20"/>
        <v>700</v>
      </c>
      <c r="BC54" s="34">
        <v>700</v>
      </c>
      <c r="BD54" s="34">
        <v>0</v>
      </c>
      <c r="BE54" s="115">
        <v>0</v>
      </c>
      <c r="BF54" s="123">
        <v>0</v>
      </c>
      <c r="BG54" s="132">
        <v>160</v>
      </c>
      <c r="BH54" s="38">
        <f t="shared" si="12"/>
        <v>32496</v>
      </c>
      <c r="BI54" s="34">
        <v>12795</v>
      </c>
      <c r="BJ54" s="34">
        <v>19701</v>
      </c>
      <c r="BK54" s="34">
        <v>0</v>
      </c>
      <c r="BL54" s="38">
        <f t="shared" si="13"/>
        <v>0</v>
      </c>
      <c r="BM54" s="34">
        <v>0</v>
      </c>
      <c r="BN54" s="34">
        <v>0</v>
      </c>
      <c r="BO54" s="38">
        <f t="shared" si="7"/>
        <v>2158922</v>
      </c>
      <c r="BP54" s="173"/>
    </row>
    <row r="55" spans="1:68" ht="31.5">
      <c r="A55" s="50" t="s">
        <v>105</v>
      </c>
      <c r="B55" s="49" t="s">
        <v>46</v>
      </c>
      <c r="C55" s="51" t="s">
        <v>106</v>
      </c>
      <c r="D55" s="51">
        <v>0</v>
      </c>
      <c r="E55" s="51">
        <v>0</v>
      </c>
      <c r="F55" s="14">
        <f t="shared" si="8"/>
        <v>112</v>
      </c>
      <c r="G55" s="33">
        <v>112</v>
      </c>
      <c r="H55" s="33"/>
      <c r="I55" s="14">
        <f t="shared" si="14"/>
        <v>0</v>
      </c>
      <c r="J55" s="40">
        <v>0</v>
      </c>
      <c r="K55" s="40">
        <v>0</v>
      </c>
      <c r="L55" s="154">
        <v>6541</v>
      </c>
      <c r="M55" s="14">
        <f t="shared" si="9"/>
        <v>907153</v>
      </c>
      <c r="N55" s="40">
        <v>441261</v>
      </c>
      <c r="O55" s="40">
        <v>319830</v>
      </c>
      <c r="P55" s="40">
        <v>17403</v>
      </c>
      <c r="Q55" s="33">
        <v>128659</v>
      </c>
      <c r="R55" s="33">
        <v>0</v>
      </c>
      <c r="S55" s="33">
        <v>0</v>
      </c>
      <c r="T55" s="33">
        <v>0</v>
      </c>
      <c r="U55" s="33">
        <v>0</v>
      </c>
      <c r="V55" s="14">
        <f t="shared" si="15"/>
        <v>790988</v>
      </c>
      <c r="W55" s="34">
        <v>0</v>
      </c>
      <c r="X55" s="34">
        <v>309150</v>
      </c>
      <c r="Y55" s="34">
        <v>183969</v>
      </c>
      <c r="Z55" s="34">
        <v>297869</v>
      </c>
      <c r="AA55" s="34">
        <v>0</v>
      </c>
      <c r="AB55" s="38">
        <f t="shared" si="10"/>
        <v>5345</v>
      </c>
      <c r="AC55" s="34">
        <v>3357</v>
      </c>
      <c r="AD55" s="34">
        <v>1988</v>
      </c>
      <c r="AE55" s="34">
        <v>0</v>
      </c>
      <c r="AF55" s="34">
        <v>0</v>
      </c>
      <c r="AG55" s="38">
        <f t="shared" si="16"/>
        <v>7409</v>
      </c>
      <c r="AH55" s="34">
        <v>7409</v>
      </c>
      <c r="AI55" s="34">
        <v>0</v>
      </c>
      <c r="AJ55" s="38">
        <f t="shared" si="17"/>
        <v>52129</v>
      </c>
      <c r="AK55" s="34">
        <v>0</v>
      </c>
      <c r="AL55" s="34">
        <v>46009</v>
      </c>
      <c r="AM55" s="34">
        <v>0</v>
      </c>
      <c r="AN55" s="34">
        <v>6120</v>
      </c>
      <c r="AO55" s="38">
        <f t="shared" si="18"/>
        <v>2215</v>
      </c>
      <c r="AP55" s="62">
        <v>2215</v>
      </c>
      <c r="AQ55" s="62">
        <v>0</v>
      </c>
      <c r="AR55" s="34">
        <v>0</v>
      </c>
      <c r="AS55" s="34">
        <v>0</v>
      </c>
      <c r="AT55" s="38">
        <f t="shared" si="11"/>
        <v>93526</v>
      </c>
      <c r="AU55" s="34">
        <v>93526</v>
      </c>
      <c r="AV55" s="34">
        <v>0</v>
      </c>
      <c r="AW55" s="34">
        <v>0</v>
      </c>
      <c r="AX55" s="213">
        <v>28173</v>
      </c>
      <c r="AY55" s="38">
        <f t="shared" si="19"/>
        <v>377</v>
      </c>
      <c r="AZ55" s="34">
        <v>377</v>
      </c>
      <c r="BA55" s="34">
        <v>0</v>
      </c>
      <c r="BB55" s="38">
        <f t="shared" si="20"/>
        <v>0</v>
      </c>
      <c r="BC55" s="34">
        <v>0</v>
      </c>
      <c r="BD55" s="34">
        <v>0</v>
      </c>
      <c r="BE55" s="115">
        <v>0</v>
      </c>
      <c r="BF55" s="123">
        <v>0</v>
      </c>
      <c r="BG55" s="132">
        <v>211</v>
      </c>
      <c r="BH55" s="38">
        <f t="shared" si="12"/>
        <v>67765</v>
      </c>
      <c r="BI55" s="34">
        <v>26681</v>
      </c>
      <c r="BJ55" s="34">
        <v>41084</v>
      </c>
      <c r="BK55" s="34">
        <v>0</v>
      </c>
      <c r="BL55" s="38">
        <f t="shared" si="13"/>
        <v>0</v>
      </c>
      <c r="BM55" s="34">
        <v>0</v>
      </c>
      <c r="BN55" s="34">
        <v>0</v>
      </c>
      <c r="BO55" s="38">
        <f t="shared" si="7"/>
        <v>1961944</v>
      </c>
      <c r="BP55" s="173"/>
    </row>
    <row r="56" spans="1:68" ht="31.5">
      <c r="A56" s="50" t="s">
        <v>107</v>
      </c>
      <c r="B56" s="49" t="s">
        <v>46</v>
      </c>
      <c r="C56" s="51" t="s">
        <v>108</v>
      </c>
      <c r="D56" s="51">
        <v>0</v>
      </c>
      <c r="E56" s="51">
        <v>0</v>
      </c>
      <c r="F56" s="14">
        <f t="shared" si="8"/>
        <v>40</v>
      </c>
      <c r="G56" s="33">
        <v>40</v>
      </c>
      <c r="H56" s="33"/>
      <c r="I56" s="14">
        <f t="shared" si="14"/>
        <v>0</v>
      </c>
      <c r="J56" s="40">
        <v>0</v>
      </c>
      <c r="K56" s="40">
        <v>0</v>
      </c>
      <c r="L56" s="154">
        <v>16584</v>
      </c>
      <c r="M56" s="14">
        <f t="shared" si="9"/>
        <v>385671</v>
      </c>
      <c r="N56" s="40">
        <v>193360</v>
      </c>
      <c r="O56" s="40">
        <v>140148</v>
      </c>
      <c r="P56" s="40">
        <v>7626</v>
      </c>
      <c r="Q56" s="33">
        <v>44537</v>
      </c>
      <c r="R56" s="33">
        <v>0</v>
      </c>
      <c r="S56" s="33">
        <v>0</v>
      </c>
      <c r="T56" s="33">
        <v>0</v>
      </c>
      <c r="U56" s="33">
        <v>0</v>
      </c>
      <c r="V56" s="14">
        <f t="shared" si="15"/>
        <v>304602</v>
      </c>
      <c r="W56" s="34">
        <v>0</v>
      </c>
      <c r="X56" s="34">
        <v>121909</v>
      </c>
      <c r="Y56" s="34">
        <v>72545</v>
      </c>
      <c r="Z56" s="34">
        <v>110148</v>
      </c>
      <c r="AA56" s="34">
        <v>0</v>
      </c>
      <c r="AB56" s="38">
        <f t="shared" si="10"/>
        <v>4048</v>
      </c>
      <c r="AC56" s="34">
        <v>3362</v>
      </c>
      <c r="AD56" s="34">
        <v>686</v>
      </c>
      <c r="AE56" s="34">
        <v>0</v>
      </c>
      <c r="AF56" s="34">
        <v>0</v>
      </c>
      <c r="AG56" s="38">
        <f t="shared" si="16"/>
        <v>6500</v>
      </c>
      <c r="AH56" s="34">
        <v>6500</v>
      </c>
      <c r="AI56" s="34">
        <v>0</v>
      </c>
      <c r="AJ56" s="38">
        <f t="shared" si="17"/>
        <v>69165</v>
      </c>
      <c r="AK56" s="34">
        <v>0</v>
      </c>
      <c r="AL56" s="34">
        <v>60912</v>
      </c>
      <c r="AM56" s="34">
        <v>0</v>
      </c>
      <c r="AN56" s="34">
        <v>8253</v>
      </c>
      <c r="AO56" s="38">
        <f t="shared" si="18"/>
        <v>992</v>
      </c>
      <c r="AP56" s="62">
        <v>132</v>
      </c>
      <c r="AQ56" s="62">
        <v>860</v>
      </c>
      <c r="AR56" s="34">
        <v>0</v>
      </c>
      <c r="AS56" s="34">
        <v>0</v>
      </c>
      <c r="AT56" s="38">
        <f t="shared" si="11"/>
        <v>60081</v>
      </c>
      <c r="AU56" s="34">
        <v>60081</v>
      </c>
      <c r="AV56" s="34">
        <v>0</v>
      </c>
      <c r="AW56" s="34">
        <v>0</v>
      </c>
      <c r="AX56" s="213">
        <v>7869</v>
      </c>
      <c r="AY56" s="38">
        <f t="shared" si="19"/>
        <v>2563</v>
      </c>
      <c r="AZ56" s="34">
        <v>2563</v>
      </c>
      <c r="BA56" s="34">
        <v>0</v>
      </c>
      <c r="BB56" s="38">
        <f t="shared" si="20"/>
        <v>0</v>
      </c>
      <c r="BC56" s="34">
        <v>0</v>
      </c>
      <c r="BD56" s="34">
        <v>0</v>
      </c>
      <c r="BE56" s="115">
        <v>0</v>
      </c>
      <c r="BF56" s="123">
        <v>0</v>
      </c>
      <c r="BG56" s="132">
        <v>32</v>
      </c>
      <c r="BH56" s="38">
        <f t="shared" si="12"/>
        <v>46554</v>
      </c>
      <c r="BI56" s="34">
        <v>18330</v>
      </c>
      <c r="BJ56" s="34">
        <v>28224</v>
      </c>
      <c r="BK56" s="34">
        <v>0</v>
      </c>
      <c r="BL56" s="38">
        <f t="shared" si="13"/>
        <v>0</v>
      </c>
      <c r="BM56" s="34">
        <v>0</v>
      </c>
      <c r="BN56" s="34">
        <v>0</v>
      </c>
      <c r="BO56" s="38">
        <f t="shared" si="7"/>
        <v>904701</v>
      </c>
      <c r="BP56" s="173"/>
    </row>
    <row r="57" spans="1:68" ht="31.5">
      <c r="A57" s="50" t="s">
        <v>109</v>
      </c>
      <c r="B57" s="49" t="s">
        <v>46</v>
      </c>
      <c r="C57" s="51" t="s">
        <v>110</v>
      </c>
      <c r="D57" s="51">
        <v>0</v>
      </c>
      <c r="E57" s="51">
        <v>0</v>
      </c>
      <c r="F57" s="14">
        <f t="shared" si="8"/>
        <v>240</v>
      </c>
      <c r="G57" s="33">
        <v>240</v>
      </c>
      <c r="H57" s="33"/>
      <c r="I57" s="14">
        <f t="shared" si="14"/>
        <v>0</v>
      </c>
      <c r="J57" s="40">
        <v>0</v>
      </c>
      <c r="K57" s="40">
        <v>0</v>
      </c>
      <c r="L57" s="154">
        <v>28188</v>
      </c>
      <c r="M57" s="14">
        <f t="shared" si="9"/>
        <v>884082</v>
      </c>
      <c r="N57" s="40">
        <v>443479</v>
      </c>
      <c r="O57" s="40">
        <v>321436</v>
      </c>
      <c r="P57" s="40">
        <v>17491</v>
      </c>
      <c r="Q57" s="33">
        <v>101676</v>
      </c>
      <c r="R57" s="33">
        <v>0</v>
      </c>
      <c r="S57" s="33">
        <v>0</v>
      </c>
      <c r="T57" s="33">
        <v>0</v>
      </c>
      <c r="U57" s="33">
        <v>0</v>
      </c>
      <c r="V57" s="14">
        <f t="shared" si="15"/>
        <v>579416</v>
      </c>
      <c r="W57" s="34">
        <v>0</v>
      </c>
      <c r="X57" s="34">
        <v>143826</v>
      </c>
      <c r="Y57" s="34">
        <v>85588</v>
      </c>
      <c r="Z57" s="34">
        <v>350002</v>
      </c>
      <c r="AA57" s="34">
        <v>0</v>
      </c>
      <c r="AB57" s="38">
        <f t="shared" si="10"/>
        <v>4937</v>
      </c>
      <c r="AC57" s="34">
        <v>2541</v>
      </c>
      <c r="AD57" s="34">
        <v>2396</v>
      </c>
      <c r="AE57" s="34">
        <v>0</v>
      </c>
      <c r="AF57" s="34">
        <v>0</v>
      </c>
      <c r="AG57" s="38">
        <f t="shared" si="16"/>
        <v>4600</v>
      </c>
      <c r="AH57" s="34">
        <v>4457</v>
      </c>
      <c r="AI57" s="34">
        <v>143</v>
      </c>
      <c r="AJ57" s="38">
        <f t="shared" si="17"/>
        <v>46305</v>
      </c>
      <c r="AK57" s="34">
        <v>0</v>
      </c>
      <c r="AL57" s="34">
        <v>37555</v>
      </c>
      <c r="AM57" s="34">
        <v>0</v>
      </c>
      <c r="AN57" s="34">
        <v>8750</v>
      </c>
      <c r="AO57" s="38">
        <f t="shared" si="18"/>
        <v>488</v>
      </c>
      <c r="AP57" s="62">
        <v>488</v>
      </c>
      <c r="AQ57" s="62">
        <v>0</v>
      </c>
      <c r="AR57" s="34">
        <v>0</v>
      </c>
      <c r="AS57" s="34">
        <v>0</v>
      </c>
      <c r="AT57" s="38">
        <f t="shared" si="11"/>
        <v>51797</v>
      </c>
      <c r="AU57" s="34">
        <v>51797</v>
      </c>
      <c r="AV57" s="34">
        <v>0</v>
      </c>
      <c r="AW57" s="34">
        <v>0</v>
      </c>
      <c r="AX57" s="213">
        <v>20007</v>
      </c>
      <c r="AY57" s="38">
        <f t="shared" si="19"/>
        <v>0</v>
      </c>
      <c r="AZ57" s="34">
        <v>0</v>
      </c>
      <c r="BA57" s="34">
        <v>0</v>
      </c>
      <c r="BB57" s="38">
        <f t="shared" si="20"/>
        <v>4445</v>
      </c>
      <c r="BC57" s="34">
        <v>4445</v>
      </c>
      <c r="BD57" s="34">
        <v>0</v>
      </c>
      <c r="BE57" s="115">
        <v>0</v>
      </c>
      <c r="BF57" s="123">
        <v>0</v>
      </c>
      <c r="BG57" s="132">
        <v>188</v>
      </c>
      <c r="BH57" s="38">
        <f t="shared" si="12"/>
        <v>14280</v>
      </c>
      <c r="BI57" s="34">
        <v>5623</v>
      </c>
      <c r="BJ57" s="34">
        <v>8657</v>
      </c>
      <c r="BK57" s="34">
        <v>0</v>
      </c>
      <c r="BL57" s="38">
        <f t="shared" si="13"/>
        <v>0</v>
      </c>
      <c r="BM57" s="34">
        <v>0</v>
      </c>
      <c r="BN57" s="34">
        <v>0</v>
      </c>
      <c r="BO57" s="38">
        <f t="shared" si="7"/>
        <v>1638973</v>
      </c>
      <c r="BP57" s="173"/>
    </row>
    <row r="58" spans="1:68" ht="31.5">
      <c r="A58" s="50" t="s">
        <v>111</v>
      </c>
      <c r="B58" s="49" t="s">
        <v>46</v>
      </c>
      <c r="C58" s="51" t="s">
        <v>112</v>
      </c>
      <c r="D58" s="51">
        <v>0</v>
      </c>
      <c r="E58" s="51">
        <v>0</v>
      </c>
      <c r="F58" s="14">
        <f t="shared" si="8"/>
        <v>31</v>
      </c>
      <c r="G58" s="33">
        <v>0</v>
      </c>
      <c r="H58" s="33">
        <v>31</v>
      </c>
      <c r="I58" s="14">
        <f t="shared" si="14"/>
        <v>0</v>
      </c>
      <c r="J58" s="40">
        <v>0</v>
      </c>
      <c r="K58" s="40">
        <v>0</v>
      </c>
      <c r="L58" s="154">
        <v>36789</v>
      </c>
      <c r="M58" s="14">
        <f t="shared" si="9"/>
        <v>457221</v>
      </c>
      <c r="N58" s="40">
        <v>227249</v>
      </c>
      <c r="O58" s="40">
        <v>164711</v>
      </c>
      <c r="P58" s="40">
        <v>8962</v>
      </c>
      <c r="Q58" s="33">
        <v>56299</v>
      </c>
      <c r="R58" s="33">
        <v>0</v>
      </c>
      <c r="S58" s="33">
        <v>0</v>
      </c>
      <c r="T58" s="33">
        <v>0</v>
      </c>
      <c r="U58" s="33">
        <v>0</v>
      </c>
      <c r="V58" s="14">
        <f t="shared" si="15"/>
        <v>370477</v>
      </c>
      <c r="W58" s="34">
        <v>0</v>
      </c>
      <c r="X58" s="34">
        <v>130104</v>
      </c>
      <c r="Y58" s="34">
        <v>77422</v>
      </c>
      <c r="Z58" s="34">
        <v>162951</v>
      </c>
      <c r="AA58" s="34">
        <v>0</v>
      </c>
      <c r="AB58" s="38">
        <f t="shared" si="10"/>
        <v>3369</v>
      </c>
      <c r="AC58" s="34">
        <v>2071</v>
      </c>
      <c r="AD58" s="34">
        <v>1298</v>
      </c>
      <c r="AE58" s="34">
        <v>0</v>
      </c>
      <c r="AF58" s="34">
        <v>0</v>
      </c>
      <c r="AG58" s="38">
        <f t="shared" si="16"/>
        <v>2218</v>
      </c>
      <c r="AH58" s="34">
        <v>2218</v>
      </c>
      <c r="AI58" s="34">
        <v>0</v>
      </c>
      <c r="AJ58" s="38">
        <f t="shared" si="17"/>
        <v>3189</v>
      </c>
      <c r="AK58" s="34">
        <v>1339</v>
      </c>
      <c r="AL58" s="34">
        <v>446</v>
      </c>
      <c r="AM58" s="34">
        <v>0</v>
      </c>
      <c r="AN58" s="34">
        <v>1404</v>
      </c>
      <c r="AO58" s="38">
        <f t="shared" si="18"/>
        <v>57</v>
      </c>
      <c r="AP58" s="62">
        <v>19</v>
      </c>
      <c r="AQ58" s="62">
        <v>38</v>
      </c>
      <c r="AR58" s="34">
        <v>0</v>
      </c>
      <c r="AS58" s="34">
        <v>0</v>
      </c>
      <c r="AT58" s="38">
        <f t="shared" si="11"/>
        <v>18408</v>
      </c>
      <c r="AU58" s="34">
        <v>18408</v>
      </c>
      <c r="AV58" s="34">
        <v>0</v>
      </c>
      <c r="AW58" s="34">
        <v>0</v>
      </c>
      <c r="AX58" s="213">
        <v>8085</v>
      </c>
      <c r="AY58" s="38">
        <f t="shared" si="19"/>
        <v>0</v>
      </c>
      <c r="AZ58" s="34">
        <v>0</v>
      </c>
      <c r="BA58" s="34">
        <v>0</v>
      </c>
      <c r="BB58" s="38">
        <f t="shared" si="20"/>
        <v>0</v>
      </c>
      <c r="BC58" s="34">
        <v>0</v>
      </c>
      <c r="BD58" s="34">
        <v>0</v>
      </c>
      <c r="BE58" s="115">
        <v>0</v>
      </c>
      <c r="BF58" s="123">
        <v>0</v>
      </c>
      <c r="BG58" s="132">
        <v>83</v>
      </c>
      <c r="BH58" s="38">
        <f t="shared" si="12"/>
        <v>8469</v>
      </c>
      <c r="BI58" s="34">
        <v>3335</v>
      </c>
      <c r="BJ58" s="34">
        <v>5134</v>
      </c>
      <c r="BK58" s="34">
        <v>0</v>
      </c>
      <c r="BL58" s="38">
        <f t="shared" si="13"/>
        <v>0</v>
      </c>
      <c r="BM58" s="34">
        <v>0</v>
      </c>
      <c r="BN58" s="34">
        <v>0</v>
      </c>
      <c r="BO58" s="38">
        <f t="shared" si="7"/>
        <v>908396</v>
      </c>
      <c r="BP58" s="173"/>
    </row>
    <row r="59" spans="1:68" ht="31.5">
      <c r="A59" s="50" t="s">
        <v>113</v>
      </c>
      <c r="B59" s="49" t="s">
        <v>114</v>
      </c>
      <c r="C59" s="51" t="s">
        <v>115</v>
      </c>
      <c r="D59" s="51">
        <v>0</v>
      </c>
      <c r="E59" s="51">
        <v>0</v>
      </c>
      <c r="F59" s="14">
        <f t="shared" si="8"/>
        <v>0</v>
      </c>
      <c r="G59" s="33">
        <v>0</v>
      </c>
      <c r="H59" s="33"/>
      <c r="I59" s="14">
        <f t="shared" si="14"/>
        <v>0</v>
      </c>
      <c r="J59" s="40">
        <v>0</v>
      </c>
      <c r="K59" s="40">
        <v>0</v>
      </c>
      <c r="L59" s="154">
        <v>11519</v>
      </c>
      <c r="M59" s="14">
        <f t="shared" si="9"/>
        <v>238866</v>
      </c>
      <c r="N59" s="40">
        <v>119661</v>
      </c>
      <c r="O59" s="40">
        <v>86732</v>
      </c>
      <c r="P59" s="40">
        <v>4719</v>
      </c>
      <c r="Q59" s="33">
        <v>27754</v>
      </c>
      <c r="R59" s="33">
        <v>0</v>
      </c>
      <c r="S59" s="33">
        <v>0</v>
      </c>
      <c r="T59" s="33">
        <v>0</v>
      </c>
      <c r="U59" s="33">
        <v>0</v>
      </c>
      <c r="V59" s="14">
        <f t="shared" si="15"/>
        <v>205872</v>
      </c>
      <c r="W59" s="34">
        <v>0</v>
      </c>
      <c r="X59" s="34">
        <v>73276</v>
      </c>
      <c r="Y59" s="34">
        <v>43605</v>
      </c>
      <c r="Z59" s="34">
        <v>88991</v>
      </c>
      <c r="AA59" s="34">
        <v>0</v>
      </c>
      <c r="AB59" s="38">
        <f t="shared" si="10"/>
        <v>2572</v>
      </c>
      <c r="AC59" s="34">
        <v>1510</v>
      </c>
      <c r="AD59" s="34">
        <v>1062</v>
      </c>
      <c r="AE59" s="34">
        <v>0</v>
      </c>
      <c r="AF59" s="34">
        <v>0</v>
      </c>
      <c r="AG59" s="38">
        <f t="shared" si="16"/>
        <v>952</v>
      </c>
      <c r="AH59" s="34">
        <v>952</v>
      </c>
      <c r="AI59" s="34">
        <v>0</v>
      </c>
      <c r="AJ59" s="38">
        <f t="shared" si="17"/>
        <v>35227</v>
      </c>
      <c r="AK59" s="34">
        <v>0</v>
      </c>
      <c r="AL59" s="34">
        <v>30450</v>
      </c>
      <c r="AM59" s="34">
        <v>0</v>
      </c>
      <c r="AN59" s="34">
        <v>4777</v>
      </c>
      <c r="AO59" s="38">
        <f t="shared" si="18"/>
        <v>176</v>
      </c>
      <c r="AP59" s="62">
        <v>176</v>
      </c>
      <c r="AQ59" s="62">
        <v>0</v>
      </c>
      <c r="AR59" s="34">
        <v>0</v>
      </c>
      <c r="AS59" s="34">
        <v>0</v>
      </c>
      <c r="AT59" s="38">
        <f t="shared" si="11"/>
        <v>13119</v>
      </c>
      <c r="AU59" s="34">
        <v>13119</v>
      </c>
      <c r="AV59" s="34">
        <v>0</v>
      </c>
      <c r="AW59" s="34">
        <v>0</v>
      </c>
      <c r="AX59" s="213">
        <v>6902</v>
      </c>
      <c r="AY59" s="38">
        <f t="shared" si="19"/>
        <v>0</v>
      </c>
      <c r="AZ59" s="34">
        <v>0</v>
      </c>
      <c r="BA59" s="34">
        <v>0</v>
      </c>
      <c r="BB59" s="38">
        <f t="shared" si="20"/>
        <v>3569</v>
      </c>
      <c r="BC59" s="34">
        <v>3569</v>
      </c>
      <c r="BD59" s="34">
        <v>0</v>
      </c>
      <c r="BE59" s="115">
        <v>0</v>
      </c>
      <c r="BF59" s="123">
        <v>0</v>
      </c>
      <c r="BG59" s="132">
        <v>157</v>
      </c>
      <c r="BH59" s="38">
        <f t="shared" si="12"/>
        <v>27699</v>
      </c>
      <c r="BI59" s="34">
        <v>10906</v>
      </c>
      <c r="BJ59" s="34">
        <v>16793</v>
      </c>
      <c r="BK59" s="34">
        <v>0</v>
      </c>
      <c r="BL59" s="38">
        <f t="shared" si="13"/>
        <v>0</v>
      </c>
      <c r="BM59" s="34">
        <v>0</v>
      </c>
      <c r="BN59" s="34">
        <v>0</v>
      </c>
      <c r="BO59" s="38">
        <f t="shared" si="7"/>
        <v>546630</v>
      </c>
      <c r="BP59" s="173"/>
    </row>
    <row r="60" spans="1:68" ht="31.5">
      <c r="A60" s="50" t="s">
        <v>116</v>
      </c>
      <c r="B60" s="49" t="s">
        <v>114</v>
      </c>
      <c r="C60" s="51" t="s">
        <v>117</v>
      </c>
      <c r="D60" s="51">
        <v>0</v>
      </c>
      <c r="E60" s="51">
        <v>0</v>
      </c>
      <c r="F60" s="14">
        <f t="shared" si="8"/>
        <v>0</v>
      </c>
      <c r="G60" s="33">
        <v>0</v>
      </c>
      <c r="H60" s="33"/>
      <c r="I60" s="14">
        <f t="shared" si="14"/>
        <v>0</v>
      </c>
      <c r="J60" s="40">
        <v>0</v>
      </c>
      <c r="K60" s="40">
        <v>0</v>
      </c>
      <c r="L60" s="154">
        <v>17100</v>
      </c>
      <c r="M60" s="14">
        <f t="shared" si="9"/>
        <v>423106</v>
      </c>
      <c r="N60" s="40">
        <v>210284</v>
      </c>
      <c r="O60" s="40">
        <v>152415</v>
      </c>
      <c r="P60" s="40">
        <v>8293</v>
      </c>
      <c r="Q60" s="33">
        <v>52114</v>
      </c>
      <c r="R60" s="33">
        <v>0</v>
      </c>
      <c r="S60" s="33">
        <v>0</v>
      </c>
      <c r="T60" s="33">
        <v>0</v>
      </c>
      <c r="U60" s="33">
        <v>0</v>
      </c>
      <c r="V60" s="14">
        <f t="shared" si="15"/>
        <v>375505</v>
      </c>
      <c r="W60" s="34">
        <v>0</v>
      </c>
      <c r="X60" s="34">
        <v>110111</v>
      </c>
      <c r="Y60" s="34">
        <v>65525</v>
      </c>
      <c r="Z60" s="34">
        <v>199869</v>
      </c>
      <c r="AA60" s="34">
        <v>0</v>
      </c>
      <c r="AB60" s="38">
        <f t="shared" si="10"/>
        <v>4488</v>
      </c>
      <c r="AC60" s="34">
        <v>3042</v>
      </c>
      <c r="AD60" s="34">
        <v>1446</v>
      </c>
      <c r="AE60" s="34">
        <v>0</v>
      </c>
      <c r="AF60" s="34">
        <v>0</v>
      </c>
      <c r="AG60" s="38">
        <f t="shared" si="16"/>
        <v>3130</v>
      </c>
      <c r="AH60" s="34">
        <v>3119</v>
      </c>
      <c r="AI60" s="34">
        <v>11</v>
      </c>
      <c r="AJ60" s="38">
        <f t="shared" si="17"/>
        <v>58930</v>
      </c>
      <c r="AK60" s="34">
        <v>0</v>
      </c>
      <c r="AL60" s="34">
        <v>48165</v>
      </c>
      <c r="AM60" s="34">
        <v>0</v>
      </c>
      <c r="AN60" s="34">
        <v>10765</v>
      </c>
      <c r="AO60" s="38">
        <f t="shared" si="18"/>
        <v>513</v>
      </c>
      <c r="AP60" s="62">
        <v>513</v>
      </c>
      <c r="AQ60" s="62">
        <v>0</v>
      </c>
      <c r="AR60" s="34">
        <v>0</v>
      </c>
      <c r="AS60" s="34">
        <v>0</v>
      </c>
      <c r="AT60" s="38">
        <f t="shared" si="11"/>
        <v>38498</v>
      </c>
      <c r="AU60" s="34">
        <v>38498</v>
      </c>
      <c r="AV60" s="34">
        <v>0</v>
      </c>
      <c r="AW60" s="34">
        <v>0</v>
      </c>
      <c r="AX60" s="213">
        <v>7674</v>
      </c>
      <c r="AY60" s="38">
        <f t="shared" si="19"/>
        <v>0</v>
      </c>
      <c r="AZ60" s="34">
        <v>0</v>
      </c>
      <c r="BA60" s="34">
        <v>0</v>
      </c>
      <c r="BB60" s="38">
        <f t="shared" si="20"/>
        <v>0</v>
      </c>
      <c r="BC60" s="34">
        <v>0</v>
      </c>
      <c r="BD60" s="34">
        <v>0</v>
      </c>
      <c r="BE60" s="115">
        <v>0</v>
      </c>
      <c r="BF60" s="123">
        <v>0</v>
      </c>
      <c r="BG60" s="132">
        <v>22</v>
      </c>
      <c r="BH60" s="38">
        <f t="shared" si="12"/>
        <v>33721</v>
      </c>
      <c r="BI60" s="34">
        <v>13277</v>
      </c>
      <c r="BJ60" s="34">
        <v>20444</v>
      </c>
      <c r="BK60" s="34">
        <v>0</v>
      </c>
      <c r="BL60" s="38">
        <f t="shared" si="13"/>
        <v>0</v>
      </c>
      <c r="BM60" s="34">
        <v>0</v>
      </c>
      <c r="BN60" s="34">
        <v>0</v>
      </c>
      <c r="BO60" s="38">
        <f t="shared" si="7"/>
        <v>962687</v>
      </c>
      <c r="BP60" s="173"/>
    </row>
    <row r="61" spans="1:68" ht="31.5">
      <c r="A61" s="50" t="s">
        <v>118</v>
      </c>
      <c r="B61" s="49" t="s">
        <v>114</v>
      </c>
      <c r="C61" s="51" t="s">
        <v>48</v>
      </c>
      <c r="D61" s="51">
        <v>0</v>
      </c>
      <c r="E61" s="51">
        <v>0</v>
      </c>
      <c r="F61" s="14">
        <f t="shared" si="8"/>
        <v>0</v>
      </c>
      <c r="G61" s="33">
        <v>0</v>
      </c>
      <c r="H61" s="33"/>
      <c r="I61" s="14">
        <f t="shared" si="14"/>
        <v>0</v>
      </c>
      <c r="J61" s="40">
        <v>0</v>
      </c>
      <c r="K61" s="40">
        <v>0</v>
      </c>
      <c r="L61" s="154">
        <v>12178</v>
      </c>
      <c r="M61" s="14">
        <f t="shared" si="9"/>
        <v>728186</v>
      </c>
      <c r="N61" s="40">
        <v>364379</v>
      </c>
      <c r="O61" s="40">
        <v>264105</v>
      </c>
      <c r="P61" s="40">
        <v>14371</v>
      </c>
      <c r="Q61" s="33">
        <v>85331</v>
      </c>
      <c r="R61" s="33">
        <v>0</v>
      </c>
      <c r="S61" s="33">
        <v>0</v>
      </c>
      <c r="T61" s="33">
        <v>0</v>
      </c>
      <c r="U61" s="33">
        <v>0</v>
      </c>
      <c r="V61" s="14">
        <f t="shared" si="15"/>
        <v>548924</v>
      </c>
      <c r="W61" s="34">
        <v>0</v>
      </c>
      <c r="X61" s="34">
        <v>134692</v>
      </c>
      <c r="Y61" s="34">
        <v>80152</v>
      </c>
      <c r="Z61" s="34">
        <v>334080</v>
      </c>
      <c r="AA61" s="34">
        <v>0</v>
      </c>
      <c r="AB61" s="38">
        <f t="shared" si="10"/>
        <v>6945</v>
      </c>
      <c r="AC61" s="34">
        <v>4939</v>
      </c>
      <c r="AD61" s="34">
        <v>2006</v>
      </c>
      <c r="AE61" s="34">
        <v>0</v>
      </c>
      <c r="AF61" s="34">
        <v>0</v>
      </c>
      <c r="AG61" s="38">
        <f t="shared" si="16"/>
        <v>6224</v>
      </c>
      <c r="AH61" s="34">
        <v>6224</v>
      </c>
      <c r="AI61" s="34">
        <v>0</v>
      </c>
      <c r="AJ61" s="38">
        <f t="shared" si="17"/>
        <v>155039</v>
      </c>
      <c r="AK61" s="34">
        <v>72438</v>
      </c>
      <c r="AL61" s="34">
        <v>66866</v>
      </c>
      <c r="AM61" s="34">
        <v>0</v>
      </c>
      <c r="AN61" s="34">
        <v>15735</v>
      </c>
      <c r="AO61" s="38">
        <f t="shared" si="18"/>
        <v>1169</v>
      </c>
      <c r="AP61" s="62">
        <v>1169</v>
      </c>
      <c r="AQ61" s="62">
        <v>0</v>
      </c>
      <c r="AR61" s="34">
        <v>0</v>
      </c>
      <c r="AS61" s="34">
        <v>0</v>
      </c>
      <c r="AT61" s="38">
        <f t="shared" si="11"/>
        <v>72321</v>
      </c>
      <c r="AU61" s="34">
        <v>72321</v>
      </c>
      <c r="AV61" s="34">
        <v>0</v>
      </c>
      <c r="AW61" s="34">
        <v>0</v>
      </c>
      <c r="AX61" s="213">
        <v>12737</v>
      </c>
      <c r="AY61" s="38">
        <f t="shared" si="19"/>
        <v>300</v>
      </c>
      <c r="AZ61" s="34">
        <v>300</v>
      </c>
      <c r="BA61" s="34">
        <v>0</v>
      </c>
      <c r="BB61" s="38">
        <f t="shared" si="20"/>
        <v>0</v>
      </c>
      <c r="BC61" s="34">
        <v>0</v>
      </c>
      <c r="BD61" s="34">
        <v>0</v>
      </c>
      <c r="BE61" s="115">
        <v>0</v>
      </c>
      <c r="BF61" s="123">
        <v>0</v>
      </c>
      <c r="BG61" s="132">
        <v>148</v>
      </c>
      <c r="BH61" s="38">
        <f t="shared" si="12"/>
        <v>85136</v>
      </c>
      <c r="BI61" s="34">
        <v>33521</v>
      </c>
      <c r="BJ61" s="34">
        <v>51615</v>
      </c>
      <c r="BK61" s="34">
        <v>0</v>
      </c>
      <c r="BL61" s="38">
        <f t="shared" si="13"/>
        <v>0</v>
      </c>
      <c r="BM61" s="34">
        <v>0</v>
      </c>
      <c r="BN61" s="34">
        <v>0</v>
      </c>
      <c r="BO61" s="38">
        <f t="shared" si="7"/>
        <v>1629307</v>
      </c>
      <c r="BP61" s="173"/>
    </row>
    <row r="62" spans="1:68" ht="31.5">
      <c r="A62" s="50" t="s">
        <v>119</v>
      </c>
      <c r="B62" s="49" t="s">
        <v>114</v>
      </c>
      <c r="C62" s="51" t="s">
        <v>120</v>
      </c>
      <c r="D62" s="51">
        <v>0</v>
      </c>
      <c r="E62" s="51">
        <v>0</v>
      </c>
      <c r="F62" s="14">
        <f t="shared" si="8"/>
        <v>0</v>
      </c>
      <c r="G62" s="33">
        <v>0</v>
      </c>
      <c r="H62" s="33"/>
      <c r="I62" s="14">
        <f t="shared" si="14"/>
        <v>0</v>
      </c>
      <c r="J62" s="40">
        <v>0</v>
      </c>
      <c r="K62" s="40">
        <v>0</v>
      </c>
      <c r="L62" s="154">
        <v>17100</v>
      </c>
      <c r="M62" s="14">
        <f t="shared" si="9"/>
        <v>801840</v>
      </c>
      <c r="N62" s="40">
        <v>402354</v>
      </c>
      <c r="O62" s="40">
        <v>291629</v>
      </c>
      <c r="P62" s="40">
        <v>15868</v>
      </c>
      <c r="Q62" s="33">
        <v>91989</v>
      </c>
      <c r="R62" s="33">
        <v>0</v>
      </c>
      <c r="S62" s="33">
        <v>0</v>
      </c>
      <c r="T62" s="33">
        <v>0</v>
      </c>
      <c r="U62" s="33">
        <v>0</v>
      </c>
      <c r="V62" s="14">
        <f t="shared" si="15"/>
        <v>641440</v>
      </c>
      <c r="W62" s="34">
        <v>0</v>
      </c>
      <c r="X62" s="34">
        <v>218658</v>
      </c>
      <c r="Y62" s="34">
        <v>130119</v>
      </c>
      <c r="Z62" s="34">
        <v>292663</v>
      </c>
      <c r="AA62" s="34">
        <v>0</v>
      </c>
      <c r="AB62" s="38">
        <f t="shared" si="10"/>
        <v>1942</v>
      </c>
      <c r="AC62" s="34">
        <v>1522</v>
      </c>
      <c r="AD62" s="34">
        <v>420</v>
      </c>
      <c r="AE62" s="34">
        <v>0</v>
      </c>
      <c r="AF62" s="34">
        <v>0</v>
      </c>
      <c r="AG62" s="38">
        <f t="shared" si="16"/>
        <v>2405</v>
      </c>
      <c r="AH62" s="34">
        <v>2405</v>
      </c>
      <c r="AI62" s="34">
        <v>0</v>
      </c>
      <c r="AJ62" s="38">
        <f t="shared" si="17"/>
        <v>31377</v>
      </c>
      <c r="AK62" s="34">
        <v>0</v>
      </c>
      <c r="AL62" s="34">
        <v>26134</v>
      </c>
      <c r="AM62" s="34">
        <v>0</v>
      </c>
      <c r="AN62" s="34">
        <v>5243</v>
      </c>
      <c r="AO62" s="38">
        <f t="shared" si="18"/>
        <v>329</v>
      </c>
      <c r="AP62" s="62">
        <v>329</v>
      </c>
      <c r="AQ62" s="62">
        <v>0</v>
      </c>
      <c r="AR62" s="34">
        <v>0</v>
      </c>
      <c r="AS62" s="34">
        <v>0</v>
      </c>
      <c r="AT62" s="38">
        <f t="shared" si="11"/>
        <v>32917</v>
      </c>
      <c r="AU62" s="34">
        <v>32917</v>
      </c>
      <c r="AV62" s="34">
        <v>0</v>
      </c>
      <c r="AW62" s="34">
        <v>0</v>
      </c>
      <c r="AX62" s="213">
        <v>10982</v>
      </c>
      <c r="AY62" s="38">
        <f t="shared" si="19"/>
        <v>0</v>
      </c>
      <c r="AZ62" s="34">
        <v>0</v>
      </c>
      <c r="BA62" s="34">
        <v>0</v>
      </c>
      <c r="BB62" s="38">
        <f t="shared" si="20"/>
        <v>0</v>
      </c>
      <c r="BC62" s="34">
        <v>0</v>
      </c>
      <c r="BD62" s="34">
        <v>0</v>
      </c>
      <c r="BE62" s="115">
        <v>0</v>
      </c>
      <c r="BF62" s="123">
        <v>0</v>
      </c>
      <c r="BG62" s="132">
        <v>176</v>
      </c>
      <c r="BH62" s="38">
        <f t="shared" si="12"/>
        <v>27369</v>
      </c>
      <c r="BI62" s="34">
        <v>10776</v>
      </c>
      <c r="BJ62" s="34">
        <v>16593</v>
      </c>
      <c r="BK62" s="34">
        <v>0</v>
      </c>
      <c r="BL62" s="38">
        <f t="shared" si="13"/>
        <v>0</v>
      </c>
      <c r="BM62" s="34">
        <v>0</v>
      </c>
      <c r="BN62" s="34">
        <v>0</v>
      </c>
      <c r="BO62" s="38">
        <f t="shared" si="7"/>
        <v>1567877</v>
      </c>
      <c r="BP62" s="173"/>
    </row>
    <row r="63" spans="1:68" ht="31.5">
      <c r="A63" s="50" t="s">
        <v>121</v>
      </c>
      <c r="B63" s="49" t="s">
        <v>114</v>
      </c>
      <c r="C63" s="51" t="s">
        <v>52</v>
      </c>
      <c r="D63" s="51">
        <v>0</v>
      </c>
      <c r="E63" s="51">
        <v>0</v>
      </c>
      <c r="F63" s="14">
        <f t="shared" si="8"/>
        <v>14</v>
      </c>
      <c r="G63" s="33">
        <v>14</v>
      </c>
      <c r="H63" s="33"/>
      <c r="I63" s="14">
        <f t="shared" si="14"/>
        <v>38040</v>
      </c>
      <c r="J63" s="40">
        <v>38040</v>
      </c>
      <c r="K63" s="40">
        <v>0</v>
      </c>
      <c r="L63" s="154">
        <v>6807</v>
      </c>
      <c r="M63" s="14">
        <f t="shared" si="9"/>
        <v>391526</v>
      </c>
      <c r="N63" s="40">
        <v>196289</v>
      </c>
      <c r="O63" s="40">
        <v>142272</v>
      </c>
      <c r="P63" s="40">
        <v>7741</v>
      </c>
      <c r="Q63" s="33">
        <v>45224</v>
      </c>
      <c r="R63" s="33">
        <v>0</v>
      </c>
      <c r="S63" s="33">
        <v>0</v>
      </c>
      <c r="T63" s="33">
        <v>0</v>
      </c>
      <c r="U63" s="33">
        <v>0</v>
      </c>
      <c r="V63" s="14">
        <f t="shared" si="15"/>
        <v>352628</v>
      </c>
      <c r="W63" s="34">
        <v>0</v>
      </c>
      <c r="X63" s="34">
        <v>122316</v>
      </c>
      <c r="Y63" s="34">
        <v>72787</v>
      </c>
      <c r="Z63" s="34">
        <v>157525</v>
      </c>
      <c r="AA63" s="34">
        <v>0</v>
      </c>
      <c r="AB63" s="38">
        <f t="shared" si="10"/>
        <v>5429</v>
      </c>
      <c r="AC63" s="34">
        <v>2997</v>
      </c>
      <c r="AD63" s="34">
        <v>2432</v>
      </c>
      <c r="AE63" s="34">
        <v>0</v>
      </c>
      <c r="AF63" s="34">
        <v>0</v>
      </c>
      <c r="AG63" s="38">
        <f t="shared" si="16"/>
        <v>3228</v>
      </c>
      <c r="AH63" s="34">
        <v>3228</v>
      </c>
      <c r="AI63" s="34">
        <v>0</v>
      </c>
      <c r="AJ63" s="38">
        <f t="shared" si="17"/>
        <v>33222</v>
      </c>
      <c r="AK63" s="34">
        <v>0</v>
      </c>
      <c r="AL63" s="34">
        <v>29973</v>
      </c>
      <c r="AM63" s="34">
        <v>0</v>
      </c>
      <c r="AN63" s="34">
        <v>3249</v>
      </c>
      <c r="AO63" s="38">
        <f t="shared" si="18"/>
        <v>0</v>
      </c>
      <c r="AP63" s="62">
        <v>0</v>
      </c>
      <c r="AQ63" s="62">
        <v>0</v>
      </c>
      <c r="AR63" s="34">
        <v>0</v>
      </c>
      <c r="AS63" s="34">
        <v>0</v>
      </c>
      <c r="AT63" s="38">
        <f t="shared" si="11"/>
        <v>26402</v>
      </c>
      <c r="AU63" s="34">
        <v>25706</v>
      </c>
      <c r="AV63" s="34">
        <v>696</v>
      </c>
      <c r="AW63" s="34">
        <v>0</v>
      </c>
      <c r="AX63" s="213">
        <v>7203</v>
      </c>
      <c r="AY63" s="38">
        <f t="shared" si="19"/>
        <v>280</v>
      </c>
      <c r="AZ63" s="34">
        <v>280</v>
      </c>
      <c r="BA63" s="34">
        <v>0</v>
      </c>
      <c r="BB63" s="38">
        <f t="shared" si="20"/>
        <v>3003</v>
      </c>
      <c r="BC63" s="34">
        <v>3003</v>
      </c>
      <c r="BD63" s="34">
        <v>0</v>
      </c>
      <c r="BE63" s="115">
        <v>0</v>
      </c>
      <c r="BF63" s="123">
        <v>0</v>
      </c>
      <c r="BG63" s="132">
        <v>58</v>
      </c>
      <c r="BH63" s="38">
        <f t="shared" si="12"/>
        <v>22728</v>
      </c>
      <c r="BI63" s="34">
        <v>8949</v>
      </c>
      <c r="BJ63" s="34">
        <v>13779</v>
      </c>
      <c r="BK63" s="34">
        <v>0</v>
      </c>
      <c r="BL63" s="38">
        <f t="shared" si="13"/>
        <v>0</v>
      </c>
      <c r="BM63" s="34">
        <v>0</v>
      </c>
      <c r="BN63" s="34">
        <v>0</v>
      </c>
      <c r="BO63" s="38">
        <f t="shared" si="7"/>
        <v>890568</v>
      </c>
      <c r="BP63" s="173"/>
    </row>
    <row r="64" spans="1:68" ht="31.5">
      <c r="A64" s="50" t="s">
        <v>122</v>
      </c>
      <c r="B64" s="49" t="s">
        <v>114</v>
      </c>
      <c r="C64" s="51" t="s">
        <v>123</v>
      </c>
      <c r="D64" s="51">
        <v>0</v>
      </c>
      <c r="E64" s="51">
        <v>0</v>
      </c>
      <c r="F64" s="14">
        <f t="shared" si="8"/>
        <v>30</v>
      </c>
      <c r="G64" s="33">
        <v>30</v>
      </c>
      <c r="H64" s="33"/>
      <c r="I64" s="14">
        <f t="shared" si="14"/>
        <v>0</v>
      </c>
      <c r="J64" s="40">
        <v>0</v>
      </c>
      <c r="K64" s="40">
        <v>0</v>
      </c>
      <c r="L64" s="154">
        <v>17100</v>
      </c>
      <c r="M64" s="14">
        <f t="shared" si="9"/>
        <v>185337</v>
      </c>
      <c r="N64" s="40">
        <v>92884</v>
      </c>
      <c r="O64" s="40">
        <v>67323</v>
      </c>
      <c r="P64" s="40">
        <v>3663</v>
      </c>
      <c r="Q64" s="33">
        <v>21467</v>
      </c>
      <c r="R64" s="33">
        <v>0</v>
      </c>
      <c r="S64" s="33">
        <v>0</v>
      </c>
      <c r="T64" s="33">
        <v>0</v>
      </c>
      <c r="U64" s="33">
        <v>0</v>
      </c>
      <c r="V64" s="14">
        <f t="shared" si="15"/>
        <v>135574</v>
      </c>
      <c r="W64" s="34">
        <v>0</v>
      </c>
      <c r="X64" s="34">
        <v>41540</v>
      </c>
      <c r="Y64" s="34">
        <v>24720</v>
      </c>
      <c r="Z64" s="34">
        <v>69314</v>
      </c>
      <c r="AA64" s="34">
        <v>0</v>
      </c>
      <c r="AB64" s="38">
        <f t="shared" si="10"/>
        <v>1345</v>
      </c>
      <c r="AC64" s="34">
        <v>606</v>
      </c>
      <c r="AD64" s="34">
        <v>739</v>
      </c>
      <c r="AE64" s="34">
        <v>0</v>
      </c>
      <c r="AF64" s="34">
        <v>0</v>
      </c>
      <c r="AG64" s="38">
        <f t="shared" si="16"/>
        <v>757</v>
      </c>
      <c r="AH64" s="34">
        <v>757</v>
      </c>
      <c r="AI64" s="34">
        <v>0</v>
      </c>
      <c r="AJ64" s="38">
        <f t="shared" si="17"/>
        <v>31863</v>
      </c>
      <c r="AK64" s="34">
        <v>0</v>
      </c>
      <c r="AL64" s="34">
        <v>29493</v>
      </c>
      <c r="AM64" s="34">
        <v>0</v>
      </c>
      <c r="AN64" s="34">
        <v>2370</v>
      </c>
      <c r="AO64" s="38">
        <f t="shared" si="18"/>
        <v>210</v>
      </c>
      <c r="AP64" s="62">
        <v>209</v>
      </c>
      <c r="AQ64" s="62">
        <v>1</v>
      </c>
      <c r="AR64" s="34">
        <v>0</v>
      </c>
      <c r="AS64" s="34">
        <v>0</v>
      </c>
      <c r="AT64" s="38">
        <f t="shared" si="11"/>
        <v>12149</v>
      </c>
      <c r="AU64" s="34">
        <v>12149</v>
      </c>
      <c r="AV64" s="34">
        <v>0</v>
      </c>
      <c r="AW64" s="34">
        <v>0</v>
      </c>
      <c r="AX64" s="213">
        <v>6902</v>
      </c>
      <c r="AY64" s="38">
        <f t="shared" si="19"/>
        <v>0</v>
      </c>
      <c r="AZ64" s="34">
        <v>0</v>
      </c>
      <c r="BA64" s="34">
        <v>0</v>
      </c>
      <c r="BB64" s="38">
        <f t="shared" si="20"/>
        <v>0</v>
      </c>
      <c r="BC64" s="34">
        <v>0</v>
      </c>
      <c r="BD64" s="34">
        <v>0</v>
      </c>
      <c r="BE64" s="115">
        <v>0</v>
      </c>
      <c r="BF64" s="123">
        <v>0</v>
      </c>
      <c r="BG64" s="132">
        <v>6</v>
      </c>
      <c r="BH64" s="38">
        <f t="shared" si="12"/>
        <v>6945</v>
      </c>
      <c r="BI64" s="34">
        <v>2734</v>
      </c>
      <c r="BJ64" s="34">
        <v>4211</v>
      </c>
      <c r="BK64" s="34">
        <v>0</v>
      </c>
      <c r="BL64" s="38">
        <f t="shared" si="13"/>
        <v>0</v>
      </c>
      <c r="BM64" s="34">
        <v>0</v>
      </c>
      <c r="BN64" s="34">
        <v>0</v>
      </c>
      <c r="BO64" s="38">
        <f t="shared" si="7"/>
        <v>398218</v>
      </c>
      <c r="BP64" s="173"/>
    </row>
    <row r="65" spans="1:68" ht="31.5">
      <c r="A65" s="50" t="s">
        <v>124</v>
      </c>
      <c r="B65" s="49" t="s">
        <v>114</v>
      </c>
      <c r="C65" s="51" t="s">
        <v>125</v>
      </c>
      <c r="D65" s="51">
        <v>0</v>
      </c>
      <c r="E65" s="51">
        <v>0</v>
      </c>
      <c r="F65" s="14">
        <f t="shared" si="8"/>
        <v>0</v>
      </c>
      <c r="G65" s="33">
        <v>0</v>
      </c>
      <c r="H65" s="33"/>
      <c r="I65" s="14">
        <f t="shared" si="14"/>
        <v>0</v>
      </c>
      <c r="J65" s="40">
        <v>0</v>
      </c>
      <c r="K65" s="40">
        <v>0</v>
      </c>
      <c r="L65" s="154">
        <v>12228</v>
      </c>
      <c r="M65" s="14">
        <f t="shared" si="9"/>
        <v>345388</v>
      </c>
      <c r="N65" s="40">
        <v>173250</v>
      </c>
      <c r="O65" s="40">
        <v>125573</v>
      </c>
      <c r="P65" s="40">
        <v>6833</v>
      </c>
      <c r="Q65" s="33">
        <v>39732</v>
      </c>
      <c r="R65" s="33">
        <v>0</v>
      </c>
      <c r="S65" s="33">
        <v>0</v>
      </c>
      <c r="T65" s="33">
        <v>0</v>
      </c>
      <c r="U65" s="33">
        <v>0</v>
      </c>
      <c r="V65" s="14">
        <f t="shared" si="15"/>
        <v>250659</v>
      </c>
      <c r="W65" s="34">
        <v>0</v>
      </c>
      <c r="X65" s="34">
        <v>74233</v>
      </c>
      <c r="Y65" s="34">
        <v>44174</v>
      </c>
      <c r="Z65" s="34">
        <v>132252</v>
      </c>
      <c r="AA65" s="34">
        <v>0</v>
      </c>
      <c r="AB65" s="38">
        <f t="shared" si="10"/>
        <v>1574</v>
      </c>
      <c r="AC65" s="34">
        <v>913</v>
      </c>
      <c r="AD65" s="34">
        <v>661</v>
      </c>
      <c r="AE65" s="34">
        <v>0</v>
      </c>
      <c r="AF65" s="34">
        <v>0</v>
      </c>
      <c r="AG65" s="38">
        <f t="shared" si="16"/>
        <v>1591</v>
      </c>
      <c r="AH65" s="34">
        <v>1591</v>
      </c>
      <c r="AI65" s="34">
        <v>0</v>
      </c>
      <c r="AJ65" s="38">
        <f t="shared" si="17"/>
        <v>16332</v>
      </c>
      <c r="AK65" s="34">
        <v>0</v>
      </c>
      <c r="AL65" s="34">
        <v>12740</v>
      </c>
      <c r="AM65" s="34">
        <v>0</v>
      </c>
      <c r="AN65" s="34">
        <v>3592</v>
      </c>
      <c r="AO65" s="38">
        <f t="shared" si="18"/>
        <v>0</v>
      </c>
      <c r="AP65" s="62">
        <v>0</v>
      </c>
      <c r="AQ65" s="62">
        <v>0</v>
      </c>
      <c r="AR65" s="34">
        <v>0</v>
      </c>
      <c r="AS65" s="34">
        <v>0</v>
      </c>
      <c r="AT65" s="38">
        <f t="shared" si="11"/>
        <v>17138</v>
      </c>
      <c r="AU65" s="34">
        <v>17138</v>
      </c>
      <c r="AV65" s="34">
        <v>0</v>
      </c>
      <c r="AW65" s="34">
        <v>0</v>
      </c>
      <c r="AX65" s="213">
        <v>6902</v>
      </c>
      <c r="AY65" s="38">
        <f t="shared" si="19"/>
        <v>0</v>
      </c>
      <c r="AZ65" s="34">
        <v>0</v>
      </c>
      <c r="BA65" s="34">
        <v>0</v>
      </c>
      <c r="BB65" s="38">
        <f t="shared" si="20"/>
        <v>0</v>
      </c>
      <c r="BC65" s="34">
        <v>0</v>
      </c>
      <c r="BD65" s="34">
        <v>0</v>
      </c>
      <c r="BE65" s="115">
        <v>0</v>
      </c>
      <c r="BF65" s="123">
        <v>0</v>
      </c>
      <c r="BG65" s="132">
        <v>114</v>
      </c>
      <c r="BH65" s="38">
        <f t="shared" si="12"/>
        <v>14796</v>
      </c>
      <c r="BI65" s="34">
        <v>5826</v>
      </c>
      <c r="BJ65" s="34">
        <v>8970</v>
      </c>
      <c r="BK65" s="34">
        <v>0</v>
      </c>
      <c r="BL65" s="38">
        <f t="shared" si="13"/>
        <v>0</v>
      </c>
      <c r="BM65" s="34">
        <v>0</v>
      </c>
      <c r="BN65" s="34">
        <v>0</v>
      </c>
      <c r="BO65" s="38">
        <f t="shared" si="7"/>
        <v>666722</v>
      </c>
      <c r="BP65" s="173"/>
    </row>
    <row r="66" spans="1:68" ht="31.5">
      <c r="A66" s="50" t="s">
        <v>126</v>
      </c>
      <c r="B66" s="49" t="s">
        <v>114</v>
      </c>
      <c r="C66" s="51" t="s">
        <v>127</v>
      </c>
      <c r="D66" s="51">
        <v>0</v>
      </c>
      <c r="E66" s="51">
        <v>0</v>
      </c>
      <c r="F66" s="14">
        <f t="shared" si="8"/>
        <v>0</v>
      </c>
      <c r="G66" s="33">
        <v>0</v>
      </c>
      <c r="H66" s="33"/>
      <c r="I66" s="14">
        <f t="shared" si="14"/>
        <v>0</v>
      </c>
      <c r="J66" s="40">
        <v>0</v>
      </c>
      <c r="K66" s="40">
        <v>0</v>
      </c>
      <c r="L66" s="154">
        <v>18300</v>
      </c>
      <c r="M66" s="14">
        <f t="shared" si="9"/>
        <v>200384</v>
      </c>
      <c r="N66" s="40">
        <v>100367</v>
      </c>
      <c r="O66" s="40">
        <v>72747</v>
      </c>
      <c r="P66" s="40">
        <v>3959</v>
      </c>
      <c r="Q66" s="33">
        <v>23311</v>
      </c>
      <c r="R66" s="33">
        <v>0</v>
      </c>
      <c r="S66" s="33">
        <v>0</v>
      </c>
      <c r="T66" s="33">
        <v>0</v>
      </c>
      <c r="U66" s="33">
        <v>0</v>
      </c>
      <c r="V66" s="14">
        <f t="shared" si="15"/>
        <v>118157</v>
      </c>
      <c r="W66" s="34">
        <v>0</v>
      </c>
      <c r="X66" s="34">
        <v>20324</v>
      </c>
      <c r="Y66" s="34">
        <v>12094</v>
      </c>
      <c r="Z66" s="34">
        <v>85739</v>
      </c>
      <c r="AA66" s="34">
        <v>0</v>
      </c>
      <c r="AB66" s="38">
        <f t="shared" si="10"/>
        <v>981</v>
      </c>
      <c r="AC66" s="34">
        <v>506</v>
      </c>
      <c r="AD66" s="34">
        <v>475</v>
      </c>
      <c r="AE66" s="34">
        <v>0</v>
      </c>
      <c r="AF66" s="34">
        <v>0</v>
      </c>
      <c r="AG66" s="38">
        <f t="shared" si="16"/>
        <v>730</v>
      </c>
      <c r="AH66" s="34">
        <v>730</v>
      </c>
      <c r="AI66" s="34">
        <v>0</v>
      </c>
      <c r="AJ66" s="38">
        <f t="shared" si="17"/>
        <v>24415</v>
      </c>
      <c r="AK66" s="34">
        <v>0</v>
      </c>
      <c r="AL66" s="34">
        <v>21674</v>
      </c>
      <c r="AM66" s="34">
        <v>0</v>
      </c>
      <c r="AN66" s="34">
        <v>2741</v>
      </c>
      <c r="AO66" s="38">
        <f t="shared" si="18"/>
        <v>630</v>
      </c>
      <c r="AP66" s="62">
        <v>630</v>
      </c>
      <c r="AQ66" s="62">
        <v>0</v>
      </c>
      <c r="AR66" s="34">
        <v>0</v>
      </c>
      <c r="AS66" s="34">
        <v>0</v>
      </c>
      <c r="AT66" s="38">
        <f t="shared" si="11"/>
        <v>9496</v>
      </c>
      <c r="AU66" s="34">
        <v>9496</v>
      </c>
      <c r="AV66" s="34">
        <v>0</v>
      </c>
      <c r="AW66" s="34">
        <v>0</v>
      </c>
      <c r="AX66" s="213">
        <v>6902</v>
      </c>
      <c r="AY66" s="38">
        <f t="shared" si="19"/>
        <v>0</v>
      </c>
      <c r="AZ66" s="34">
        <v>0</v>
      </c>
      <c r="BA66" s="34">
        <v>0</v>
      </c>
      <c r="BB66" s="38">
        <f t="shared" si="20"/>
        <v>0</v>
      </c>
      <c r="BC66" s="34">
        <v>0</v>
      </c>
      <c r="BD66" s="34">
        <v>0</v>
      </c>
      <c r="BE66" s="115">
        <v>0</v>
      </c>
      <c r="BF66" s="123">
        <v>0</v>
      </c>
      <c r="BG66" s="132">
        <v>0</v>
      </c>
      <c r="BH66" s="38">
        <f t="shared" si="12"/>
        <v>1469</v>
      </c>
      <c r="BI66" s="34">
        <v>578</v>
      </c>
      <c r="BJ66" s="34">
        <v>891</v>
      </c>
      <c r="BK66" s="34">
        <v>0</v>
      </c>
      <c r="BL66" s="38">
        <f t="shared" si="13"/>
        <v>0</v>
      </c>
      <c r="BM66" s="34">
        <v>0</v>
      </c>
      <c r="BN66" s="34">
        <v>0</v>
      </c>
      <c r="BO66" s="38">
        <f t="shared" si="7"/>
        <v>381464</v>
      </c>
      <c r="BP66" s="173"/>
    </row>
    <row r="67" spans="1:68" ht="31.5">
      <c r="A67" s="50" t="s">
        <v>128</v>
      </c>
      <c r="B67" s="49" t="s">
        <v>114</v>
      </c>
      <c r="C67" s="51" t="s">
        <v>129</v>
      </c>
      <c r="D67" s="51">
        <v>0</v>
      </c>
      <c r="E67" s="51">
        <v>0</v>
      </c>
      <c r="F67" s="14">
        <f t="shared" si="8"/>
        <v>30</v>
      </c>
      <c r="G67" s="33">
        <v>30</v>
      </c>
      <c r="H67" s="33"/>
      <c r="I67" s="14">
        <f t="shared" si="14"/>
        <v>0</v>
      </c>
      <c r="J67" s="40">
        <v>0</v>
      </c>
      <c r="K67" s="40">
        <v>0</v>
      </c>
      <c r="L67" s="154">
        <v>8297</v>
      </c>
      <c r="M67" s="14">
        <f t="shared" si="9"/>
        <v>700476</v>
      </c>
      <c r="N67" s="40">
        <v>351827</v>
      </c>
      <c r="O67" s="40">
        <v>255007</v>
      </c>
      <c r="P67" s="40">
        <v>13876</v>
      </c>
      <c r="Q67" s="33">
        <v>79766</v>
      </c>
      <c r="R67" s="33">
        <v>0</v>
      </c>
      <c r="S67" s="33">
        <v>0</v>
      </c>
      <c r="T67" s="33">
        <v>0</v>
      </c>
      <c r="U67" s="33">
        <v>0</v>
      </c>
      <c r="V67" s="14">
        <f t="shared" si="15"/>
        <v>292083</v>
      </c>
      <c r="W67" s="34">
        <v>0</v>
      </c>
      <c r="X67" s="34">
        <v>84404</v>
      </c>
      <c r="Y67" s="34">
        <v>50227</v>
      </c>
      <c r="Z67" s="34">
        <v>157452</v>
      </c>
      <c r="AA67" s="34">
        <v>0</v>
      </c>
      <c r="AB67" s="38">
        <f t="shared" si="10"/>
        <v>3220</v>
      </c>
      <c r="AC67" s="34">
        <v>2431</v>
      </c>
      <c r="AD67" s="34">
        <v>789</v>
      </c>
      <c r="AE67" s="34">
        <v>0</v>
      </c>
      <c r="AF67" s="34">
        <v>0</v>
      </c>
      <c r="AG67" s="38">
        <f t="shared" si="16"/>
        <v>2104</v>
      </c>
      <c r="AH67" s="34">
        <v>2104</v>
      </c>
      <c r="AI67" s="34">
        <v>0</v>
      </c>
      <c r="AJ67" s="38">
        <f t="shared" si="17"/>
        <v>5214</v>
      </c>
      <c r="AK67" s="34">
        <v>0</v>
      </c>
      <c r="AL67" s="34">
        <v>4150</v>
      </c>
      <c r="AM67" s="34">
        <v>0</v>
      </c>
      <c r="AN67" s="34">
        <v>1064</v>
      </c>
      <c r="AO67" s="38">
        <f t="shared" si="18"/>
        <v>0</v>
      </c>
      <c r="AP67" s="62">
        <v>0</v>
      </c>
      <c r="AQ67" s="62">
        <v>0</v>
      </c>
      <c r="AR67" s="34">
        <v>0</v>
      </c>
      <c r="AS67" s="34">
        <v>0</v>
      </c>
      <c r="AT67" s="38">
        <f t="shared" si="11"/>
        <v>22795</v>
      </c>
      <c r="AU67" s="34">
        <v>22795</v>
      </c>
      <c r="AV67" s="34">
        <v>0</v>
      </c>
      <c r="AW67" s="34">
        <v>0</v>
      </c>
      <c r="AX67" s="213">
        <v>12667</v>
      </c>
      <c r="AY67" s="38">
        <f t="shared" si="19"/>
        <v>943</v>
      </c>
      <c r="AZ67" s="34">
        <v>943</v>
      </c>
      <c r="BA67" s="34">
        <v>0</v>
      </c>
      <c r="BB67" s="38">
        <f t="shared" si="20"/>
        <v>0</v>
      </c>
      <c r="BC67" s="34">
        <v>0</v>
      </c>
      <c r="BD67" s="34">
        <v>0</v>
      </c>
      <c r="BE67" s="115">
        <v>0</v>
      </c>
      <c r="BF67" s="123">
        <v>0</v>
      </c>
      <c r="BG67" s="132">
        <v>88</v>
      </c>
      <c r="BH67" s="38">
        <f t="shared" si="12"/>
        <v>7816</v>
      </c>
      <c r="BI67" s="34">
        <v>3077</v>
      </c>
      <c r="BJ67" s="34">
        <v>4739</v>
      </c>
      <c r="BK67" s="34">
        <v>0</v>
      </c>
      <c r="BL67" s="38">
        <f t="shared" si="13"/>
        <v>0</v>
      </c>
      <c r="BM67" s="34">
        <v>0</v>
      </c>
      <c r="BN67" s="34">
        <v>0</v>
      </c>
      <c r="BO67" s="38">
        <f t="shared" si="7"/>
        <v>1055733</v>
      </c>
      <c r="BP67" s="173"/>
    </row>
    <row r="68" spans="1:68" ht="31.5">
      <c r="A68" s="50" t="s">
        <v>130</v>
      </c>
      <c r="B68" s="49" t="s">
        <v>114</v>
      </c>
      <c r="C68" s="51" t="s">
        <v>54</v>
      </c>
      <c r="D68" s="51">
        <v>0</v>
      </c>
      <c r="E68" s="51">
        <v>0</v>
      </c>
      <c r="F68" s="14">
        <f t="shared" si="8"/>
        <v>0</v>
      </c>
      <c r="G68" s="33">
        <v>0</v>
      </c>
      <c r="H68" s="33"/>
      <c r="I68" s="14">
        <f t="shared" si="14"/>
        <v>0</v>
      </c>
      <c r="J68" s="40">
        <v>0</v>
      </c>
      <c r="K68" s="40">
        <v>0</v>
      </c>
      <c r="L68" s="154">
        <v>22334</v>
      </c>
      <c r="M68" s="14">
        <f t="shared" si="9"/>
        <v>782669</v>
      </c>
      <c r="N68" s="40">
        <v>389183</v>
      </c>
      <c r="O68" s="40">
        <v>282082</v>
      </c>
      <c r="P68" s="40">
        <v>15349</v>
      </c>
      <c r="Q68" s="33">
        <v>96055</v>
      </c>
      <c r="R68" s="33">
        <v>0</v>
      </c>
      <c r="S68" s="33">
        <v>0</v>
      </c>
      <c r="T68" s="33">
        <v>0</v>
      </c>
      <c r="U68" s="33">
        <v>0</v>
      </c>
      <c r="V68" s="14">
        <f t="shared" si="15"/>
        <v>511934</v>
      </c>
      <c r="W68" s="34">
        <v>0</v>
      </c>
      <c r="X68" s="34">
        <v>150421</v>
      </c>
      <c r="Y68" s="34">
        <v>89512</v>
      </c>
      <c r="Z68" s="34">
        <v>272001</v>
      </c>
      <c r="AA68" s="34">
        <v>0</v>
      </c>
      <c r="AB68" s="38">
        <f t="shared" si="10"/>
        <v>2762</v>
      </c>
      <c r="AC68" s="34">
        <v>1579</v>
      </c>
      <c r="AD68" s="34">
        <v>1183</v>
      </c>
      <c r="AE68" s="34">
        <v>0</v>
      </c>
      <c r="AF68" s="34">
        <v>0</v>
      </c>
      <c r="AG68" s="38">
        <f t="shared" si="16"/>
        <v>2324</v>
      </c>
      <c r="AH68" s="34">
        <v>2324</v>
      </c>
      <c r="AI68" s="34">
        <v>0</v>
      </c>
      <c r="AJ68" s="38">
        <f t="shared" si="17"/>
        <v>43247</v>
      </c>
      <c r="AK68" s="34">
        <v>0</v>
      </c>
      <c r="AL68" s="34">
        <v>34188</v>
      </c>
      <c r="AM68" s="34">
        <v>0</v>
      </c>
      <c r="AN68" s="34">
        <v>9059</v>
      </c>
      <c r="AO68" s="38">
        <f t="shared" si="18"/>
        <v>108</v>
      </c>
      <c r="AP68" s="62">
        <v>108</v>
      </c>
      <c r="AQ68" s="62">
        <v>0</v>
      </c>
      <c r="AR68" s="34">
        <v>0</v>
      </c>
      <c r="AS68" s="34">
        <v>0</v>
      </c>
      <c r="AT68" s="38">
        <f t="shared" si="11"/>
        <v>26270</v>
      </c>
      <c r="AU68" s="34">
        <v>26270</v>
      </c>
      <c r="AV68" s="34">
        <v>0</v>
      </c>
      <c r="AW68" s="34">
        <v>0</v>
      </c>
      <c r="AX68" s="213">
        <v>11315</v>
      </c>
      <c r="AY68" s="38">
        <f t="shared" si="19"/>
        <v>0</v>
      </c>
      <c r="AZ68" s="34">
        <v>0</v>
      </c>
      <c r="BA68" s="34">
        <v>0</v>
      </c>
      <c r="BB68" s="38">
        <f t="shared" si="20"/>
        <v>0</v>
      </c>
      <c r="BC68" s="34">
        <v>0</v>
      </c>
      <c r="BD68" s="34">
        <v>0</v>
      </c>
      <c r="BE68" s="115">
        <v>0</v>
      </c>
      <c r="BF68" s="123">
        <v>0</v>
      </c>
      <c r="BG68" s="132">
        <v>163</v>
      </c>
      <c r="BH68" s="38">
        <f t="shared" si="12"/>
        <v>30046</v>
      </c>
      <c r="BI68" s="34">
        <v>11830</v>
      </c>
      <c r="BJ68" s="34">
        <v>18216</v>
      </c>
      <c r="BK68" s="34">
        <v>0</v>
      </c>
      <c r="BL68" s="38">
        <f t="shared" si="13"/>
        <v>0</v>
      </c>
      <c r="BM68" s="34">
        <v>0</v>
      </c>
      <c r="BN68" s="34">
        <v>0</v>
      </c>
      <c r="BO68" s="38">
        <f t="shared" si="7"/>
        <v>1433172</v>
      </c>
      <c r="BP68" s="173"/>
    </row>
    <row r="69" spans="1:68" ht="31.5">
      <c r="A69" s="50" t="s">
        <v>131</v>
      </c>
      <c r="B69" s="49" t="s">
        <v>114</v>
      </c>
      <c r="C69" s="51" t="s">
        <v>132</v>
      </c>
      <c r="D69" s="51">
        <v>0</v>
      </c>
      <c r="E69" s="51">
        <v>0</v>
      </c>
      <c r="F69" s="14">
        <f t="shared" si="8"/>
        <v>0</v>
      </c>
      <c r="G69" s="33">
        <v>0</v>
      </c>
      <c r="H69" s="33"/>
      <c r="I69" s="14">
        <f t="shared" si="14"/>
        <v>0</v>
      </c>
      <c r="J69" s="40">
        <v>0</v>
      </c>
      <c r="K69" s="40">
        <v>0</v>
      </c>
      <c r="L69" s="154">
        <v>8247</v>
      </c>
      <c r="M69" s="14">
        <f t="shared" si="9"/>
        <v>449484</v>
      </c>
      <c r="N69" s="40">
        <v>224810</v>
      </c>
      <c r="O69" s="40">
        <v>162943</v>
      </c>
      <c r="P69" s="40">
        <v>8866</v>
      </c>
      <c r="Q69" s="33">
        <v>52865</v>
      </c>
      <c r="R69" s="33">
        <v>0</v>
      </c>
      <c r="S69" s="33">
        <v>0</v>
      </c>
      <c r="T69" s="33">
        <v>0</v>
      </c>
      <c r="U69" s="33">
        <v>0</v>
      </c>
      <c r="V69" s="14">
        <f t="shared" si="15"/>
        <v>329080</v>
      </c>
      <c r="W69" s="34">
        <v>0</v>
      </c>
      <c r="X69" s="34">
        <v>105784</v>
      </c>
      <c r="Y69" s="34">
        <v>62950</v>
      </c>
      <c r="Z69" s="34">
        <v>160346</v>
      </c>
      <c r="AA69" s="34">
        <v>0</v>
      </c>
      <c r="AB69" s="38">
        <f t="shared" si="10"/>
        <v>3732</v>
      </c>
      <c r="AC69" s="34">
        <v>2178</v>
      </c>
      <c r="AD69" s="34">
        <v>1554</v>
      </c>
      <c r="AE69" s="34">
        <v>0</v>
      </c>
      <c r="AF69" s="34">
        <v>0</v>
      </c>
      <c r="AG69" s="38">
        <f t="shared" si="16"/>
        <v>3771</v>
      </c>
      <c r="AH69" s="34">
        <v>3771</v>
      </c>
      <c r="AI69" s="34">
        <v>0</v>
      </c>
      <c r="AJ69" s="38">
        <f t="shared" si="17"/>
        <v>21064</v>
      </c>
      <c r="AK69" s="34">
        <v>0</v>
      </c>
      <c r="AL69" s="34">
        <v>13772</v>
      </c>
      <c r="AM69" s="34">
        <v>0</v>
      </c>
      <c r="AN69" s="34">
        <v>7292</v>
      </c>
      <c r="AO69" s="38">
        <f t="shared" si="18"/>
        <v>123</v>
      </c>
      <c r="AP69" s="62">
        <v>123</v>
      </c>
      <c r="AQ69" s="62">
        <v>0</v>
      </c>
      <c r="AR69" s="34">
        <v>0</v>
      </c>
      <c r="AS69" s="34">
        <v>0</v>
      </c>
      <c r="AT69" s="38">
        <f t="shared" si="11"/>
        <v>39481</v>
      </c>
      <c r="AU69" s="34">
        <v>39481</v>
      </c>
      <c r="AV69" s="34">
        <v>0</v>
      </c>
      <c r="AW69" s="34">
        <v>0</v>
      </c>
      <c r="AX69" s="213">
        <v>7808</v>
      </c>
      <c r="AY69" s="38">
        <f t="shared" si="19"/>
        <v>0</v>
      </c>
      <c r="AZ69" s="34">
        <v>0</v>
      </c>
      <c r="BA69" s="34">
        <v>0</v>
      </c>
      <c r="BB69" s="38">
        <f t="shared" si="20"/>
        <v>0</v>
      </c>
      <c r="BC69" s="34">
        <v>0</v>
      </c>
      <c r="BD69" s="34">
        <v>0</v>
      </c>
      <c r="BE69" s="115">
        <v>0</v>
      </c>
      <c r="BF69" s="123">
        <v>0</v>
      </c>
      <c r="BG69" s="132">
        <v>49</v>
      </c>
      <c r="BH69" s="38">
        <f t="shared" si="12"/>
        <v>24986</v>
      </c>
      <c r="BI69" s="34">
        <v>9838</v>
      </c>
      <c r="BJ69" s="34">
        <v>15148</v>
      </c>
      <c r="BK69" s="34">
        <v>0</v>
      </c>
      <c r="BL69" s="38">
        <f t="shared" si="13"/>
        <v>0</v>
      </c>
      <c r="BM69" s="34">
        <v>0</v>
      </c>
      <c r="BN69" s="34">
        <v>0</v>
      </c>
      <c r="BO69" s="38">
        <f t="shared" si="7"/>
        <v>887825</v>
      </c>
      <c r="BP69" s="173"/>
    </row>
    <row r="70" spans="1:68" ht="31.5">
      <c r="A70" s="50" t="s">
        <v>133</v>
      </c>
      <c r="B70" s="49" t="s">
        <v>114</v>
      </c>
      <c r="C70" s="51" t="s">
        <v>55</v>
      </c>
      <c r="D70" s="51">
        <v>0</v>
      </c>
      <c r="E70" s="51">
        <v>0</v>
      </c>
      <c r="F70" s="14">
        <f t="shared" si="8"/>
        <v>0</v>
      </c>
      <c r="G70" s="33">
        <v>0</v>
      </c>
      <c r="H70" s="33"/>
      <c r="I70" s="14">
        <f t="shared" si="14"/>
        <v>0</v>
      </c>
      <c r="J70" s="40">
        <v>0</v>
      </c>
      <c r="K70" s="40">
        <v>0</v>
      </c>
      <c r="L70" s="154">
        <v>10000</v>
      </c>
      <c r="M70" s="14">
        <f t="shared" si="9"/>
        <v>482556</v>
      </c>
      <c r="N70" s="40">
        <v>241184</v>
      </c>
      <c r="O70" s="40">
        <v>174812</v>
      </c>
      <c r="P70" s="40">
        <v>9512</v>
      </c>
      <c r="Q70" s="33">
        <v>57048</v>
      </c>
      <c r="R70" s="33">
        <v>0</v>
      </c>
      <c r="S70" s="33">
        <v>0</v>
      </c>
      <c r="T70" s="33">
        <v>0</v>
      </c>
      <c r="U70" s="33">
        <v>0</v>
      </c>
      <c r="V70" s="14">
        <f t="shared" si="15"/>
        <v>292995</v>
      </c>
      <c r="W70" s="34">
        <v>0</v>
      </c>
      <c r="X70" s="34">
        <v>82030</v>
      </c>
      <c r="Y70" s="34">
        <v>48815</v>
      </c>
      <c r="Z70" s="34">
        <v>162150</v>
      </c>
      <c r="AA70" s="34">
        <v>0</v>
      </c>
      <c r="AB70" s="38">
        <f t="shared" si="10"/>
        <v>1638</v>
      </c>
      <c r="AC70" s="34">
        <v>1129</v>
      </c>
      <c r="AD70" s="34">
        <v>509</v>
      </c>
      <c r="AE70" s="34">
        <v>0</v>
      </c>
      <c r="AF70" s="34">
        <v>0</v>
      </c>
      <c r="AG70" s="38">
        <f t="shared" si="16"/>
        <v>4307</v>
      </c>
      <c r="AH70" s="34">
        <v>4307</v>
      </c>
      <c r="AI70" s="34">
        <v>0</v>
      </c>
      <c r="AJ70" s="38">
        <f t="shared" si="17"/>
        <v>53641</v>
      </c>
      <c r="AK70" s="34">
        <v>0</v>
      </c>
      <c r="AL70" s="34">
        <v>45593</v>
      </c>
      <c r="AM70" s="34">
        <v>0</v>
      </c>
      <c r="AN70" s="34">
        <v>8048</v>
      </c>
      <c r="AO70" s="38">
        <f t="shared" si="18"/>
        <v>0</v>
      </c>
      <c r="AP70" s="62">
        <v>0</v>
      </c>
      <c r="AQ70" s="62">
        <v>0</v>
      </c>
      <c r="AR70" s="34">
        <v>0</v>
      </c>
      <c r="AS70" s="34">
        <v>0</v>
      </c>
      <c r="AT70" s="38">
        <f t="shared" si="11"/>
        <v>55657</v>
      </c>
      <c r="AU70" s="34">
        <v>55657</v>
      </c>
      <c r="AV70" s="34">
        <v>0</v>
      </c>
      <c r="AW70" s="34">
        <v>0</v>
      </c>
      <c r="AX70" s="213">
        <v>8292</v>
      </c>
      <c r="AY70" s="38">
        <f t="shared" si="19"/>
        <v>0</v>
      </c>
      <c r="AZ70" s="34">
        <v>0</v>
      </c>
      <c r="BA70" s="34">
        <v>0</v>
      </c>
      <c r="BB70" s="38">
        <f t="shared" si="20"/>
        <v>0</v>
      </c>
      <c r="BC70" s="34">
        <v>0</v>
      </c>
      <c r="BD70" s="34">
        <v>0</v>
      </c>
      <c r="BE70" s="115">
        <v>0</v>
      </c>
      <c r="BF70" s="123">
        <v>0</v>
      </c>
      <c r="BG70" s="132">
        <v>72</v>
      </c>
      <c r="BH70" s="38">
        <f t="shared" si="12"/>
        <v>14438</v>
      </c>
      <c r="BI70" s="34">
        <v>5685</v>
      </c>
      <c r="BJ70" s="34">
        <v>8753</v>
      </c>
      <c r="BK70" s="34">
        <v>0</v>
      </c>
      <c r="BL70" s="38">
        <f t="shared" si="13"/>
        <v>0</v>
      </c>
      <c r="BM70" s="34">
        <v>0</v>
      </c>
      <c r="BN70" s="34">
        <v>0</v>
      </c>
      <c r="BO70" s="38">
        <f t="shared" si="7"/>
        <v>923596</v>
      </c>
      <c r="BP70" s="173"/>
    </row>
    <row r="71" spans="1:68" ht="31.5">
      <c r="A71" s="50" t="s">
        <v>134</v>
      </c>
      <c r="B71" s="49" t="s">
        <v>114</v>
      </c>
      <c r="C71" s="51" t="s">
        <v>56</v>
      </c>
      <c r="D71" s="51">
        <v>0</v>
      </c>
      <c r="E71" s="51">
        <v>0</v>
      </c>
      <c r="F71" s="14">
        <f t="shared" si="8"/>
        <v>0</v>
      </c>
      <c r="G71" s="33">
        <v>0</v>
      </c>
      <c r="H71" s="33"/>
      <c r="I71" s="14">
        <f t="shared" si="14"/>
        <v>0</v>
      </c>
      <c r="J71" s="40">
        <v>0</v>
      </c>
      <c r="K71" s="40">
        <v>0</v>
      </c>
      <c r="L71" s="154">
        <v>21600</v>
      </c>
      <c r="M71" s="14">
        <f t="shared" si="9"/>
        <v>768235</v>
      </c>
      <c r="N71" s="40">
        <v>383326</v>
      </c>
      <c r="O71" s="40">
        <v>277838</v>
      </c>
      <c r="P71" s="40">
        <v>15118</v>
      </c>
      <c r="Q71" s="33">
        <v>91953</v>
      </c>
      <c r="R71" s="33">
        <v>0</v>
      </c>
      <c r="S71" s="33">
        <v>0</v>
      </c>
      <c r="T71" s="33">
        <v>0</v>
      </c>
      <c r="U71" s="33">
        <v>0</v>
      </c>
      <c r="V71" s="14">
        <f t="shared" si="15"/>
        <v>457851</v>
      </c>
      <c r="W71" s="34">
        <v>0</v>
      </c>
      <c r="X71" s="34">
        <v>121365</v>
      </c>
      <c r="Y71" s="34">
        <v>72222</v>
      </c>
      <c r="Z71" s="34">
        <v>264264</v>
      </c>
      <c r="AA71" s="34">
        <v>0</v>
      </c>
      <c r="AB71" s="38">
        <f t="shared" si="10"/>
        <v>3694</v>
      </c>
      <c r="AC71" s="34">
        <v>2419</v>
      </c>
      <c r="AD71" s="34">
        <v>1275</v>
      </c>
      <c r="AE71" s="34">
        <v>0</v>
      </c>
      <c r="AF71" s="34">
        <v>0</v>
      </c>
      <c r="AG71" s="38">
        <f t="shared" si="16"/>
        <v>4293</v>
      </c>
      <c r="AH71" s="34">
        <v>4293</v>
      </c>
      <c r="AI71" s="34">
        <v>0</v>
      </c>
      <c r="AJ71" s="38">
        <f t="shared" si="17"/>
        <v>44785</v>
      </c>
      <c r="AK71" s="34">
        <v>0</v>
      </c>
      <c r="AL71" s="34">
        <v>31985</v>
      </c>
      <c r="AM71" s="34">
        <v>0</v>
      </c>
      <c r="AN71" s="34">
        <v>12800</v>
      </c>
      <c r="AO71" s="38">
        <f t="shared" si="18"/>
        <v>27</v>
      </c>
      <c r="AP71" s="62">
        <v>27</v>
      </c>
      <c r="AQ71" s="62">
        <v>0</v>
      </c>
      <c r="AR71" s="34">
        <v>0</v>
      </c>
      <c r="AS71" s="34">
        <v>0</v>
      </c>
      <c r="AT71" s="38">
        <f t="shared" si="11"/>
        <v>39006</v>
      </c>
      <c r="AU71" s="34">
        <v>39006</v>
      </c>
      <c r="AV71" s="34">
        <v>0</v>
      </c>
      <c r="AW71" s="34">
        <v>0</v>
      </c>
      <c r="AX71" s="213">
        <v>12824</v>
      </c>
      <c r="AY71" s="38">
        <f t="shared" si="19"/>
        <v>0</v>
      </c>
      <c r="AZ71" s="34">
        <v>0</v>
      </c>
      <c r="BA71" s="34">
        <v>0</v>
      </c>
      <c r="BB71" s="38">
        <f t="shared" si="20"/>
        <v>0</v>
      </c>
      <c r="BC71" s="34">
        <v>0</v>
      </c>
      <c r="BD71" s="34">
        <v>0</v>
      </c>
      <c r="BE71" s="115">
        <v>0</v>
      </c>
      <c r="BF71" s="123">
        <v>0</v>
      </c>
      <c r="BG71" s="132">
        <v>189</v>
      </c>
      <c r="BH71" s="38">
        <f t="shared" si="12"/>
        <v>10284</v>
      </c>
      <c r="BI71" s="34">
        <v>4049</v>
      </c>
      <c r="BJ71" s="34">
        <v>6235</v>
      </c>
      <c r="BK71" s="34">
        <v>0</v>
      </c>
      <c r="BL71" s="38">
        <f t="shared" si="13"/>
        <v>0</v>
      </c>
      <c r="BM71" s="34">
        <v>0</v>
      </c>
      <c r="BN71" s="34">
        <v>0</v>
      </c>
      <c r="BO71" s="38">
        <f t="shared" si="7"/>
        <v>1362788</v>
      </c>
      <c r="BP71" s="173"/>
    </row>
    <row r="72" spans="1:68" ht="31.5">
      <c r="A72" s="50" t="s">
        <v>135</v>
      </c>
      <c r="B72" s="49" t="s">
        <v>114</v>
      </c>
      <c r="C72" s="51" t="s">
        <v>136</v>
      </c>
      <c r="D72" s="51">
        <v>0</v>
      </c>
      <c r="E72" s="51">
        <v>0</v>
      </c>
      <c r="F72" s="14">
        <f t="shared" si="8"/>
        <v>0</v>
      </c>
      <c r="G72" s="33">
        <v>0</v>
      </c>
      <c r="H72" s="33"/>
      <c r="I72" s="14">
        <f t="shared" si="14"/>
        <v>0</v>
      </c>
      <c r="J72" s="40">
        <v>0</v>
      </c>
      <c r="K72" s="40">
        <v>0</v>
      </c>
      <c r="L72" s="154">
        <v>5400</v>
      </c>
      <c r="M72" s="14">
        <f t="shared" si="9"/>
        <v>430735</v>
      </c>
      <c r="N72" s="40">
        <v>215880</v>
      </c>
      <c r="O72" s="40">
        <v>156472</v>
      </c>
      <c r="P72" s="40">
        <v>8514</v>
      </c>
      <c r="Q72" s="33">
        <v>49869</v>
      </c>
      <c r="R72" s="33">
        <v>0</v>
      </c>
      <c r="S72" s="33">
        <v>0</v>
      </c>
      <c r="T72" s="33">
        <v>0</v>
      </c>
      <c r="U72" s="33">
        <v>0</v>
      </c>
      <c r="V72" s="14">
        <f t="shared" si="15"/>
        <v>195350</v>
      </c>
      <c r="W72" s="34">
        <v>0</v>
      </c>
      <c r="X72" s="34">
        <v>54488</v>
      </c>
      <c r="Y72" s="34">
        <v>32425</v>
      </c>
      <c r="Z72" s="34">
        <v>108437</v>
      </c>
      <c r="AA72" s="34">
        <v>0</v>
      </c>
      <c r="AB72" s="38">
        <f t="shared" si="10"/>
        <v>2388</v>
      </c>
      <c r="AC72" s="34">
        <v>1284</v>
      </c>
      <c r="AD72" s="34">
        <v>1104</v>
      </c>
      <c r="AE72" s="34">
        <v>0</v>
      </c>
      <c r="AF72" s="34">
        <v>0</v>
      </c>
      <c r="AG72" s="38">
        <f t="shared" si="16"/>
        <v>1828</v>
      </c>
      <c r="AH72" s="34">
        <v>1828</v>
      </c>
      <c r="AI72" s="34">
        <v>0</v>
      </c>
      <c r="AJ72" s="38">
        <f t="shared" si="17"/>
        <v>6855</v>
      </c>
      <c r="AK72" s="34">
        <v>545</v>
      </c>
      <c r="AL72" s="34">
        <v>4905</v>
      </c>
      <c r="AM72" s="34">
        <v>0</v>
      </c>
      <c r="AN72" s="34">
        <v>1405</v>
      </c>
      <c r="AO72" s="38">
        <f t="shared" si="18"/>
        <v>200</v>
      </c>
      <c r="AP72" s="62">
        <v>168</v>
      </c>
      <c r="AQ72" s="62">
        <v>32</v>
      </c>
      <c r="AR72" s="34">
        <v>0</v>
      </c>
      <c r="AS72" s="34">
        <v>0</v>
      </c>
      <c r="AT72" s="38">
        <f t="shared" si="11"/>
        <v>19367</v>
      </c>
      <c r="AU72" s="34">
        <v>19367</v>
      </c>
      <c r="AV72" s="34">
        <v>0</v>
      </c>
      <c r="AW72" s="34">
        <v>0</v>
      </c>
      <c r="AX72" s="213">
        <v>7303</v>
      </c>
      <c r="AY72" s="38">
        <f t="shared" si="19"/>
        <v>0</v>
      </c>
      <c r="AZ72" s="34">
        <v>0</v>
      </c>
      <c r="BA72" s="34">
        <v>0</v>
      </c>
      <c r="BB72" s="38">
        <f t="shared" si="20"/>
        <v>1339</v>
      </c>
      <c r="BC72" s="34">
        <v>1339</v>
      </c>
      <c r="BD72" s="34">
        <v>0</v>
      </c>
      <c r="BE72" s="115">
        <v>0</v>
      </c>
      <c r="BF72" s="123">
        <v>0</v>
      </c>
      <c r="BG72" s="132">
        <v>95</v>
      </c>
      <c r="BH72" s="38">
        <f t="shared" si="12"/>
        <v>5976</v>
      </c>
      <c r="BI72" s="34">
        <v>2353</v>
      </c>
      <c r="BJ72" s="34">
        <v>3623</v>
      </c>
      <c r="BK72" s="34">
        <v>0</v>
      </c>
      <c r="BL72" s="38">
        <f t="shared" si="13"/>
        <v>0</v>
      </c>
      <c r="BM72" s="34">
        <v>0</v>
      </c>
      <c r="BN72" s="34">
        <v>0</v>
      </c>
      <c r="BO72" s="38">
        <f t="shared" si="7"/>
        <v>676836</v>
      </c>
      <c r="BP72" s="173"/>
    </row>
    <row r="73" spans="1:68" ht="31.5">
      <c r="A73" s="50" t="s">
        <v>137</v>
      </c>
      <c r="B73" s="49" t="s">
        <v>114</v>
      </c>
      <c r="C73" s="51" t="s">
        <v>58</v>
      </c>
      <c r="D73" s="51">
        <v>0</v>
      </c>
      <c r="E73" s="51">
        <v>0</v>
      </c>
      <c r="F73" s="14">
        <f t="shared" si="8"/>
        <v>39</v>
      </c>
      <c r="G73" s="33">
        <v>39</v>
      </c>
      <c r="H73" s="33"/>
      <c r="I73" s="14">
        <f t="shared" si="14"/>
        <v>0</v>
      </c>
      <c r="J73" s="40">
        <v>0</v>
      </c>
      <c r="K73" s="40">
        <v>0</v>
      </c>
      <c r="L73" s="154">
        <v>6000</v>
      </c>
      <c r="M73" s="14">
        <f t="shared" si="9"/>
        <v>523430</v>
      </c>
      <c r="N73" s="40">
        <v>262157</v>
      </c>
      <c r="O73" s="40">
        <v>190014</v>
      </c>
      <c r="P73" s="40">
        <v>10339</v>
      </c>
      <c r="Q73" s="33">
        <v>60920</v>
      </c>
      <c r="R73" s="33">
        <v>0</v>
      </c>
      <c r="S73" s="33">
        <v>0</v>
      </c>
      <c r="T73" s="33">
        <v>0</v>
      </c>
      <c r="U73" s="33">
        <v>0</v>
      </c>
      <c r="V73" s="14">
        <f t="shared" si="15"/>
        <v>330336</v>
      </c>
      <c r="W73" s="34">
        <v>0</v>
      </c>
      <c r="X73" s="34">
        <v>92209</v>
      </c>
      <c r="Y73" s="34">
        <v>54871</v>
      </c>
      <c r="Z73" s="34">
        <v>183256</v>
      </c>
      <c r="AA73" s="34">
        <v>0</v>
      </c>
      <c r="AB73" s="38">
        <f t="shared" si="10"/>
        <v>2504</v>
      </c>
      <c r="AC73" s="34">
        <v>1349</v>
      </c>
      <c r="AD73" s="34">
        <v>1155</v>
      </c>
      <c r="AE73" s="34">
        <v>0</v>
      </c>
      <c r="AF73" s="34">
        <v>0</v>
      </c>
      <c r="AG73" s="38">
        <f t="shared" si="16"/>
        <v>2303</v>
      </c>
      <c r="AH73" s="34">
        <v>2303</v>
      </c>
      <c r="AI73" s="34">
        <v>0</v>
      </c>
      <c r="AJ73" s="38">
        <f t="shared" si="17"/>
        <v>4236</v>
      </c>
      <c r="AK73" s="34">
        <v>699</v>
      </c>
      <c r="AL73" s="34">
        <v>466</v>
      </c>
      <c r="AM73" s="34">
        <v>0</v>
      </c>
      <c r="AN73" s="34">
        <v>3071</v>
      </c>
      <c r="AO73" s="38">
        <f t="shared" si="18"/>
        <v>247</v>
      </c>
      <c r="AP73" s="62">
        <v>247</v>
      </c>
      <c r="AQ73" s="62">
        <v>0</v>
      </c>
      <c r="AR73" s="34">
        <v>0</v>
      </c>
      <c r="AS73" s="34">
        <v>0</v>
      </c>
      <c r="AT73" s="38">
        <f t="shared" si="11"/>
        <v>21584</v>
      </c>
      <c r="AU73" s="34">
        <v>21584</v>
      </c>
      <c r="AV73" s="34">
        <v>0</v>
      </c>
      <c r="AW73" s="34">
        <v>0</v>
      </c>
      <c r="AX73" s="213">
        <v>9486</v>
      </c>
      <c r="AY73" s="38">
        <f t="shared" si="19"/>
        <v>0</v>
      </c>
      <c r="AZ73" s="34">
        <v>0</v>
      </c>
      <c r="BA73" s="34">
        <v>0</v>
      </c>
      <c r="BB73" s="38">
        <f t="shared" si="20"/>
        <v>0</v>
      </c>
      <c r="BC73" s="34">
        <v>0</v>
      </c>
      <c r="BD73" s="34">
        <v>0</v>
      </c>
      <c r="BE73" s="115">
        <v>0</v>
      </c>
      <c r="BF73" s="123">
        <v>0</v>
      </c>
      <c r="BG73" s="132">
        <v>62</v>
      </c>
      <c r="BH73" s="38">
        <f t="shared" si="12"/>
        <v>13791</v>
      </c>
      <c r="BI73" s="34">
        <v>5430</v>
      </c>
      <c r="BJ73" s="34">
        <v>8361</v>
      </c>
      <c r="BK73" s="34">
        <v>0</v>
      </c>
      <c r="BL73" s="38">
        <f t="shared" si="13"/>
        <v>0</v>
      </c>
      <c r="BM73" s="34">
        <v>0</v>
      </c>
      <c r="BN73" s="34">
        <v>0</v>
      </c>
      <c r="BO73" s="38">
        <f t="shared" si="7"/>
        <v>914018</v>
      </c>
      <c r="BP73" s="173"/>
    </row>
    <row r="74" spans="1:68" ht="31.5">
      <c r="A74" s="50" t="s">
        <v>138</v>
      </c>
      <c r="B74" s="49" t="s">
        <v>114</v>
      </c>
      <c r="C74" s="51" t="s">
        <v>139</v>
      </c>
      <c r="D74" s="51">
        <v>0</v>
      </c>
      <c r="E74" s="51">
        <v>0</v>
      </c>
      <c r="F74" s="14">
        <f t="shared" si="8"/>
        <v>0</v>
      </c>
      <c r="G74" s="33">
        <v>0</v>
      </c>
      <c r="H74" s="33"/>
      <c r="I74" s="14">
        <f t="shared" ref="I74:I105" si="21">SUM(J74:K74)</f>
        <v>0</v>
      </c>
      <c r="J74" s="40">
        <v>0</v>
      </c>
      <c r="K74" s="40">
        <v>0</v>
      </c>
      <c r="L74" s="154">
        <v>19000</v>
      </c>
      <c r="M74" s="14">
        <f t="shared" si="9"/>
        <v>199860</v>
      </c>
      <c r="N74" s="40">
        <v>100151</v>
      </c>
      <c r="O74" s="40">
        <v>72590</v>
      </c>
      <c r="P74" s="40">
        <v>3950</v>
      </c>
      <c r="Q74" s="33">
        <v>23169</v>
      </c>
      <c r="R74" s="33">
        <v>0</v>
      </c>
      <c r="S74" s="33">
        <v>0</v>
      </c>
      <c r="T74" s="33">
        <v>0</v>
      </c>
      <c r="U74" s="33">
        <v>0</v>
      </c>
      <c r="V74" s="14">
        <f t="shared" ref="V74:V105" si="22">SUM(W74:AA74)</f>
        <v>179150</v>
      </c>
      <c r="W74" s="34">
        <v>0</v>
      </c>
      <c r="X74" s="34">
        <v>71832</v>
      </c>
      <c r="Y74" s="34">
        <v>42746</v>
      </c>
      <c r="Z74" s="34">
        <v>64572</v>
      </c>
      <c r="AA74" s="34">
        <v>0</v>
      </c>
      <c r="AB74" s="38">
        <f t="shared" si="10"/>
        <v>3220</v>
      </c>
      <c r="AC74" s="34">
        <v>2226</v>
      </c>
      <c r="AD74" s="34">
        <v>994</v>
      </c>
      <c r="AE74" s="34">
        <v>0</v>
      </c>
      <c r="AF74" s="34">
        <v>0</v>
      </c>
      <c r="AG74" s="38">
        <f t="shared" ref="AG74:AG105" si="23">SUM(AH74:AI74)</f>
        <v>1743</v>
      </c>
      <c r="AH74" s="34">
        <v>1743</v>
      </c>
      <c r="AI74" s="34">
        <v>0</v>
      </c>
      <c r="AJ74" s="38">
        <f t="shared" ref="AJ74:AJ105" si="24">SUM(AK74:AN74)</f>
        <v>32435</v>
      </c>
      <c r="AK74" s="34">
        <v>0</v>
      </c>
      <c r="AL74" s="34">
        <v>29930</v>
      </c>
      <c r="AM74" s="34">
        <v>0</v>
      </c>
      <c r="AN74" s="34">
        <v>2505</v>
      </c>
      <c r="AO74" s="38">
        <f t="shared" ref="AO74:AO105" si="25">SUM(AP74:AS74)</f>
        <v>0</v>
      </c>
      <c r="AP74" s="62">
        <v>0</v>
      </c>
      <c r="AQ74" s="62">
        <v>0</v>
      </c>
      <c r="AR74" s="34">
        <v>0</v>
      </c>
      <c r="AS74" s="34">
        <v>0</v>
      </c>
      <c r="AT74" s="38">
        <f t="shared" si="11"/>
        <v>18840</v>
      </c>
      <c r="AU74" s="34">
        <v>18840</v>
      </c>
      <c r="AV74" s="34">
        <v>0</v>
      </c>
      <c r="AW74" s="34">
        <v>0</v>
      </c>
      <c r="AX74" s="213">
        <v>6902</v>
      </c>
      <c r="AY74" s="38">
        <f t="shared" ref="AY74:AY105" si="26">SUM(AZ74:BA74)</f>
        <v>0</v>
      </c>
      <c r="AZ74" s="34">
        <v>0</v>
      </c>
      <c r="BA74" s="34">
        <v>0</v>
      </c>
      <c r="BB74" s="38">
        <f t="shared" ref="BB74:BB105" si="27">SUM(BC74:BD74)</f>
        <v>0</v>
      </c>
      <c r="BC74" s="34">
        <v>0</v>
      </c>
      <c r="BD74" s="34">
        <v>0</v>
      </c>
      <c r="BE74" s="115">
        <v>0</v>
      </c>
      <c r="BF74" s="123">
        <v>0</v>
      </c>
      <c r="BG74" s="132">
        <v>25</v>
      </c>
      <c r="BH74" s="38">
        <f t="shared" si="12"/>
        <v>12401</v>
      </c>
      <c r="BI74" s="34">
        <v>4883</v>
      </c>
      <c r="BJ74" s="34">
        <v>7518</v>
      </c>
      <c r="BK74" s="34">
        <v>0</v>
      </c>
      <c r="BL74" s="38">
        <f t="shared" si="13"/>
        <v>0</v>
      </c>
      <c r="BM74" s="34">
        <v>0</v>
      </c>
      <c r="BN74" s="34">
        <v>0</v>
      </c>
      <c r="BO74" s="38">
        <f t="shared" ref="BO74:BO126" si="28">D74+E74+F74+I74+L74+M74+V74+AB74+AG74+AJ74+AO74+AT74+AX74+AY74+BB74+BE74+BF74+BG74+BH74+BK74+BL74+BN74</f>
        <v>473576</v>
      </c>
      <c r="BP74" s="173"/>
    </row>
    <row r="75" spans="1:68" ht="31.5">
      <c r="A75" s="50" t="s">
        <v>140</v>
      </c>
      <c r="B75" s="49" t="s">
        <v>114</v>
      </c>
      <c r="C75" s="51" t="s">
        <v>141</v>
      </c>
      <c r="D75" s="51">
        <v>0</v>
      </c>
      <c r="E75" s="51">
        <v>0</v>
      </c>
      <c r="F75" s="14">
        <f t="shared" ref="F75:F126" si="29">SUM(G75:H75)</f>
        <v>0</v>
      </c>
      <c r="G75" s="33">
        <v>0</v>
      </c>
      <c r="H75" s="33"/>
      <c r="I75" s="14">
        <f t="shared" si="21"/>
        <v>0</v>
      </c>
      <c r="J75" s="40">
        <v>0</v>
      </c>
      <c r="K75" s="40">
        <v>0</v>
      </c>
      <c r="L75" s="154">
        <v>11808</v>
      </c>
      <c r="M75" s="14">
        <f t="shared" ref="M75:M126" si="30">SUM(N75:U75)</f>
        <v>508429</v>
      </c>
      <c r="N75" s="40">
        <v>254382</v>
      </c>
      <c r="O75" s="40">
        <v>184378</v>
      </c>
      <c r="P75" s="40">
        <v>10033</v>
      </c>
      <c r="Q75" s="33">
        <v>59636</v>
      </c>
      <c r="R75" s="33">
        <v>0</v>
      </c>
      <c r="S75" s="33">
        <v>0</v>
      </c>
      <c r="T75" s="33">
        <v>0</v>
      </c>
      <c r="U75" s="33">
        <v>0</v>
      </c>
      <c r="V75" s="14">
        <f t="shared" si="22"/>
        <v>391233</v>
      </c>
      <c r="W75" s="34">
        <v>0</v>
      </c>
      <c r="X75" s="34">
        <v>118781</v>
      </c>
      <c r="Y75" s="34">
        <v>70684</v>
      </c>
      <c r="Z75" s="34">
        <v>201768</v>
      </c>
      <c r="AA75" s="34">
        <v>0</v>
      </c>
      <c r="AB75" s="38">
        <f t="shared" ref="AB75:AB126" si="31">SUM(AC75:AF75)</f>
        <v>2433</v>
      </c>
      <c r="AC75" s="34">
        <v>1395</v>
      </c>
      <c r="AD75" s="34">
        <v>1038</v>
      </c>
      <c r="AE75" s="34">
        <v>0</v>
      </c>
      <c r="AF75" s="34">
        <v>0</v>
      </c>
      <c r="AG75" s="38">
        <f t="shared" si="23"/>
        <v>4648</v>
      </c>
      <c r="AH75" s="34">
        <v>4648</v>
      </c>
      <c r="AI75" s="34">
        <v>0</v>
      </c>
      <c r="AJ75" s="38">
        <f t="shared" si="24"/>
        <v>128307</v>
      </c>
      <c r="AK75" s="34">
        <v>35471</v>
      </c>
      <c r="AL75" s="34">
        <v>82767</v>
      </c>
      <c r="AM75" s="34">
        <v>0</v>
      </c>
      <c r="AN75" s="34">
        <v>10069</v>
      </c>
      <c r="AO75" s="38">
        <f t="shared" si="25"/>
        <v>2295</v>
      </c>
      <c r="AP75" s="62">
        <v>2295</v>
      </c>
      <c r="AQ75" s="62">
        <v>0</v>
      </c>
      <c r="AR75" s="34">
        <v>0</v>
      </c>
      <c r="AS75" s="34">
        <v>0</v>
      </c>
      <c r="AT75" s="38">
        <f t="shared" ref="AT75:AT126" si="32">SUM(AU75:AW75)</f>
        <v>46853</v>
      </c>
      <c r="AU75" s="34">
        <v>46853</v>
      </c>
      <c r="AV75" s="34">
        <v>0</v>
      </c>
      <c r="AW75" s="34">
        <v>0</v>
      </c>
      <c r="AX75" s="213">
        <v>8129</v>
      </c>
      <c r="AY75" s="38">
        <f t="shared" si="26"/>
        <v>0</v>
      </c>
      <c r="AZ75" s="34">
        <v>0</v>
      </c>
      <c r="BA75" s="34">
        <v>0</v>
      </c>
      <c r="BB75" s="38">
        <f t="shared" si="27"/>
        <v>0</v>
      </c>
      <c r="BC75" s="34">
        <v>0</v>
      </c>
      <c r="BD75" s="34">
        <v>0</v>
      </c>
      <c r="BE75" s="115">
        <v>0</v>
      </c>
      <c r="BF75" s="123">
        <v>0</v>
      </c>
      <c r="BG75" s="132">
        <v>97</v>
      </c>
      <c r="BH75" s="38">
        <f t="shared" ref="BH75:BH125" si="33">SUM(BI75:BJ75)</f>
        <v>44105</v>
      </c>
      <c r="BI75" s="34">
        <v>17366</v>
      </c>
      <c r="BJ75" s="34">
        <v>26739</v>
      </c>
      <c r="BK75" s="34">
        <v>0</v>
      </c>
      <c r="BL75" s="38">
        <f t="shared" ref="BL75:BL126" si="34">BM75</f>
        <v>0</v>
      </c>
      <c r="BM75" s="34">
        <v>0</v>
      </c>
      <c r="BN75" s="34">
        <v>0</v>
      </c>
      <c r="BO75" s="38">
        <f t="shared" si="28"/>
        <v>1148337</v>
      </c>
      <c r="BP75" s="173"/>
    </row>
    <row r="76" spans="1:68" ht="31.5">
      <c r="A76" s="50" t="s">
        <v>142</v>
      </c>
      <c r="B76" s="49" t="s">
        <v>114</v>
      </c>
      <c r="C76" s="51" t="s">
        <v>143</v>
      </c>
      <c r="D76" s="51">
        <v>0</v>
      </c>
      <c r="E76" s="51">
        <v>0</v>
      </c>
      <c r="F76" s="14">
        <f t="shared" si="29"/>
        <v>0</v>
      </c>
      <c r="G76" s="33">
        <v>0</v>
      </c>
      <c r="H76" s="33"/>
      <c r="I76" s="14">
        <f t="shared" si="21"/>
        <v>0</v>
      </c>
      <c r="J76" s="40">
        <v>0</v>
      </c>
      <c r="K76" s="40">
        <v>0</v>
      </c>
      <c r="L76" s="154">
        <v>13111</v>
      </c>
      <c r="M76" s="14">
        <f t="shared" si="30"/>
        <v>565850</v>
      </c>
      <c r="N76" s="40">
        <v>282671</v>
      </c>
      <c r="O76" s="40">
        <v>204881</v>
      </c>
      <c r="P76" s="40">
        <v>11148</v>
      </c>
      <c r="Q76" s="33">
        <v>67150</v>
      </c>
      <c r="R76" s="33">
        <v>0</v>
      </c>
      <c r="S76" s="33">
        <v>0</v>
      </c>
      <c r="T76" s="33">
        <v>0</v>
      </c>
      <c r="U76" s="33">
        <v>0</v>
      </c>
      <c r="V76" s="14">
        <f t="shared" si="22"/>
        <v>377856</v>
      </c>
      <c r="W76" s="34">
        <v>0</v>
      </c>
      <c r="X76" s="34">
        <v>136463</v>
      </c>
      <c r="Y76" s="34">
        <v>81206</v>
      </c>
      <c r="Z76" s="34">
        <v>160187</v>
      </c>
      <c r="AA76" s="34">
        <v>0</v>
      </c>
      <c r="AB76" s="38">
        <f t="shared" si="31"/>
        <v>1453</v>
      </c>
      <c r="AC76" s="34">
        <v>772</v>
      </c>
      <c r="AD76" s="34">
        <v>681</v>
      </c>
      <c r="AE76" s="34">
        <v>0</v>
      </c>
      <c r="AF76" s="34">
        <v>0</v>
      </c>
      <c r="AG76" s="38">
        <f t="shared" si="23"/>
        <v>1288</v>
      </c>
      <c r="AH76" s="34">
        <v>1288</v>
      </c>
      <c r="AI76" s="34">
        <v>0</v>
      </c>
      <c r="AJ76" s="38">
        <f t="shared" si="24"/>
        <v>12085</v>
      </c>
      <c r="AK76" s="34">
        <v>1085</v>
      </c>
      <c r="AL76" s="34">
        <v>9760</v>
      </c>
      <c r="AM76" s="34">
        <v>0</v>
      </c>
      <c r="AN76" s="34">
        <v>1240</v>
      </c>
      <c r="AO76" s="38">
        <f t="shared" si="25"/>
        <v>0</v>
      </c>
      <c r="AP76" s="62">
        <v>0</v>
      </c>
      <c r="AQ76" s="62">
        <v>0</v>
      </c>
      <c r="AR76" s="34">
        <v>0</v>
      </c>
      <c r="AS76" s="34">
        <v>0</v>
      </c>
      <c r="AT76" s="38">
        <f t="shared" si="32"/>
        <v>14276</v>
      </c>
      <c r="AU76" s="34">
        <v>14276</v>
      </c>
      <c r="AV76" s="34">
        <v>0</v>
      </c>
      <c r="AW76" s="34">
        <v>0</v>
      </c>
      <c r="AX76" s="213">
        <v>7329</v>
      </c>
      <c r="AY76" s="38">
        <f t="shared" si="26"/>
        <v>0</v>
      </c>
      <c r="AZ76" s="34">
        <v>0</v>
      </c>
      <c r="BA76" s="34">
        <v>0</v>
      </c>
      <c r="BB76" s="38">
        <f t="shared" si="27"/>
        <v>0</v>
      </c>
      <c r="BC76" s="34">
        <v>0</v>
      </c>
      <c r="BD76" s="34">
        <v>0</v>
      </c>
      <c r="BE76" s="115">
        <v>0</v>
      </c>
      <c r="BF76" s="123">
        <v>0</v>
      </c>
      <c r="BG76" s="132">
        <v>307</v>
      </c>
      <c r="BH76" s="38">
        <f t="shared" si="33"/>
        <v>5439</v>
      </c>
      <c r="BI76" s="34">
        <v>2142</v>
      </c>
      <c r="BJ76" s="34">
        <v>3297</v>
      </c>
      <c r="BK76" s="34">
        <v>0</v>
      </c>
      <c r="BL76" s="38">
        <f t="shared" si="34"/>
        <v>0</v>
      </c>
      <c r="BM76" s="34">
        <v>0</v>
      </c>
      <c r="BN76" s="34">
        <v>0</v>
      </c>
      <c r="BO76" s="38">
        <f t="shared" si="28"/>
        <v>998994</v>
      </c>
      <c r="BP76" s="173"/>
    </row>
    <row r="77" spans="1:68" ht="31.5">
      <c r="A77" s="50" t="s">
        <v>144</v>
      </c>
      <c r="B77" s="49" t="s">
        <v>114</v>
      </c>
      <c r="C77" s="51" t="s">
        <v>145</v>
      </c>
      <c r="D77" s="51">
        <v>0</v>
      </c>
      <c r="E77" s="51">
        <v>0</v>
      </c>
      <c r="F77" s="14">
        <f t="shared" si="29"/>
        <v>0</v>
      </c>
      <c r="G77" s="33">
        <v>0</v>
      </c>
      <c r="H77" s="33"/>
      <c r="I77" s="14">
        <f t="shared" si="21"/>
        <v>32334</v>
      </c>
      <c r="J77" s="40">
        <v>32334</v>
      </c>
      <c r="K77" s="40">
        <v>0</v>
      </c>
      <c r="L77" s="154">
        <v>11360</v>
      </c>
      <c r="M77" s="14">
        <f t="shared" si="30"/>
        <v>249740</v>
      </c>
      <c r="N77" s="40">
        <v>120339</v>
      </c>
      <c r="O77" s="40">
        <v>87222</v>
      </c>
      <c r="P77" s="40">
        <v>4746</v>
      </c>
      <c r="Q77" s="33">
        <v>37433</v>
      </c>
      <c r="R77" s="33">
        <v>0</v>
      </c>
      <c r="S77" s="33">
        <v>0</v>
      </c>
      <c r="T77" s="33">
        <v>0</v>
      </c>
      <c r="U77" s="33">
        <v>0</v>
      </c>
      <c r="V77" s="14">
        <f t="shared" si="22"/>
        <v>260963</v>
      </c>
      <c r="W77" s="34">
        <v>0</v>
      </c>
      <c r="X77" s="34">
        <v>93553</v>
      </c>
      <c r="Y77" s="34">
        <v>55672</v>
      </c>
      <c r="Z77" s="34">
        <v>111738</v>
      </c>
      <c r="AA77" s="34">
        <v>0</v>
      </c>
      <c r="AB77" s="38">
        <f t="shared" si="31"/>
        <v>3516</v>
      </c>
      <c r="AC77" s="34">
        <v>2006</v>
      </c>
      <c r="AD77" s="34">
        <v>1510</v>
      </c>
      <c r="AE77" s="34">
        <v>0</v>
      </c>
      <c r="AF77" s="34">
        <v>0</v>
      </c>
      <c r="AG77" s="38">
        <f t="shared" si="23"/>
        <v>3289</v>
      </c>
      <c r="AH77" s="34">
        <v>3289</v>
      </c>
      <c r="AI77" s="34">
        <v>0</v>
      </c>
      <c r="AJ77" s="38">
        <f t="shared" si="24"/>
        <v>20672</v>
      </c>
      <c r="AK77" s="34">
        <v>0</v>
      </c>
      <c r="AL77" s="34">
        <v>16278</v>
      </c>
      <c r="AM77" s="34">
        <v>0</v>
      </c>
      <c r="AN77" s="34">
        <v>4394</v>
      </c>
      <c r="AO77" s="38">
        <f t="shared" si="25"/>
        <v>0</v>
      </c>
      <c r="AP77" s="62">
        <v>0</v>
      </c>
      <c r="AQ77" s="62">
        <v>0</v>
      </c>
      <c r="AR77" s="34">
        <v>0</v>
      </c>
      <c r="AS77" s="34">
        <v>0</v>
      </c>
      <c r="AT77" s="38">
        <f t="shared" si="32"/>
        <v>37209</v>
      </c>
      <c r="AU77" s="34">
        <v>37209</v>
      </c>
      <c r="AV77" s="34">
        <v>0</v>
      </c>
      <c r="AW77" s="34">
        <v>0</v>
      </c>
      <c r="AX77" s="213">
        <v>6902</v>
      </c>
      <c r="AY77" s="38">
        <f t="shared" si="26"/>
        <v>0</v>
      </c>
      <c r="AZ77" s="34">
        <v>0</v>
      </c>
      <c r="BA77" s="34">
        <v>0</v>
      </c>
      <c r="BB77" s="38">
        <f t="shared" si="27"/>
        <v>0</v>
      </c>
      <c r="BC77" s="34">
        <v>0</v>
      </c>
      <c r="BD77" s="34">
        <v>0</v>
      </c>
      <c r="BE77" s="115">
        <v>0</v>
      </c>
      <c r="BF77" s="123">
        <v>0</v>
      </c>
      <c r="BG77" s="132">
        <v>31</v>
      </c>
      <c r="BH77" s="38">
        <f t="shared" si="33"/>
        <v>9201</v>
      </c>
      <c r="BI77" s="34">
        <v>3623</v>
      </c>
      <c r="BJ77" s="34">
        <v>5578</v>
      </c>
      <c r="BK77" s="34">
        <v>0</v>
      </c>
      <c r="BL77" s="38">
        <f t="shared" si="34"/>
        <v>0</v>
      </c>
      <c r="BM77" s="34">
        <v>0</v>
      </c>
      <c r="BN77" s="34">
        <v>0</v>
      </c>
      <c r="BO77" s="38">
        <f t="shared" si="28"/>
        <v>635217</v>
      </c>
      <c r="BP77" s="173"/>
    </row>
    <row r="78" spans="1:68" ht="31.5">
      <c r="A78" s="50" t="s">
        <v>146</v>
      </c>
      <c r="B78" s="49" t="s">
        <v>114</v>
      </c>
      <c r="C78" s="51" t="s">
        <v>147</v>
      </c>
      <c r="D78" s="51">
        <v>0</v>
      </c>
      <c r="E78" s="51">
        <v>0</v>
      </c>
      <c r="F78" s="14">
        <f t="shared" si="29"/>
        <v>0</v>
      </c>
      <c r="G78" s="33">
        <v>0</v>
      </c>
      <c r="H78" s="33"/>
      <c r="I78" s="14">
        <f t="shared" si="21"/>
        <v>0</v>
      </c>
      <c r="J78" s="40">
        <v>0</v>
      </c>
      <c r="K78" s="40">
        <v>0</v>
      </c>
      <c r="L78" s="154">
        <v>4943</v>
      </c>
      <c r="M78" s="14">
        <f t="shared" si="30"/>
        <v>485211</v>
      </c>
      <c r="N78" s="40">
        <v>243616</v>
      </c>
      <c r="O78" s="40">
        <v>176574</v>
      </c>
      <c r="P78" s="40">
        <v>9608</v>
      </c>
      <c r="Q78" s="33">
        <v>55413</v>
      </c>
      <c r="R78" s="33">
        <v>0</v>
      </c>
      <c r="S78" s="33">
        <v>0</v>
      </c>
      <c r="T78" s="33">
        <v>0</v>
      </c>
      <c r="U78" s="33">
        <v>0</v>
      </c>
      <c r="V78" s="14">
        <f t="shared" si="22"/>
        <v>376010</v>
      </c>
      <c r="W78" s="34">
        <v>0</v>
      </c>
      <c r="X78" s="34">
        <v>114918</v>
      </c>
      <c r="Y78" s="34">
        <v>68385</v>
      </c>
      <c r="Z78" s="34">
        <v>192707</v>
      </c>
      <c r="AA78" s="34">
        <v>0</v>
      </c>
      <c r="AB78" s="38">
        <f t="shared" si="31"/>
        <v>2925</v>
      </c>
      <c r="AC78" s="34">
        <v>1554</v>
      </c>
      <c r="AD78" s="34">
        <v>1371</v>
      </c>
      <c r="AE78" s="34">
        <v>0</v>
      </c>
      <c r="AF78" s="34">
        <v>0</v>
      </c>
      <c r="AG78" s="38">
        <f t="shared" si="23"/>
        <v>1836</v>
      </c>
      <c r="AH78" s="34">
        <v>1836</v>
      </c>
      <c r="AI78" s="34">
        <v>0</v>
      </c>
      <c r="AJ78" s="38">
        <f t="shared" si="24"/>
        <v>39396</v>
      </c>
      <c r="AK78" s="34">
        <v>0</v>
      </c>
      <c r="AL78" s="34">
        <v>34000</v>
      </c>
      <c r="AM78" s="34">
        <v>0</v>
      </c>
      <c r="AN78" s="34">
        <v>5396</v>
      </c>
      <c r="AO78" s="38">
        <f t="shared" si="25"/>
        <v>120</v>
      </c>
      <c r="AP78" s="62">
        <v>120</v>
      </c>
      <c r="AQ78" s="62">
        <v>0</v>
      </c>
      <c r="AR78" s="34">
        <v>0</v>
      </c>
      <c r="AS78" s="34">
        <v>0</v>
      </c>
      <c r="AT78" s="38">
        <f t="shared" si="32"/>
        <v>24000</v>
      </c>
      <c r="AU78" s="34">
        <v>24000</v>
      </c>
      <c r="AV78" s="34">
        <v>0</v>
      </c>
      <c r="AW78" s="34">
        <v>0</v>
      </c>
      <c r="AX78" s="213">
        <v>6902</v>
      </c>
      <c r="AY78" s="38">
        <f t="shared" si="26"/>
        <v>0</v>
      </c>
      <c r="AZ78" s="34">
        <v>0</v>
      </c>
      <c r="BA78" s="34">
        <v>0</v>
      </c>
      <c r="BB78" s="38">
        <f t="shared" si="27"/>
        <v>0</v>
      </c>
      <c r="BC78" s="34">
        <v>0</v>
      </c>
      <c r="BD78" s="34">
        <v>0</v>
      </c>
      <c r="BE78" s="115">
        <v>0</v>
      </c>
      <c r="BF78" s="123">
        <v>0</v>
      </c>
      <c r="BG78" s="132">
        <v>74</v>
      </c>
      <c r="BH78" s="38">
        <f t="shared" si="33"/>
        <v>24178</v>
      </c>
      <c r="BI78" s="34">
        <v>9520</v>
      </c>
      <c r="BJ78" s="34">
        <v>14658</v>
      </c>
      <c r="BK78" s="34">
        <v>0</v>
      </c>
      <c r="BL78" s="38">
        <f t="shared" si="34"/>
        <v>0</v>
      </c>
      <c r="BM78" s="34">
        <v>0</v>
      </c>
      <c r="BN78" s="34">
        <v>0</v>
      </c>
      <c r="BO78" s="38">
        <f t="shared" si="28"/>
        <v>965595</v>
      </c>
      <c r="BP78" s="173"/>
    </row>
    <row r="79" spans="1:68" ht="31.5">
      <c r="A79" s="50" t="s">
        <v>148</v>
      </c>
      <c r="B79" s="49" t="s">
        <v>114</v>
      </c>
      <c r="C79" s="51" t="s">
        <v>61</v>
      </c>
      <c r="D79" s="51">
        <v>0</v>
      </c>
      <c r="E79" s="51">
        <v>0</v>
      </c>
      <c r="F79" s="14">
        <f t="shared" si="29"/>
        <v>90</v>
      </c>
      <c r="G79" s="33">
        <v>90</v>
      </c>
      <c r="H79" s="33"/>
      <c r="I79" s="14">
        <f t="shared" si="21"/>
        <v>0</v>
      </c>
      <c r="J79" s="40">
        <v>0</v>
      </c>
      <c r="K79" s="40">
        <v>0</v>
      </c>
      <c r="L79" s="154">
        <v>31950</v>
      </c>
      <c r="M79" s="14">
        <f t="shared" si="30"/>
        <v>983889</v>
      </c>
      <c r="N79" s="40">
        <v>491313</v>
      </c>
      <c r="O79" s="40">
        <v>356108</v>
      </c>
      <c r="P79" s="40">
        <v>19377</v>
      </c>
      <c r="Q79" s="33">
        <v>117091</v>
      </c>
      <c r="R79" s="33">
        <v>0</v>
      </c>
      <c r="S79" s="33">
        <v>0</v>
      </c>
      <c r="T79" s="33">
        <v>0</v>
      </c>
      <c r="U79" s="33">
        <v>0</v>
      </c>
      <c r="V79" s="14">
        <f t="shared" si="22"/>
        <v>662045</v>
      </c>
      <c r="W79" s="34">
        <v>0</v>
      </c>
      <c r="X79" s="34">
        <v>227535</v>
      </c>
      <c r="Y79" s="34">
        <v>135401</v>
      </c>
      <c r="Z79" s="34">
        <v>299109</v>
      </c>
      <c r="AA79" s="34">
        <v>0</v>
      </c>
      <c r="AB79" s="38">
        <f t="shared" si="31"/>
        <v>4112</v>
      </c>
      <c r="AC79" s="34">
        <v>2475</v>
      </c>
      <c r="AD79" s="34">
        <v>1637</v>
      </c>
      <c r="AE79" s="34">
        <v>0</v>
      </c>
      <c r="AF79" s="34">
        <v>0</v>
      </c>
      <c r="AG79" s="38">
        <f t="shared" si="23"/>
        <v>2416</v>
      </c>
      <c r="AH79" s="34">
        <v>2416</v>
      </c>
      <c r="AI79" s="34">
        <v>0</v>
      </c>
      <c r="AJ79" s="38">
        <f t="shared" si="24"/>
        <v>21622</v>
      </c>
      <c r="AK79" s="34">
        <v>12610</v>
      </c>
      <c r="AL79" s="34">
        <v>3153</v>
      </c>
      <c r="AM79" s="34">
        <v>0</v>
      </c>
      <c r="AN79" s="34">
        <v>5859</v>
      </c>
      <c r="AO79" s="38">
        <f t="shared" si="25"/>
        <v>0</v>
      </c>
      <c r="AP79" s="62">
        <v>0</v>
      </c>
      <c r="AQ79" s="62">
        <v>0</v>
      </c>
      <c r="AR79" s="34">
        <v>0</v>
      </c>
      <c r="AS79" s="34">
        <v>0</v>
      </c>
      <c r="AT79" s="38">
        <f t="shared" si="32"/>
        <v>25947</v>
      </c>
      <c r="AU79" s="34">
        <v>25947</v>
      </c>
      <c r="AV79" s="34">
        <v>0</v>
      </c>
      <c r="AW79" s="34">
        <v>0</v>
      </c>
      <c r="AX79" s="213">
        <v>14789</v>
      </c>
      <c r="AY79" s="38">
        <f t="shared" si="26"/>
        <v>0</v>
      </c>
      <c r="AZ79" s="34">
        <v>0</v>
      </c>
      <c r="BA79" s="34">
        <v>0</v>
      </c>
      <c r="BB79" s="38">
        <f t="shared" si="27"/>
        <v>2100</v>
      </c>
      <c r="BC79" s="34">
        <v>2100</v>
      </c>
      <c r="BD79" s="34">
        <v>0</v>
      </c>
      <c r="BE79" s="115">
        <v>0</v>
      </c>
      <c r="BF79" s="123">
        <v>0</v>
      </c>
      <c r="BG79" s="132">
        <v>347</v>
      </c>
      <c r="BH79" s="38">
        <f t="shared" si="33"/>
        <v>41965</v>
      </c>
      <c r="BI79" s="34">
        <v>16523</v>
      </c>
      <c r="BJ79" s="34">
        <v>25442</v>
      </c>
      <c r="BK79" s="34">
        <v>0</v>
      </c>
      <c r="BL79" s="38">
        <f t="shared" si="34"/>
        <v>0</v>
      </c>
      <c r="BM79" s="34">
        <v>0</v>
      </c>
      <c r="BN79" s="34">
        <v>0</v>
      </c>
      <c r="BO79" s="38">
        <f t="shared" si="28"/>
        <v>1791272</v>
      </c>
      <c r="BP79" s="173"/>
    </row>
    <row r="80" spans="1:68" ht="31.5">
      <c r="A80" s="50" t="s">
        <v>149</v>
      </c>
      <c r="B80" s="49" t="s">
        <v>114</v>
      </c>
      <c r="C80" s="51" t="s">
        <v>150</v>
      </c>
      <c r="D80" s="51">
        <v>0</v>
      </c>
      <c r="E80" s="51">
        <v>0</v>
      </c>
      <c r="F80" s="14">
        <f t="shared" si="29"/>
        <v>0</v>
      </c>
      <c r="G80" s="33">
        <v>0</v>
      </c>
      <c r="H80" s="33"/>
      <c r="I80" s="14">
        <f t="shared" si="21"/>
        <v>32968</v>
      </c>
      <c r="J80" s="40">
        <v>32968</v>
      </c>
      <c r="K80" s="40">
        <v>0</v>
      </c>
      <c r="L80" s="154">
        <v>23137</v>
      </c>
      <c r="M80" s="14">
        <f t="shared" si="30"/>
        <v>569654</v>
      </c>
      <c r="N80" s="40">
        <v>285240</v>
      </c>
      <c r="O80" s="40">
        <v>206743</v>
      </c>
      <c r="P80" s="40">
        <v>11250</v>
      </c>
      <c r="Q80" s="33">
        <v>66421</v>
      </c>
      <c r="R80" s="33">
        <v>0</v>
      </c>
      <c r="S80" s="33">
        <v>0</v>
      </c>
      <c r="T80" s="33">
        <v>0</v>
      </c>
      <c r="U80" s="33">
        <v>0</v>
      </c>
      <c r="V80" s="14">
        <f t="shared" si="22"/>
        <v>397725</v>
      </c>
      <c r="W80" s="34">
        <v>0</v>
      </c>
      <c r="X80" s="34">
        <v>127349</v>
      </c>
      <c r="Y80" s="34">
        <v>75783</v>
      </c>
      <c r="Z80" s="34">
        <v>194593</v>
      </c>
      <c r="AA80" s="34">
        <v>0</v>
      </c>
      <c r="AB80" s="38">
        <f t="shared" si="31"/>
        <v>4563</v>
      </c>
      <c r="AC80" s="34">
        <v>2498</v>
      </c>
      <c r="AD80" s="34">
        <v>2065</v>
      </c>
      <c r="AE80" s="34">
        <v>0</v>
      </c>
      <c r="AF80" s="34">
        <v>0</v>
      </c>
      <c r="AG80" s="38">
        <f t="shared" si="23"/>
        <v>799</v>
      </c>
      <c r="AH80" s="34">
        <v>799</v>
      </c>
      <c r="AI80" s="34">
        <v>0</v>
      </c>
      <c r="AJ80" s="38">
        <f t="shared" si="24"/>
        <v>29218</v>
      </c>
      <c r="AK80" s="34">
        <v>0</v>
      </c>
      <c r="AL80" s="34">
        <v>18385</v>
      </c>
      <c r="AM80" s="34">
        <v>4000</v>
      </c>
      <c r="AN80" s="34">
        <v>6833</v>
      </c>
      <c r="AO80" s="38">
        <f t="shared" si="25"/>
        <v>325</v>
      </c>
      <c r="AP80" s="62">
        <v>325</v>
      </c>
      <c r="AQ80" s="62">
        <v>0</v>
      </c>
      <c r="AR80" s="34">
        <v>0</v>
      </c>
      <c r="AS80" s="34">
        <v>0</v>
      </c>
      <c r="AT80" s="38">
        <f t="shared" si="32"/>
        <v>8261</v>
      </c>
      <c r="AU80" s="34">
        <v>8261</v>
      </c>
      <c r="AV80" s="34">
        <v>0</v>
      </c>
      <c r="AW80" s="34">
        <v>0</v>
      </c>
      <c r="AX80" s="213">
        <v>8407</v>
      </c>
      <c r="AY80" s="38">
        <f t="shared" si="26"/>
        <v>0</v>
      </c>
      <c r="AZ80" s="34">
        <v>0</v>
      </c>
      <c r="BA80" s="34">
        <v>0</v>
      </c>
      <c r="BB80" s="38">
        <f t="shared" si="27"/>
        <v>0</v>
      </c>
      <c r="BC80" s="34">
        <v>0</v>
      </c>
      <c r="BD80" s="34">
        <v>0</v>
      </c>
      <c r="BE80" s="115">
        <v>0</v>
      </c>
      <c r="BF80" s="123">
        <v>0</v>
      </c>
      <c r="BG80" s="132">
        <v>108</v>
      </c>
      <c r="BH80" s="38">
        <f t="shared" si="33"/>
        <v>6655</v>
      </c>
      <c r="BI80" s="34">
        <v>2620</v>
      </c>
      <c r="BJ80" s="34">
        <v>4035</v>
      </c>
      <c r="BK80" s="34">
        <v>0</v>
      </c>
      <c r="BL80" s="38">
        <f t="shared" si="34"/>
        <v>0</v>
      </c>
      <c r="BM80" s="34">
        <v>0</v>
      </c>
      <c r="BN80" s="34">
        <v>0</v>
      </c>
      <c r="BO80" s="38">
        <f t="shared" si="28"/>
        <v>1081820</v>
      </c>
      <c r="BP80" s="173"/>
    </row>
    <row r="81" spans="1:68" ht="31.5">
      <c r="A81" s="50" t="s">
        <v>151</v>
      </c>
      <c r="B81" s="49" t="s">
        <v>114</v>
      </c>
      <c r="C81" s="51" t="s">
        <v>152</v>
      </c>
      <c r="D81" s="51">
        <v>0</v>
      </c>
      <c r="E81" s="51">
        <v>0</v>
      </c>
      <c r="F81" s="14">
        <f t="shared" si="29"/>
        <v>30</v>
      </c>
      <c r="G81" s="33">
        <v>30</v>
      </c>
      <c r="H81" s="33"/>
      <c r="I81" s="14">
        <f t="shared" si="21"/>
        <v>83688</v>
      </c>
      <c r="J81" s="40">
        <v>83688</v>
      </c>
      <c r="K81" s="40">
        <v>0</v>
      </c>
      <c r="L81" s="154">
        <v>6000</v>
      </c>
      <c r="M81" s="14">
        <f t="shared" si="30"/>
        <v>278094</v>
      </c>
      <c r="N81" s="40">
        <v>139419</v>
      </c>
      <c r="O81" s="40">
        <v>101051</v>
      </c>
      <c r="P81" s="40">
        <v>5499</v>
      </c>
      <c r="Q81" s="33">
        <v>32125</v>
      </c>
      <c r="R81" s="33">
        <v>0</v>
      </c>
      <c r="S81" s="33">
        <v>0</v>
      </c>
      <c r="T81" s="33">
        <v>0</v>
      </c>
      <c r="U81" s="33">
        <v>0</v>
      </c>
      <c r="V81" s="14">
        <f t="shared" si="22"/>
        <v>198654</v>
      </c>
      <c r="W81" s="34">
        <v>0</v>
      </c>
      <c r="X81" s="34">
        <v>72005</v>
      </c>
      <c r="Y81" s="34">
        <v>42849</v>
      </c>
      <c r="Z81" s="34">
        <v>83800</v>
      </c>
      <c r="AA81" s="34">
        <v>0</v>
      </c>
      <c r="AB81" s="38">
        <f t="shared" si="31"/>
        <v>1401</v>
      </c>
      <c r="AC81" s="34">
        <v>844</v>
      </c>
      <c r="AD81" s="34">
        <v>557</v>
      </c>
      <c r="AE81" s="34">
        <v>0</v>
      </c>
      <c r="AF81" s="34">
        <v>0</v>
      </c>
      <c r="AG81" s="38">
        <f t="shared" si="23"/>
        <v>624</v>
      </c>
      <c r="AH81" s="34">
        <v>624</v>
      </c>
      <c r="AI81" s="34">
        <v>0</v>
      </c>
      <c r="AJ81" s="38">
        <f t="shared" si="24"/>
        <v>17430</v>
      </c>
      <c r="AK81" s="34">
        <v>0</v>
      </c>
      <c r="AL81" s="34">
        <v>16061</v>
      </c>
      <c r="AM81" s="34">
        <v>0</v>
      </c>
      <c r="AN81" s="34">
        <v>1369</v>
      </c>
      <c r="AO81" s="38">
        <f t="shared" si="25"/>
        <v>39</v>
      </c>
      <c r="AP81" s="62">
        <v>39</v>
      </c>
      <c r="AQ81" s="62">
        <v>0</v>
      </c>
      <c r="AR81" s="34">
        <v>0</v>
      </c>
      <c r="AS81" s="34">
        <v>0</v>
      </c>
      <c r="AT81" s="38">
        <f t="shared" si="32"/>
        <v>7437</v>
      </c>
      <c r="AU81" s="34">
        <v>7437</v>
      </c>
      <c r="AV81" s="34">
        <v>0</v>
      </c>
      <c r="AW81" s="34">
        <v>0</v>
      </c>
      <c r="AX81" s="213">
        <v>6902</v>
      </c>
      <c r="AY81" s="38">
        <f t="shared" si="26"/>
        <v>0</v>
      </c>
      <c r="AZ81" s="34">
        <v>0</v>
      </c>
      <c r="BA81" s="34">
        <v>0</v>
      </c>
      <c r="BB81" s="38">
        <f t="shared" si="27"/>
        <v>0</v>
      </c>
      <c r="BC81" s="34">
        <v>0</v>
      </c>
      <c r="BD81" s="34">
        <v>0</v>
      </c>
      <c r="BE81" s="115">
        <v>0</v>
      </c>
      <c r="BF81" s="123">
        <v>0</v>
      </c>
      <c r="BG81" s="132">
        <v>84</v>
      </c>
      <c r="BH81" s="38">
        <f t="shared" si="33"/>
        <v>10036</v>
      </c>
      <c r="BI81" s="34">
        <v>3952</v>
      </c>
      <c r="BJ81" s="34">
        <v>6084</v>
      </c>
      <c r="BK81" s="34">
        <v>0</v>
      </c>
      <c r="BL81" s="38">
        <f t="shared" si="34"/>
        <v>0</v>
      </c>
      <c r="BM81" s="34">
        <v>0</v>
      </c>
      <c r="BN81" s="34">
        <v>0</v>
      </c>
      <c r="BO81" s="38">
        <f t="shared" si="28"/>
        <v>610419</v>
      </c>
      <c r="BP81" s="173"/>
    </row>
    <row r="82" spans="1:68" ht="31.5">
      <c r="A82" s="50" t="s">
        <v>153</v>
      </c>
      <c r="B82" s="49" t="s">
        <v>114</v>
      </c>
      <c r="C82" s="51" t="s">
        <v>154</v>
      </c>
      <c r="D82" s="51">
        <v>0</v>
      </c>
      <c r="E82" s="51">
        <v>0</v>
      </c>
      <c r="F82" s="14">
        <f t="shared" si="29"/>
        <v>0</v>
      </c>
      <c r="G82" s="33">
        <v>0</v>
      </c>
      <c r="H82" s="33"/>
      <c r="I82" s="14">
        <f t="shared" si="21"/>
        <v>0</v>
      </c>
      <c r="J82" s="40">
        <v>0</v>
      </c>
      <c r="K82" s="40">
        <v>0</v>
      </c>
      <c r="L82" s="154">
        <v>17100</v>
      </c>
      <c r="M82" s="14">
        <f t="shared" si="30"/>
        <v>202509</v>
      </c>
      <c r="N82" s="40">
        <v>101219</v>
      </c>
      <c r="O82" s="40">
        <v>73364</v>
      </c>
      <c r="P82" s="40">
        <v>3992</v>
      </c>
      <c r="Q82" s="33">
        <v>23934</v>
      </c>
      <c r="R82" s="33">
        <v>0</v>
      </c>
      <c r="S82" s="33">
        <v>0</v>
      </c>
      <c r="T82" s="33">
        <v>0</v>
      </c>
      <c r="U82" s="33">
        <v>0</v>
      </c>
      <c r="V82" s="14">
        <f t="shared" si="22"/>
        <v>162419</v>
      </c>
      <c r="W82" s="34">
        <v>0</v>
      </c>
      <c r="X82" s="34">
        <v>61043</v>
      </c>
      <c r="Y82" s="34">
        <v>36326</v>
      </c>
      <c r="Z82" s="34">
        <v>65050</v>
      </c>
      <c r="AA82" s="34">
        <v>0</v>
      </c>
      <c r="AB82" s="38">
        <f t="shared" si="31"/>
        <v>2036</v>
      </c>
      <c r="AC82" s="34">
        <v>1112</v>
      </c>
      <c r="AD82" s="34">
        <v>924</v>
      </c>
      <c r="AE82" s="34">
        <v>0</v>
      </c>
      <c r="AF82" s="34">
        <v>0</v>
      </c>
      <c r="AG82" s="38">
        <f t="shared" si="23"/>
        <v>1782</v>
      </c>
      <c r="AH82" s="34">
        <v>1676</v>
      </c>
      <c r="AI82" s="34">
        <v>106</v>
      </c>
      <c r="AJ82" s="38">
        <f t="shared" si="24"/>
        <v>10115</v>
      </c>
      <c r="AK82" s="34">
        <v>8874</v>
      </c>
      <c r="AL82" s="34">
        <v>0</v>
      </c>
      <c r="AM82" s="34">
        <v>0</v>
      </c>
      <c r="AN82" s="34">
        <v>1241</v>
      </c>
      <c r="AO82" s="38">
        <f t="shared" si="25"/>
        <v>101</v>
      </c>
      <c r="AP82" s="62">
        <v>101</v>
      </c>
      <c r="AQ82" s="62">
        <v>0</v>
      </c>
      <c r="AR82" s="34">
        <v>0</v>
      </c>
      <c r="AS82" s="34">
        <v>0</v>
      </c>
      <c r="AT82" s="38">
        <f t="shared" si="32"/>
        <v>21044</v>
      </c>
      <c r="AU82" s="34">
        <v>21044</v>
      </c>
      <c r="AV82" s="34">
        <v>0</v>
      </c>
      <c r="AW82" s="34">
        <v>0</v>
      </c>
      <c r="AX82" s="213">
        <v>6902</v>
      </c>
      <c r="AY82" s="38">
        <f t="shared" si="26"/>
        <v>0</v>
      </c>
      <c r="AZ82" s="34">
        <v>0</v>
      </c>
      <c r="BA82" s="34">
        <v>0</v>
      </c>
      <c r="BB82" s="38">
        <f t="shared" si="27"/>
        <v>0</v>
      </c>
      <c r="BC82" s="34">
        <v>0</v>
      </c>
      <c r="BD82" s="34">
        <v>0</v>
      </c>
      <c r="BE82" s="115">
        <v>0</v>
      </c>
      <c r="BF82" s="123">
        <v>0</v>
      </c>
      <c r="BG82" s="132">
        <v>99</v>
      </c>
      <c r="BH82" s="38">
        <f t="shared" si="33"/>
        <v>5459</v>
      </c>
      <c r="BI82" s="34">
        <v>2149</v>
      </c>
      <c r="BJ82" s="34">
        <v>3310</v>
      </c>
      <c r="BK82" s="34">
        <v>0</v>
      </c>
      <c r="BL82" s="38">
        <f t="shared" si="34"/>
        <v>0</v>
      </c>
      <c r="BM82" s="34">
        <v>0</v>
      </c>
      <c r="BN82" s="34">
        <v>0</v>
      </c>
      <c r="BO82" s="38">
        <f t="shared" si="28"/>
        <v>429566</v>
      </c>
      <c r="BP82" s="173"/>
    </row>
    <row r="83" spans="1:68" ht="31.5">
      <c r="A83" s="50" t="s">
        <v>155</v>
      </c>
      <c r="B83" s="49" t="s">
        <v>114</v>
      </c>
      <c r="C83" s="51" t="s">
        <v>156</v>
      </c>
      <c r="D83" s="51">
        <v>0</v>
      </c>
      <c r="E83" s="51">
        <v>0</v>
      </c>
      <c r="F83" s="14">
        <f t="shared" si="29"/>
        <v>0</v>
      </c>
      <c r="G83" s="33">
        <v>0</v>
      </c>
      <c r="H83" s="33"/>
      <c r="I83" s="14">
        <f t="shared" si="21"/>
        <v>85590</v>
      </c>
      <c r="J83" s="40">
        <v>85590</v>
      </c>
      <c r="K83" s="40">
        <v>0</v>
      </c>
      <c r="L83" s="154">
        <v>9990</v>
      </c>
      <c r="M83" s="14">
        <f t="shared" si="30"/>
        <v>276422</v>
      </c>
      <c r="N83" s="40">
        <v>138175</v>
      </c>
      <c r="O83" s="40">
        <v>100151</v>
      </c>
      <c r="P83" s="40">
        <v>5450</v>
      </c>
      <c r="Q83" s="33">
        <v>32646</v>
      </c>
      <c r="R83" s="33">
        <v>0</v>
      </c>
      <c r="S83" s="33">
        <v>0</v>
      </c>
      <c r="T83" s="33">
        <v>0</v>
      </c>
      <c r="U83" s="33">
        <v>0</v>
      </c>
      <c r="V83" s="14">
        <f t="shared" si="22"/>
        <v>175843</v>
      </c>
      <c r="W83" s="34">
        <v>0</v>
      </c>
      <c r="X83" s="34">
        <v>66210</v>
      </c>
      <c r="Y83" s="34">
        <v>39400</v>
      </c>
      <c r="Z83" s="34">
        <v>70233</v>
      </c>
      <c r="AA83" s="34">
        <v>0</v>
      </c>
      <c r="AB83" s="38">
        <f t="shared" si="31"/>
        <v>2248</v>
      </c>
      <c r="AC83" s="34">
        <v>1568</v>
      </c>
      <c r="AD83" s="34">
        <v>680</v>
      </c>
      <c r="AE83" s="34">
        <v>0</v>
      </c>
      <c r="AF83" s="34">
        <v>0</v>
      </c>
      <c r="AG83" s="38">
        <f t="shared" si="23"/>
        <v>2016</v>
      </c>
      <c r="AH83" s="34">
        <v>2016</v>
      </c>
      <c r="AI83" s="34">
        <v>0</v>
      </c>
      <c r="AJ83" s="38">
        <f t="shared" si="24"/>
        <v>7294</v>
      </c>
      <c r="AK83" s="34">
        <v>0</v>
      </c>
      <c r="AL83" s="34">
        <v>6877</v>
      </c>
      <c r="AM83" s="34">
        <v>0</v>
      </c>
      <c r="AN83" s="34">
        <v>417</v>
      </c>
      <c r="AO83" s="38">
        <f t="shared" si="25"/>
        <v>193</v>
      </c>
      <c r="AP83" s="62">
        <v>178</v>
      </c>
      <c r="AQ83" s="62">
        <v>15</v>
      </c>
      <c r="AR83" s="34">
        <v>0</v>
      </c>
      <c r="AS83" s="34">
        <v>0</v>
      </c>
      <c r="AT83" s="38">
        <f t="shared" si="32"/>
        <v>13183</v>
      </c>
      <c r="AU83" s="34">
        <v>13183</v>
      </c>
      <c r="AV83" s="34">
        <v>0</v>
      </c>
      <c r="AW83" s="34">
        <v>0</v>
      </c>
      <c r="AX83" s="213">
        <v>6902</v>
      </c>
      <c r="AY83" s="38">
        <f t="shared" si="26"/>
        <v>0</v>
      </c>
      <c r="AZ83" s="34">
        <v>0</v>
      </c>
      <c r="BA83" s="34">
        <v>0</v>
      </c>
      <c r="BB83" s="38">
        <f t="shared" si="27"/>
        <v>0</v>
      </c>
      <c r="BC83" s="34">
        <v>0</v>
      </c>
      <c r="BD83" s="34">
        <v>0</v>
      </c>
      <c r="BE83" s="115">
        <v>0</v>
      </c>
      <c r="BF83" s="123">
        <v>0</v>
      </c>
      <c r="BG83" s="132">
        <v>19</v>
      </c>
      <c r="BH83" s="38">
        <f t="shared" si="33"/>
        <v>20148</v>
      </c>
      <c r="BI83" s="34">
        <v>7933</v>
      </c>
      <c r="BJ83" s="34">
        <v>12215</v>
      </c>
      <c r="BK83" s="34">
        <v>0</v>
      </c>
      <c r="BL83" s="38">
        <f t="shared" si="34"/>
        <v>0</v>
      </c>
      <c r="BM83" s="34">
        <v>0</v>
      </c>
      <c r="BN83" s="34">
        <v>0</v>
      </c>
      <c r="BO83" s="38">
        <f t="shared" si="28"/>
        <v>599848</v>
      </c>
      <c r="BP83" s="173"/>
    </row>
    <row r="84" spans="1:68" ht="31.5">
      <c r="A84" s="50" t="s">
        <v>157</v>
      </c>
      <c r="B84" s="49" t="s">
        <v>114</v>
      </c>
      <c r="C84" s="51" t="s">
        <v>158</v>
      </c>
      <c r="D84" s="51">
        <v>0</v>
      </c>
      <c r="E84" s="51">
        <v>0</v>
      </c>
      <c r="F84" s="14">
        <f t="shared" si="29"/>
        <v>0</v>
      </c>
      <c r="G84" s="33">
        <v>0</v>
      </c>
      <c r="H84" s="33"/>
      <c r="I84" s="14">
        <f t="shared" si="21"/>
        <v>0</v>
      </c>
      <c r="J84" s="40">
        <v>0</v>
      </c>
      <c r="K84" s="40">
        <v>0</v>
      </c>
      <c r="L84" s="154">
        <v>5871</v>
      </c>
      <c r="M84" s="14">
        <f t="shared" si="30"/>
        <v>490508</v>
      </c>
      <c r="N84" s="40">
        <v>245252</v>
      </c>
      <c r="O84" s="40">
        <v>177761</v>
      </c>
      <c r="P84" s="40">
        <v>9673</v>
      </c>
      <c r="Q84" s="33">
        <v>57822</v>
      </c>
      <c r="R84" s="33">
        <v>0</v>
      </c>
      <c r="S84" s="33">
        <v>0</v>
      </c>
      <c r="T84" s="33">
        <v>0</v>
      </c>
      <c r="U84" s="33">
        <v>0</v>
      </c>
      <c r="V84" s="14">
        <f t="shared" si="22"/>
        <v>251673</v>
      </c>
      <c r="W84" s="34">
        <v>0</v>
      </c>
      <c r="X84" s="34">
        <v>57962</v>
      </c>
      <c r="Y84" s="34">
        <v>34492</v>
      </c>
      <c r="Z84" s="34">
        <v>159219</v>
      </c>
      <c r="AA84" s="34">
        <v>0</v>
      </c>
      <c r="AB84" s="38">
        <f t="shared" si="31"/>
        <v>3426</v>
      </c>
      <c r="AC84" s="34">
        <v>2489</v>
      </c>
      <c r="AD84" s="34">
        <v>937</v>
      </c>
      <c r="AE84" s="34">
        <v>0</v>
      </c>
      <c r="AF84" s="34">
        <v>0</v>
      </c>
      <c r="AG84" s="38">
        <f t="shared" si="23"/>
        <v>1768</v>
      </c>
      <c r="AH84" s="34">
        <v>1768</v>
      </c>
      <c r="AI84" s="34">
        <v>0</v>
      </c>
      <c r="AJ84" s="38">
        <f t="shared" si="24"/>
        <v>25681</v>
      </c>
      <c r="AK84" s="34">
        <v>0</v>
      </c>
      <c r="AL84" s="34">
        <v>23359</v>
      </c>
      <c r="AM84" s="34">
        <v>0</v>
      </c>
      <c r="AN84" s="34">
        <v>2322</v>
      </c>
      <c r="AO84" s="38">
        <f t="shared" si="25"/>
        <v>0</v>
      </c>
      <c r="AP84" s="62">
        <v>0</v>
      </c>
      <c r="AQ84" s="62">
        <v>0</v>
      </c>
      <c r="AR84" s="34">
        <v>0</v>
      </c>
      <c r="AS84" s="34">
        <v>0</v>
      </c>
      <c r="AT84" s="38">
        <f t="shared" si="32"/>
        <v>19673</v>
      </c>
      <c r="AU84" s="34">
        <v>19673</v>
      </c>
      <c r="AV84" s="34">
        <v>0</v>
      </c>
      <c r="AW84" s="34">
        <v>0</v>
      </c>
      <c r="AX84" s="213">
        <v>8069</v>
      </c>
      <c r="AY84" s="38">
        <f t="shared" si="26"/>
        <v>0</v>
      </c>
      <c r="AZ84" s="34">
        <v>0</v>
      </c>
      <c r="BA84" s="34">
        <v>0</v>
      </c>
      <c r="BB84" s="38">
        <f t="shared" si="27"/>
        <v>0</v>
      </c>
      <c r="BC84" s="34">
        <v>0</v>
      </c>
      <c r="BD84" s="34">
        <v>0</v>
      </c>
      <c r="BE84" s="115">
        <v>0</v>
      </c>
      <c r="BF84" s="123">
        <v>0</v>
      </c>
      <c r="BG84" s="132">
        <v>35</v>
      </c>
      <c r="BH84" s="38">
        <f t="shared" si="33"/>
        <v>14265</v>
      </c>
      <c r="BI84" s="34">
        <v>5617</v>
      </c>
      <c r="BJ84" s="34">
        <v>8648</v>
      </c>
      <c r="BK84" s="34">
        <v>2366</v>
      </c>
      <c r="BL84" s="38">
        <f t="shared" si="34"/>
        <v>0</v>
      </c>
      <c r="BM84" s="34">
        <v>0</v>
      </c>
      <c r="BN84" s="34">
        <v>0</v>
      </c>
      <c r="BO84" s="38">
        <f t="shared" si="28"/>
        <v>823335</v>
      </c>
      <c r="BP84" s="173"/>
    </row>
    <row r="85" spans="1:68" ht="31.5">
      <c r="A85" s="50" t="s">
        <v>159</v>
      </c>
      <c r="B85" s="49" t="s">
        <v>114</v>
      </c>
      <c r="C85" s="51" t="s">
        <v>160</v>
      </c>
      <c r="D85" s="51">
        <v>0</v>
      </c>
      <c r="E85" s="51">
        <v>0</v>
      </c>
      <c r="F85" s="14">
        <f t="shared" si="29"/>
        <v>0</v>
      </c>
      <c r="G85" s="33">
        <v>0</v>
      </c>
      <c r="H85" s="33"/>
      <c r="I85" s="14">
        <f t="shared" si="21"/>
        <v>0</v>
      </c>
      <c r="J85" s="40">
        <v>0</v>
      </c>
      <c r="K85" s="40">
        <v>0</v>
      </c>
      <c r="L85" s="154">
        <v>17877</v>
      </c>
      <c r="M85" s="14">
        <f t="shared" si="30"/>
        <v>478066</v>
      </c>
      <c r="N85" s="40">
        <v>239721</v>
      </c>
      <c r="O85" s="40">
        <v>173751</v>
      </c>
      <c r="P85" s="40">
        <v>9454</v>
      </c>
      <c r="Q85" s="33">
        <v>55140</v>
      </c>
      <c r="R85" s="33">
        <v>0</v>
      </c>
      <c r="S85" s="33">
        <v>0</v>
      </c>
      <c r="T85" s="33">
        <v>0</v>
      </c>
      <c r="U85" s="33">
        <v>0</v>
      </c>
      <c r="V85" s="14">
        <f t="shared" si="22"/>
        <v>228815</v>
      </c>
      <c r="W85" s="34">
        <v>0</v>
      </c>
      <c r="X85" s="34">
        <v>61761</v>
      </c>
      <c r="Y85" s="34">
        <v>36752</v>
      </c>
      <c r="Z85" s="34">
        <v>130302</v>
      </c>
      <c r="AA85" s="34">
        <v>0</v>
      </c>
      <c r="AB85" s="38">
        <f t="shared" si="31"/>
        <v>387</v>
      </c>
      <c r="AC85" s="34">
        <v>387</v>
      </c>
      <c r="AD85" s="34">
        <v>0</v>
      </c>
      <c r="AE85" s="34">
        <v>0</v>
      </c>
      <c r="AF85" s="34">
        <v>0</v>
      </c>
      <c r="AG85" s="38">
        <f t="shared" si="23"/>
        <v>1865</v>
      </c>
      <c r="AH85" s="34">
        <v>1865</v>
      </c>
      <c r="AI85" s="34">
        <v>0</v>
      </c>
      <c r="AJ85" s="38">
        <f t="shared" si="24"/>
        <v>43042</v>
      </c>
      <c r="AK85" s="34">
        <v>0</v>
      </c>
      <c r="AL85" s="34">
        <v>37335</v>
      </c>
      <c r="AM85" s="34">
        <v>0</v>
      </c>
      <c r="AN85" s="34">
        <v>5707</v>
      </c>
      <c r="AO85" s="38">
        <f t="shared" si="25"/>
        <v>109</v>
      </c>
      <c r="AP85" s="62">
        <v>89</v>
      </c>
      <c r="AQ85" s="62">
        <v>20</v>
      </c>
      <c r="AR85" s="34">
        <v>0</v>
      </c>
      <c r="AS85" s="34">
        <v>0</v>
      </c>
      <c r="AT85" s="38">
        <f t="shared" si="32"/>
        <v>16814</v>
      </c>
      <c r="AU85" s="34">
        <v>16814</v>
      </c>
      <c r="AV85" s="34">
        <v>0</v>
      </c>
      <c r="AW85" s="34">
        <v>0</v>
      </c>
      <c r="AX85" s="213">
        <v>8127</v>
      </c>
      <c r="AY85" s="38">
        <f t="shared" si="26"/>
        <v>0</v>
      </c>
      <c r="AZ85" s="34">
        <v>0</v>
      </c>
      <c r="BA85" s="34">
        <v>0</v>
      </c>
      <c r="BB85" s="38">
        <f t="shared" si="27"/>
        <v>0</v>
      </c>
      <c r="BC85" s="34">
        <v>0</v>
      </c>
      <c r="BD85" s="34">
        <v>0</v>
      </c>
      <c r="BE85" s="115">
        <v>0</v>
      </c>
      <c r="BF85" s="123">
        <v>0</v>
      </c>
      <c r="BG85" s="132">
        <v>65</v>
      </c>
      <c r="BH85" s="38">
        <f t="shared" si="33"/>
        <v>17630</v>
      </c>
      <c r="BI85" s="34">
        <v>6942</v>
      </c>
      <c r="BJ85" s="34">
        <v>10688</v>
      </c>
      <c r="BK85" s="34">
        <v>0</v>
      </c>
      <c r="BL85" s="38">
        <f t="shared" si="34"/>
        <v>0</v>
      </c>
      <c r="BM85" s="34">
        <v>0</v>
      </c>
      <c r="BN85" s="34">
        <v>0</v>
      </c>
      <c r="BO85" s="38">
        <f t="shared" si="28"/>
        <v>812797</v>
      </c>
      <c r="BP85" s="173"/>
    </row>
    <row r="86" spans="1:68" ht="31.5">
      <c r="A86" s="50" t="s">
        <v>161</v>
      </c>
      <c r="B86" s="49" t="s">
        <v>114</v>
      </c>
      <c r="C86" s="51" t="s">
        <v>63</v>
      </c>
      <c r="D86" s="51">
        <v>0</v>
      </c>
      <c r="E86" s="51">
        <v>0</v>
      </c>
      <c r="F86" s="14">
        <f t="shared" si="29"/>
        <v>120</v>
      </c>
      <c r="G86" s="33">
        <v>30</v>
      </c>
      <c r="H86" s="33">
        <v>90</v>
      </c>
      <c r="I86" s="14">
        <f t="shared" si="21"/>
        <v>0</v>
      </c>
      <c r="J86" s="40">
        <v>0</v>
      </c>
      <c r="K86" s="40">
        <v>0</v>
      </c>
      <c r="L86" s="154">
        <v>13017</v>
      </c>
      <c r="M86" s="14">
        <f t="shared" si="30"/>
        <v>609461</v>
      </c>
      <c r="N86" s="40">
        <v>305472</v>
      </c>
      <c r="O86" s="40">
        <v>221409</v>
      </c>
      <c r="P86" s="40">
        <v>12048</v>
      </c>
      <c r="Q86" s="33">
        <v>70532</v>
      </c>
      <c r="R86" s="33">
        <v>0</v>
      </c>
      <c r="S86" s="33">
        <v>0</v>
      </c>
      <c r="T86" s="33">
        <v>0</v>
      </c>
      <c r="U86" s="33">
        <v>0</v>
      </c>
      <c r="V86" s="14">
        <f t="shared" si="22"/>
        <v>436476</v>
      </c>
      <c r="W86" s="34">
        <v>0</v>
      </c>
      <c r="X86" s="34">
        <v>97542</v>
      </c>
      <c r="Y86" s="34">
        <v>58045</v>
      </c>
      <c r="Z86" s="34">
        <v>280889</v>
      </c>
      <c r="AA86" s="34">
        <v>0</v>
      </c>
      <c r="AB86" s="38">
        <f t="shared" si="31"/>
        <v>2618</v>
      </c>
      <c r="AC86" s="34">
        <v>1425</v>
      </c>
      <c r="AD86" s="34">
        <v>1193</v>
      </c>
      <c r="AE86" s="34">
        <v>0</v>
      </c>
      <c r="AF86" s="34">
        <v>0</v>
      </c>
      <c r="AG86" s="38">
        <f t="shared" si="23"/>
        <v>4952</v>
      </c>
      <c r="AH86" s="34">
        <v>4952</v>
      </c>
      <c r="AI86" s="34">
        <v>0</v>
      </c>
      <c r="AJ86" s="38">
        <f t="shared" si="24"/>
        <v>113543</v>
      </c>
      <c r="AK86" s="34">
        <v>58252</v>
      </c>
      <c r="AL86" s="34">
        <v>38835</v>
      </c>
      <c r="AM86" s="34">
        <v>0</v>
      </c>
      <c r="AN86" s="34">
        <v>16456</v>
      </c>
      <c r="AO86" s="38">
        <f t="shared" si="25"/>
        <v>35</v>
      </c>
      <c r="AP86" s="62">
        <v>35</v>
      </c>
      <c r="AQ86" s="62">
        <v>0</v>
      </c>
      <c r="AR86" s="34">
        <v>0</v>
      </c>
      <c r="AS86" s="34">
        <v>0</v>
      </c>
      <c r="AT86" s="38">
        <f t="shared" si="32"/>
        <v>51900</v>
      </c>
      <c r="AU86" s="34">
        <v>51900</v>
      </c>
      <c r="AV86" s="34">
        <v>0</v>
      </c>
      <c r="AW86" s="34">
        <v>0</v>
      </c>
      <c r="AX86" s="213">
        <v>9708</v>
      </c>
      <c r="AY86" s="38">
        <f t="shared" si="26"/>
        <v>0</v>
      </c>
      <c r="AZ86" s="34">
        <v>0</v>
      </c>
      <c r="BA86" s="34">
        <v>0</v>
      </c>
      <c r="BB86" s="38">
        <f t="shared" si="27"/>
        <v>0</v>
      </c>
      <c r="BC86" s="34">
        <v>0</v>
      </c>
      <c r="BD86" s="34">
        <v>0</v>
      </c>
      <c r="BE86" s="115">
        <v>0</v>
      </c>
      <c r="BF86" s="123">
        <v>0</v>
      </c>
      <c r="BG86" s="132">
        <v>80</v>
      </c>
      <c r="BH86" s="38">
        <f t="shared" si="33"/>
        <v>82016</v>
      </c>
      <c r="BI86" s="34">
        <v>32293</v>
      </c>
      <c r="BJ86" s="34">
        <v>49723</v>
      </c>
      <c r="BK86" s="34">
        <v>0</v>
      </c>
      <c r="BL86" s="38">
        <f t="shared" si="34"/>
        <v>0</v>
      </c>
      <c r="BM86" s="34">
        <v>0</v>
      </c>
      <c r="BN86" s="34">
        <v>0</v>
      </c>
      <c r="BO86" s="38">
        <f t="shared" si="28"/>
        <v>1323926</v>
      </c>
      <c r="BP86" s="173"/>
    </row>
    <row r="87" spans="1:68" ht="31.5">
      <c r="A87" s="50" t="s">
        <v>162</v>
      </c>
      <c r="B87" s="49" t="s">
        <v>114</v>
      </c>
      <c r="C87" s="51" t="s">
        <v>163</v>
      </c>
      <c r="D87" s="51">
        <v>0</v>
      </c>
      <c r="E87" s="51">
        <v>0</v>
      </c>
      <c r="F87" s="14">
        <f t="shared" si="29"/>
        <v>0</v>
      </c>
      <c r="G87" s="33">
        <v>0</v>
      </c>
      <c r="H87" s="33"/>
      <c r="I87" s="14">
        <f t="shared" si="21"/>
        <v>0</v>
      </c>
      <c r="J87" s="40">
        <v>0</v>
      </c>
      <c r="K87" s="40">
        <v>0</v>
      </c>
      <c r="L87" s="154">
        <v>20000</v>
      </c>
      <c r="M87" s="14">
        <f t="shared" si="30"/>
        <v>228400</v>
      </c>
      <c r="N87" s="40">
        <v>114388</v>
      </c>
      <c r="O87" s="40">
        <v>82909</v>
      </c>
      <c r="P87" s="40">
        <v>4511</v>
      </c>
      <c r="Q87" s="33">
        <v>26592</v>
      </c>
      <c r="R87" s="33">
        <v>0</v>
      </c>
      <c r="S87" s="33">
        <v>0</v>
      </c>
      <c r="T87" s="33">
        <v>0</v>
      </c>
      <c r="U87" s="33">
        <v>0</v>
      </c>
      <c r="V87" s="14">
        <f t="shared" si="22"/>
        <v>133356</v>
      </c>
      <c r="W87" s="34">
        <v>0</v>
      </c>
      <c r="X87" s="34">
        <v>29400</v>
      </c>
      <c r="Y87" s="34">
        <v>17495</v>
      </c>
      <c r="Z87" s="34">
        <v>86461</v>
      </c>
      <c r="AA87" s="34">
        <v>0</v>
      </c>
      <c r="AB87" s="38">
        <f t="shared" si="31"/>
        <v>2598</v>
      </c>
      <c r="AC87" s="34">
        <v>1504</v>
      </c>
      <c r="AD87" s="34">
        <v>1094</v>
      </c>
      <c r="AE87" s="34">
        <v>0</v>
      </c>
      <c r="AF87" s="34">
        <v>0</v>
      </c>
      <c r="AG87" s="38">
        <f t="shared" si="23"/>
        <v>1535</v>
      </c>
      <c r="AH87" s="34">
        <v>1535</v>
      </c>
      <c r="AI87" s="34">
        <v>0</v>
      </c>
      <c r="AJ87" s="38">
        <f t="shared" si="24"/>
        <v>18193</v>
      </c>
      <c r="AK87" s="34">
        <v>14537</v>
      </c>
      <c r="AL87" s="34">
        <v>0</v>
      </c>
      <c r="AM87" s="34">
        <v>0</v>
      </c>
      <c r="AN87" s="34">
        <v>3656</v>
      </c>
      <c r="AO87" s="38">
        <f t="shared" si="25"/>
        <v>71</v>
      </c>
      <c r="AP87" s="62">
        <v>71</v>
      </c>
      <c r="AQ87" s="62">
        <v>0</v>
      </c>
      <c r="AR87" s="34">
        <v>0</v>
      </c>
      <c r="AS87" s="34">
        <v>0</v>
      </c>
      <c r="AT87" s="38">
        <f t="shared" si="32"/>
        <v>14621</v>
      </c>
      <c r="AU87" s="34">
        <v>14621</v>
      </c>
      <c r="AV87" s="34">
        <v>0</v>
      </c>
      <c r="AW87" s="34">
        <v>0</v>
      </c>
      <c r="AX87" s="213">
        <v>6902</v>
      </c>
      <c r="AY87" s="38">
        <f t="shared" si="26"/>
        <v>0</v>
      </c>
      <c r="AZ87" s="34">
        <v>0</v>
      </c>
      <c r="BA87" s="34">
        <v>0</v>
      </c>
      <c r="BB87" s="38">
        <f t="shared" si="27"/>
        <v>1359</v>
      </c>
      <c r="BC87" s="34">
        <v>1359</v>
      </c>
      <c r="BD87" s="34">
        <v>0</v>
      </c>
      <c r="BE87" s="115">
        <v>0</v>
      </c>
      <c r="BF87" s="123">
        <v>0</v>
      </c>
      <c r="BG87" s="132">
        <v>45</v>
      </c>
      <c r="BH87" s="38">
        <f t="shared" si="33"/>
        <v>6292</v>
      </c>
      <c r="BI87" s="34">
        <v>2477</v>
      </c>
      <c r="BJ87" s="34">
        <v>3815</v>
      </c>
      <c r="BK87" s="34">
        <v>0</v>
      </c>
      <c r="BL87" s="38">
        <f t="shared" si="34"/>
        <v>0</v>
      </c>
      <c r="BM87" s="34">
        <v>0</v>
      </c>
      <c r="BN87" s="34">
        <v>0</v>
      </c>
      <c r="BO87" s="38">
        <f t="shared" si="28"/>
        <v>433372</v>
      </c>
      <c r="BP87" s="173"/>
    </row>
    <row r="88" spans="1:68" ht="31.5">
      <c r="A88" s="50" t="s">
        <v>164</v>
      </c>
      <c r="B88" s="49" t="s">
        <v>114</v>
      </c>
      <c r="C88" s="51" t="s">
        <v>165</v>
      </c>
      <c r="D88" s="51">
        <v>0</v>
      </c>
      <c r="E88" s="51">
        <v>0</v>
      </c>
      <c r="F88" s="14">
        <f t="shared" si="29"/>
        <v>0</v>
      </c>
      <c r="G88" s="33">
        <v>0</v>
      </c>
      <c r="H88" s="33"/>
      <c r="I88" s="14">
        <f t="shared" si="21"/>
        <v>0</v>
      </c>
      <c r="J88" s="40">
        <v>0</v>
      </c>
      <c r="K88" s="40">
        <v>0</v>
      </c>
      <c r="L88" s="154">
        <v>17040</v>
      </c>
      <c r="M88" s="14">
        <f t="shared" si="30"/>
        <v>179030</v>
      </c>
      <c r="N88" s="40">
        <v>89020</v>
      </c>
      <c r="O88" s="40">
        <v>64521</v>
      </c>
      <c r="P88" s="40">
        <v>3511</v>
      </c>
      <c r="Q88" s="33">
        <v>21978</v>
      </c>
      <c r="R88" s="33">
        <v>0</v>
      </c>
      <c r="S88" s="33">
        <v>0</v>
      </c>
      <c r="T88" s="33">
        <v>0</v>
      </c>
      <c r="U88" s="33">
        <v>0</v>
      </c>
      <c r="V88" s="14">
        <f t="shared" si="22"/>
        <v>153629</v>
      </c>
      <c r="W88" s="34">
        <v>0</v>
      </c>
      <c r="X88" s="34">
        <v>35200</v>
      </c>
      <c r="Y88" s="34">
        <v>20947</v>
      </c>
      <c r="Z88" s="34">
        <v>97482</v>
      </c>
      <c r="AA88" s="34">
        <v>0</v>
      </c>
      <c r="AB88" s="38">
        <f t="shared" si="31"/>
        <v>1029</v>
      </c>
      <c r="AC88" s="34">
        <v>749</v>
      </c>
      <c r="AD88" s="34">
        <v>280</v>
      </c>
      <c r="AE88" s="34">
        <v>0</v>
      </c>
      <c r="AF88" s="34">
        <v>0</v>
      </c>
      <c r="AG88" s="38">
        <f t="shared" si="23"/>
        <v>992</v>
      </c>
      <c r="AH88" s="34">
        <v>990</v>
      </c>
      <c r="AI88" s="34">
        <v>2</v>
      </c>
      <c r="AJ88" s="38">
        <f t="shared" si="24"/>
        <v>11199</v>
      </c>
      <c r="AK88" s="34">
        <v>0</v>
      </c>
      <c r="AL88" s="34">
        <v>9992</v>
      </c>
      <c r="AM88" s="34">
        <v>0</v>
      </c>
      <c r="AN88" s="34">
        <v>1207</v>
      </c>
      <c r="AO88" s="38">
        <f t="shared" si="25"/>
        <v>0</v>
      </c>
      <c r="AP88" s="62">
        <v>0</v>
      </c>
      <c r="AQ88" s="62">
        <v>0</v>
      </c>
      <c r="AR88" s="34">
        <v>0</v>
      </c>
      <c r="AS88" s="34">
        <v>0</v>
      </c>
      <c r="AT88" s="38">
        <f t="shared" si="32"/>
        <v>12500</v>
      </c>
      <c r="AU88" s="34">
        <v>12500</v>
      </c>
      <c r="AV88" s="34">
        <v>0</v>
      </c>
      <c r="AW88" s="34">
        <v>0</v>
      </c>
      <c r="AX88" s="213">
        <v>6902</v>
      </c>
      <c r="AY88" s="38">
        <f t="shared" si="26"/>
        <v>0</v>
      </c>
      <c r="AZ88" s="34">
        <v>0</v>
      </c>
      <c r="BA88" s="34">
        <v>0</v>
      </c>
      <c r="BB88" s="38">
        <f t="shared" si="27"/>
        <v>0</v>
      </c>
      <c r="BC88" s="34">
        <v>0</v>
      </c>
      <c r="BD88" s="34">
        <v>0</v>
      </c>
      <c r="BE88" s="115">
        <v>0</v>
      </c>
      <c r="BF88" s="123">
        <v>0</v>
      </c>
      <c r="BG88" s="132">
        <v>16</v>
      </c>
      <c r="BH88" s="38">
        <f t="shared" si="33"/>
        <v>5962</v>
      </c>
      <c r="BI88" s="34">
        <v>2347</v>
      </c>
      <c r="BJ88" s="34">
        <v>3615</v>
      </c>
      <c r="BK88" s="34">
        <v>0</v>
      </c>
      <c r="BL88" s="38">
        <f t="shared" si="34"/>
        <v>0</v>
      </c>
      <c r="BM88" s="34">
        <v>0</v>
      </c>
      <c r="BN88" s="34">
        <v>0</v>
      </c>
      <c r="BO88" s="38">
        <f t="shared" si="28"/>
        <v>388299</v>
      </c>
      <c r="BP88" s="173"/>
    </row>
    <row r="89" spans="1:68" ht="31.5">
      <c r="A89" s="50" t="s">
        <v>166</v>
      </c>
      <c r="B89" s="49" t="s">
        <v>114</v>
      </c>
      <c r="C89" s="51" t="s">
        <v>167</v>
      </c>
      <c r="D89" s="51">
        <v>0</v>
      </c>
      <c r="E89" s="51">
        <v>0</v>
      </c>
      <c r="F89" s="14">
        <f t="shared" si="29"/>
        <v>30</v>
      </c>
      <c r="G89" s="33">
        <v>30</v>
      </c>
      <c r="H89" s="33"/>
      <c r="I89" s="14">
        <f t="shared" si="21"/>
        <v>47550</v>
      </c>
      <c r="J89" s="40">
        <v>47550</v>
      </c>
      <c r="K89" s="40">
        <v>0</v>
      </c>
      <c r="L89" s="154">
        <v>19459</v>
      </c>
      <c r="M89" s="14">
        <f t="shared" si="30"/>
        <v>356281</v>
      </c>
      <c r="N89" s="40">
        <v>178575</v>
      </c>
      <c r="O89" s="40">
        <v>129433</v>
      </c>
      <c r="P89" s="40">
        <v>7043</v>
      </c>
      <c r="Q89" s="33">
        <v>41230</v>
      </c>
      <c r="R89" s="33">
        <v>0</v>
      </c>
      <c r="S89" s="33">
        <v>0</v>
      </c>
      <c r="T89" s="33">
        <v>0</v>
      </c>
      <c r="U89" s="33">
        <v>0</v>
      </c>
      <c r="V89" s="14">
        <f t="shared" si="22"/>
        <v>229499</v>
      </c>
      <c r="W89" s="34">
        <v>0</v>
      </c>
      <c r="X89" s="34">
        <v>36814</v>
      </c>
      <c r="Y89" s="34">
        <v>21907</v>
      </c>
      <c r="Z89" s="34">
        <v>170778</v>
      </c>
      <c r="AA89" s="34">
        <v>0</v>
      </c>
      <c r="AB89" s="38">
        <f t="shared" si="31"/>
        <v>1217</v>
      </c>
      <c r="AC89" s="34">
        <v>1005</v>
      </c>
      <c r="AD89" s="34">
        <v>212</v>
      </c>
      <c r="AE89" s="34">
        <v>0</v>
      </c>
      <c r="AF89" s="34">
        <v>0</v>
      </c>
      <c r="AG89" s="38">
        <f t="shared" si="23"/>
        <v>1565</v>
      </c>
      <c r="AH89" s="34">
        <v>1565</v>
      </c>
      <c r="AI89" s="34">
        <v>0</v>
      </c>
      <c r="AJ89" s="38">
        <f t="shared" si="24"/>
        <v>69027</v>
      </c>
      <c r="AK89" s="34">
        <v>0</v>
      </c>
      <c r="AL89" s="34">
        <v>59278</v>
      </c>
      <c r="AM89" s="34">
        <v>0</v>
      </c>
      <c r="AN89" s="34">
        <v>9749</v>
      </c>
      <c r="AO89" s="38">
        <f t="shared" si="25"/>
        <v>362</v>
      </c>
      <c r="AP89" s="62">
        <v>362</v>
      </c>
      <c r="AQ89" s="62">
        <v>0</v>
      </c>
      <c r="AR89" s="34">
        <v>0</v>
      </c>
      <c r="AS89" s="34">
        <v>0</v>
      </c>
      <c r="AT89" s="38">
        <f t="shared" si="32"/>
        <v>19430</v>
      </c>
      <c r="AU89" s="34">
        <v>19430</v>
      </c>
      <c r="AV89" s="34">
        <v>0</v>
      </c>
      <c r="AW89" s="34">
        <v>0</v>
      </c>
      <c r="AX89" s="213">
        <v>6902</v>
      </c>
      <c r="AY89" s="38">
        <f t="shared" si="26"/>
        <v>0</v>
      </c>
      <c r="AZ89" s="34">
        <v>0</v>
      </c>
      <c r="BA89" s="34">
        <v>0</v>
      </c>
      <c r="BB89" s="38">
        <f t="shared" si="27"/>
        <v>0</v>
      </c>
      <c r="BC89" s="34">
        <v>0</v>
      </c>
      <c r="BD89" s="34">
        <v>0</v>
      </c>
      <c r="BE89" s="115">
        <v>0</v>
      </c>
      <c r="BF89" s="123">
        <v>0</v>
      </c>
      <c r="BG89" s="132">
        <v>27</v>
      </c>
      <c r="BH89" s="38">
        <f t="shared" si="33"/>
        <v>10395</v>
      </c>
      <c r="BI89" s="34">
        <v>4093</v>
      </c>
      <c r="BJ89" s="34">
        <v>6302</v>
      </c>
      <c r="BK89" s="34">
        <v>0</v>
      </c>
      <c r="BL89" s="38">
        <f t="shared" si="34"/>
        <v>0</v>
      </c>
      <c r="BM89" s="34">
        <v>0</v>
      </c>
      <c r="BN89" s="34">
        <v>0</v>
      </c>
      <c r="BO89" s="38">
        <f t="shared" si="28"/>
        <v>761744</v>
      </c>
      <c r="BP89" s="173"/>
    </row>
    <row r="90" spans="1:68" ht="31.5">
      <c r="A90" s="50" t="s">
        <v>168</v>
      </c>
      <c r="B90" s="49" t="s">
        <v>114</v>
      </c>
      <c r="C90" s="51" t="s">
        <v>169</v>
      </c>
      <c r="D90" s="51">
        <v>0</v>
      </c>
      <c r="E90" s="51">
        <v>0</v>
      </c>
      <c r="F90" s="14">
        <f t="shared" si="29"/>
        <v>0</v>
      </c>
      <c r="G90" s="33">
        <v>0</v>
      </c>
      <c r="H90" s="33"/>
      <c r="I90" s="14">
        <f t="shared" si="21"/>
        <v>130000</v>
      </c>
      <c r="J90" s="40">
        <v>0</v>
      </c>
      <c r="K90" s="40">
        <v>130000</v>
      </c>
      <c r="L90" s="154">
        <v>9600</v>
      </c>
      <c r="M90" s="14">
        <f t="shared" si="30"/>
        <v>500831</v>
      </c>
      <c r="N90" s="40">
        <v>249051</v>
      </c>
      <c r="O90" s="40">
        <v>180514</v>
      </c>
      <c r="P90" s="40">
        <v>9822</v>
      </c>
      <c r="Q90" s="33">
        <v>61444</v>
      </c>
      <c r="R90" s="33">
        <v>0</v>
      </c>
      <c r="S90" s="33">
        <v>0</v>
      </c>
      <c r="T90" s="33">
        <v>0</v>
      </c>
      <c r="U90" s="33">
        <v>0</v>
      </c>
      <c r="V90" s="14">
        <f t="shared" si="22"/>
        <v>374048</v>
      </c>
      <c r="W90" s="34">
        <v>0</v>
      </c>
      <c r="X90" s="34">
        <v>100132</v>
      </c>
      <c r="Y90" s="34">
        <v>59586</v>
      </c>
      <c r="Z90" s="34">
        <v>214330</v>
      </c>
      <c r="AA90" s="34">
        <v>0</v>
      </c>
      <c r="AB90" s="38">
        <f t="shared" si="31"/>
        <v>1779</v>
      </c>
      <c r="AC90" s="34">
        <v>946</v>
      </c>
      <c r="AD90" s="34">
        <v>833</v>
      </c>
      <c r="AE90" s="34">
        <v>0</v>
      </c>
      <c r="AF90" s="34">
        <v>0</v>
      </c>
      <c r="AG90" s="38">
        <f t="shared" si="23"/>
        <v>2812</v>
      </c>
      <c r="AH90" s="34">
        <v>2812</v>
      </c>
      <c r="AI90" s="34">
        <v>0</v>
      </c>
      <c r="AJ90" s="38">
        <f t="shared" si="24"/>
        <v>20940</v>
      </c>
      <c r="AK90" s="34">
        <v>0</v>
      </c>
      <c r="AL90" s="34">
        <v>16614</v>
      </c>
      <c r="AM90" s="34">
        <v>0</v>
      </c>
      <c r="AN90" s="34">
        <v>4326</v>
      </c>
      <c r="AO90" s="38">
        <f t="shared" si="25"/>
        <v>0</v>
      </c>
      <c r="AP90" s="62">
        <v>0</v>
      </c>
      <c r="AQ90" s="62">
        <v>0</v>
      </c>
      <c r="AR90" s="34">
        <v>0</v>
      </c>
      <c r="AS90" s="34">
        <v>0</v>
      </c>
      <c r="AT90" s="38">
        <f t="shared" si="32"/>
        <v>30326</v>
      </c>
      <c r="AU90" s="34">
        <v>30326</v>
      </c>
      <c r="AV90" s="34">
        <v>0</v>
      </c>
      <c r="AW90" s="34">
        <v>0</v>
      </c>
      <c r="AX90" s="213">
        <v>7202</v>
      </c>
      <c r="AY90" s="38">
        <f t="shared" si="26"/>
        <v>0</v>
      </c>
      <c r="AZ90" s="34">
        <v>0</v>
      </c>
      <c r="BA90" s="34">
        <v>0</v>
      </c>
      <c r="BB90" s="38">
        <f t="shared" si="27"/>
        <v>0</v>
      </c>
      <c r="BC90" s="34">
        <v>0</v>
      </c>
      <c r="BD90" s="34">
        <v>0</v>
      </c>
      <c r="BE90" s="115">
        <v>0</v>
      </c>
      <c r="BF90" s="123">
        <v>0</v>
      </c>
      <c r="BG90" s="132">
        <v>152</v>
      </c>
      <c r="BH90" s="38">
        <f t="shared" si="33"/>
        <v>7812</v>
      </c>
      <c r="BI90" s="34">
        <v>3076</v>
      </c>
      <c r="BJ90" s="34">
        <v>4736</v>
      </c>
      <c r="BK90" s="34">
        <v>0</v>
      </c>
      <c r="BL90" s="38">
        <f t="shared" si="34"/>
        <v>0</v>
      </c>
      <c r="BM90" s="34">
        <v>0</v>
      </c>
      <c r="BN90" s="34">
        <v>0</v>
      </c>
      <c r="BO90" s="38">
        <f t="shared" si="28"/>
        <v>1085502</v>
      </c>
      <c r="BP90" s="173"/>
    </row>
    <row r="91" spans="1:68" ht="31.5">
      <c r="A91" s="50" t="s">
        <v>170</v>
      </c>
      <c r="B91" s="49" t="s">
        <v>114</v>
      </c>
      <c r="C91" s="51" t="s">
        <v>171</v>
      </c>
      <c r="D91" s="51">
        <v>0</v>
      </c>
      <c r="E91" s="51">
        <v>0</v>
      </c>
      <c r="F91" s="14">
        <f t="shared" si="29"/>
        <v>0</v>
      </c>
      <c r="G91" s="33">
        <v>0</v>
      </c>
      <c r="H91" s="33"/>
      <c r="I91" s="14">
        <f t="shared" si="21"/>
        <v>0</v>
      </c>
      <c r="J91" s="40">
        <v>0</v>
      </c>
      <c r="K91" s="40">
        <v>0</v>
      </c>
      <c r="L91" s="154">
        <v>17241</v>
      </c>
      <c r="M91" s="14">
        <f t="shared" si="30"/>
        <v>217780</v>
      </c>
      <c r="N91" s="40">
        <v>109410</v>
      </c>
      <c r="O91" s="40">
        <v>79301</v>
      </c>
      <c r="P91" s="40">
        <v>4315</v>
      </c>
      <c r="Q91" s="33">
        <v>24754</v>
      </c>
      <c r="R91" s="33">
        <v>0</v>
      </c>
      <c r="S91" s="33">
        <v>0</v>
      </c>
      <c r="T91" s="33">
        <v>0</v>
      </c>
      <c r="U91" s="33">
        <v>0</v>
      </c>
      <c r="V91" s="14">
        <f t="shared" si="22"/>
        <v>141796</v>
      </c>
      <c r="W91" s="34">
        <v>0</v>
      </c>
      <c r="X91" s="34">
        <v>44552</v>
      </c>
      <c r="Y91" s="34">
        <v>26512</v>
      </c>
      <c r="Z91" s="34">
        <v>70732</v>
      </c>
      <c r="AA91" s="34">
        <v>0</v>
      </c>
      <c r="AB91" s="38">
        <f t="shared" si="31"/>
        <v>1124</v>
      </c>
      <c r="AC91" s="34">
        <v>748</v>
      </c>
      <c r="AD91" s="34">
        <v>376</v>
      </c>
      <c r="AE91" s="34">
        <v>0</v>
      </c>
      <c r="AF91" s="34">
        <v>0</v>
      </c>
      <c r="AG91" s="38">
        <f t="shared" si="23"/>
        <v>1088</v>
      </c>
      <c r="AH91" s="34">
        <v>1088</v>
      </c>
      <c r="AI91" s="34">
        <v>0</v>
      </c>
      <c r="AJ91" s="38">
        <f t="shared" si="24"/>
        <v>25586</v>
      </c>
      <c r="AK91" s="34">
        <v>0</v>
      </c>
      <c r="AL91" s="34">
        <v>22000</v>
      </c>
      <c r="AM91" s="34">
        <v>0</v>
      </c>
      <c r="AN91" s="34">
        <v>3586</v>
      </c>
      <c r="AO91" s="38">
        <f t="shared" si="25"/>
        <v>0</v>
      </c>
      <c r="AP91" s="62">
        <v>0</v>
      </c>
      <c r="AQ91" s="62">
        <v>0</v>
      </c>
      <c r="AR91" s="34">
        <v>0</v>
      </c>
      <c r="AS91" s="34">
        <v>0</v>
      </c>
      <c r="AT91" s="38">
        <f t="shared" si="32"/>
        <v>9152</v>
      </c>
      <c r="AU91" s="34">
        <v>9152</v>
      </c>
      <c r="AV91" s="34">
        <v>0</v>
      </c>
      <c r="AW91" s="34">
        <v>0</v>
      </c>
      <c r="AX91" s="213">
        <v>6902</v>
      </c>
      <c r="AY91" s="38">
        <f t="shared" si="26"/>
        <v>0</v>
      </c>
      <c r="AZ91" s="34">
        <v>0</v>
      </c>
      <c r="BA91" s="34">
        <v>0</v>
      </c>
      <c r="BB91" s="38">
        <f t="shared" si="27"/>
        <v>0</v>
      </c>
      <c r="BC91" s="34">
        <v>0</v>
      </c>
      <c r="BD91" s="34">
        <v>0</v>
      </c>
      <c r="BE91" s="115">
        <v>0</v>
      </c>
      <c r="BF91" s="123">
        <v>0</v>
      </c>
      <c r="BG91" s="132">
        <v>59</v>
      </c>
      <c r="BH91" s="38">
        <f t="shared" si="33"/>
        <v>16815</v>
      </c>
      <c r="BI91" s="34">
        <v>6621</v>
      </c>
      <c r="BJ91" s="34">
        <v>10194</v>
      </c>
      <c r="BK91" s="34">
        <v>0</v>
      </c>
      <c r="BL91" s="38">
        <f t="shared" si="34"/>
        <v>0</v>
      </c>
      <c r="BM91" s="34">
        <v>0</v>
      </c>
      <c r="BN91" s="34">
        <v>0</v>
      </c>
      <c r="BO91" s="38">
        <f t="shared" si="28"/>
        <v>437543</v>
      </c>
      <c r="BP91" s="173"/>
    </row>
    <row r="92" spans="1:68" s="4" customFormat="1" ht="31.5">
      <c r="A92" s="50" t="s">
        <v>172</v>
      </c>
      <c r="B92" s="49" t="s">
        <v>114</v>
      </c>
      <c r="C92" s="51" t="s">
        <v>173</v>
      </c>
      <c r="D92" s="51">
        <v>0</v>
      </c>
      <c r="E92" s="51">
        <v>0</v>
      </c>
      <c r="F92" s="14">
        <f t="shared" si="29"/>
        <v>60</v>
      </c>
      <c r="G92" s="33">
        <v>30</v>
      </c>
      <c r="H92" s="33">
        <v>30</v>
      </c>
      <c r="I92" s="14">
        <f t="shared" si="21"/>
        <v>0</v>
      </c>
      <c r="J92" s="40">
        <v>0</v>
      </c>
      <c r="K92" s="40">
        <v>0</v>
      </c>
      <c r="L92" s="154">
        <v>24480</v>
      </c>
      <c r="M92" s="14">
        <f t="shared" si="30"/>
        <v>783511</v>
      </c>
      <c r="N92" s="40">
        <v>391325</v>
      </c>
      <c r="O92" s="40">
        <v>283635</v>
      </c>
      <c r="P92" s="40">
        <v>15434</v>
      </c>
      <c r="Q92" s="33">
        <v>93117</v>
      </c>
      <c r="R92" s="33">
        <v>0</v>
      </c>
      <c r="S92" s="33">
        <v>0</v>
      </c>
      <c r="T92" s="33">
        <v>0</v>
      </c>
      <c r="U92" s="33">
        <v>0</v>
      </c>
      <c r="V92" s="14">
        <f t="shared" si="22"/>
        <v>549363</v>
      </c>
      <c r="W92" s="34">
        <v>0</v>
      </c>
      <c r="X92" s="34">
        <v>197560</v>
      </c>
      <c r="Y92" s="34">
        <v>117564</v>
      </c>
      <c r="Z92" s="34">
        <v>234239</v>
      </c>
      <c r="AA92" s="34">
        <v>0</v>
      </c>
      <c r="AB92" s="38">
        <f t="shared" si="31"/>
        <v>2972</v>
      </c>
      <c r="AC92" s="34">
        <v>2180</v>
      </c>
      <c r="AD92" s="34">
        <v>792</v>
      </c>
      <c r="AE92" s="34">
        <v>0</v>
      </c>
      <c r="AF92" s="34">
        <v>0</v>
      </c>
      <c r="AG92" s="38">
        <f t="shared" si="23"/>
        <v>2026</v>
      </c>
      <c r="AH92" s="34">
        <v>2026</v>
      </c>
      <c r="AI92" s="34">
        <v>0</v>
      </c>
      <c r="AJ92" s="38">
        <f t="shared" si="24"/>
        <v>39378</v>
      </c>
      <c r="AK92" s="34">
        <v>0</v>
      </c>
      <c r="AL92" s="34">
        <v>33438</v>
      </c>
      <c r="AM92" s="34">
        <v>0</v>
      </c>
      <c r="AN92" s="34">
        <v>5940</v>
      </c>
      <c r="AO92" s="38">
        <f t="shared" si="25"/>
        <v>148</v>
      </c>
      <c r="AP92" s="62">
        <v>148</v>
      </c>
      <c r="AQ92" s="62">
        <v>0</v>
      </c>
      <c r="AR92" s="34">
        <v>0</v>
      </c>
      <c r="AS92" s="34">
        <v>0</v>
      </c>
      <c r="AT92" s="38">
        <f t="shared" si="32"/>
        <v>25124</v>
      </c>
      <c r="AU92" s="34">
        <v>25124</v>
      </c>
      <c r="AV92" s="34">
        <v>0</v>
      </c>
      <c r="AW92" s="34">
        <v>0</v>
      </c>
      <c r="AX92" s="213">
        <v>10403</v>
      </c>
      <c r="AY92" s="38">
        <f t="shared" si="26"/>
        <v>0</v>
      </c>
      <c r="AZ92" s="34">
        <v>0</v>
      </c>
      <c r="BA92" s="34">
        <v>0</v>
      </c>
      <c r="BB92" s="38">
        <f t="shared" si="27"/>
        <v>13771</v>
      </c>
      <c r="BC92" s="34">
        <v>13771</v>
      </c>
      <c r="BD92" s="34">
        <v>0</v>
      </c>
      <c r="BE92" s="115">
        <v>0</v>
      </c>
      <c r="BF92" s="123">
        <v>0</v>
      </c>
      <c r="BG92" s="132">
        <v>289</v>
      </c>
      <c r="BH92" s="38">
        <f t="shared" si="33"/>
        <v>45991</v>
      </c>
      <c r="BI92" s="34">
        <v>18108</v>
      </c>
      <c r="BJ92" s="34">
        <v>27883</v>
      </c>
      <c r="BK92" s="34">
        <v>7900</v>
      </c>
      <c r="BL92" s="38">
        <f t="shared" si="34"/>
        <v>0</v>
      </c>
      <c r="BM92" s="34">
        <v>0</v>
      </c>
      <c r="BN92" s="34">
        <v>0</v>
      </c>
      <c r="BO92" s="38">
        <f t="shared" si="28"/>
        <v>1505416</v>
      </c>
      <c r="BP92" s="173"/>
    </row>
    <row r="93" spans="1:68" ht="31.5">
      <c r="A93" s="50" t="s">
        <v>174</v>
      </c>
      <c r="B93" s="49" t="s">
        <v>114</v>
      </c>
      <c r="C93" s="51" t="s">
        <v>175</v>
      </c>
      <c r="D93" s="51">
        <v>0</v>
      </c>
      <c r="E93" s="51">
        <v>0</v>
      </c>
      <c r="F93" s="14">
        <f t="shared" si="29"/>
        <v>0</v>
      </c>
      <c r="G93" s="33">
        <v>0</v>
      </c>
      <c r="H93" s="33"/>
      <c r="I93" s="14">
        <f t="shared" si="21"/>
        <v>0</v>
      </c>
      <c r="J93" s="40">
        <v>0</v>
      </c>
      <c r="K93" s="40">
        <v>0</v>
      </c>
      <c r="L93" s="154">
        <v>6560</v>
      </c>
      <c r="M93" s="14">
        <f t="shared" si="30"/>
        <v>178232</v>
      </c>
      <c r="N93" s="40">
        <v>89044</v>
      </c>
      <c r="O93" s="40">
        <v>64540</v>
      </c>
      <c r="P93" s="40">
        <v>3512</v>
      </c>
      <c r="Q93" s="33">
        <v>21136</v>
      </c>
      <c r="R93" s="33">
        <v>0</v>
      </c>
      <c r="S93" s="33">
        <v>0</v>
      </c>
      <c r="T93" s="33">
        <v>0</v>
      </c>
      <c r="U93" s="33">
        <v>0</v>
      </c>
      <c r="V93" s="14">
        <f t="shared" si="22"/>
        <v>230428</v>
      </c>
      <c r="W93" s="34">
        <v>0</v>
      </c>
      <c r="X93" s="34">
        <v>123869</v>
      </c>
      <c r="Y93" s="34">
        <v>73712</v>
      </c>
      <c r="Z93" s="34">
        <v>32847</v>
      </c>
      <c r="AA93" s="34">
        <v>0</v>
      </c>
      <c r="AB93" s="38">
        <f t="shared" si="31"/>
        <v>3160</v>
      </c>
      <c r="AC93" s="34">
        <v>2466</v>
      </c>
      <c r="AD93" s="34">
        <v>694</v>
      </c>
      <c r="AE93" s="34">
        <v>0</v>
      </c>
      <c r="AF93" s="34">
        <v>0</v>
      </c>
      <c r="AG93" s="38">
        <f t="shared" si="23"/>
        <v>1774</v>
      </c>
      <c r="AH93" s="34">
        <v>1774</v>
      </c>
      <c r="AI93" s="34">
        <v>0</v>
      </c>
      <c r="AJ93" s="38">
        <f t="shared" si="24"/>
        <v>30261</v>
      </c>
      <c r="AK93" s="34">
        <v>0</v>
      </c>
      <c r="AL93" s="34">
        <v>27948</v>
      </c>
      <c r="AM93" s="34">
        <v>0</v>
      </c>
      <c r="AN93" s="34">
        <v>2313</v>
      </c>
      <c r="AO93" s="38">
        <f t="shared" si="25"/>
        <v>507</v>
      </c>
      <c r="AP93" s="62">
        <v>507</v>
      </c>
      <c r="AQ93" s="62">
        <v>0</v>
      </c>
      <c r="AR93" s="34">
        <v>0</v>
      </c>
      <c r="AS93" s="34">
        <v>0</v>
      </c>
      <c r="AT93" s="38">
        <f t="shared" si="32"/>
        <v>18405</v>
      </c>
      <c r="AU93" s="34">
        <v>18405</v>
      </c>
      <c r="AV93" s="34">
        <v>0</v>
      </c>
      <c r="AW93" s="34">
        <v>0</v>
      </c>
      <c r="AX93" s="213">
        <v>6902</v>
      </c>
      <c r="AY93" s="38">
        <f t="shared" si="26"/>
        <v>201</v>
      </c>
      <c r="AZ93" s="34">
        <v>201</v>
      </c>
      <c r="BA93" s="34">
        <v>0</v>
      </c>
      <c r="BB93" s="38">
        <f t="shared" si="27"/>
        <v>0</v>
      </c>
      <c r="BC93" s="34">
        <v>0</v>
      </c>
      <c r="BD93" s="34">
        <v>0</v>
      </c>
      <c r="BE93" s="115">
        <v>0</v>
      </c>
      <c r="BF93" s="123">
        <v>0</v>
      </c>
      <c r="BG93" s="132">
        <v>44</v>
      </c>
      <c r="BH93" s="38">
        <f t="shared" si="33"/>
        <v>15870</v>
      </c>
      <c r="BI93" s="34">
        <v>6249</v>
      </c>
      <c r="BJ93" s="34">
        <v>9621</v>
      </c>
      <c r="BK93" s="34">
        <v>0</v>
      </c>
      <c r="BL93" s="38">
        <f t="shared" si="34"/>
        <v>0</v>
      </c>
      <c r="BM93" s="34">
        <v>0</v>
      </c>
      <c r="BN93" s="34">
        <v>0</v>
      </c>
      <c r="BO93" s="38">
        <f t="shared" si="28"/>
        <v>492344</v>
      </c>
      <c r="BP93" s="173"/>
    </row>
    <row r="94" spans="1:68" ht="31.5">
      <c r="A94" s="50" t="s">
        <v>176</v>
      </c>
      <c r="B94" s="49" t="s">
        <v>114</v>
      </c>
      <c r="C94" s="51" t="s">
        <v>66</v>
      </c>
      <c r="D94" s="51">
        <v>0</v>
      </c>
      <c r="E94" s="51">
        <v>0</v>
      </c>
      <c r="F94" s="14">
        <f t="shared" si="29"/>
        <v>30</v>
      </c>
      <c r="G94" s="33">
        <v>30</v>
      </c>
      <c r="H94" s="33"/>
      <c r="I94" s="14">
        <f t="shared" si="21"/>
        <v>0</v>
      </c>
      <c r="J94" s="40">
        <v>0</v>
      </c>
      <c r="K94" s="40">
        <v>0</v>
      </c>
      <c r="L94" s="154">
        <v>15975</v>
      </c>
      <c r="M94" s="14">
        <f t="shared" si="30"/>
        <v>466238</v>
      </c>
      <c r="N94" s="40">
        <v>233555</v>
      </c>
      <c r="O94" s="40">
        <v>169283</v>
      </c>
      <c r="P94" s="40">
        <v>9211</v>
      </c>
      <c r="Q94" s="33">
        <v>54189</v>
      </c>
      <c r="R94" s="33">
        <v>0</v>
      </c>
      <c r="S94" s="33">
        <v>0</v>
      </c>
      <c r="T94" s="33">
        <v>0</v>
      </c>
      <c r="U94" s="33">
        <v>0</v>
      </c>
      <c r="V94" s="14">
        <f t="shared" si="22"/>
        <v>402017</v>
      </c>
      <c r="W94" s="34">
        <v>0</v>
      </c>
      <c r="X94" s="34">
        <v>112273</v>
      </c>
      <c r="Y94" s="34">
        <v>66811</v>
      </c>
      <c r="Z94" s="34">
        <v>222933</v>
      </c>
      <c r="AA94" s="34">
        <v>0</v>
      </c>
      <c r="AB94" s="38">
        <f t="shared" si="31"/>
        <v>6809</v>
      </c>
      <c r="AC94" s="34">
        <v>3107</v>
      </c>
      <c r="AD94" s="34">
        <v>3702</v>
      </c>
      <c r="AE94" s="34">
        <v>0</v>
      </c>
      <c r="AF94" s="34">
        <v>0</v>
      </c>
      <c r="AG94" s="38">
        <f t="shared" si="23"/>
        <v>2273</v>
      </c>
      <c r="AH94" s="34">
        <v>2273</v>
      </c>
      <c r="AI94" s="34">
        <v>0</v>
      </c>
      <c r="AJ94" s="38">
        <f t="shared" si="24"/>
        <v>11771</v>
      </c>
      <c r="AK94" s="34">
        <v>4748</v>
      </c>
      <c r="AL94" s="34">
        <v>3165</v>
      </c>
      <c r="AM94" s="34">
        <v>0</v>
      </c>
      <c r="AN94" s="34">
        <v>3858</v>
      </c>
      <c r="AO94" s="38">
        <f t="shared" si="25"/>
        <v>337</v>
      </c>
      <c r="AP94" s="62">
        <v>337</v>
      </c>
      <c r="AQ94" s="62">
        <v>0</v>
      </c>
      <c r="AR94" s="34">
        <v>0</v>
      </c>
      <c r="AS94" s="34">
        <v>0</v>
      </c>
      <c r="AT94" s="38">
        <f t="shared" si="32"/>
        <v>25440</v>
      </c>
      <c r="AU94" s="34">
        <v>25440</v>
      </c>
      <c r="AV94" s="34">
        <v>0</v>
      </c>
      <c r="AW94" s="34">
        <v>0</v>
      </c>
      <c r="AX94" s="213">
        <v>7840</v>
      </c>
      <c r="AY94" s="38">
        <f t="shared" si="26"/>
        <v>406</v>
      </c>
      <c r="AZ94" s="34">
        <v>406</v>
      </c>
      <c r="BA94" s="34">
        <v>0</v>
      </c>
      <c r="BB94" s="38">
        <f t="shared" si="27"/>
        <v>0</v>
      </c>
      <c r="BC94" s="34">
        <v>0</v>
      </c>
      <c r="BD94" s="34">
        <v>0</v>
      </c>
      <c r="BE94" s="115">
        <v>0</v>
      </c>
      <c r="BF94" s="123">
        <v>0</v>
      </c>
      <c r="BG94" s="132">
        <v>107</v>
      </c>
      <c r="BH94" s="38">
        <f t="shared" si="33"/>
        <v>15524</v>
      </c>
      <c r="BI94" s="34">
        <v>6112</v>
      </c>
      <c r="BJ94" s="34">
        <v>9412</v>
      </c>
      <c r="BK94" s="34">
        <v>0</v>
      </c>
      <c r="BL94" s="38">
        <f t="shared" si="34"/>
        <v>0</v>
      </c>
      <c r="BM94" s="34">
        <v>0</v>
      </c>
      <c r="BN94" s="34">
        <v>0</v>
      </c>
      <c r="BO94" s="38">
        <f t="shared" si="28"/>
        <v>954767</v>
      </c>
      <c r="BP94" s="173"/>
    </row>
    <row r="95" spans="1:68" ht="31.5">
      <c r="A95" s="50" t="s">
        <v>177</v>
      </c>
      <c r="B95" s="49" t="s">
        <v>114</v>
      </c>
      <c r="C95" s="51" t="s">
        <v>68</v>
      </c>
      <c r="D95" s="51">
        <v>0</v>
      </c>
      <c r="E95" s="51">
        <v>0</v>
      </c>
      <c r="F95" s="14">
        <f t="shared" si="29"/>
        <v>30</v>
      </c>
      <c r="G95" s="33">
        <v>30</v>
      </c>
      <c r="H95" s="33"/>
      <c r="I95" s="14">
        <f t="shared" si="21"/>
        <v>0</v>
      </c>
      <c r="J95" s="40">
        <v>0</v>
      </c>
      <c r="K95" s="40">
        <v>0</v>
      </c>
      <c r="L95" s="154">
        <v>17488</v>
      </c>
      <c r="M95" s="14">
        <f t="shared" si="30"/>
        <v>906431</v>
      </c>
      <c r="N95" s="40">
        <v>452300</v>
      </c>
      <c r="O95" s="40">
        <v>327830</v>
      </c>
      <c r="P95" s="40">
        <v>17838</v>
      </c>
      <c r="Q95" s="33">
        <v>108463</v>
      </c>
      <c r="R95" s="33">
        <v>0</v>
      </c>
      <c r="S95" s="33">
        <v>0</v>
      </c>
      <c r="T95" s="33">
        <v>0</v>
      </c>
      <c r="U95" s="33">
        <v>0</v>
      </c>
      <c r="V95" s="14">
        <f t="shared" si="22"/>
        <v>474602</v>
      </c>
      <c r="W95" s="34">
        <v>0</v>
      </c>
      <c r="X95" s="34">
        <v>124046</v>
      </c>
      <c r="Y95" s="34">
        <v>73817</v>
      </c>
      <c r="Z95" s="34">
        <v>276739</v>
      </c>
      <c r="AA95" s="34">
        <v>0</v>
      </c>
      <c r="AB95" s="38">
        <f t="shared" si="31"/>
        <v>1662</v>
      </c>
      <c r="AC95" s="34">
        <v>1175</v>
      </c>
      <c r="AD95" s="34">
        <v>487</v>
      </c>
      <c r="AE95" s="34">
        <v>0</v>
      </c>
      <c r="AF95" s="34">
        <v>0</v>
      </c>
      <c r="AG95" s="38">
        <f t="shared" si="23"/>
        <v>1973</v>
      </c>
      <c r="AH95" s="34">
        <v>1973</v>
      </c>
      <c r="AI95" s="34">
        <v>0</v>
      </c>
      <c r="AJ95" s="38">
        <f t="shared" si="24"/>
        <v>30917</v>
      </c>
      <c r="AK95" s="34">
        <v>0</v>
      </c>
      <c r="AL95" s="34">
        <v>27795</v>
      </c>
      <c r="AM95" s="34">
        <v>0</v>
      </c>
      <c r="AN95" s="34">
        <v>3122</v>
      </c>
      <c r="AO95" s="38">
        <f t="shared" si="25"/>
        <v>88</v>
      </c>
      <c r="AP95" s="62">
        <v>88</v>
      </c>
      <c r="AQ95" s="62">
        <v>0</v>
      </c>
      <c r="AR95" s="34">
        <v>0</v>
      </c>
      <c r="AS95" s="34">
        <v>0</v>
      </c>
      <c r="AT95" s="38">
        <f t="shared" si="32"/>
        <v>23111</v>
      </c>
      <c r="AU95" s="34">
        <v>23111</v>
      </c>
      <c r="AV95" s="34">
        <v>0</v>
      </c>
      <c r="AW95" s="34">
        <v>0</v>
      </c>
      <c r="AX95" s="213">
        <v>12216</v>
      </c>
      <c r="AY95" s="38">
        <f t="shared" si="26"/>
        <v>0</v>
      </c>
      <c r="AZ95" s="34">
        <v>0</v>
      </c>
      <c r="BA95" s="34">
        <v>0</v>
      </c>
      <c r="BB95" s="38">
        <f t="shared" si="27"/>
        <v>0</v>
      </c>
      <c r="BC95" s="34">
        <v>0</v>
      </c>
      <c r="BD95" s="34">
        <v>0</v>
      </c>
      <c r="BE95" s="115">
        <v>0</v>
      </c>
      <c r="BF95" s="123">
        <v>0</v>
      </c>
      <c r="BG95" s="132">
        <v>331</v>
      </c>
      <c r="BH95" s="38">
        <f t="shared" si="33"/>
        <v>24393</v>
      </c>
      <c r="BI95" s="34">
        <v>9604</v>
      </c>
      <c r="BJ95" s="34">
        <v>14789</v>
      </c>
      <c r="BK95" s="34">
        <v>0</v>
      </c>
      <c r="BL95" s="38">
        <f t="shared" si="34"/>
        <v>0</v>
      </c>
      <c r="BM95" s="34">
        <v>0</v>
      </c>
      <c r="BN95" s="34">
        <v>0</v>
      </c>
      <c r="BO95" s="38">
        <f t="shared" si="28"/>
        <v>1493242</v>
      </c>
      <c r="BP95" s="173"/>
    </row>
    <row r="96" spans="1:68" ht="31.5">
      <c r="A96" s="50" t="s">
        <v>178</v>
      </c>
      <c r="B96" s="49" t="s">
        <v>114</v>
      </c>
      <c r="C96" s="51" t="s">
        <v>179</v>
      </c>
      <c r="D96" s="51">
        <v>0</v>
      </c>
      <c r="E96" s="51">
        <v>0</v>
      </c>
      <c r="F96" s="14">
        <f t="shared" si="29"/>
        <v>0</v>
      </c>
      <c r="G96" s="33">
        <v>0</v>
      </c>
      <c r="H96" s="33"/>
      <c r="I96" s="14">
        <f t="shared" si="21"/>
        <v>67204</v>
      </c>
      <c r="J96" s="40">
        <v>67204</v>
      </c>
      <c r="K96" s="40">
        <v>0</v>
      </c>
      <c r="L96" s="154">
        <v>4500</v>
      </c>
      <c r="M96" s="14">
        <f t="shared" si="30"/>
        <v>225510</v>
      </c>
      <c r="N96" s="40">
        <v>111359</v>
      </c>
      <c r="O96" s="40">
        <v>80715</v>
      </c>
      <c r="P96" s="40">
        <v>4392</v>
      </c>
      <c r="Q96" s="33">
        <v>29044</v>
      </c>
      <c r="R96" s="33">
        <v>0</v>
      </c>
      <c r="S96" s="33">
        <v>0</v>
      </c>
      <c r="T96" s="33">
        <v>0</v>
      </c>
      <c r="U96" s="33">
        <v>0</v>
      </c>
      <c r="V96" s="14">
        <f t="shared" si="22"/>
        <v>171125</v>
      </c>
      <c r="W96" s="34">
        <v>0</v>
      </c>
      <c r="X96" s="34">
        <v>38769</v>
      </c>
      <c r="Y96" s="34">
        <v>23070</v>
      </c>
      <c r="Z96" s="34">
        <v>109286</v>
      </c>
      <c r="AA96" s="34">
        <v>0</v>
      </c>
      <c r="AB96" s="38">
        <f t="shared" si="31"/>
        <v>960</v>
      </c>
      <c r="AC96" s="34">
        <v>588</v>
      </c>
      <c r="AD96" s="34">
        <v>372</v>
      </c>
      <c r="AE96" s="34">
        <v>0</v>
      </c>
      <c r="AF96" s="34">
        <v>0</v>
      </c>
      <c r="AG96" s="38">
        <f t="shared" si="23"/>
        <v>1215</v>
      </c>
      <c r="AH96" s="34">
        <v>1215</v>
      </c>
      <c r="AI96" s="34">
        <v>0</v>
      </c>
      <c r="AJ96" s="38">
        <f t="shared" si="24"/>
        <v>30597</v>
      </c>
      <c r="AK96" s="34">
        <v>25373</v>
      </c>
      <c r="AL96" s="34">
        <v>0</v>
      </c>
      <c r="AM96" s="34">
        <v>0</v>
      </c>
      <c r="AN96" s="34">
        <v>5224</v>
      </c>
      <c r="AO96" s="38">
        <f t="shared" si="25"/>
        <v>93</v>
      </c>
      <c r="AP96" s="62">
        <v>93</v>
      </c>
      <c r="AQ96" s="62">
        <v>0</v>
      </c>
      <c r="AR96" s="34">
        <v>0</v>
      </c>
      <c r="AS96" s="34">
        <v>0</v>
      </c>
      <c r="AT96" s="38">
        <f t="shared" si="32"/>
        <v>13662</v>
      </c>
      <c r="AU96" s="34">
        <v>13662</v>
      </c>
      <c r="AV96" s="34">
        <v>0</v>
      </c>
      <c r="AW96" s="34">
        <v>0</v>
      </c>
      <c r="AX96" s="213">
        <v>6902</v>
      </c>
      <c r="AY96" s="38">
        <f t="shared" si="26"/>
        <v>0</v>
      </c>
      <c r="AZ96" s="34">
        <v>0</v>
      </c>
      <c r="BA96" s="34">
        <v>0</v>
      </c>
      <c r="BB96" s="38">
        <f t="shared" si="27"/>
        <v>0</v>
      </c>
      <c r="BC96" s="34">
        <v>0</v>
      </c>
      <c r="BD96" s="34">
        <v>0</v>
      </c>
      <c r="BE96" s="115">
        <v>0</v>
      </c>
      <c r="BF96" s="123">
        <v>0</v>
      </c>
      <c r="BG96" s="132">
        <v>38</v>
      </c>
      <c r="BH96" s="38">
        <f t="shared" si="33"/>
        <v>8318</v>
      </c>
      <c r="BI96" s="34">
        <v>3275</v>
      </c>
      <c r="BJ96" s="34">
        <v>5043</v>
      </c>
      <c r="BK96" s="34">
        <v>0</v>
      </c>
      <c r="BL96" s="38">
        <f t="shared" si="34"/>
        <v>0</v>
      </c>
      <c r="BM96" s="34">
        <v>0</v>
      </c>
      <c r="BN96" s="34">
        <v>0</v>
      </c>
      <c r="BO96" s="38">
        <f t="shared" si="28"/>
        <v>530124</v>
      </c>
      <c r="BP96" s="173"/>
    </row>
    <row r="97" spans="1:68" ht="31.5">
      <c r="A97" s="50" t="s">
        <v>180</v>
      </c>
      <c r="B97" s="49" t="s">
        <v>114</v>
      </c>
      <c r="C97" s="51" t="s">
        <v>181</v>
      </c>
      <c r="D97" s="51">
        <v>0</v>
      </c>
      <c r="E97" s="51">
        <v>0</v>
      </c>
      <c r="F97" s="14">
        <f t="shared" si="29"/>
        <v>0</v>
      </c>
      <c r="G97" s="33">
        <v>0</v>
      </c>
      <c r="H97" s="33"/>
      <c r="I97" s="14">
        <f t="shared" si="21"/>
        <v>0</v>
      </c>
      <c r="J97" s="40">
        <v>0</v>
      </c>
      <c r="K97" s="40">
        <v>0</v>
      </c>
      <c r="L97" s="154">
        <v>15975</v>
      </c>
      <c r="M97" s="14">
        <f t="shared" si="30"/>
        <v>311405</v>
      </c>
      <c r="N97" s="40">
        <v>156168</v>
      </c>
      <c r="O97" s="40">
        <v>113192</v>
      </c>
      <c r="P97" s="40">
        <v>6159</v>
      </c>
      <c r="Q97" s="33">
        <v>35886</v>
      </c>
      <c r="R97" s="33">
        <v>0</v>
      </c>
      <c r="S97" s="33">
        <v>0</v>
      </c>
      <c r="T97" s="33">
        <v>0</v>
      </c>
      <c r="U97" s="33">
        <v>0</v>
      </c>
      <c r="V97" s="14">
        <f t="shared" si="22"/>
        <v>231079</v>
      </c>
      <c r="W97" s="34">
        <v>0</v>
      </c>
      <c r="X97" s="34">
        <v>65418</v>
      </c>
      <c r="Y97" s="34">
        <v>38929</v>
      </c>
      <c r="Z97" s="34">
        <v>126732</v>
      </c>
      <c r="AA97" s="34">
        <v>0</v>
      </c>
      <c r="AB97" s="38">
        <f t="shared" si="31"/>
        <v>2519</v>
      </c>
      <c r="AC97" s="34">
        <v>1342</v>
      </c>
      <c r="AD97" s="34">
        <v>1177</v>
      </c>
      <c r="AE97" s="34">
        <v>0</v>
      </c>
      <c r="AF97" s="34">
        <v>0</v>
      </c>
      <c r="AG97" s="38">
        <f t="shared" si="23"/>
        <v>2090</v>
      </c>
      <c r="AH97" s="34">
        <v>1991</v>
      </c>
      <c r="AI97" s="34">
        <v>99</v>
      </c>
      <c r="AJ97" s="38">
        <f t="shared" si="24"/>
        <v>50722</v>
      </c>
      <c r="AK97" s="34">
        <v>29454</v>
      </c>
      <c r="AL97" s="34">
        <v>15173</v>
      </c>
      <c r="AM97" s="34">
        <v>0</v>
      </c>
      <c r="AN97" s="34">
        <v>6095</v>
      </c>
      <c r="AO97" s="38">
        <f t="shared" si="25"/>
        <v>87</v>
      </c>
      <c r="AP97" s="62">
        <v>87</v>
      </c>
      <c r="AQ97" s="62">
        <v>0</v>
      </c>
      <c r="AR97" s="34">
        <v>0</v>
      </c>
      <c r="AS97" s="34">
        <v>0</v>
      </c>
      <c r="AT97" s="38">
        <f t="shared" si="32"/>
        <v>27151</v>
      </c>
      <c r="AU97" s="34">
        <v>27151</v>
      </c>
      <c r="AV97" s="34">
        <v>0</v>
      </c>
      <c r="AW97" s="34">
        <v>0</v>
      </c>
      <c r="AX97" s="213">
        <v>6902</v>
      </c>
      <c r="AY97" s="38">
        <f t="shared" si="26"/>
        <v>0</v>
      </c>
      <c r="AZ97" s="34">
        <v>0</v>
      </c>
      <c r="BA97" s="34">
        <v>0</v>
      </c>
      <c r="BB97" s="38">
        <f t="shared" si="27"/>
        <v>0</v>
      </c>
      <c r="BC97" s="34">
        <v>0</v>
      </c>
      <c r="BD97" s="34">
        <v>0</v>
      </c>
      <c r="BE97" s="115">
        <v>0</v>
      </c>
      <c r="BF97" s="123">
        <v>0</v>
      </c>
      <c r="BG97" s="132">
        <v>67</v>
      </c>
      <c r="BH97" s="38">
        <f t="shared" si="33"/>
        <v>11791</v>
      </c>
      <c r="BI97" s="34">
        <v>4643</v>
      </c>
      <c r="BJ97" s="34">
        <v>7148</v>
      </c>
      <c r="BK97" s="34">
        <v>0</v>
      </c>
      <c r="BL97" s="38">
        <f t="shared" si="34"/>
        <v>0</v>
      </c>
      <c r="BM97" s="34">
        <v>0</v>
      </c>
      <c r="BN97" s="34">
        <v>0</v>
      </c>
      <c r="BO97" s="38">
        <f t="shared" si="28"/>
        <v>659788</v>
      </c>
      <c r="BP97" s="173"/>
    </row>
    <row r="98" spans="1:68" ht="31.5">
      <c r="A98" s="50" t="s">
        <v>182</v>
      </c>
      <c r="B98" s="49" t="s">
        <v>114</v>
      </c>
      <c r="C98" s="51" t="s">
        <v>183</v>
      </c>
      <c r="D98" s="51">
        <v>0</v>
      </c>
      <c r="E98" s="51">
        <v>0</v>
      </c>
      <c r="F98" s="14">
        <f t="shared" si="29"/>
        <v>0</v>
      </c>
      <c r="G98" s="33">
        <v>0</v>
      </c>
      <c r="H98" s="33"/>
      <c r="I98" s="14">
        <f t="shared" si="21"/>
        <v>0</v>
      </c>
      <c r="J98" s="40">
        <v>0</v>
      </c>
      <c r="K98" s="40">
        <v>0</v>
      </c>
      <c r="L98" s="154">
        <v>9839</v>
      </c>
      <c r="M98" s="14">
        <f t="shared" si="30"/>
        <v>401285</v>
      </c>
      <c r="N98" s="40">
        <v>200646</v>
      </c>
      <c r="O98" s="40">
        <v>145429</v>
      </c>
      <c r="P98" s="40">
        <v>7913</v>
      </c>
      <c r="Q98" s="33">
        <v>47297</v>
      </c>
      <c r="R98" s="33">
        <v>0</v>
      </c>
      <c r="S98" s="33">
        <v>0</v>
      </c>
      <c r="T98" s="33">
        <v>0</v>
      </c>
      <c r="U98" s="33">
        <v>0</v>
      </c>
      <c r="V98" s="14">
        <f t="shared" si="22"/>
        <v>353126</v>
      </c>
      <c r="W98" s="34">
        <v>0</v>
      </c>
      <c r="X98" s="34">
        <v>104418</v>
      </c>
      <c r="Y98" s="34">
        <v>62137</v>
      </c>
      <c r="Z98" s="34">
        <v>186571</v>
      </c>
      <c r="AA98" s="34">
        <v>0</v>
      </c>
      <c r="AB98" s="38">
        <f t="shared" si="31"/>
        <v>4420</v>
      </c>
      <c r="AC98" s="34">
        <v>3218</v>
      </c>
      <c r="AD98" s="34">
        <v>1202</v>
      </c>
      <c r="AE98" s="34">
        <v>0</v>
      </c>
      <c r="AF98" s="34">
        <v>0</v>
      </c>
      <c r="AG98" s="38">
        <f t="shared" si="23"/>
        <v>2793</v>
      </c>
      <c r="AH98" s="34">
        <v>2793</v>
      </c>
      <c r="AI98" s="34">
        <v>0</v>
      </c>
      <c r="AJ98" s="38">
        <f t="shared" si="24"/>
        <v>9561</v>
      </c>
      <c r="AK98" s="34">
        <v>4800</v>
      </c>
      <c r="AL98" s="34">
        <v>3200</v>
      </c>
      <c r="AM98" s="34">
        <v>0</v>
      </c>
      <c r="AN98" s="34">
        <v>1561</v>
      </c>
      <c r="AO98" s="38">
        <f t="shared" si="25"/>
        <v>287</v>
      </c>
      <c r="AP98" s="62">
        <v>287</v>
      </c>
      <c r="AQ98" s="62">
        <v>0</v>
      </c>
      <c r="AR98" s="34">
        <v>0</v>
      </c>
      <c r="AS98" s="34">
        <v>0</v>
      </c>
      <c r="AT98" s="38">
        <f t="shared" si="32"/>
        <v>28627</v>
      </c>
      <c r="AU98" s="34">
        <v>28627</v>
      </c>
      <c r="AV98" s="34">
        <v>0</v>
      </c>
      <c r="AW98" s="34">
        <v>0</v>
      </c>
      <c r="AX98" s="213">
        <v>7398</v>
      </c>
      <c r="AY98" s="38">
        <f t="shared" si="26"/>
        <v>0</v>
      </c>
      <c r="AZ98" s="34">
        <v>0</v>
      </c>
      <c r="BA98" s="34">
        <v>0</v>
      </c>
      <c r="BB98" s="38">
        <f t="shared" si="27"/>
        <v>0</v>
      </c>
      <c r="BC98" s="34">
        <v>0</v>
      </c>
      <c r="BD98" s="34">
        <v>0</v>
      </c>
      <c r="BE98" s="115">
        <v>0</v>
      </c>
      <c r="BF98" s="123">
        <v>0</v>
      </c>
      <c r="BG98" s="132">
        <v>113</v>
      </c>
      <c r="BH98" s="38">
        <f t="shared" si="33"/>
        <v>12967</v>
      </c>
      <c r="BI98" s="34">
        <v>5106</v>
      </c>
      <c r="BJ98" s="34">
        <v>7861</v>
      </c>
      <c r="BK98" s="34">
        <v>0</v>
      </c>
      <c r="BL98" s="38">
        <f t="shared" si="34"/>
        <v>0</v>
      </c>
      <c r="BM98" s="34">
        <v>0</v>
      </c>
      <c r="BN98" s="34">
        <v>0</v>
      </c>
      <c r="BO98" s="38">
        <f t="shared" si="28"/>
        <v>830416</v>
      </c>
      <c r="BP98" s="173"/>
    </row>
    <row r="99" spans="1:68" ht="31.5">
      <c r="A99" s="50" t="s">
        <v>184</v>
      </c>
      <c r="B99" s="49" t="s">
        <v>114</v>
      </c>
      <c r="C99" s="51" t="s">
        <v>185</v>
      </c>
      <c r="D99" s="51">
        <v>0</v>
      </c>
      <c r="E99" s="51">
        <v>0</v>
      </c>
      <c r="F99" s="14">
        <f t="shared" si="29"/>
        <v>0</v>
      </c>
      <c r="G99" s="33">
        <v>0</v>
      </c>
      <c r="H99" s="33"/>
      <c r="I99" s="14">
        <f t="shared" si="21"/>
        <v>0</v>
      </c>
      <c r="J99" s="40">
        <v>0</v>
      </c>
      <c r="K99" s="40">
        <v>0</v>
      </c>
      <c r="L99" s="154">
        <v>0</v>
      </c>
      <c r="M99" s="14">
        <f t="shared" si="30"/>
        <v>368090</v>
      </c>
      <c r="N99" s="40">
        <v>185131</v>
      </c>
      <c r="O99" s="40">
        <v>134185</v>
      </c>
      <c r="P99" s="40">
        <v>7301</v>
      </c>
      <c r="Q99" s="33">
        <v>41473</v>
      </c>
      <c r="R99" s="33">
        <v>0</v>
      </c>
      <c r="S99" s="33">
        <v>0</v>
      </c>
      <c r="T99" s="33">
        <v>0</v>
      </c>
      <c r="U99" s="33">
        <v>0</v>
      </c>
      <c r="V99" s="14">
        <f t="shared" si="22"/>
        <v>268061</v>
      </c>
      <c r="W99" s="34">
        <v>0</v>
      </c>
      <c r="X99" s="34">
        <v>70160</v>
      </c>
      <c r="Y99" s="34">
        <v>41751</v>
      </c>
      <c r="Z99" s="34">
        <v>156150</v>
      </c>
      <c r="AA99" s="34">
        <v>0</v>
      </c>
      <c r="AB99" s="38">
        <f t="shared" si="31"/>
        <v>1918</v>
      </c>
      <c r="AC99" s="34">
        <v>1100</v>
      </c>
      <c r="AD99" s="34">
        <v>818</v>
      </c>
      <c r="AE99" s="34">
        <v>0</v>
      </c>
      <c r="AF99" s="34">
        <v>0</v>
      </c>
      <c r="AG99" s="38">
        <f t="shared" si="23"/>
        <v>1884</v>
      </c>
      <c r="AH99" s="34">
        <v>1884</v>
      </c>
      <c r="AI99" s="34">
        <v>0</v>
      </c>
      <c r="AJ99" s="38">
        <f t="shared" si="24"/>
        <v>50583</v>
      </c>
      <c r="AK99" s="34">
        <v>0</v>
      </c>
      <c r="AL99" s="34">
        <v>42918</v>
      </c>
      <c r="AM99" s="34">
        <v>0</v>
      </c>
      <c r="AN99" s="34">
        <v>7665</v>
      </c>
      <c r="AO99" s="38">
        <f t="shared" si="25"/>
        <v>107</v>
      </c>
      <c r="AP99" s="62">
        <v>107</v>
      </c>
      <c r="AQ99" s="62">
        <v>0</v>
      </c>
      <c r="AR99" s="34">
        <v>0</v>
      </c>
      <c r="AS99" s="34">
        <v>0</v>
      </c>
      <c r="AT99" s="38">
        <f t="shared" si="32"/>
        <v>17381</v>
      </c>
      <c r="AU99" s="34">
        <v>17381</v>
      </c>
      <c r="AV99" s="34">
        <v>0</v>
      </c>
      <c r="AW99" s="34">
        <v>0</v>
      </c>
      <c r="AX99" s="213">
        <v>6902</v>
      </c>
      <c r="AY99" s="38">
        <f t="shared" si="26"/>
        <v>0</v>
      </c>
      <c r="AZ99" s="34">
        <v>0</v>
      </c>
      <c r="BA99" s="34">
        <v>0</v>
      </c>
      <c r="BB99" s="38">
        <f t="shared" si="27"/>
        <v>0</v>
      </c>
      <c r="BC99" s="34">
        <v>0</v>
      </c>
      <c r="BD99" s="34">
        <v>0</v>
      </c>
      <c r="BE99" s="115">
        <v>0</v>
      </c>
      <c r="BF99" s="123">
        <v>0</v>
      </c>
      <c r="BG99" s="132">
        <v>57</v>
      </c>
      <c r="BH99" s="38">
        <f t="shared" si="33"/>
        <v>18063</v>
      </c>
      <c r="BI99" s="34">
        <v>7112</v>
      </c>
      <c r="BJ99" s="34">
        <v>10951</v>
      </c>
      <c r="BK99" s="34">
        <v>0</v>
      </c>
      <c r="BL99" s="38">
        <f t="shared" si="34"/>
        <v>0</v>
      </c>
      <c r="BM99" s="34">
        <v>0</v>
      </c>
      <c r="BN99" s="34">
        <v>0</v>
      </c>
      <c r="BO99" s="38">
        <f t="shared" si="28"/>
        <v>733046</v>
      </c>
      <c r="BP99" s="173"/>
    </row>
    <row r="100" spans="1:68" ht="31.5">
      <c r="A100" s="50" t="s">
        <v>186</v>
      </c>
      <c r="B100" s="49" t="s">
        <v>114</v>
      </c>
      <c r="C100" s="51" t="s">
        <v>187</v>
      </c>
      <c r="D100" s="51">
        <v>0</v>
      </c>
      <c r="E100" s="51">
        <v>0</v>
      </c>
      <c r="F100" s="14">
        <f t="shared" si="29"/>
        <v>0</v>
      </c>
      <c r="G100" s="33">
        <v>0</v>
      </c>
      <c r="H100" s="33"/>
      <c r="I100" s="14">
        <f t="shared" si="21"/>
        <v>0</v>
      </c>
      <c r="J100" s="40">
        <v>0</v>
      </c>
      <c r="K100" s="40">
        <v>0</v>
      </c>
      <c r="L100" s="154">
        <v>4915</v>
      </c>
      <c r="M100" s="14">
        <f t="shared" si="30"/>
        <v>228813</v>
      </c>
      <c r="N100" s="40">
        <v>114209</v>
      </c>
      <c r="O100" s="40">
        <v>82779</v>
      </c>
      <c r="P100" s="40">
        <v>4504</v>
      </c>
      <c r="Q100" s="33">
        <v>27321</v>
      </c>
      <c r="R100" s="33">
        <v>0</v>
      </c>
      <c r="S100" s="33">
        <v>0</v>
      </c>
      <c r="T100" s="33">
        <v>0</v>
      </c>
      <c r="U100" s="33">
        <v>0</v>
      </c>
      <c r="V100" s="14">
        <f t="shared" si="22"/>
        <v>154759</v>
      </c>
      <c r="W100" s="34">
        <v>0</v>
      </c>
      <c r="X100" s="34">
        <v>35100</v>
      </c>
      <c r="Y100" s="34">
        <v>20888</v>
      </c>
      <c r="Z100" s="34">
        <v>98771</v>
      </c>
      <c r="AA100" s="34">
        <v>0</v>
      </c>
      <c r="AB100" s="38">
        <f t="shared" si="31"/>
        <v>702</v>
      </c>
      <c r="AC100" s="34">
        <v>346</v>
      </c>
      <c r="AD100" s="34">
        <v>356</v>
      </c>
      <c r="AE100" s="34">
        <v>0</v>
      </c>
      <c r="AF100" s="34">
        <v>0</v>
      </c>
      <c r="AG100" s="38">
        <f t="shared" si="23"/>
        <v>1622</v>
      </c>
      <c r="AH100" s="34">
        <v>1622</v>
      </c>
      <c r="AI100" s="34">
        <v>0</v>
      </c>
      <c r="AJ100" s="38">
        <f t="shared" si="24"/>
        <v>4258</v>
      </c>
      <c r="AK100" s="34">
        <v>0</v>
      </c>
      <c r="AL100" s="34">
        <v>3132</v>
      </c>
      <c r="AM100" s="34">
        <v>0</v>
      </c>
      <c r="AN100" s="34">
        <v>1126</v>
      </c>
      <c r="AO100" s="38">
        <f t="shared" si="25"/>
        <v>132</v>
      </c>
      <c r="AP100" s="62">
        <v>132</v>
      </c>
      <c r="AQ100" s="62">
        <v>0</v>
      </c>
      <c r="AR100" s="34">
        <v>0</v>
      </c>
      <c r="AS100" s="34">
        <v>0</v>
      </c>
      <c r="AT100" s="38">
        <f t="shared" si="32"/>
        <v>19024</v>
      </c>
      <c r="AU100" s="34">
        <v>19024</v>
      </c>
      <c r="AV100" s="34">
        <v>0</v>
      </c>
      <c r="AW100" s="34">
        <v>0</v>
      </c>
      <c r="AX100" s="213">
        <v>6902</v>
      </c>
      <c r="AY100" s="38">
        <f t="shared" si="26"/>
        <v>3614</v>
      </c>
      <c r="AZ100" s="34">
        <v>3614</v>
      </c>
      <c r="BA100" s="34">
        <v>0</v>
      </c>
      <c r="BB100" s="38">
        <f t="shared" si="27"/>
        <v>0</v>
      </c>
      <c r="BC100" s="34">
        <v>0</v>
      </c>
      <c r="BD100" s="34">
        <v>0</v>
      </c>
      <c r="BE100" s="115">
        <v>0</v>
      </c>
      <c r="BF100" s="123">
        <v>0</v>
      </c>
      <c r="BG100" s="132">
        <v>19</v>
      </c>
      <c r="BH100" s="38">
        <f t="shared" si="33"/>
        <v>8734</v>
      </c>
      <c r="BI100" s="34">
        <v>3439</v>
      </c>
      <c r="BJ100" s="34">
        <v>5295</v>
      </c>
      <c r="BK100" s="34">
        <v>0</v>
      </c>
      <c r="BL100" s="38">
        <f t="shared" si="34"/>
        <v>0</v>
      </c>
      <c r="BM100" s="34">
        <v>0</v>
      </c>
      <c r="BN100" s="34">
        <v>0</v>
      </c>
      <c r="BO100" s="38">
        <f t="shared" si="28"/>
        <v>433494</v>
      </c>
      <c r="BP100" s="173"/>
    </row>
    <row r="101" spans="1:68" ht="31.5">
      <c r="A101" s="50" t="s">
        <v>188</v>
      </c>
      <c r="B101" s="49" t="s">
        <v>114</v>
      </c>
      <c r="C101" s="51" t="s">
        <v>189</v>
      </c>
      <c r="D101" s="51">
        <v>0</v>
      </c>
      <c r="E101" s="51">
        <v>0</v>
      </c>
      <c r="F101" s="14">
        <f t="shared" si="29"/>
        <v>0</v>
      </c>
      <c r="G101" s="33">
        <v>0</v>
      </c>
      <c r="H101" s="33"/>
      <c r="I101" s="14">
        <f t="shared" si="21"/>
        <v>0</v>
      </c>
      <c r="J101" s="40">
        <v>0</v>
      </c>
      <c r="K101" s="40">
        <v>0</v>
      </c>
      <c r="L101" s="154">
        <v>15975</v>
      </c>
      <c r="M101" s="14">
        <f t="shared" si="30"/>
        <v>309802</v>
      </c>
      <c r="N101" s="40">
        <v>155292</v>
      </c>
      <c r="O101" s="40">
        <v>112556</v>
      </c>
      <c r="P101" s="40">
        <v>6125</v>
      </c>
      <c r="Q101" s="33">
        <v>35829</v>
      </c>
      <c r="R101" s="33">
        <v>0</v>
      </c>
      <c r="S101" s="33">
        <v>0</v>
      </c>
      <c r="T101" s="33">
        <v>0</v>
      </c>
      <c r="U101" s="33">
        <v>0</v>
      </c>
      <c r="V101" s="14">
        <f t="shared" si="22"/>
        <v>206396</v>
      </c>
      <c r="W101" s="34">
        <v>0</v>
      </c>
      <c r="X101" s="34">
        <v>106755</v>
      </c>
      <c r="Y101" s="34">
        <v>63527</v>
      </c>
      <c r="Z101" s="34">
        <v>36114</v>
      </c>
      <c r="AA101" s="34">
        <v>0</v>
      </c>
      <c r="AB101" s="38">
        <f t="shared" si="31"/>
        <v>1240</v>
      </c>
      <c r="AC101" s="34">
        <v>720</v>
      </c>
      <c r="AD101" s="34">
        <v>520</v>
      </c>
      <c r="AE101" s="34">
        <v>0</v>
      </c>
      <c r="AF101" s="34">
        <v>0</v>
      </c>
      <c r="AG101" s="38">
        <f t="shared" si="23"/>
        <v>884</v>
      </c>
      <c r="AH101" s="34">
        <v>884</v>
      </c>
      <c r="AI101" s="34">
        <v>0</v>
      </c>
      <c r="AJ101" s="38">
        <f t="shared" si="24"/>
        <v>422</v>
      </c>
      <c r="AK101" s="34">
        <v>0</v>
      </c>
      <c r="AL101" s="34">
        <v>0</v>
      </c>
      <c r="AM101" s="34">
        <v>0</v>
      </c>
      <c r="AN101" s="34">
        <v>422</v>
      </c>
      <c r="AO101" s="38">
        <f t="shared" si="25"/>
        <v>213</v>
      </c>
      <c r="AP101" s="62">
        <v>213</v>
      </c>
      <c r="AQ101" s="62">
        <v>0</v>
      </c>
      <c r="AR101" s="34">
        <v>0</v>
      </c>
      <c r="AS101" s="34">
        <v>0</v>
      </c>
      <c r="AT101" s="38">
        <f t="shared" si="32"/>
        <v>9444</v>
      </c>
      <c r="AU101" s="34">
        <v>9444</v>
      </c>
      <c r="AV101" s="34">
        <v>0</v>
      </c>
      <c r="AW101" s="34">
        <v>0</v>
      </c>
      <c r="AX101" s="213">
        <v>6902</v>
      </c>
      <c r="AY101" s="38">
        <f t="shared" si="26"/>
        <v>0</v>
      </c>
      <c r="AZ101" s="34">
        <v>0</v>
      </c>
      <c r="BA101" s="34">
        <v>0</v>
      </c>
      <c r="BB101" s="38">
        <f t="shared" si="27"/>
        <v>0</v>
      </c>
      <c r="BC101" s="34">
        <v>0</v>
      </c>
      <c r="BD101" s="34">
        <v>0</v>
      </c>
      <c r="BE101" s="115">
        <v>0</v>
      </c>
      <c r="BF101" s="123">
        <v>0</v>
      </c>
      <c r="BG101" s="132">
        <v>51</v>
      </c>
      <c r="BH101" s="38">
        <f t="shared" si="33"/>
        <v>9706</v>
      </c>
      <c r="BI101" s="34">
        <v>3822</v>
      </c>
      <c r="BJ101" s="34">
        <v>5884</v>
      </c>
      <c r="BK101" s="34">
        <v>0</v>
      </c>
      <c r="BL101" s="38">
        <f t="shared" si="34"/>
        <v>0</v>
      </c>
      <c r="BM101" s="34">
        <v>0</v>
      </c>
      <c r="BN101" s="34">
        <v>0</v>
      </c>
      <c r="BO101" s="38">
        <f t="shared" si="28"/>
        <v>561035</v>
      </c>
      <c r="BP101" s="173"/>
    </row>
    <row r="102" spans="1:68" ht="31.5">
      <c r="A102" s="50" t="s">
        <v>190</v>
      </c>
      <c r="B102" s="49" t="s">
        <v>114</v>
      </c>
      <c r="C102" s="51" t="s">
        <v>74</v>
      </c>
      <c r="D102" s="51">
        <v>0</v>
      </c>
      <c r="E102" s="51">
        <v>0</v>
      </c>
      <c r="F102" s="14">
        <f t="shared" si="29"/>
        <v>0</v>
      </c>
      <c r="G102" s="33">
        <v>0</v>
      </c>
      <c r="H102" s="33"/>
      <c r="I102" s="14">
        <f t="shared" si="21"/>
        <v>0</v>
      </c>
      <c r="J102" s="40">
        <v>0</v>
      </c>
      <c r="K102" s="40">
        <v>0</v>
      </c>
      <c r="L102" s="154">
        <v>22500</v>
      </c>
      <c r="M102" s="14">
        <f t="shared" si="30"/>
        <v>518979</v>
      </c>
      <c r="N102" s="40">
        <v>259714</v>
      </c>
      <c r="O102" s="40">
        <v>188242</v>
      </c>
      <c r="P102" s="40">
        <v>10243</v>
      </c>
      <c r="Q102" s="33">
        <v>60780</v>
      </c>
      <c r="R102" s="33">
        <v>0</v>
      </c>
      <c r="S102" s="33">
        <v>0</v>
      </c>
      <c r="T102" s="33">
        <v>0</v>
      </c>
      <c r="U102" s="33">
        <v>0</v>
      </c>
      <c r="V102" s="14">
        <f t="shared" si="22"/>
        <v>316681</v>
      </c>
      <c r="W102" s="34">
        <v>0</v>
      </c>
      <c r="X102" s="34">
        <v>114901</v>
      </c>
      <c r="Y102" s="34">
        <v>68375</v>
      </c>
      <c r="Z102" s="34">
        <v>133405</v>
      </c>
      <c r="AA102" s="34">
        <v>0</v>
      </c>
      <c r="AB102" s="38">
        <f t="shared" si="31"/>
        <v>2411</v>
      </c>
      <c r="AC102" s="34">
        <v>1359</v>
      </c>
      <c r="AD102" s="34">
        <v>1052</v>
      </c>
      <c r="AE102" s="34">
        <v>0</v>
      </c>
      <c r="AF102" s="34">
        <v>0</v>
      </c>
      <c r="AG102" s="38">
        <f t="shared" si="23"/>
        <v>2691</v>
      </c>
      <c r="AH102" s="34">
        <v>2691</v>
      </c>
      <c r="AI102" s="34">
        <v>0</v>
      </c>
      <c r="AJ102" s="38">
        <f t="shared" si="24"/>
        <v>81600</v>
      </c>
      <c r="AK102" s="34">
        <v>35266</v>
      </c>
      <c r="AL102" s="34">
        <v>35265</v>
      </c>
      <c r="AM102" s="34">
        <v>0</v>
      </c>
      <c r="AN102" s="34">
        <v>11069</v>
      </c>
      <c r="AO102" s="38">
        <f t="shared" si="25"/>
        <v>411</v>
      </c>
      <c r="AP102" s="62">
        <v>411</v>
      </c>
      <c r="AQ102" s="62">
        <v>0</v>
      </c>
      <c r="AR102" s="34">
        <v>0</v>
      </c>
      <c r="AS102" s="34">
        <v>0</v>
      </c>
      <c r="AT102" s="38">
        <f t="shared" si="32"/>
        <v>29806</v>
      </c>
      <c r="AU102" s="34">
        <v>29806</v>
      </c>
      <c r="AV102" s="34">
        <v>0</v>
      </c>
      <c r="AW102" s="34">
        <v>0</v>
      </c>
      <c r="AX102" s="213">
        <v>9141</v>
      </c>
      <c r="AY102" s="38">
        <f t="shared" si="26"/>
        <v>0</v>
      </c>
      <c r="AZ102" s="34">
        <v>0</v>
      </c>
      <c r="BA102" s="34">
        <v>0</v>
      </c>
      <c r="BB102" s="38">
        <f t="shared" si="27"/>
        <v>0</v>
      </c>
      <c r="BC102" s="34">
        <v>0</v>
      </c>
      <c r="BD102" s="34">
        <v>0</v>
      </c>
      <c r="BE102" s="115">
        <v>0</v>
      </c>
      <c r="BF102" s="123">
        <v>0</v>
      </c>
      <c r="BG102" s="132">
        <v>43</v>
      </c>
      <c r="BH102" s="38">
        <f t="shared" si="33"/>
        <v>23651</v>
      </c>
      <c r="BI102" s="34">
        <v>9312</v>
      </c>
      <c r="BJ102" s="34">
        <v>14339</v>
      </c>
      <c r="BK102" s="34">
        <v>0</v>
      </c>
      <c r="BL102" s="38">
        <f t="shared" si="34"/>
        <v>0</v>
      </c>
      <c r="BM102" s="34">
        <v>0</v>
      </c>
      <c r="BN102" s="34">
        <v>0</v>
      </c>
      <c r="BO102" s="38">
        <f t="shared" si="28"/>
        <v>1007914</v>
      </c>
      <c r="BP102" s="173"/>
    </row>
    <row r="103" spans="1:68" ht="31.5">
      <c r="A103" s="50" t="s">
        <v>191</v>
      </c>
      <c r="B103" s="49" t="s">
        <v>114</v>
      </c>
      <c r="C103" s="51" t="s">
        <v>76</v>
      </c>
      <c r="D103" s="51">
        <v>0</v>
      </c>
      <c r="E103" s="51">
        <v>0</v>
      </c>
      <c r="F103" s="14">
        <f t="shared" si="29"/>
        <v>0</v>
      </c>
      <c r="G103" s="33">
        <v>0</v>
      </c>
      <c r="H103" s="33"/>
      <c r="I103" s="14">
        <f t="shared" si="21"/>
        <v>0</v>
      </c>
      <c r="J103" s="40">
        <v>0</v>
      </c>
      <c r="K103" s="40">
        <v>0</v>
      </c>
      <c r="L103" s="154">
        <v>23516</v>
      </c>
      <c r="M103" s="14">
        <f t="shared" si="30"/>
        <v>723516</v>
      </c>
      <c r="N103" s="40">
        <v>363037</v>
      </c>
      <c r="O103" s="40">
        <v>263132</v>
      </c>
      <c r="P103" s="40">
        <v>14318</v>
      </c>
      <c r="Q103" s="33">
        <v>83029</v>
      </c>
      <c r="R103" s="33">
        <v>0</v>
      </c>
      <c r="S103" s="33">
        <v>0</v>
      </c>
      <c r="T103" s="33">
        <v>0</v>
      </c>
      <c r="U103" s="33">
        <v>0</v>
      </c>
      <c r="V103" s="14">
        <f t="shared" si="22"/>
        <v>480690</v>
      </c>
      <c r="W103" s="34">
        <v>0</v>
      </c>
      <c r="X103" s="34">
        <v>145568</v>
      </c>
      <c r="Y103" s="34">
        <v>86624</v>
      </c>
      <c r="Z103" s="34">
        <v>248498</v>
      </c>
      <c r="AA103" s="34">
        <v>0</v>
      </c>
      <c r="AB103" s="38">
        <f t="shared" si="31"/>
        <v>3049</v>
      </c>
      <c r="AC103" s="34">
        <v>1671</v>
      </c>
      <c r="AD103" s="34">
        <v>1378</v>
      </c>
      <c r="AE103" s="34">
        <v>0</v>
      </c>
      <c r="AF103" s="34">
        <v>0</v>
      </c>
      <c r="AG103" s="38">
        <f t="shared" si="23"/>
        <v>2550</v>
      </c>
      <c r="AH103" s="34">
        <v>2550</v>
      </c>
      <c r="AI103" s="34">
        <v>0</v>
      </c>
      <c r="AJ103" s="38">
        <f t="shared" si="24"/>
        <v>33491</v>
      </c>
      <c r="AK103" s="34">
        <v>0</v>
      </c>
      <c r="AL103" s="34">
        <v>30416</v>
      </c>
      <c r="AM103" s="34">
        <v>0</v>
      </c>
      <c r="AN103" s="34">
        <v>3075</v>
      </c>
      <c r="AO103" s="38">
        <f t="shared" si="25"/>
        <v>57</v>
      </c>
      <c r="AP103" s="62">
        <v>57</v>
      </c>
      <c r="AQ103" s="62">
        <v>0</v>
      </c>
      <c r="AR103" s="34">
        <v>0</v>
      </c>
      <c r="AS103" s="34">
        <v>0</v>
      </c>
      <c r="AT103" s="38">
        <f t="shared" si="32"/>
        <v>27320</v>
      </c>
      <c r="AU103" s="34">
        <v>27320</v>
      </c>
      <c r="AV103" s="34">
        <v>0</v>
      </c>
      <c r="AW103" s="34">
        <v>0</v>
      </c>
      <c r="AX103" s="213">
        <v>9277</v>
      </c>
      <c r="AY103" s="38">
        <f t="shared" si="26"/>
        <v>0</v>
      </c>
      <c r="AZ103" s="34">
        <v>0</v>
      </c>
      <c r="BA103" s="34">
        <v>0</v>
      </c>
      <c r="BB103" s="38">
        <f t="shared" si="27"/>
        <v>0</v>
      </c>
      <c r="BC103" s="34">
        <v>0</v>
      </c>
      <c r="BD103" s="34">
        <v>0</v>
      </c>
      <c r="BE103" s="115">
        <v>0</v>
      </c>
      <c r="BF103" s="123">
        <v>0</v>
      </c>
      <c r="BG103" s="132">
        <v>212</v>
      </c>
      <c r="BH103" s="38">
        <f t="shared" si="33"/>
        <v>28967</v>
      </c>
      <c r="BI103" s="34">
        <v>11405</v>
      </c>
      <c r="BJ103" s="34">
        <v>17562</v>
      </c>
      <c r="BK103" s="34">
        <v>0</v>
      </c>
      <c r="BL103" s="38">
        <f t="shared" si="34"/>
        <v>0</v>
      </c>
      <c r="BM103" s="34">
        <v>0</v>
      </c>
      <c r="BN103" s="34">
        <v>0</v>
      </c>
      <c r="BO103" s="38">
        <f t="shared" si="28"/>
        <v>1332645</v>
      </c>
      <c r="BP103" s="173"/>
    </row>
    <row r="104" spans="1:68" ht="31.5">
      <c r="A104" s="50" t="s">
        <v>192</v>
      </c>
      <c r="B104" s="49" t="s">
        <v>114</v>
      </c>
      <c r="C104" s="51" t="s">
        <v>86</v>
      </c>
      <c r="D104" s="51">
        <v>0</v>
      </c>
      <c r="E104" s="51">
        <v>0</v>
      </c>
      <c r="F104" s="14">
        <f t="shared" si="29"/>
        <v>0</v>
      </c>
      <c r="G104" s="33">
        <v>0</v>
      </c>
      <c r="H104" s="33"/>
      <c r="I104" s="14">
        <f t="shared" si="21"/>
        <v>58328</v>
      </c>
      <c r="J104" s="40">
        <v>58328</v>
      </c>
      <c r="K104" s="40">
        <v>0</v>
      </c>
      <c r="L104" s="154">
        <v>7496</v>
      </c>
      <c r="M104" s="14">
        <f t="shared" si="30"/>
        <v>1054757</v>
      </c>
      <c r="N104" s="40">
        <v>526887</v>
      </c>
      <c r="O104" s="40">
        <v>381892</v>
      </c>
      <c r="P104" s="40">
        <v>20780</v>
      </c>
      <c r="Q104" s="33">
        <v>125198</v>
      </c>
      <c r="R104" s="33">
        <v>0</v>
      </c>
      <c r="S104" s="33">
        <v>0</v>
      </c>
      <c r="T104" s="33">
        <v>0</v>
      </c>
      <c r="U104" s="33">
        <v>0</v>
      </c>
      <c r="V104" s="14">
        <f t="shared" si="22"/>
        <v>836963</v>
      </c>
      <c r="W104" s="34">
        <v>0</v>
      </c>
      <c r="X104" s="34">
        <v>271139</v>
      </c>
      <c r="Y104" s="34">
        <v>161349</v>
      </c>
      <c r="Z104" s="34">
        <v>404475</v>
      </c>
      <c r="AA104" s="34">
        <v>0</v>
      </c>
      <c r="AB104" s="38">
        <f t="shared" si="31"/>
        <v>5673</v>
      </c>
      <c r="AC104" s="34">
        <v>3723</v>
      </c>
      <c r="AD104" s="34">
        <v>1950</v>
      </c>
      <c r="AE104" s="34">
        <v>0</v>
      </c>
      <c r="AF104" s="34">
        <v>0</v>
      </c>
      <c r="AG104" s="38">
        <f t="shared" si="23"/>
        <v>7924</v>
      </c>
      <c r="AH104" s="34">
        <v>7924</v>
      </c>
      <c r="AI104" s="34">
        <v>0</v>
      </c>
      <c r="AJ104" s="38">
        <f t="shared" si="24"/>
        <v>57058</v>
      </c>
      <c r="AK104" s="34">
        <v>25001</v>
      </c>
      <c r="AL104" s="34">
        <v>25000</v>
      </c>
      <c r="AM104" s="34">
        <v>0</v>
      </c>
      <c r="AN104" s="34">
        <v>7057</v>
      </c>
      <c r="AO104" s="38">
        <f t="shared" si="25"/>
        <v>224</v>
      </c>
      <c r="AP104" s="62">
        <v>224</v>
      </c>
      <c r="AQ104" s="62">
        <v>0</v>
      </c>
      <c r="AR104" s="34">
        <v>0</v>
      </c>
      <c r="AS104" s="34">
        <v>0</v>
      </c>
      <c r="AT104" s="38">
        <f t="shared" si="32"/>
        <v>81538</v>
      </c>
      <c r="AU104" s="34">
        <v>81538</v>
      </c>
      <c r="AV104" s="34">
        <v>0</v>
      </c>
      <c r="AW104" s="34">
        <v>0</v>
      </c>
      <c r="AX104" s="213">
        <v>18201</v>
      </c>
      <c r="AY104" s="38">
        <f t="shared" si="26"/>
        <v>0</v>
      </c>
      <c r="AZ104" s="34">
        <v>0</v>
      </c>
      <c r="BA104" s="34">
        <v>0</v>
      </c>
      <c r="BB104" s="38">
        <f t="shared" si="27"/>
        <v>0</v>
      </c>
      <c r="BC104" s="34">
        <v>0</v>
      </c>
      <c r="BD104" s="34">
        <v>0</v>
      </c>
      <c r="BE104" s="115">
        <v>0</v>
      </c>
      <c r="BF104" s="123">
        <v>0</v>
      </c>
      <c r="BG104" s="132">
        <v>197</v>
      </c>
      <c r="BH104" s="38">
        <f t="shared" si="33"/>
        <v>33842</v>
      </c>
      <c r="BI104" s="34">
        <v>13325</v>
      </c>
      <c r="BJ104" s="34">
        <v>20517</v>
      </c>
      <c r="BK104" s="34">
        <v>0</v>
      </c>
      <c r="BL104" s="38">
        <f t="shared" si="34"/>
        <v>0</v>
      </c>
      <c r="BM104" s="34">
        <v>0</v>
      </c>
      <c r="BN104" s="34">
        <v>0</v>
      </c>
      <c r="BO104" s="38">
        <f t="shared" si="28"/>
        <v>2162201</v>
      </c>
      <c r="BP104" s="173"/>
    </row>
    <row r="105" spans="1:68" ht="31.5">
      <c r="A105" s="50" t="s">
        <v>193</v>
      </c>
      <c r="B105" s="49" t="s">
        <v>114</v>
      </c>
      <c r="C105" s="51" t="s">
        <v>194</v>
      </c>
      <c r="D105" s="51">
        <v>0</v>
      </c>
      <c r="E105" s="51">
        <v>0</v>
      </c>
      <c r="F105" s="14">
        <f t="shared" si="29"/>
        <v>60</v>
      </c>
      <c r="G105" s="33">
        <v>60</v>
      </c>
      <c r="H105" s="33"/>
      <c r="I105" s="14">
        <f t="shared" si="21"/>
        <v>44380</v>
      </c>
      <c r="J105" s="40">
        <v>44380</v>
      </c>
      <c r="K105" s="40">
        <v>0</v>
      </c>
      <c r="L105" s="154">
        <v>21300</v>
      </c>
      <c r="M105" s="14">
        <f t="shared" si="30"/>
        <v>533944</v>
      </c>
      <c r="N105" s="40">
        <v>268027</v>
      </c>
      <c r="O105" s="40">
        <v>194268</v>
      </c>
      <c r="P105" s="40">
        <v>10571</v>
      </c>
      <c r="Q105" s="33">
        <v>61078</v>
      </c>
      <c r="R105" s="33">
        <v>0</v>
      </c>
      <c r="S105" s="33">
        <v>0</v>
      </c>
      <c r="T105" s="33">
        <v>0</v>
      </c>
      <c r="U105" s="33">
        <v>0</v>
      </c>
      <c r="V105" s="14">
        <f t="shared" si="22"/>
        <v>339782</v>
      </c>
      <c r="W105" s="34">
        <v>0</v>
      </c>
      <c r="X105" s="34">
        <v>104411</v>
      </c>
      <c r="Y105" s="34">
        <v>62133</v>
      </c>
      <c r="Z105" s="34">
        <v>173238</v>
      </c>
      <c r="AA105" s="34">
        <v>0</v>
      </c>
      <c r="AB105" s="38">
        <f t="shared" si="31"/>
        <v>2385</v>
      </c>
      <c r="AC105" s="34">
        <v>1477</v>
      </c>
      <c r="AD105" s="34">
        <v>908</v>
      </c>
      <c r="AE105" s="34">
        <v>0</v>
      </c>
      <c r="AF105" s="34">
        <v>0</v>
      </c>
      <c r="AG105" s="38">
        <f t="shared" si="23"/>
        <v>3021</v>
      </c>
      <c r="AH105" s="34">
        <v>3021</v>
      </c>
      <c r="AI105" s="34">
        <v>0</v>
      </c>
      <c r="AJ105" s="38">
        <f t="shared" si="24"/>
        <v>18053</v>
      </c>
      <c r="AK105" s="34">
        <v>7182</v>
      </c>
      <c r="AL105" s="34">
        <v>7182</v>
      </c>
      <c r="AM105" s="34">
        <v>0</v>
      </c>
      <c r="AN105" s="34">
        <v>3689</v>
      </c>
      <c r="AO105" s="38">
        <f t="shared" si="25"/>
        <v>409</v>
      </c>
      <c r="AP105" s="62">
        <v>400</v>
      </c>
      <c r="AQ105" s="62">
        <v>9</v>
      </c>
      <c r="AR105" s="34">
        <v>0</v>
      </c>
      <c r="AS105" s="34">
        <v>0</v>
      </c>
      <c r="AT105" s="38">
        <f t="shared" si="32"/>
        <v>34865</v>
      </c>
      <c r="AU105" s="34">
        <v>34865</v>
      </c>
      <c r="AV105" s="34">
        <v>0</v>
      </c>
      <c r="AW105" s="34">
        <v>0</v>
      </c>
      <c r="AX105" s="213">
        <v>8994</v>
      </c>
      <c r="AY105" s="38">
        <f t="shared" si="26"/>
        <v>0</v>
      </c>
      <c r="AZ105" s="34">
        <v>0</v>
      </c>
      <c r="BA105" s="34">
        <v>0</v>
      </c>
      <c r="BB105" s="38">
        <f t="shared" si="27"/>
        <v>0</v>
      </c>
      <c r="BC105" s="34">
        <v>0</v>
      </c>
      <c r="BD105" s="34">
        <v>0</v>
      </c>
      <c r="BE105" s="115">
        <v>0</v>
      </c>
      <c r="BF105" s="123">
        <v>0</v>
      </c>
      <c r="BG105" s="132">
        <v>105</v>
      </c>
      <c r="BH105" s="38">
        <f t="shared" si="33"/>
        <v>21983</v>
      </c>
      <c r="BI105" s="34">
        <v>8655</v>
      </c>
      <c r="BJ105" s="34">
        <v>13328</v>
      </c>
      <c r="BK105" s="34">
        <v>0</v>
      </c>
      <c r="BL105" s="38">
        <f t="shared" si="34"/>
        <v>0</v>
      </c>
      <c r="BM105" s="34">
        <v>0</v>
      </c>
      <c r="BN105" s="34">
        <v>0</v>
      </c>
      <c r="BO105" s="38">
        <f t="shared" si="28"/>
        <v>1029281</v>
      </c>
      <c r="BP105" s="173"/>
    </row>
    <row r="106" spans="1:68" ht="31.5">
      <c r="A106" s="50" t="s">
        <v>195</v>
      </c>
      <c r="B106" s="49" t="s">
        <v>114</v>
      </c>
      <c r="C106" s="51" t="s">
        <v>196</v>
      </c>
      <c r="D106" s="51">
        <v>0</v>
      </c>
      <c r="E106" s="51">
        <v>0</v>
      </c>
      <c r="F106" s="14">
        <f t="shared" si="29"/>
        <v>0</v>
      </c>
      <c r="G106" s="33">
        <v>0</v>
      </c>
      <c r="H106" s="33"/>
      <c r="I106" s="14">
        <f t="shared" ref="I106:I125" si="35">SUM(J106:K106)</f>
        <v>0</v>
      </c>
      <c r="J106" s="40">
        <v>0</v>
      </c>
      <c r="K106" s="40">
        <v>0</v>
      </c>
      <c r="L106" s="154">
        <v>8617</v>
      </c>
      <c r="M106" s="14">
        <f t="shared" si="30"/>
        <v>167806</v>
      </c>
      <c r="N106" s="40">
        <v>84456</v>
      </c>
      <c r="O106" s="40">
        <v>61213</v>
      </c>
      <c r="P106" s="40">
        <v>3331</v>
      </c>
      <c r="Q106" s="33">
        <v>18806</v>
      </c>
      <c r="R106" s="33">
        <v>0</v>
      </c>
      <c r="S106" s="33">
        <v>0</v>
      </c>
      <c r="T106" s="33">
        <v>0</v>
      </c>
      <c r="U106" s="33">
        <v>0</v>
      </c>
      <c r="V106" s="14">
        <f t="shared" ref="V106:V125" si="36">SUM(W106:AA106)</f>
        <v>119355</v>
      </c>
      <c r="W106" s="34">
        <v>0</v>
      </c>
      <c r="X106" s="34">
        <v>44941</v>
      </c>
      <c r="Y106" s="34">
        <v>26744</v>
      </c>
      <c r="Z106" s="34">
        <v>47670</v>
      </c>
      <c r="AA106" s="34">
        <v>0</v>
      </c>
      <c r="AB106" s="38">
        <f t="shared" si="31"/>
        <v>2082</v>
      </c>
      <c r="AC106" s="34">
        <v>1147</v>
      </c>
      <c r="AD106" s="34">
        <v>935</v>
      </c>
      <c r="AE106" s="34">
        <v>0</v>
      </c>
      <c r="AF106" s="34">
        <v>0</v>
      </c>
      <c r="AG106" s="38">
        <f t="shared" ref="AG106:AG125" si="37">SUM(AH106:AI106)</f>
        <v>1995</v>
      </c>
      <c r="AH106" s="34">
        <v>1034</v>
      </c>
      <c r="AI106" s="34">
        <v>961</v>
      </c>
      <c r="AJ106" s="38">
        <f t="shared" ref="AJ106:AJ125" si="38">SUM(AK106:AN106)</f>
        <v>6339</v>
      </c>
      <c r="AK106" s="34">
        <v>2311</v>
      </c>
      <c r="AL106" s="34">
        <v>3466</v>
      </c>
      <c r="AM106" s="34">
        <v>0</v>
      </c>
      <c r="AN106" s="34">
        <v>562</v>
      </c>
      <c r="AO106" s="38">
        <f t="shared" ref="AO106:AO125" si="39">SUM(AP106:AS106)</f>
        <v>572</v>
      </c>
      <c r="AP106" s="62">
        <v>572</v>
      </c>
      <c r="AQ106" s="62">
        <v>0</v>
      </c>
      <c r="AR106" s="34">
        <v>0</v>
      </c>
      <c r="AS106" s="34">
        <v>0</v>
      </c>
      <c r="AT106" s="38">
        <f t="shared" si="32"/>
        <v>15132</v>
      </c>
      <c r="AU106" s="34">
        <v>15132</v>
      </c>
      <c r="AV106" s="34">
        <v>0</v>
      </c>
      <c r="AW106" s="34">
        <v>0</v>
      </c>
      <c r="AX106" s="213">
        <v>6902</v>
      </c>
      <c r="AY106" s="38">
        <f t="shared" ref="AY106:AY125" si="40">SUM(AZ106:BA106)</f>
        <v>0</v>
      </c>
      <c r="AZ106" s="34">
        <v>0</v>
      </c>
      <c r="BA106" s="34">
        <v>0</v>
      </c>
      <c r="BB106" s="38">
        <f t="shared" ref="BB106:BB125" si="41">SUM(BC106:BD106)</f>
        <v>0</v>
      </c>
      <c r="BC106" s="34">
        <v>0</v>
      </c>
      <c r="BD106" s="34">
        <v>0</v>
      </c>
      <c r="BE106" s="115">
        <v>0</v>
      </c>
      <c r="BF106" s="123">
        <v>0</v>
      </c>
      <c r="BG106" s="132">
        <v>0</v>
      </c>
      <c r="BH106" s="38">
        <f t="shared" si="33"/>
        <v>10526</v>
      </c>
      <c r="BI106" s="34">
        <v>4144</v>
      </c>
      <c r="BJ106" s="34">
        <v>6382</v>
      </c>
      <c r="BK106" s="34">
        <v>0</v>
      </c>
      <c r="BL106" s="38">
        <f t="shared" si="34"/>
        <v>0</v>
      </c>
      <c r="BM106" s="34">
        <v>0</v>
      </c>
      <c r="BN106" s="34">
        <v>0</v>
      </c>
      <c r="BO106" s="38">
        <f t="shared" si="28"/>
        <v>339326</v>
      </c>
      <c r="BP106" s="173"/>
    </row>
    <row r="107" spans="1:68" ht="31.5">
      <c r="A107" s="50" t="s">
        <v>197</v>
      </c>
      <c r="B107" s="49" t="s">
        <v>114</v>
      </c>
      <c r="C107" s="51" t="s">
        <v>198</v>
      </c>
      <c r="D107" s="51">
        <v>0</v>
      </c>
      <c r="E107" s="51">
        <v>0</v>
      </c>
      <c r="F107" s="14">
        <f t="shared" si="29"/>
        <v>0</v>
      </c>
      <c r="G107" s="33">
        <v>0</v>
      </c>
      <c r="H107" s="33"/>
      <c r="I107" s="14">
        <f t="shared" si="35"/>
        <v>0</v>
      </c>
      <c r="J107" s="40">
        <v>0</v>
      </c>
      <c r="K107" s="40">
        <v>0</v>
      </c>
      <c r="L107" s="154">
        <v>11160</v>
      </c>
      <c r="M107" s="14">
        <f t="shared" si="30"/>
        <v>433219</v>
      </c>
      <c r="N107" s="40">
        <v>215984</v>
      </c>
      <c r="O107" s="40">
        <v>156546</v>
      </c>
      <c r="P107" s="40">
        <v>8518</v>
      </c>
      <c r="Q107" s="33">
        <v>52171</v>
      </c>
      <c r="R107" s="33">
        <v>0</v>
      </c>
      <c r="S107" s="33">
        <v>0</v>
      </c>
      <c r="T107" s="33">
        <v>0</v>
      </c>
      <c r="U107" s="33">
        <v>0</v>
      </c>
      <c r="V107" s="14">
        <f t="shared" si="36"/>
        <v>243652</v>
      </c>
      <c r="W107" s="34">
        <v>0</v>
      </c>
      <c r="X107" s="34">
        <v>55092</v>
      </c>
      <c r="Y107" s="34">
        <v>32784</v>
      </c>
      <c r="Z107" s="34">
        <v>155776</v>
      </c>
      <c r="AA107" s="34">
        <v>0</v>
      </c>
      <c r="AB107" s="38">
        <f t="shared" si="31"/>
        <v>1311</v>
      </c>
      <c r="AC107" s="34">
        <v>1022</v>
      </c>
      <c r="AD107" s="34">
        <v>289</v>
      </c>
      <c r="AE107" s="34">
        <v>0</v>
      </c>
      <c r="AF107" s="34">
        <v>0</v>
      </c>
      <c r="AG107" s="38">
        <f t="shared" si="37"/>
        <v>1100</v>
      </c>
      <c r="AH107" s="34">
        <v>1100</v>
      </c>
      <c r="AI107" s="34">
        <v>0</v>
      </c>
      <c r="AJ107" s="38">
        <f t="shared" si="38"/>
        <v>11457</v>
      </c>
      <c r="AK107" s="34">
        <v>1421</v>
      </c>
      <c r="AL107" s="34">
        <v>5683</v>
      </c>
      <c r="AM107" s="34">
        <v>0</v>
      </c>
      <c r="AN107" s="34">
        <v>4353</v>
      </c>
      <c r="AO107" s="38">
        <f t="shared" si="39"/>
        <v>317</v>
      </c>
      <c r="AP107" s="62">
        <v>317</v>
      </c>
      <c r="AQ107" s="62">
        <v>0</v>
      </c>
      <c r="AR107" s="34">
        <v>0</v>
      </c>
      <c r="AS107" s="34">
        <v>0</v>
      </c>
      <c r="AT107" s="38">
        <f t="shared" si="32"/>
        <v>11250</v>
      </c>
      <c r="AU107" s="34">
        <v>11250</v>
      </c>
      <c r="AV107" s="34">
        <v>0</v>
      </c>
      <c r="AW107" s="34">
        <v>0</v>
      </c>
      <c r="AX107" s="213">
        <v>6902</v>
      </c>
      <c r="AY107" s="38">
        <f t="shared" si="40"/>
        <v>0</v>
      </c>
      <c r="AZ107" s="34">
        <v>0</v>
      </c>
      <c r="BA107" s="34">
        <v>0</v>
      </c>
      <c r="BB107" s="38">
        <f t="shared" si="41"/>
        <v>0</v>
      </c>
      <c r="BC107" s="34">
        <v>0</v>
      </c>
      <c r="BD107" s="34">
        <v>0</v>
      </c>
      <c r="BE107" s="115">
        <v>0</v>
      </c>
      <c r="BF107" s="123">
        <v>0</v>
      </c>
      <c r="BG107" s="132">
        <v>129</v>
      </c>
      <c r="BH107" s="38">
        <f t="shared" si="33"/>
        <v>12254</v>
      </c>
      <c r="BI107" s="34">
        <v>4825</v>
      </c>
      <c r="BJ107" s="34">
        <v>7429</v>
      </c>
      <c r="BK107" s="34">
        <v>0</v>
      </c>
      <c r="BL107" s="38">
        <f t="shared" si="34"/>
        <v>0</v>
      </c>
      <c r="BM107" s="34">
        <v>0</v>
      </c>
      <c r="BN107" s="34">
        <v>0</v>
      </c>
      <c r="BO107" s="38">
        <f t="shared" si="28"/>
        <v>732751</v>
      </c>
      <c r="BP107" s="173"/>
    </row>
    <row r="108" spans="1:68" ht="31.5">
      <c r="A108" s="50" t="s">
        <v>199</v>
      </c>
      <c r="B108" s="49" t="s">
        <v>114</v>
      </c>
      <c r="C108" s="51" t="s">
        <v>200</v>
      </c>
      <c r="D108" s="51">
        <v>0</v>
      </c>
      <c r="E108" s="51">
        <v>0</v>
      </c>
      <c r="F108" s="14">
        <f t="shared" si="29"/>
        <v>0</v>
      </c>
      <c r="G108" s="33">
        <v>0</v>
      </c>
      <c r="H108" s="33"/>
      <c r="I108" s="14">
        <f t="shared" si="35"/>
        <v>0</v>
      </c>
      <c r="J108" s="40">
        <v>0</v>
      </c>
      <c r="K108" s="40">
        <v>0</v>
      </c>
      <c r="L108" s="154">
        <v>4970</v>
      </c>
      <c r="M108" s="14">
        <f t="shared" si="30"/>
        <v>197077</v>
      </c>
      <c r="N108" s="40">
        <v>98710</v>
      </c>
      <c r="O108" s="40">
        <v>71545</v>
      </c>
      <c r="P108" s="40">
        <v>3893</v>
      </c>
      <c r="Q108" s="33">
        <v>22929</v>
      </c>
      <c r="R108" s="33">
        <v>0</v>
      </c>
      <c r="S108" s="33">
        <v>0</v>
      </c>
      <c r="T108" s="33">
        <v>0</v>
      </c>
      <c r="U108" s="33">
        <v>0</v>
      </c>
      <c r="V108" s="14">
        <f t="shared" si="36"/>
        <v>134289</v>
      </c>
      <c r="W108" s="34">
        <v>0</v>
      </c>
      <c r="X108" s="34">
        <v>45930</v>
      </c>
      <c r="Y108" s="34">
        <v>27332</v>
      </c>
      <c r="Z108" s="34">
        <v>61027</v>
      </c>
      <c r="AA108" s="34">
        <v>0</v>
      </c>
      <c r="AB108" s="38">
        <f t="shared" si="31"/>
        <v>1077</v>
      </c>
      <c r="AC108" s="34">
        <v>613</v>
      </c>
      <c r="AD108" s="34">
        <v>464</v>
      </c>
      <c r="AE108" s="34">
        <v>0</v>
      </c>
      <c r="AF108" s="34">
        <v>0</v>
      </c>
      <c r="AG108" s="38">
        <f t="shared" si="37"/>
        <v>498</v>
      </c>
      <c r="AH108" s="34">
        <v>472</v>
      </c>
      <c r="AI108" s="34">
        <v>26</v>
      </c>
      <c r="AJ108" s="38">
        <f t="shared" si="38"/>
        <v>4556</v>
      </c>
      <c r="AK108" s="34">
        <v>0</v>
      </c>
      <c r="AL108" s="34">
        <v>4517</v>
      </c>
      <c r="AM108" s="34">
        <v>0</v>
      </c>
      <c r="AN108" s="34">
        <v>39</v>
      </c>
      <c r="AO108" s="38">
        <f t="shared" si="39"/>
        <v>0</v>
      </c>
      <c r="AP108" s="62">
        <v>0</v>
      </c>
      <c r="AQ108" s="62">
        <v>0</v>
      </c>
      <c r="AR108" s="34">
        <v>0</v>
      </c>
      <c r="AS108" s="34">
        <v>0</v>
      </c>
      <c r="AT108" s="38">
        <f t="shared" si="32"/>
        <v>4898</v>
      </c>
      <c r="AU108" s="34">
        <v>4898</v>
      </c>
      <c r="AV108" s="34">
        <v>0</v>
      </c>
      <c r="AW108" s="34">
        <v>0</v>
      </c>
      <c r="AX108" s="213">
        <v>6902</v>
      </c>
      <c r="AY108" s="38">
        <f t="shared" si="40"/>
        <v>0</v>
      </c>
      <c r="AZ108" s="34">
        <v>0</v>
      </c>
      <c r="BA108" s="34">
        <v>0</v>
      </c>
      <c r="BB108" s="38">
        <f t="shared" si="41"/>
        <v>0</v>
      </c>
      <c r="BC108" s="34">
        <v>0</v>
      </c>
      <c r="BD108" s="34">
        <v>0</v>
      </c>
      <c r="BE108" s="115">
        <v>0</v>
      </c>
      <c r="BF108" s="123">
        <v>0</v>
      </c>
      <c r="BG108" s="132">
        <v>18</v>
      </c>
      <c r="BH108" s="38">
        <f t="shared" si="33"/>
        <v>12537</v>
      </c>
      <c r="BI108" s="34">
        <v>4936</v>
      </c>
      <c r="BJ108" s="34">
        <v>7601</v>
      </c>
      <c r="BK108" s="34">
        <v>0</v>
      </c>
      <c r="BL108" s="38">
        <f t="shared" si="34"/>
        <v>0</v>
      </c>
      <c r="BM108" s="34">
        <v>0</v>
      </c>
      <c r="BN108" s="34">
        <v>0</v>
      </c>
      <c r="BO108" s="38">
        <f t="shared" si="28"/>
        <v>366822</v>
      </c>
      <c r="BP108" s="173"/>
    </row>
    <row r="109" spans="1:68" ht="31.5">
      <c r="A109" s="50" t="s">
        <v>201</v>
      </c>
      <c r="B109" s="49" t="s">
        <v>114</v>
      </c>
      <c r="C109" s="51" t="s">
        <v>202</v>
      </c>
      <c r="D109" s="51">
        <v>0</v>
      </c>
      <c r="E109" s="51">
        <v>0</v>
      </c>
      <c r="F109" s="14">
        <f t="shared" si="29"/>
        <v>0</v>
      </c>
      <c r="G109" s="33">
        <v>0</v>
      </c>
      <c r="H109" s="33"/>
      <c r="I109" s="14">
        <f t="shared" si="35"/>
        <v>0</v>
      </c>
      <c r="J109" s="40">
        <v>0</v>
      </c>
      <c r="K109" s="40">
        <v>0</v>
      </c>
      <c r="L109" s="154">
        <v>15912</v>
      </c>
      <c r="M109" s="14">
        <f t="shared" si="30"/>
        <v>584603</v>
      </c>
      <c r="N109" s="40">
        <v>293222</v>
      </c>
      <c r="O109" s="40">
        <v>212530</v>
      </c>
      <c r="P109" s="40">
        <v>11564</v>
      </c>
      <c r="Q109" s="33">
        <v>67287</v>
      </c>
      <c r="R109" s="33">
        <v>0</v>
      </c>
      <c r="S109" s="33">
        <v>0</v>
      </c>
      <c r="T109" s="33">
        <v>0</v>
      </c>
      <c r="U109" s="33">
        <v>0</v>
      </c>
      <c r="V109" s="14">
        <f t="shared" si="36"/>
        <v>366493</v>
      </c>
      <c r="W109" s="34">
        <v>0</v>
      </c>
      <c r="X109" s="34">
        <v>102343</v>
      </c>
      <c r="Y109" s="34">
        <v>60902</v>
      </c>
      <c r="Z109" s="34">
        <v>203248</v>
      </c>
      <c r="AA109" s="34">
        <v>0</v>
      </c>
      <c r="AB109" s="38">
        <f t="shared" si="31"/>
        <v>2387</v>
      </c>
      <c r="AC109" s="34">
        <v>1119</v>
      </c>
      <c r="AD109" s="34">
        <v>1268</v>
      </c>
      <c r="AE109" s="34">
        <v>0</v>
      </c>
      <c r="AF109" s="34">
        <v>0</v>
      </c>
      <c r="AG109" s="38">
        <f t="shared" si="37"/>
        <v>2278</v>
      </c>
      <c r="AH109" s="34">
        <v>2278</v>
      </c>
      <c r="AI109" s="34">
        <v>0</v>
      </c>
      <c r="AJ109" s="38">
        <f t="shared" si="38"/>
        <v>14541</v>
      </c>
      <c r="AK109" s="34">
        <v>0</v>
      </c>
      <c r="AL109" s="34">
        <v>11229</v>
      </c>
      <c r="AM109" s="34">
        <v>0</v>
      </c>
      <c r="AN109" s="34">
        <v>3312</v>
      </c>
      <c r="AO109" s="38">
        <f t="shared" si="39"/>
        <v>332</v>
      </c>
      <c r="AP109" s="62">
        <v>285</v>
      </c>
      <c r="AQ109" s="62">
        <v>0</v>
      </c>
      <c r="AR109" s="34">
        <v>0</v>
      </c>
      <c r="AS109" s="34">
        <v>47</v>
      </c>
      <c r="AT109" s="38">
        <f t="shared" si="32"/>
        <v>18528</v>
      </c>
      <c r="AU109" s="34">
        <v>18528</v>
      </c>
      <c r="AV109" s="34">
        <v>0</v>
      </c>
      <c r="AW109" s="34">
        <v>0</v>
      </c>
      <c r="AX109" s="213">
        <v>8650</v>
      </c>
      <c r="AY109" s="38">
        <f t="shared" si="40"/>
        <v>0</v>
      </c>
      <c r="AZ109" s="34">
        <v>0</v>
      </c>
      <c r="BA109" s="34">
        <v>0</v>
      </c>
      <c r="BB109" s="38">
        <f t="shared" si="41"/>
        <v>0</v>
      </c>
      <c r="BC109" s="34">
        <v>0</v>
      </c>
      <c r="BD109" s="34">
        <v>0</v>
      </c>
      <c r="BE109" s="115">
        <v>0</v>
      </c>
      <c r="BF109" s="123">
        <v>0</v>
      </c>
      <c r="BG109" s="132">
        <v>105</v>
      </c>
      <c r="BH109" s="38">
        <f t="shared" si="33"/>
        <v>22752</v>
      </c>
      <c r="BI109" s="34">
        <v>8958</v>
      </c>
      <c r="BJ109" s="34">
        <v>13794</v>
      </c>
      <c r="BK109" s="34">
        <v>0</v>
      </c>
      <c r="BL109" s="38">
        <f t="shared" si="34"/>
        <v>0</v>
      </c>
      <c r="BM109" s="34">
        <v>0</v>
      </c>
      <c r="BN109" s="34">
        <v>0</v>
      </c>
      <c r="BO109" s="38">
        <f t="shared" si="28"/>
        <v>1036581</v>
      </c>
      <c r="BP109" s="173"/>
    </row>
    <row r="110" spans="1:68" ht="31.5">
      <c r="A110" s="50" t="s">
        <v>203</v>
      </c>
      <c r="B110" s="49" t="s">
        <v>114</v>
      </c>
      <c r="C110" s="51" t="s">
        <v>204</v>
      </c>
      <c r="D110" s="51">
        <v>0</v>
      </c>
      <c r="E110" s="51">
        <v>0</v>
      </c>
      <c r="F110" s="14">
        <f t="shared" si="29"/>
        <v>0</v>
      </c>
      <c r="G110" s="33">
        <v>0</v>
      </c>
      <c r="H110" s="33"/>
      <c r="I110" s="14">
        <f t="shared" si="35"/>
        <v>154062</v>
      </c>
      <c r="J110" s="40">
        <v>154062</v>
      </c>
      <c r="K110" s="40">
        <v>0</v>
      </c>
      <c r="L110" s="154">
        <v>13457</v>
      </c>
      <c r="M110" s="14">
        <f t="shared" si="30"/>
        <v>514712</v>
      </c>
      <c r="N110" s="40">
        <v>257700</v>
      </c>
      <c r="O110" s="40">
        <v>186783</v>
      </c>
      <c r="P110" s="40">
        <v>10163</v>
      </c>
      <c r="Q110" s="33">
        <v>60066</v>
      </c>
      <c r="R110" s="33">
        <v>0</v>
      </c>
      <c r="S110" s="33">
        <v>0</v>
      </c>
      <c r="T110" s="33">
        <v>0</v>
      </c>
      <c r="U110" s="33">
        <v>0</v>
      </c>
      <c r="V110" s="14">
        <f t="shared" si="36"/>
        <v>272625</v>
      </c>
      <c r="W110" s="34">
        <v>0</v>
      </c>
      <c r="X110" s="34">
        <v>125388</v>
      </c>
      <c r="Y110" s="34">
        <v>74616</v>
      </c>
      <c r="Z110" s="34">
        <v>72621</v>
      </c>
      <c r="AA110" s="34">
        <v>0</v>
      </c>
      <c r="AB110" s="38">
        <f t="shared" si="31"/>
        <v>4188</v>
      </c>
      <c r="AC110" s="34">
        <v>2269</v>
      </c>
      <c r="AD110" s="34">
        <v>1919</v>
      </c>
      <c r="AE110" s="34">
        <v>0</v>
      </c>
      <c r="AF110" s="34">
        <v>0</v>
      </c>
      <c r="AG110" s="38">
        <f t="shared" si="37"/>
        <v>3250</v>
      </c>
      <c r="AH110" s="34">
        <v>2772</v>
      </c>
      <c r="AI110" s="34">
        <v>478</v>
      </c>
      <c r="AJ110" s="38">
        <f t="shared" si="38"/>
        <v>43147</v>
      </c>
      <c r="AK110" s="34">
        <v>0</v>
      </c>
      <c r="AL110" s="34">
        <v>38096</v>
      </c>
      <c r="AM110" s="34">
        <v>0</v>
      </c>
      <c r="AN110" s="34">
        <v>5051</v>
      </c>
      <c r="AO110" s="38">
        <f t="shared" si="39"/>
        <v>44</v>
      </c>
      <c r="AP110" s="62">
        <v>44</v>
      </c>
      <c r="AQ110" s="62">
        <v>0</v>
      </c>
      <c r="AR110" s="34">
        <v>0</v>
      </c>
      <c r="AS110" s="34">
        <v>0</v>
      </c>
      <c r="AT110" s="38">
        <f t="shared" si="32"/>
        <v>27946</v>
      </c>
      <c r="AU110" s="34">
        <v>27946</v>
      </c>
      <c r="AV110" s="34">
        <v>0</v>
      </c>
      <c r="AW110" s="34">
        <v>0</v>
      </c>
      <c r="AX110" s="213">
        <v>9736</v>
      </c>
      <c r="AY110" s="38">
        <f t="shared" si="40"/>
        <v>0</v>
      </c>
      <c r="AZ110" s="34">
        <v>0</v>
      </c>
      <c r="BA110" s="34">
        <v>0</v>
      </c>
      <c r="BB110" s="38">
        <f t="shared" si="41"/>
        <v>0</v>
      </c>
      <c r="BC110" s="34">
        <v>0</v>
      </c>
      <c r="BD110" s="34">
        <v>0</v>
      </c>
      <c r="BE110" s="115">
        <v>0</v>
      </c>
      <c r="BF110" s="123">
        <v>0</v>
      </c>
      <c r="BG110" s="132">
        <v>190</v>
      </c>
      <c r="BH110" s="38">
        <f t="shared" si="33"/>
        <v>20327</v>
      </c>
      <c r="BI110" s="34">
        <v>8003</v>
      </c>
      <c r="BJ110" s="34">
        <v>12324</v>
      </c>
      <c r="BK110" s="34">
        <v>0</v>
      </c>
      <c r="BL110" s="38">
        <f t="shared" si="34"/>
        <v>0</v>
      </c>
      <c r="BM110" s="34">
        <v>0</v>
      </c>
      <c r="BN110" s="34">
        <v>0</v>
      </c>
      <c r="BO110" s="38">
        <f t="shared" si="28"/>
        <v>1063684</v>
      </c>
      <c r="BP110" s="173"/>
    </row>
    <row r="111" spans="1:68" ht="31.5">
      <c r="A111" s="50" t="s">
        <v>205</v>
      </c>
      <c r="B111" s="49" t="s">
        <v>114</v>
      </c>
      <c r="C111" s="51" t="s">
        <v>206</v>
      </c>
      <c r="D111" s="51">
        <v>0</v>
      </c>
      <c r="E111" s="51">
        <v>0</v>
      </c>
      <c r="F111" s="14">
        <f t="shared" si="29"/>
        <v>0</v>
      </c>
      <c r="G111" s="33">
        <v>0</v>
      </c>
      <c r="H111" s="33"/>
      <c r="I111" s="14">
        <f t="shared" si="35"/>
        <v>50086</v>
      </c>
      <c r="J111" s="40">
        <v>50086</v>
      </c>
      <c r="K111" s="40">
        <v>0</v>
      </c>
      <c r="L111" s="154">
        <v>19440</v>
      </c>
      <c r="M111" s="14">
        <f t="shared" si="30"/>
        <v>502658</v>
      </c>
      <c r="N111" s="40">
        <v>251786</v>
      </c>
      <c r="O111" s="40">
        <v>182495</v>
      </c>
      <c r="P111" s="40">
        <v>9930</v>
      </c>
      <c r="Q111" s="33">
        <v>58447</v>
      </c>
      <c r="R111" s="33">
        <v>0</v>
      </c>
      <c r="S111" s="33">
        <v>0</v>
      </c>
      <c r="T111" s="33">
        <v>0</v>
      </c>
      <c r="U111" s="33">
        <v>0</v>
      </c>
      <c r="V111" s="14">
        <f t="shared" si="36"/>
        <v>377128</v>
      </c>
      <c r="W111" s="34">
        <v>0</v>
      </c>
      <c r="X111" s="34">
        <v>117293</v>
      </c>
      <c r="Y111" s="34">
        <v>69798</v>
      </c>
      <c r="Z111" s="34">
        <v>190037</v>
      </c>
      <c r="AA111" s="34">
        <v>0</v>
      </c>
      <c r="AB111" s="38">
        <f t="shared" si="31"/>
        <v>2634</v>
      </c>
      <c r="AC111" s="34">
        <v>1781</v>
      </c>
      <c r="AD111" s="34">
        <v>853</v>
      </c>
      <c r="AE111" s="34">
        <v>0</v>
      </c>
      <c r="AF111" s="34">
        <v>0</v>
      </c>
      <c r="AG111" s="38">
        <f t="shared" si="37"/>
        <v>2927</v>
      </c>
      <c r="AH111" s="34">
        <v>2909</v>
      </c>
      <c r="AI111" s="34">
        <v>18</v>
      </c>
      <c r="AJ111" s="38">
        <f t="shared" si="38"/>
        <v>2465</v>
      </c>
      <c r="AK111" s="34">
        <v>0</v>
      </c>
      <c r="AL111" s="34">
        <v>1882</v>
      </c>
      <c r="AM111" s="34">
        <v>0</v>
      </c>
      <c r="AN111" s="34">
        <v>583</v>
      </c>
      <c r="AO111" s="38">
        <f t="shared" si="39"/>
        <v>0</v>
      </c>
      <c r="AP111" s="62">
        <v>0</v>
      </c>
      <c r="AQ111" s="62">
        <v>0</v>
      </c>
      <c r="AR111" s="34">
        <v>0</v>
      </c>
      <c r="AS111" s="34">
        <v>0</v>
      </c>
      <c r="AT111" s="38">
        <f t="shared" si="32"/>
        <v>35215</v>
      </c>
      <c r="AU111" s="34">
        <v>35215</v>
      </c>
      <c r="AV111" s="34">
        <v>0</v>
      </c>
      <c r="AW111" s="34">
        <v>0</v>
      </c>
      <c r="AX111" s="213">
        <v>6902</v>
      </c>
      <c r="AY111" s="38">
        <f t="shared" si="40"/>
        <v>0</v>
      </c>
      <c r="AZ111" s="34">
        <v>0</v>
      </c>
      <c r="BA111" s="34">
        <v>0</v>
      </c>
      <c r="BB111" s="38">
        <f t="shared" si="41"/>
        <v>0</v>
      </c>
      <c r="BC111" s="34">
        <v>0</v>
      </c>
      <c r="BD111" s="34">
        <v>0</v>
      </c>
      <c r="BE111" s="115">
        <v>0</v>
      </c>
      <c r="BF111" s="123">
        <v>0</v>
      </c>
      <c r="BG111" s="132">
        <v>109</v>
      </c>
      <c r="BH111" s="38">
        <f t="shared" si="33"/>
        <v>22342</v>
      </c>
      <c r="BI111" s="34">
        <v>8797</v>
      </c>
      <c r="BJ111" s="34">
        <v>13545</v>
      </c>
      <c r="BK111" s="34">
        <v>0</v>
      </c>
      <c r="BL111" s="38">
        <f t="shared" si="34"/>
        <v>0</v>
      </c>
      <c r="BM111" s="34">
        <v>0</v>
      </c>
      <c r="BN111" s="34">
        <v>0</v>
      </c>
      <c r="BO111" s="38">
        <f t="shared" si="28"/>
        <v>1021906</v>
      </c>
      <c r="BP111" s="173"/>
    </row>
    <row r="112" spans="1:68" ht="31.5">
      <c r="A112" s="50" t="s">
        <v>207</v>
      </c>
      <c r="B112" s="49" t="s">
        <v>114</v>
      </c>
      <c r="C112" s="51" t="s">
        <v>208</v>
      </c>
      <c r="D112" s="51">
        <v>0</v>
      </c>
      <c r="E112" s="51">
        <v>0</v>
      </c>
      <c r="F112" s="14">
        <f t="shared" si="29"/>
        <v>0</v>
      </c>
      <c r="G112" s="33">
        <v>0</v>
      </c>
      <c r="H112" s="33"/>
      <c r="I112" s="14">
        <f t="shared" si="35"/>
        <v>0</v>
      </c>
      <c r="J112" s="40">
        <v>0</v>
      </c>
      <c r="K112" s="40">
        <v>0</v>
      </c>
      <c r="L112" s="154">
        <v>8550</v>
      </c>
      <c r="M112" s="14">
        <f t="shared" si="30"/>
        <v>602510</v>
      </c>
      <c r="N112" s="40">
        <v>300802</v>
      </c>
      <c r="O112" s="40">
        <v>218024</v>
      </c>
      <c r="P112" s="40">
        <v>11863</v>
      </c>
      <c r="Q112" s="33">
        <v>71821</v>
      </c>
      <c r="R112" s="33">
        <v>0</v>
      </c>
      <c r="S112" s="33">
        <v>0</v>
      </c>
      <c r="T112" s="33">
        <v>0</v>
      </c>
      <c r="U112" s="33">
        <v>0</v>
      </c>
      <c r="V112" s="14">
        <f t="shared" si="36"/>
        <v>368074</v>
      </c>
      <c r="W112" s="34">
        <v>0</v>
      </c>
      <c r="X112" s="34">
        <v>116139</v>
      </c>
      <c r="Y112" s="34">
        <v>69112</v>
      </c>
      <c r="Z112" s="34">
        <v>182823</v>
      </c>
      <c r="AA112" s="34">
        <v>0</v>
      </c>
      <c r="AB112" s="38">
        <f t="shared" si="31"/>
        <v>2246</v>
      </c>
      <c r="AC112" s="34">
        <v>1545</v>
      </c>
      <c r="AD112" s="34">
        <v>701</v>
      </c>
      <c r="AE112" s="34">
        <v>0</v>
      </c>
      <c r="AF112" s="34">
        <v>0</v>
      </c>
      <c r="AG112" s="38">
        <f t="shared" si="37"/>
        <v>1337</v>
      </c>
      <c r="AH112" s="34">
        <v>1297</v>
      </c>
      <c r="AI112" s="34">
        <v>40</v>
      </c>
      <c r="AJ112" s="38">
        <f t="shared" si="38"/>
        <v>33659</v>
      </c>
      <c r="AK112" s="34">
        <v>0</v>
      </c>
      <c r="AL112" s="34">
        <v>29602</v>
      </c>
      <c r="AM112" s="34">
        <v>0</v>
      </c>
      <c r="AN112" s="34">
        <v>4057</v>
      </c>
      <c r="AO112" s="38">
        <f t="shared" si="39"/>
        <v>16</v>
      </c>
      <c r="AP112" s="62">
        <v>16</v>
      </c>
      <c r="AQ112" s="62">
        <v>0</v>
      </c>
      <c r="AR112" s="34">
        <v>0</v>
      </c>
      <c r="AS112" s="34">
        <v>0</v>
      </c>
      <c r="AT112" s="38">
        <f t="shared" si="32"/>
        <v>15809</v>
      </c>
      <c r="AU112" s="34">
        <v>15809</v>
      </c>
      <c r="AV112" s="34">
        <v>0</v>
      </c>
      <c r="AW112" s="34">
        <v>0</v>
      </c>
      <c r="AX112" s="213">
        <v>8368</v>
      </c>
      <c r="AY112" s="38">
        <f t="shared" si="40"/>
        <v>0</v>
      </c>
      <c r="AZ112" s="34">
        <v>0</v>
      </c>
      <c r="BA112" s="34">
        <v>0</v>
      </c>
      <c r="BB112" s="38">
        <f t="shared" si="41"/>
        <v>0</v>
      </c>
      <c r="BC112" s="34">
        <v>0</v>
      </c>
      <c r="BD112" s="34">
        <v>0</v>
      </c>
      <c r="BE112" s="115">
        <v>0</v>
      </c>
      <c r="BF112" s="123">
        <v>0</v>
      </c>
      <c r="BG112" s="132">
        <v>74</v>
      </c>
      <c r="BH112" s="38">
        <f t="shared" si="33"/>
        <v>13454</v>
      </c>
      <c r="BI112" s="34">
        <v>5297</v>
      </c>
      <c r="BJ112" s="34">
        <v>8157</v>
      </c>
      <c r="BK112" s="34">
        <v>0</v>
      </c>
      <c r="BL112" s="38">
        <f t="shared" si="34"/>
        <v>0</v>
      </c>
      <c r="BM112" s="34">
        <v>0</v>
      </c>
      <c r="BN112" s="34">
        <v>0</v>
      </c>
      <c r="BO112" s="38">
        <f t="shared" si="28"/>
        <v>1054097</v>
      </c>
      <c r="BP112" s="173"/>
    </row>
    <row r="113" spans="1:68" ht="31.5">
      <c r="A113" s="50" t="s">
        <v>209</v>
      </c>
      <c r="B113" s="49" t="s">
        <v>114</v>
      </c>
      <c r="C113" s="51" t="s">
        <v>210</v>
      </c>
      <c r="D113" s="51">
        <v>0</v>
      </c>
      <c r="E113" s="51">
        <v>0</v>
      </c>
      <c r="F113" s="14">
        <f t="shared" si="29"/>
        <v>0</v>
      </c>
      <c r="G113" s="33">
        <v>0</v>
      </c>
      <c r="H113" s="33"/>
      <c r="I113" s="14">
        <f t="shared" si="35"/>
        <v>64668</v>
      </c>
      <c r="J113" s="40">
        <v>64668</v>
      </c>
      <c r="K113" s="40">
        <v>0</v>
      </c>
      <c r="L113" s="154">
        <v>13680</v>
      </c>
      <c r="M113" s="14">
        <f t="shared" si="30"/>
        <v>277425</v>
      </c>
      <c r="N113" s="40">
        <v>138542</v>
      </c>
      <c r="O113" s="40">
        <v>100417</v>
      </c>
      <c r="P113" s="40">
        <v>5464</v>
      </c>
      <c r="Q113" s="33">
        <v>33002</v>
      </c>
      <c r="R113" s="33">
        <v>0</v>
      </c>
      <c r="S113" s="33">
        <v>0</v>
      </c>
      <c r="T113" s="33">
        <v>0</v>
      </c>
      <c r="U113" s="33">
        <v>0</v>
      </c>
      <c r="V113" s="14">
        <f t="shared" si="36"/>
        <v>231350</v>
      </c>
      <c r="W113" s="34">
        <v>0</v>
      </c>
      <c r="X113" s="34">
        <v>88681</v>
      </c>
      <c r="Y113" s="34">
        <v>52772</v>
      </c>
      <c r="Z113" s="34">
        <v>89897</v>
      </c>
      <c r="AA113" s="34">
        <v>0</v>
      </c>
      <c r="AB113" s="38">
        <f t="shared" si="31"/>
        <v>1731</v>
      </c>
      <c r="AC113" s="34">
        <v>796</v>
      </c>
      <c r="AD113" s="34">
        <v>935</v>
      </c>
      <c r="AE113" s="34">
        <v>0</v>
      </c>
      <c r="AF113" s="34">
        <v>0</v>
      </c>
      <c r="AG113" s="38">
        <f t="shared" si="37"/>
        <v>1513</v>
      </c>
      <c r="AH113" s="34">
        <v>1513</v>
      </c>
      <c r="AI113" s="34">
        <v>0</v>
      </c>
      <c r="AJ113" s="38">
        <f t="shared" si="38"/>
        <v>70978</v>
      </c>
      <c r="AK113" s="34">
        <v>0</v>
      </c>
      <c r="AL113" s="34">
        <v>58653</v>
      </c>
      <c r="AM113" s="34">
        <v>0</v>
      </c>
      <c r="AN113" s="34">
        <v>12325</v>
      </c>
      <c r="AO113" s="38">
        <f t="shared" si="39"/>
        <v>0</v>
      </c>
      <c r="AP113" s="62">
        <v>0</v>
      </c>
      <c r="AQ113" s="62">
        <v>0</v>
      </c>
      <c r="AR113" s="34">
        <v>0</v>
      </c>
      <c r="AS113" s="34">
        <v>0</v>
      </c>
      <c r="AT113" s="38">
        <f t="shared" si="32"/>
        <v>19629</v>
      </c>
      <c r="AU113" s="34">
        <v>19629</v>
      </c>
      <c r="AV113" s="34">
        <v>0</v>
      </c>
      <c r="AW113" s="34">
        <v>0</v>
      </c>
      <c r="AX113" s="213">
        <v>6902</v>
      </c>
      <c r="AY113" s="38">
        <f t="shared" si="40"/>
        <v>0</v>
      </c>
      <c r="AZ113" s="34">
        <v>0</v>
      </c>
      <c r="BA113" s="34">
        <v>0</v>
      </c>
      <c r="BB113" s="38">
        <f t="shared" si="41"/>
        <v>0</v>
      </c>
      <c r="BC113" s="34">
        <v>0</v>
      </c>
      <c r="BD113" s="34">
        <v>0</v>
      </c>
      <c r="BE113" s="115">
        <v>0</v>
      </c>
      <c r="BF113" s="123">
        <v>0</v>
      </c>
      <c r="BG113" s="132">
        <v>24</v>
      </c>
      <c r="BH113" s="38">
        <f t="shared" si="33"/>
        <v>3480</v>
      </c>
      <c r="BI113" s="34">
        <v>1370</v>
      </c>
      <c r="BJ113" s="34">
        <v>2110</v>
      </c>
      <c r="BK113" s="34">
        <v>0</v>
      </c>
      <c r="BL113" s="38">
        <f t="shared" si="34"/>
        <v>0</v>
      </c>
      <c r="BM113" s="34">
        <v>0</v>
      </c>
      <c r="BN113" s="34">
        <v>0</v>
      </c>
      <c r="BO113" s="38">
        <f t="shared" si="28"/>
        <v>691380</v>
      </c>
      <c r="BP113" s="173"/>
    </row>
    <row r="114" spans="1:68" ht="31.5">
      <c r="A114" s="50" t="s">
        <v>211</v>
      </c>
      <c r="B114" s="49" t="s">
        <v>114</v>
      </c>
      <c r="C114" s="51" t="s">
        <v>212</v>
      </c>
      <c r="D114" s="51">
        <v>0</v>
      </c>
      <c r="E114" s="51">
        <v>0</v>
      </c>
      <c r="F114" s="14">
        <f t="shared" si="29"/>
        <v>0</v>
      </c>
      <c r="G114" s="33">
        <v>0</v>
      </c>
      <c r="H114" s="33"/>
      <c r="I114" s="14">
        <f t="shared" si="35"/>
        <v>0</v>
      </c>
      <c r="J114" s="40">
        <v>0</v>
      </c>
      <c r="K114" s="40">
        <v>0</v>
      </c>
      <c r="L114" s="154">
        <v>15025</v>
      </c>
      <c r="M114" s="14">
        <f t="shared" si="30"/>
        <v>349577</v>
      </c>
      <c r="N114" s="40">
        <v>175104</v>
      </c>
      <c r="O114" s="40">
        <v>126917</v>
      </c>
      <c r="P114" s="40">
        <v>6906</v>
      </c>
      <c r="Q114" s="33">
        <v>40650</v>
      </c>
      <c r="R114" s="33">
        <v>0</v>
      </c>
      <c r="S114" s="33">
        <v>0</v>
      </c>
      <c r="T114" s="33">
        <v>0</v>
      </c>
      <c r="U114" s="33">
        <v>0</v>
      </c>
      <c r="V114" s="14">
        <f t="shared" si="36"/>
        <v>233351</v>
      </c>
      <c r="W114" s="34">
        <v>0</v>
      </c>
      <c r="X114" s="34">
        <v>84403</v>
      </c>
      <c r="Y114" s="34">
        <v>50227</v>
      </c>
      <c r="Z114" s="34">
        <v>98721</v>
      </c>
      <c r="AA114" s="34">
        <v>0</v>
      </c>
      <c r="AB114" s="38">
        <f t="shared" si="31"/>
        <v>1451</v>
      </c>
      <c r="AC114" s="34">
        <v>714</v>
      </c>
      <c r="AD114" s="34">
        <v>737</v>
      </c>
      <c r="AE114" s="34">
        <v>0</v>
      </c>
      <c r="AF114" s="34">
        <v>0</v>
      </c>
      <c r="AG114" s="38">
        <f t="shared" si="37"/>
        <v>1814</v>
      </c>
      <c r="AH114" s="34">
        <v>1797</v>
      </c>
      <c r="AI114" s="34">
        <v>17</v>
      </c>
      <c r="AJ114" s="38">
        <f t="shared" si="38"/>
        <v>20696</v>
      </c>
      <c r="AK114" s="34">
        <v>0</v>
      </c>
      <c r="AL114" s="34">
        <v>14937</v>
      </c>
      <c r="AM114" s="34">
        <v>0</v>
      </c>
      <c r="AN114" s="34">
        <v>5759</v>
      </c>
      <c r="AO114" s="38">
        <f t="shared" si="39"/>
        <v>141</v>
      </c>
      <c r="AP114" s="62">
        <v>141</v>
      </c>
      <c r="AQ114" s="62">
        <v>0</v>
      </c>
      <c r="AR114" s="34">
        <v>0</v>
      </c>
      <c r="AS114" s="34">
        <v>0</v>
      </c>
      <c r="AT114" s="38">
        <f t="shared" si="32"/>
        <v>16215</v>
      </c>
      <c r="AU114" s="34">
        <v>16215</v>
      </c>
      <c r="AV114" s="34">
        <v>0</v>
      </c>
      <c r="AW114" s="34">
        <v>0</v>
      </c>
      <c r="AX114" s="213">
        <v>6902</v>
      </c>
      <c r="AY114" s="38">
        <f t="shared" si="40"/>
        <v>0</v>
      </c>
      <c r="AZ114" s="34">
        <v>0</v>
      </c>
      <c r="BA114" s="34">
        <v>0</v>
      </c>
      <c r="BB114" s="38">
        <f t="shared" si="41"/>
        <v>0</v>
      </c>
      <c r="BC114" s="34">
        <v>0</v>
      </c>
      <c r="BD114" s="34">
        <v>0</v>
      </c>
      <c r="BE114" s="115">
        <v>0</v>
      </c>
      <c r="BF114" s="123">
        <v>0</v>
      </c>
      <c r="BG114" s="132">
        <v>67</v>
      </c>
      <c r="BH114" s="38">
        <f t="shared" si="33"/>
        <v>25346</v>
      </c>
      <c r="BI114" s="34">
        <v>9980</v>
      </c>
      <c r="BJ114" s="34">
        <v>15366</v>
      </c>
      <c r="BK114" s="34">
        <v>0</v>
      </c>
      <c r="BL114" s="38">
        <f t="shared" si="34"/>
        <v>0</v>
      </c>
      <c r="BM114" s="34">
        <v>0</v>
      </c>
      <c r="BN114" s="34">
        <v>0</v>
      </c>
      <c r="BO114" s="38">
        <f t="shared" si="28"/>
        <v>670585</v>
      </c>
      <c r="BP114" s="173"/>
    </row>
    <row r="115" spans="1:68" ht="31.5">
      <c r="A115" s="50" t="s">
        <v>213</v>
      </c>
      <c r="B115" s="49" t="s">
        <v>114</v>
      </c>
      <c r="C115" s="51" t="s">
        <v>214</v>
      </c>
      <c r="D115" s="51">
        <v>0</v>
      </c>
      <c r="E115" s="51">
        <v>0</v>
      </c>
      <c r="F115" s="14">
        <f t="shared" si="29"/>
        <v>0</v>
      </c>
      <c r="G115" s="33">
        <v>0</v>
      </c>
      <c r="H115" s="33"/>
      <c r="I115" s="14">
        <f t="shared" si="35"/>
        <v>0</v>
      </c>
      <c r="J115" s="40">
        <v>0</v>
      </c>
      <c r="K115" s="40">
        <v>0</v>
      </c>
      <c r="L115" s="154">
        <v>10692</v>
      </c>
      <c r="M115" s="14">
        <f t="shared" si="30"/>
        <v>257439</v>
      </c>
      <c r="N115" s="40">
        <v>128670</v>
      </c>
      <c r="O115" s="40">
        <v>93261</v>
      </c>
      <c r="P115" s="40">
        <v>5075</v>
      </c>
      <c r="Q115" s="33">
        <v>30433</v>
      </c>
      <c r="R115" s="33">
        <v>0</v>
      </c>
      <c r="S115" s="33">
        <v>0</v>
      </c>
      <c r="T115" s="33">
        <v>0</v>
      </c>
      <c r="U115" s="33">
        <v>0</v>
      </c>
      <c r="V115" s="14">
        <f t="shared" si="36"/>
        <v>185583</v>
      </c>
      <c r="W115" s="34">
        <v>0</v>
      </c>
      <c r="X115" s="34">
        <v>55634</v>
      </c>
      <c r="Y115" s="34">
        <v>33107</v>
      </c>
      <c r="Z115" s="34">
        <v>96842</v>
      </c>
      <c r="AA115" s="34">
        <v>0</v>
      </c>
      <c r="AB115" s="38">
        <f t="shared" si="31"/>
        <v>1779</v>
      </c>
      <c r="AC115" s="34">
        <v>944</v>
      </c>
      <c r="AD115" s="34">
        <v>835</v>
      </c>
      <c r="AE115" s="34">
        <v>0</v>
      </c>
      <c r="AF115" s="34">
        <v>0</v>
      </c>
      <c r="AG115" s="38">
        <f t="shared" si="37"/>
        <v>1929</v>
      </c>
      <c r="AH115" s="34">
        <v>1929</v>
      </c>
      <c r="AI115" s="34">
        <v>0</v>
      </c>
      <c r="AJ115" s="38">
        <f t="shared" si="38"/>
        <v>23973</v>
      </c>
      <c r="AK115" s="34">
        <v>5808</v>
      </c>
      <c r="AL115" s="34">
        <v>13551</v>
      </c>
      <c r="AM115" s="34">
        <v>0</v>
      </c>
      <c r="AN115" s="34">
        <v>4614</v>
      </c>
      <c r="AO115" s="38">
        <f t="shared" si="39"/>
        <v>117</v>
      </c>
      <c r="AP115" s="62">
        <v>117</v>
      </c>
      <c r="AQ115" s="62">
        <v>0</v>
      </c>
      <c r="AR115" s="34">
        <v>0</v>
      </c>
      <c r="AS115" s="34">
        <v>0</v>
      </c>
      <c r="AT115" s="38">
        <f t="shared" si="32"/>
        <v>22229</v>
      </c>
      <c r="AU115" s="34">
        <v>22229</v>
      </c>
      <c r="AV115" s="34">
        <v>0</v>
      </c>
      <c r="AW115" s="34">
        <v>0</v>
      </c>
      <c r="AX115" s="213">
        <v>6902</v>
      </c>
      <c r="AY115" s="38">
        <f t="shared" si="40"/>
        <v>0</v>
      </c>
      <c r="AZ115" s="34">
        <v>0</v>
      </c>
      <c r="BA115" s="34">
        <v>0</v>
      </c>
      <c r="BB115" s="38">
        <f t="shared" si="41"/>
        <v>0</v>
      </c>
      <c r="BC115" s="34">
        <v>0</v>
      </c>
      <c r="BD115" s="34">
        <v>0</v>
      </c>
      <c r="BE115" s="115">
        <v>0</v>
      </c>
      <c r="BF115" s="123">
        <v>0</v>
      </c>
      <c r="BG115" s="132">
        <v>39</v>
      </c>
      <c r="BH115" s="38">
        <f t="shared" si="33"/>
        <v>3155</v>
      </c>
      <c r="BI115" s="34">
        <v>1242</v>
      </c>
      <c r="BJ115" s="34">
        <v>1913</v>
      </c>
      <c r="BK115" s="34">
        <v>0</v>
      </c>
      <c r="BL115" s="38">
        <f t="shared" si="34"/>
        <v>0</v>
      </c>
      <c r="BM115" s="34">
        <v>0</v>
      </c>
      <c r="BN115" s="34">
        <v>0</v>
      </c>
      <c r="BO115" s="38">
        <f t="shared" si="28"/>
        <v>513837</v>
      </c>
      <c r="BP115" s="173"/>
    </row>
    <row r="116" spans="1:68" ht="31.5">
      <c r="A116" s="50" t="s">
        <v>215</v>
      </c>
      <c r="B116" s="49" t="s">
        <v>114</v>
      </c>
      <c r="C116" s="51" t="s">
        <v>216</v>
      </c>
      <c r="D116" s="51">
        <v>0</v>
      </c>
      <c r="E116" s="51">
        <v>0</v>
      </c>
      <c r="F116" s="14">
        <f t="shared" si="29"/>
        <v>0</v>
      </c>
      <c r="G116" s="33">
        <v>0</v>
      </c>
      <c r="H116" s="33"/>
      <c r="I116" s="14">
        <f t="shared" si="35"/>
        <v>0</v>
      </c>
      <c r="J116" s="40">
        <v>0</v>
      </c>
      <c r="K116" s="40">
        <v>0</v>
      </c>
      <c r="L116" s="154">
        <v>14148</v>
      </c>
      <c r="M116" s="14">
        <f t="shared" si="30"/>
        <v>19067</v>
      </c>
      <c r="N116" s="40">
        <v>0</v>
      </c>
      <c r="O116" s="40">
        <v>0</v>
      </c>
      <c r="P116" s="40">
        <v>0</v>
      </c>
      <c r="Q116" s="33">
        <v>19067</v>
      </c>
      <c r="R116" s="33">
        <v>0</v>
      </c>
      <c r="S116" s="33">
        <v>0</v>
      </c>
      <c r="T116" s="33">
        <v>0</v>
      </c>
      <c r="U116" s="33">
        <v>0</v>
      </c>
      <c r="V116" s="14">
        <f t="shared" si="36"/>
        <v>166240</v>
      </c>
      <c r="W116" s="34">
        <v>0</v>
      </c>
      <c r="X116" s="34">
        <v>44021</v>
      </c>
      <c r="Y116" s="34">
        <v>26196</v>
      </c>
      <c r="Z116" s="34">
        <v>96023</v>
      </c>
      <c r="AA116" s="34">
        <v>0</v>
      </c>
      <c r="AB116" s="38">
        <f t="shared" si="31"/>
        <v>445</v>
      </c>
      <c r="AC116" s="34">
        <v>300</v>
      </c>
      <c r="AD116" s="34">
        <v>145</v>
      </c>
      <c r="AE116" s="34">
        <v>0</v>
      </c>
      <c r="AF116" s="34">
        <v>0</v>
      </c>
      <c r="AG116" s="38">
        <f t="shared" si="37"/>
        <v>2034</v>
      </c>
      <c r="AH116" s="34">
        <v>2034</v>
      </c>
      <c r="AI116" s="34">
        <v>0</v>
      </c>
      <c r="AJ116" s="38">
        <f t="shared" si="38"/>
        <v>19581</v>
      </c>
      <c r="AK116" s="34">
        <v>0</v>
      </c>
      <c r="AL116" s="34">
        <v>16691</v>
      </c>
      <c r="AM116" s="34">
        <v>0</v>
      </c>
      <c r="AN116" s="34">
        <v>2890</v>
      </c>
      <c r="AO116" s="38">
        <f t="shared" si="39"/>
        <v>239</v>
      </c>
      <c r="AP116" s="62">
        <v>239</v>
      </c>
      <c r="AQ116" s="62">
        <v>0</v>
      </c>
      <c r="AR116" s="34">
        <v>0</v>
      </c>
      <c r="AS116" s="34">
        <v>0</v>
      </c>
      <c r="AT116" s="38">
        <f t="shared" si="32"/>
        <v>17014</v>
      </c>
      <c r="AU116" s="34">
        <v>17014</v>
      </c>
      <c r="AV116" s="34">
        <v>0</v>
      </c>
      <c r="AW116" s="34">
        <v>0</v>
      </c>
      <c r="AX116" s="213">
        <v>6902</v>
      </c>
      <c r="AY116" s="38">
        <f t="shared" si="40"/>
        <v>0</v>
      </c>
      <c r="AZ116" s="34">
        <v>0</v>
      </c>
      <c r="BA116" s="34">
        <v>0</v>
      </c>
      <c r="BB116" s="38">
        <f t="shared" si="41"/>
        <v>0</v>
      </c>
      <c r="BC116" s="34">
        <v>0</v>
      </c>
      <c r="BD116" s="34">
        <v>0</v>
      </c>
      <c r="BE116" s="115">
        <v>0</v>
      </c>
      <c r="BF116" s="123">
        <v>0</v>
      </c>
      <c r="BG116" s="132">
        <v>28</v>
      </c>
      <c r="BH116" s="38">
        <f t="shared" si="33"/>
        <v>8222</v>
      </c>
      <c r="BI116" s="34">
        <v>3237</v>
      </c>
      <c r="BJ116" s="34">
        <v>4985</v>
      </c>
      <c r="BK116" s="34">
        <v>0</v>
      </c>
      <c r="BL116" s="38">
        <f t="shared" si="34"/>
        <v>0</v>
      </c>
      <c r="BM116" s="34">
        <v>0</v>
      </c>
      <c r="BN116" s="34">
        <v>0</v>
      </c>
      <c r="BO116" s="38">
        <f t="shared" si="28"/>
        <v>253920</v>
      </c>
      <c r="BP116" s="173"/>
    </row>
    <row r="117" spans="1:68" ht="31.5">
      <c r="A117" s="50" t="s">
        <v>217</v>
      </c>
      <c r="B117" s="49" t="s">
        <v>114</v>
      </c>
      <c r="C117" s="51" t="s">
        <v>218</v>
      </c>
      <c r="D117" s="51">
        <v>0</v>
      </c>
      <c r="E117" s="51">
        <v>0</v>
      </c>
      <c r="F117" s="14">
        <f t="shared" si="29"/>
        <v>0</v>
      </c>
      <c r="G117" s="33">
        <v>0</v>
      </c>
      <c r="H117" s="33"/>
      <c r="I117" s="14">
        <f t="shared" si="35"/>
        <v>0</v>
      </c>
      <c r="J117" s="40">
        <v>0</v>
      </c>
      <c r="K117" s="40">
        <v>0</v>
      </c>
      <c r="L117" s="154">
        <v>13500</v>
      </c>
      <c r="M117" s="14">
        <f t="shared" si="30"/>
        <v>552615</v>
      </c>
      <c r="N117" s="40">
        <v>275993</v>
      </c>
      <c r="O117" s="40">
        <v>11125</v>
      </c>
      <c r="P117" s="40">
        <v>0</v>
      </c>
      <c r="Q117" s="33">
        <v>265497</v>
      </c>
      <c r="R117" s="33">
        <v>0</v>
      </c>
      <c r="S117" s="33">
        <v>0</v>
      </c>
      <c r="T117" s="33">
        <v>0</v>
      </c>
      <c r="U117" s="33">
        <v>0</v>
      </c>
      <c r="V117" s="14">
        <f t="shared" si="36"/>
        <v>196571</v>
      </c>
      <c r="W117" s="34">
        <v>0</v>
      </c>
      <c r="X117" s="34">
        <v>27892</v>
      </c>
      <c r="Y117" s="34">
        <v>16598</v>
      </c>
      <c r="Z117" s="34">
        <v>152081</v>
      </c>
      <c r="AA117" s="34">
        <v>0</v>
      </c>
      <c r="AB117" s="38">
        <f t="shared" si="31"/>
        <v>3346</v>
      </c>
      <c r="AC117" s="34">
        <v>2007</v>
      </c>
      <c r="AD117" s="34">
        <v>1339</v>
      </c>
      <c r="AE117" s="34">
        <v>0</v>
      </c>
      <c r="AF117" s="34">
        <v>0</v>
      </c>
      <c r="AG117" s="38">
        <f t="shared" si="37"/>
        <v>1943</v>
      </c>
      <c r="AH117" s="34">
        <v>1943</v>
      </c>
      <c r="AI117" s="34">
        <v>0</v>
      </c>
      <c r="AJ117" s="38">
        <f t="shared" si="38"/>
        <v>10325</v>
      </c>
      <c r="AK117" s="34">
        <v>0</v>
      </c>
      <c r="AL117" s="34">
        <v>9203</v>
      </c>
      <c r="AM117" s="34">
        <v>0</v>
      </c>
      <c r="AN117" s="34">
        <v>1122</v>
      </c>
      <c r="AO117" s="38">
        <f t="shared" si="39"/>
        <v>27</v>
      </c>
      <c r="AP117" s="62">
        <v>27</v>
      </c>
      <c r="AQ117" s="62">
        <v>0</v>
      </c>
      <c r="AR117" s="34">
        <v>0</v>
      </c>
      <c r="AS117" s="34">
        <v>0</v>
      </c>
      <c r="AT117" s="38">
        <f t="shared" si="32"/>
        <v>8176</v>
      </c>
      <c r="AU117" s="34">
        <v>8176</v>
      </c>
      <c r="AV117" s="34">
        <v>0</v>
      </c>
      <c r="AW117" s="34">
        <v>0</v>
      </c>
      <c r="AX117" s="213">
        <v>8511</v>
      </c>
      <c r="AY117" s="38">
        <f t="shared" si="40"/>
        <v>102</v>
      </c>
      <c r="AZ117" s="34">
        <v>102</v>
      </c>
      <c r="BA117" s="34">
        <v>0</v>
      </c>
      <c r="BB117" s="38">
        <f t="shared" si="41"/>
        <v>0</v>
      </c>
      <c r="BC117" s="34">
        <v>0</v>
      </c>
      <c r="BD117" s="34">
        <v>0</v>
      </c>
      <c r="BE117" s="115">
        <v>0</v>
      </c>
      <c r="BF117" s="123">
        <v>0</v>
      </c>
      <c r="BG117" s="132">
        <v>207</v>
      </c>
      <c r="BH117" s="38">
        <f t="shared" si="33"/>
        <v>11979</v>
      </c>
      <c r="BI117" s="34">
        <v>4717</v>
      </c>
      <c r="BJ117" s="34">
        <v>7262</v>
      </c>
      <c r="BK117" s="34">
        <v>0</v>
      </c>
      <c r="BL117" s="38">
        <f t="shared" si="34"/>
        <v>0</v>
      </c>
      <c r="BM117" s="34">
        <v>0</v>
      </c>
      <c r="BN117" s="34">
        <v>0</v>
      </c>
      <c r="BO117" s="38">
        <f t="shared" si="28"/>
        <v>807302</v>
      </c>
      <c r="BP117" s="173"/>
    </row>
    <row r="118" spans="1:68" ht="31.5">
      <c r="A118" s="50" t="s">
        <v>219</v>
      </c>
      <c r="B118" s="49" t="s">
        <v>114</v>
      </c>
      <c r="C118" s="51" t="s">
        <v>106</v>
      </c>
      <c r="D118" s="51">
        <v>0</v>
      </c>
      <c r="E118" s="51">
        <v>0</v>
      </c>
      <c r="F118" s="14">
        <f t="shared" si="29"/>
        <v>0</v>
      </c>
      <c r="G118" s="33">
        <v>0</v>
      </c>
      <c r="H118" s="33"/>
      <c r="I118" s="14">
        <f t="shared" si="35"/>
        <v>0</v>
      </c>
      <c r="J118" s="40">
        <v>0</v>
      </c>
      <c r="K118" s="40">
        <v>0</v>
      </c>
      <c r="L118" s="154">
        <v>19678</v>
      </c>
      <c r="M118" s="14">
        <f t="shared" si="30"/>
        <v>939407</v>
      </c>
      <c r="N118" s="40">
        <v>468829</v>
      </c>
      <c r="O118" s="40">
        <v>339811</v>
      </c>
      <c r="P118" s="40">
        <v>18490</v>
      </c>
      <c r="Q118" s="33">
        <v>112277</v>
      </c>
      <c r="R118" s="33">
        <v>0</v>
      </c>
      <c r="S118" s="33">
        <v>0</v>
      </c>
      <c r="T118" s="33">
        <v>0</v>
      </c>
      <c r="U118" s="33">
        <v>0</v>
      </c>
      <c r="V118" s="14">
        <f t="shared" si="36"/>
        <v>584385</v>
      </c>
      <c r="W118" s="34">
        <v>0</v>
      </c>
      <c r="X118" s="34">
        <v>199642</v>
      </c>
      <c r="Y118" s="34">
        <v>118803</v>
      </c>
      <c r="Z118" s="34">
        <v>265940</v>
      </c>
      <c r="AA118" s="34">
        <v>0</v>
      </c>
      <c r="AB118" s="38">
        <f t="shared" si="31"/>
        <v>3908</v>
      </c>
      <c r="AC118" s="34">
        <v>2614</v>
      </c>
      <c r="AD118" s="34">
        <v>1294</v>
      </c>
      <c r="AE118" s="34">
        <v>0</v>
      </c>
      <c r="AF118" s="34">
        <v>0</v>
      </c>
      <c r="AG118" s="38">
        <f t="shared" si="37"/>
        <v>4914</v>
      </c>
      <c r="AH118" s="34">
        <v>4914</v>
      </c>
      <c r="AI118" s="34">
        <v>0</v>
      </c>
      <c r="AJ118" s="38">
        <f t="shared" si="38"/>
        <v>6303</v>
      </c>
      <c r="AK118" s="34">
        <v>1457</v>
      </c>
      <c r="AL118" s="34">
        <v>1457</v>
      </c>
      <c r="AM118" s="34">
        <v>0</v>
      </c>
      <c r="AN118" s="34">
        <v>3389</v>
      </c>
      <c r="AO118" s="38">
        <f t="shared" si="39"/>
        <v>0</v>
      </c>
      <c r="AP118" s="62">
        <v>0</v>
      </c>
      <c r="AQ118" s="62">
        <v>0</v>
      </c>
      <c r="AR118" s="34">
        <v>0</v>
      </c>
      <c r="AS118" s="34">
        <v>0</v>
      </c>
      <c r="AT118" s="38">
        <f t="shared" si="32"/>
        <v>55686</v>
      </c>
      <c r="AU118" s="34">
        <v>55686</v>
      </c>
      <c r="AV118" s="34">
        <v>0</v>
      </c>
      <c r="AW118" s="34">
        <v>0</v>
      </c>
      <c r="AX118" s="213">
        <v>14089</v>
      </c>
      <c r="AY118" s="38">
        <f t="shared" si="40"/>
        <v>975</v>
      </c>
      <c r="AZ118" s="34">
        <v>975</v>
      </c>
      <c r="BA118" s="34">
        <v>0</v>
      </c>
      <c r="BB118" s="38">
        <f t="shared" si="41"/>
        <v>0</v>
      </c>
      <c r="BC118" s="34">
        <v>0</v>
      </c>
      <c r="BD118" s="34">
        <v>0</v>
      </c>
      <c r="BE118" s="115">
        <v>0</v>
      </c>
      <c r="BF118" s="123">
        <v>0</v>
      </c>
      <c r="BG118" s="132">
        <v>157</v>
      </c>
      <c r="BH118" s="38">
        <f t="shared" si="33"/>
        <v>27908</v>
      </c>
      <c r="BI118" s="34">
        <v>10988</v>
      </c>
      <c r="BJ118" s="34">
        <v>16920</v>
      </c>
      <c r="BK118" s="34">
        <v>0</v>
      </c>
      <c r="BL118" s="38">
        <f t="shared" si="34"/>
        <v>0</v>
      </c>
      <c r="BM118" s="34">
        <v>0</v>
      </c>
      <c r="BN118" s="34">
        <v>0</v>
      </c>
      <c r="BO118" s="38">
        <f t="shared" si="28"/>
        <v>1657410</v>
      </c>
      <c r="BP118" s="173"/>
    </row>
    <row r="119" spans="1:68" ht="31.5">
      <c r="A119" s="50" t="s">
        <v>220</v>
      </c>
      <c r="B119" s="49" t="s">
        <v>114</v>
      </c>
      <c r="C119" s="51" t="s">
        <v>221</v>
      </c>
      <c r="D119" s="51">
        <v>0</v>
      </c>
      <c r="E119" s="51">
        <v>0</v>
      </c>
      <c r="F119" s="14">
        <f t="shared" si="29"/>
        <v>0</v>
      </c>
      <c r="G119" s="33">
        <v>0</v>
      </c>
      <c r="H119" s="33"/>
      <c r="I119" s="14">
        <f t="shared" si="35"/>
        <v>0</v>
      </c>
      <c r="J119" s="40">
        <v>0</v>
      </c>
      <c r="K119" s="40">
        <v>0</v>
      </c>
      <c r="L119" s="154">
        <v>15000</v>
      </c>
      <c r="M119" s="14">
        <f t="shared" si="30"/>
        <v>293710</v>
      </c>
      <c r="N119" s="40">
        <v>147355</v>
      </c>
      <c r="O119" s="40">
        <v>106804</v>
      </c>
      <c r="P119" s="40">
        <v>5812</v>
      </c>
      <c r="Q119" s="33">
        <v>33739</v>
      </c>
      <c r="R119" s="33">
        <v>0</v>
      </c>
      <c r="S119" s="33">
        <v>0</v>
      </c>
      <c r="T119" s="33">
        <v>0</v>
      </c>
      <c r="U119" s="33">
        <v>0</v>
      </c>
      <c r="V119" s="14">
        <f t="shared" si="36"/>
        <v>188847</v>
      </c>
      <c r="W119" s="34">
        <v>0</v>
      </c>
      <c r="X119" s="34">
        <v>58949</v>
      </c>
      <c r="Y119" s="34">
        <v>35079</v>
      </c>
      <c r="Z119" s="34">
        <v>94819</v>
      </c>
      <c r="AA119" s="34">
        <v>0</v>
      </c>
      <c r="AB119" s="38">
        <f t="shared" si="31"/>
        <v>1240</v>
      </c>
      <c r="AC119" s="34">
        <v>893</v>
      </c>
      <c r="AD119" s="34">
        <v>347</v>
      </c>
      <c r="AE119" s="34">
        <v>0</v>
      </c>
      <c r="AF119" s="34">
        <v>0</v>
      </c>
      <c r="AG119" s="38">
        <f t="shared" si="37"/>
        <v>1608</v>
      </c>
      <c r="AH119" s="34">
        <v>1608</v>
      </c>
      <c r="AI119" s="34">
        <v>0</v>
      </c>
      <c r="AJ119" s="38">
        <f t="shared" si="38"/>
        <v>31084</v>
      </c>
      <c r="AK119" s="34">
        <v>5760</v>
      </c>
      <c r="AL119" s="34">
        <v>23040</v>
      </c>
      <c r="AM119" s="34">
        <v>0</v>
      </c>
      <c r="AN119" s="34">
        <v>2284</v>
      </c>
      <c r="AO119" s="38">
        <f t="shared" si="39"/>
        <v>38</v>
      </c>
      <c r="AP119" s="62">
        <v>38</v>
      </c>
      <c r="AQ119" s="62">
        <v>0</v>
      </c>
      <c r="AR119" s="34">
        <v>0</v>
      </c>
      <c r="AS119" s="34">
        <v>0</v>
      </c>
      <c r="AT119" s="38">
        <f t="shared" si="32"/>
        <v>18559</v>
      </c>
      <c r="AU119" s="34">
        <v>18559</v>
      </c>
      <c r="AV119" s="34">
        <v>0</v>
      </c>
      <c r="AW119" s="34">
        <v>0</v>
      </c>
      <c r="AX119" s="213">
        <v>6902</v>
      </c>
      <c r="AY119" s="38">
        <f t="shared" si="40"/>
        <v>471</v>
      </c>
      <c r="AZ119" s="34">
        <v>471</v>
      </c>
      <c r="BA119" s="34">
        <v>0</v>
      </c>
      <c r="BB119" s="38">
        <f t="shared" si="41"/>
        <v>0</v>
      </c>
      <c r="BC119" s="34">
        <v>0</v>
      </c>
      <c r="BD119" s="34">
        <v>0</v>
      </c>
      <c r="BE119" s="115">
        <v>0</v>
      </c>
      <c r="BF119" s="123">
        <v>0</v>
      </c>
      <c r="BG119" s="132">
        <v>118</v>
      </c>
      <c r="BH119" s="38">
        <f t="shared" si="33"/>
        <v>10376</v>
      </c>
      <c r="BI119" s="34">
        <v>4085</v>
      </c>
      <c r="BJ119" s="34">
        <v>6291</v>
      </c>
      <c r="BK119" s="34">
        <v>0</v>
      </c>
      <c r="BL119" s="38">
        <f t="shared" si="34"/>
        <v>0</v>
      </c>
      <c r="BM119" s="34">
        <v>0</v>
      </c>
      <c r="BN119" s="34">
        <v>0</v>
      </c>
      <c r="BO119" s="38">
        <f t="shared" si="28"/>
        <v>567953</v>
      </c>
      <c r="BP119" s="173"/>
    </row>
    <row r="120" spans="1:68" ht="31.5">
      <c r="A120" s="50" t="s">
        <v>222</v>
      </c>
      <c r="B120" s="49" t="s">
        <v>114</v>
      </c>
      <c r="C120" s="51" t="s">
        <v>223</v>
      </c>
      <c r="D120" s="51">
        <v>0</v>
      </c>
      <c r="E120" s="51">
        <v>0</v>
      </c>
      <c r="F120" s="14">
        <f t="shared" si="29"/>
        <v>0</v>
      </c>
      <c r="G120" s="33">
        <v>0</v>
      </c>
      <c r="H120" s="33"/>
      <c r="I120" s="14">
        <f t="shared" si="35"/>
        <v>0</v>
      </c>
      <c r="J120" s="40">
        <v>0</v>
      </c>
      <c r="K120" s="40">
        <v>0</v>
      </c>
      <c r="L120" s="154">
        <v>11807</v>
      </c>
      <c r="M120" s="14">
        <f t="shared" si="30"/>
        <v>480284</v>
      </c>
      <c r="N120" s="40">
        <v>242406</v>
      </c>
      <c r="O120" s="40">
        <v>175698</v>
      </c>
      <c r="P120" s="40">
        <v>9560</v>
      </c>
      <c r="Q120" s="33">
        <v>52620</v>
      </c>
      <c r="R120" s="33">
        <v>0</v>
      </c>
      <c r="S120" s="33">
        <v>0</v>
      </c>
      <c r="T120" s="33">
        <v>0</v>
      </c>
      <c r="U120" s="33">
        <v>0</v>
      </c>
      <c r="V120" s="14">
        <f t="shared" si="36"/>
        <v>355997</v>
      </c>
      <c r="W120" s="34">
        <v>0</v>
      </c>
      <c r="X120" s="34">
        <v>112083</v>
      </c>
      <c r="Y120" s="34">
        <v>66698</v>
      </c>
      <c r="Z120" s="34">
        <v>177216</v>
      </c>
      <c r="AA120" s="34">
        <v>0</v>
      </c>
      <c r="AB120" s="38">
        <f t="shared" si="31"/>
        <v>4891</v>
      </c>
      <c r="AC120" s="34">
        <v>2423</v>
      </c>
      <c r="AD120" s="34">
        <v>2468</v>
      </c>
      <c r="AE120" s="34">
        <v>0</v>
      </c>
      <c r="AF120" s="34">
        <v>0</v>
      </c>
      <c r="AG120" s="38">
        <f t="shared" si="37"/>
        <v>2860</v>
      </c>
      <c r="AH120" s="34">
        <v>2860</v>
      </c>
      <c r="AI120" s="34">
        <v>0</v>
      </c>
      <c r="AJ120" s="38">
        <f t="shared" si="38"/>
        <v>6383</v>
      </c>
      <c r="AK120" s="34">
        <v>0</v>
      </c>
      <c r="AL120" s="34">
        <v>4350</v>
      </c>
      <c r="AM120" s="34">
        <v>500</v>
      </c>
      <c r="AN120" s="34">
        <v>1533</v>
      </c>
      <c r="AO120" s="38">
        <f t="shared" si="39"/>
        <v>0</v>
      </c>
      <c r="AP120" s="62">
        <v>0</v>
      </c>
      <c r="AQ120" s="62">
        <v>0</v>
      </c>
      <c r="AR120" s="34">
        <v>0</v>
      </c>
      <c r="AS120" s="34">
        <v>0</v>
      </c>
      <c r="AT120" s="38">
        <f t="shared" si="32"/>
        <v>26249</v>
      </c>
      <c r="AU120" s="34">
        <v>26249</v>
      </c>
      <c r="AV120" s="34">
        <v>0</v>
      </c>
      <c r="AW120" s="34">
        <v>0</v>
      </c>
      <c r="AX120" s="213">
        <v>7004</v>
      </c>
      <c r="AY120" s="38">
        <f t="shared" si="40"/>
        <v>0</v>
      </c>
      <c r="AZ120" s="34">
        <v>0</v>
      </c>
      <c r="BA120" s="34">
        <v>0</v>
      </c>
      <c r="BB120" s="38">
        <f t="shared" si="41"/>
        <v>0</v>
      </c>
      <c r="BC120" s="34">
        <v>0</v>
      </c>
      <c r="BD120" s="34">
        <v>0</v>
      </c>
      <c r="BE120" s="115">
        <v>0</v>
      </c>
      <c r="BF120" s="123">
        <v>0</v>
      </c>
      <c r="BG120" s="132">
        <v>112</v>
      </c>
      <c r="BH120" s="38">
        <f t="shared" si="33"/>
        <v>21095</v>
      </c>
      <c r="BI120" s="34">
        <v>8306</v>
      </c>
      <c r="BJ120" s="34">
        <v>12789</v>
      </c>
      <c r="BK120" s="34">
        <v>0</v>
      </c>
      <c r="BL120" s="38">
        <f t="shared" si="34"/>
        <v>0</v>
      </c>
      <c r="BM120" s="34">
        <v>0</v>
      </c>
      <c r="BN120" s="34">
        <v>0</v>
      </c>
      <c r="BO120" s="38">
        <f t="shared" si="28"/>
        <v>916682</v>
      </c>
      <c r="BP120" s="173"/>
    </row>
    <row r="121" spans="1:68" ht="31.5">
      <c r="A121" s="50" t="s">
        <v>224</v>
      </c>
      <c r="B121" s="49" t="s">
        <v>114</v>
      </c>
      <c r="C121" s="51" t="s">
        <v>225</v>
      </c>
      <c r="D121" s="51">
        <v>0</v>
      </c>
      <c r="E121" s="51">
        <v>0</v>
      </c>
      <c r="F121" s="14">
        <f t="shared" si="29"/>
        <v>6</v>
      </c>
      <c r="G121" s="33">
        <v>6</v>
      </c>
      <c r="H121" s="33"/>
      <c r="I121" s="14">
        <f t="shared" si="35"/>
        <v>82420</v>
      </c>
      <c r="J121" s="40">
        <v>82420</v>
      </c>
      <c r="K121" s="40">
        <v>0</v>
      </c>
      <c r="L121" s="154">
        <v>19896</v>
      </c>
      <c r="M121" s="14">
        <f t="shared" si="30"/>
        <v>261284</v>
      </c>
      <c r="N121" s="40">
        <v>130710</v>
      </c>
      <c r="O121" s="40">
        <v>94740</v>
      </c>
      <c r="P121" s="40">
        <v>5155</v>
      </c>
      <c r="Q121" s="33">
        <v>30679</v>
      </c>
      <c r="R121" s="33">
        <v>0</v>
      </c>
      <c r="S121" s="33">
        <v>0</v>
      </c>
      <c r="T121" s="33">
        <v>0</v>
      </c>
      <c r="U121" s="33">
        <v>0</v>
      </c>
      <c r="V121" s="14">
        <f t="shared" si="36"/>
        <v>214924</v>
      </c>
      <c r="W121" s="34">
        <v>0</v>
      </c>
      <c r="X121" s="34">
        <v>38709</v>
      </c>
      <c r="Y121" s="34">
        <v>23035</v>
      </c>
      <c r="Z121" s="34">
        <v>153180</v>
      </c>
      <c r="AA121" s="34">
        <v>0</v>
      </c>
      <c r="AB121" s="38">
        <f t="shared" si="31"/>
        <v>818</v>
      </c>
      <c r="AC121" s="34">
        <v>419</v>
      </c>
      <c r="AD121" s="34">
        <v>399</v>
      </c>
      <c r="AE121" s="34">
        <v>0</v>
      </c>
      <c r="AF121" s="34">
        <v>0</v>
      </c>
      <c r="AG121" s="38">
        <f t="shared" si="37"/>
        <v>570</v>
      </c>
      <c r="AH121" s="34">
        <v>565</v>
      </c>
      <c r="AI121" s="34">
        <v>5</v>
      </c>
      <c r="AJ121" s="38">
        <f t="shared" si="38"/>
        <v>33652</v>
      </c>
      <c r="AK121" s="34">
        <v>0</v>
      </c>
      <c r="AL121" s="34">
        <v>30106</v>
      </c>
      <c r="AM121" s="34">
        <v>0</v>
      </c>
      <c r="AN121" s="34">
        <v>3546</v>
      </c>
      <c r="AO121" s="38">
        <f t="shared" si="39"/>
        <v>51</v>
      </c>
      <c r="AP121" s="62">
        <v>51</v>
      </c>
      <c r="AQ121" s="62">
        <v>0</v>
      </c>
      <c r="AR121" s="34">
        <v>0</v>
      </c>
      <c r="AS121" s="34">
        <v>0</v>
      </c>
      <c r="AT121" s="38">
        <f t="shared" si="32"/>
        <v>7904</v>
      </c>
      <c r="AU121" s="34">
        <v>7904</v>
      </c>
      <c r="AV121" s="34">
        <v>0</v>
      </c>
      <c r="AW121" s="34">
        <v>0</v>
      </c>
      <c r="AX121" s="213">
        <v>6902</v>
      </c>
      <c r="AY121" s="38">
        <f t="shared" si="40"/>
        <v>0</v>
      </c>
      <c r="AZ121" s="34">
        <v>0</v>
      </c>
      <c r="BA121" s="34">
        <v>0</v>
      </c>
      <c r="BB121" s="38">
        <f t="shared" si="41"/>
        <v>6825</v>
      </c>
      <c r="BC121" s="34">
        <v>6825</v>
      </c>
      <c r="BD121" s="34">
        <v>0</v>
      </c>
      <c r="BE121" s="115">
        <v>0</v>
      </c>
      <c r="BF121" s="123">
        <v>0</v>
      </c>
      <c r="BG121" s="132">
        <v>24</v>
      </c>
      <c r="BH121" s="38">
        <f t="shared" si="33"/>
        <v>22406</v>
      </c>
      <c r="BI121" s="34">
        <v>8822</v>
      </c>
      <c r="BJ121" s="34">
        <v>13584</v>
      </c>
      <c r="BK121" s="34">
        <v>0</v>
      </c>
      <c r="BL121" s="38">
        <f t="shared" si="34"/>
        <v>0</v>
      </c>
      <c r="BM121" s="34">
        <v>0</v>
      </c>
      <c r="BN121" s="34">
        <v>0</v>
      </c>
      <c r="BO121" s="38">
        <f t="shared" si="28"/>
        <v>657682</v>
      </c>
      <c r="BP121" s="173"/>
    </row>
    <row r="122" spans="1:68" ht="31.5">
      <c r="A122" s="50" t="s">
        <v>226</v>
      </c>
      <c r="B122" s="49" t="s">
        <v>114</v>
      </c>
      <c r="C122" s="51" t="s">
        <v>227</v>
      </c>
      <c r="D122" s="51">
        <v>0</v>
      </c>
      <c r="E122" s="51">
        <v>0</v>
      </c>
      <c r="F122" s="14">
        <f t="shared" si="29"/>
        <v>0</v>
      </c>
      <c r="G122" s="33">
        <v>0</v>
      </c>
      <c r="H122" s="33"/>
      <c r="I122" s="14">
        <f t="shared" si="35"/>
        <v>60230</v>
      </c>
      <c r="J122" s="40">
        <v>60230</v>
      </c>
      <c r="K122" s="40">
        <v>0</v>
      </c>
      <c r="L122" s="154">
        <v>0</v>
      </c>
      <c r="M122" s="14">
        <f t="shared" si="30"/>
        <v>451410</v>
      </c>
      <c r="N122" s="40">
        <v>222249</v>
      </c>
      <c r="O122" s="40">
        <v>161087</v>
      </c>
      <c r="P122" s="40">
        <v>8765</v>
      </c>
      <c r="Q122" s="33">
        <v>59309</v>
      </c>
      <c r="R122" s="33">
        <v>0</v>
      </c>
      <c r="S122" s="33">
        <v>0</v>
      </c>
      <c r="T122" s="33">
        <v>0</v>
      </c>
      <c r="U122" s="33">
        <v>0</v>
      </c>
      <c r="V122" s="14">
        <f t="shared" si="36"/>
        <v>389084</v>
      </c>
      <c r="W122" s="34">
        <v>0</v>
      </c>
      <c r="X122" s="34">
        <v>121231</v>
      </c>
      <c r="Y122" s="34">
        <v>72142</v>
      </c>
      <c r="Z122" s="34">
        <v>195711</v>
      </c>
      <c r="AA122" s="34">
        <v>0</v>
      </c>
      <c r="AB122" s="38">
        <f t="shared" si="31"/>
        <v>3581</v>
      </c>
      <c r="AC122" s="34">
        <v>1961</v>
      </c>
      <c r="AD122" s="34">
        <v>1620</v>
      </c>
      <c r="AE122" s="34">
        <v>0</v>
      </c>
      <c r="AF122" s="34">
        <v>0</v>
      </c>
      <c r="AG122" s="38">
        <f t="shared" si="37"/>
        <v>2962</v>
      </c>
      <c r="AH122" s="34">
        <v>2962</v>
      </c>
      <c r="AI122" s="34">
        <v>0</v>
      </c>
      <c r="AJ122" s="38">
        <f t="shared" si="38"/>
        <v>10986</v>
      </c>
      <c r="AK122" s="34">
        <v>2606</v>
      </c>
      <c r="AL122" s="34">
        <v>5290</v>
      </c>
      <c r="AM122" s="34">
        <v>0</v>
      </c>
      <c r="AN122" s="34">
        <v>3090</v>
      </c>
      <c r="AO122" s="38">
        <f t="shared" si="39"/>
        <v>31</v>
      </c>
      <c r="AP122" s="62">
        <v>31</v>
      </c>
      <c r="AQ122" s="62">
        <v>0</v>
      </c>
      <c r="AR122" s="34">
        <v>0</v>
      </c>
      <c r="AS122" s="34">
        <v>0</v>
      </c>
      <c r="AT122" s="38">
        <f t="shared" si="32"/>
        <v>31881</v>
      </c>
      <c r="AU122" s="34">
        <v>31881</v>
      </c>
      <c r="AV122" s="34">
        <v>0</v>
      </c>
      <c r="AW122" s="34">
        <v>0</v>
      </c>
      <c r="AX122" s="213">
        <v>7579</v>
      </c>
      <c r="AY122" s="38">
        <f t="shared" si="40"/>
        <v>0</v>
      </c>
      <c r="AZ122" s="34">
        <v>0</v>
      </c>
      <c r="BA122" s="34">
        <v>0</v>
      </c>
      <c r="BB122" s="38">
        <f t="shared" si="41"/>
        <v>0</v>
      </c>
      <c r="BC122" s="34">
        <v>0</v>
      </c>
      <c r="BD122" s="34">
        <v>0</v>
      </c>
      <c r="BE122" s="115">
        <v>0</v>
      </c>
      <c r="BF122" s="123">
        <v>0</v>
      </c>
      <c r="BG122" s="132">
        <v>166</v>
      </c>
      <c r="BH122" s="38">
        <f t="shared" si="33"/>
        <v>17647</v>
      </c>
      <c r="BI122" s="34">
        <v>6948</v>
      </c>
      <c r="BJ122" s="34">
        <v>10699</v>
      </c>
      <c r="BK122" s="34">
        <v>0</v>
      </c>
      <c r="BL122" s="38">
        <f t="shared" si="34"/>
        <v>0</v>
      </c>
      <c r="BM122" s="34">
        <v>0</v>
      </c>
      <c r="BN122" s="34">
        <v>0</v>
      </c>
      <c r="BO122" s="38">
        <f t="shared" si="28"/>
        <v>975557</v>
      </c>
      <c r="BP122" s="173"/>
    </row>
    <row r="123" spans="1:68" ht="31.5">
      <c r="A123" s="50" t="s">
        <v>228</v>
      </c>
      <c r="B123" s="49" t="s">
        <v>114</v>
      </c>
      <c r="C123" s="51" t="s">
        <v>229</v>
      </c>
      <c r="D123" s="51">
        <v>0</v>
      </c>
      <c r="E123" s="51">
        <v>0</v>
      </c>
      <c r="F123" s="14">
        <f t="shared" si="29"/>
        <v>0</v>
      </c>
      <c r="G123" s="33">
        <v>0</v>
      </c>
      <c r="H123" s="33"/>
      <c r="I123" s="14">
        <f t="shared" si="35"/>
        <v>0</v>
      </c>
      <c r="J123" s="40">
        <v>0</v>
      </c>
      <c r="K123" s="40">
        <v>0</v>
      </c>
      <c r="L123" s="154">
        <v>17677</v>
      </c>
      <c r="M123" s="14">
        <f t="shared" si="30"/>
        <v>247740</v>
      </c>
      <c r="N123" s="40">
        <v>124001</v>
      </c>
      <c r="O123" s="40">
        <v>89876</v>
      </c>
      <c r="P123" s="40">
        <v>4891</v>
      </c>
      <c r="Q123" s="33">
        <v>28972</v>
      </c>
      <c r="R123" s="33">
        <v>0</v>
      </c>
      <c r="S123" s="33">
        <v>0</v>
      </c>
      <c r="T123" s="33">
        <v>0</v>
      </c>
      <c r="U123" s="33">
        <v>0</v>
      </c>
      <c r="V123" s="14">
        <f t="shared" si="36"/>
        <v>171005</v>
      </c>
      <c r="W123" s="34">
        <v>0</v>
      </c>
      <c r="X123" s="34">
        <v>40816</v>
      </c>
      <c r="Y123" s="34">
        <v>24289</v>
      </c>
      <c r="Z123" s="34">
        <v>105900</v>
      </c>
      <c r="AA123" s="34">
        <v>0</v>
      </c>
      <c r="AB123" s="38">
        <f t="shared" si="31"/>
        <v>960</v>
      </c>
      <c r="AC123" s="34">
        <v>734</v>
      </c>
      <c r="AD123" s="34">
        <v>226</v>
      </c>
      <c r="AE123" s="34">
        <v>0</v>
      </c>
      <c r="AF123" s="34">
        <v>0</v>
      </c>
      <c r="AG123" s="38">
        <f t="shared" si="37"/>
        <v>1189</v>
      </c>
      <c r="AH123" s="34">
        <v>1189</v>
      </c>
      <c r="AI123" s="34">
        <v>0</v>
      </c>
      <c r="AJ123" s="38">
        <f t="shared" si="38"/>
        <v>37645</v>
      </c>
      <c r="AK123" s="34">
        <v>0</v>
      </c>
      <c r="AL123" s="34">
        <v>21770</v>
      </c>
      <c r="AM123" s="34">
        <v>0</v>
      </c>
      <c r="AN123" s="34">
        <v>15875</v>
      </c>
      <c r="AO123" s="38">
        <f t="shared" si="39"/>
        <v>0</v>
      </c>
      <c r="AP123" s="62">
        <v>0</v>
      </c>
      <c r="AQ123" s="62">
        <v>0</v>
      </c>
      <c r="AR123" s="34">
        <v>0</v>
      </c>
      <c r="AS123" s="34">
        <v>0</v>
      </c>
      <c r="AT123" s="38">
        <f t="shared" si="32"/>
        <v>12959</v>
      </c>
      <c r="AU123" s="34">
        <v>12959</v>
      </c>
      <c r="AV123" s="34">
        <v>0</v>
      </c>
      <c r="AW123" s="34">
        <v>0</v>
      </c>
      <c r="AX123" s="213">
        <v>6902</v>
      </c>
      <c r="AY123" s="38">
        <f t="shared" si="40"/>
        <v>0</v>
      </c>
      <c r="AZ123" s="34">
        <v>0</v>
      </c>
      <c r="BA123" s="34">
        <v>0</v>
      </c>
      <c r="BB123" s="38">
        <f t="shared" si="41"/>
        <v>0</v>
      </c>
      <c r="BC123" s="34">
        <v>0</v>
      </c>
      <c r="BD123" s="34">
        <v>0</v>
      </c>
      <c r="BE123" s="115">
        <v>0</v>
      </c>
      <c r="BF123" s="123">
        <v>0</v>
      </c>
      <c r="BG123" s="132">
        <v>101</v>
      </c>
      <c r="BH123" s="38">
        <f t="shared" si="33"/>
        <v>10363</v>
      </c>
      <c r="BI123" s="34">
        <v>4080</v>
      </c>
      <c r="BJ123" s="34">
        <v>6283</v>
      </c>
      <c r="BK123" s="34">
        <v>0</v>
      </c>
      <c r="BL123" s="38">
        <f t="shared" si="34"/>
        <v>0</v>
      </c>
      <c r="BM123" s="34">
        <v>0</v>
      </c>
      <c r="BN123" s="34">
        <v>0</v>
      </c>
      <c r="BO123" s="38">
        <f t="shared" si="28"/>
        <v>506541</v>
      </c>
      <c r="BP123" s="173"/>
    </row>
    <row r="124" spans="1:68" ht="31.5">
      <c r="A124" s="50" t="s">
        <v>230</v>
      </c>
      <c r="B124" s="49" t="s">
        <v>114</v>
      </c>
      <c r="C124" s="51" t="s">
        <v>231</v>
      </c>
      <c r="D124" s="51">
        <v>0</v>
      </c>
      <c r="E124" s="51">
        <v>0</v>
      </c>
      <c r="F124" s="14">
        <f t="shared" si="29"/>
        <v>0</v>
      </c>
      <c r="G124" s="33">
        <v>0</v>
      </c>
      <c r="H124" s="33"/>
      <c r="I124" s="14">
        <f t="shared" si="35"/>
        <v>0</v>
      </c>
      <c r="J124" s="40">
        <v>0</v>
      </c>
      <c r="K124" s="40">
        <v>0</v>
      </c>
      <c r="L124" s="154">
        <v>3600</v>
      </c>
      <c r="M124" s="14">
        <f t="shared" si="30"/>
        <v>194875</v>
      </c>
      <c r="N124" s="40">
        <v>97098</v>
      </c>
      <c r="O124" s="40">
        <v>70379</v>
      </c>
      <c r="P124" s="40">
        <v>3829</v>
      </c>
      <c r="Q124" s="33">
        <v>23569</v>
      </c>
      <c r="R124" s="33">
        <v>0</v>
      </c>
      <c r="S124" s="33">
        <v>0</v>
      </c>
      <c r="T124" s="33">
        <v>0</v>
      </c>
      <c r="U124" s="33">
        <v>0</v>
      </c>
      <c r="V124" s="14">
        <f t="shared" si="36"/>
        <v>159381</v>
      </c>
      <c r="W124" s="34">
        <v>0</v>
      </c>
      <c r="X124" s="34">
        <v>42870</v>
      </c>
      <c r="Y124" s="34">
        <v>25511</v>
      </c>
      <c r="Z124" s="34">
        <v>91000</v>
      </c>
      <c r="AA124" s="34">
        <v>0</v>
      </c>
      <c r="AB124" s="38">
        <f t="shared" si="31"/>
        <v>2526</v>
      </c>
      <c r="AC124" s="34">
        <v>1237</v>
      </c>
      <c r="AD124" s="34">
        <v>1289</v>
      </c>
      <c r="AE124" s="34">
        <v>0</v>
      </c>
      <c r="AF124" s="34">
        <v>0</v>
      </c>
      <c r="AG124" s="38">
        <f t="shared" si="37"/>
        <v>1436</v>
      </c>
      <c r="AH124" s="34">
        <v>1436</v>
      </c>
      <c r="AI124" s="34">
        <v>0</v>
      </c>
      <c r="AJ124" s="38">
        <f t="shared" si="38"/>
        <v>45113</v>
      </c>
      <c r="AK124" s="34">
        <v>0</v>
      </c>
      <c r="AL124" s="34">
        <v>37684</v>
      </c>
      <c r="AM124" s="34">
        <v>3200</v>
      </c>
      <c r="AN124" s="34">
        <v>4229</v>
      </c>
      <c r="AO124" s="38">
        <f t="shared" si="39"/>
        <v>0</v>
      </c>
      <c r="AP124" s="62">
        <v>0</v>
      </c>
      <c r="AQ124" s="62">
        <v>0</v>
      </c>
      <c r="AR124" s="34">
        <v>0</v>
      </c>
      <c r="AS124" s="34">
        <v>0</v>
      </c>
      <c r="AT124" s="38">
        <f t="shared" si="32"/>
        <v>16759</v>
      </c>
      <c r="AU124" s="34">
        <v>16759</v>
      </c>
      <c r="AV124" s="34">
        <v>0</v>
      </c>
      <c r="AW124" s="34">
        <v>0</v>
      </c>
      <c r="AX124" s="213">
        <v>6902</v>
      </c>
      <c r="AY124" s="38">
        <f t="shared" si="40"/>
        <v>0</v>
      </c>
      <c r="AZ124" s="34">
        <v>0</v>
      </c>
      <c r="BA124" s="34">
        <v>0</v>
      </c>
      <c r="BB124" s="38">
        <f t="shared" si="41"/>
        <v>0</v>
      </c>
      <c r="BC124" s="34">
        <v>0</v>
      </c>
      <c r="BD124" s="34">
        <v>0</v>
      </c>
      <c r="BE124" s="115">
        <v>0</v>
      </c>
      <c r="BF124" s="123">
        <v>0</v>
      </c>
      <c r="BG124" s="132">
        <v>84</v>
      </c>
      <c r="BH124" s="38">
        <f t="shared" si="33"/>
        <v>12870</v>
      </c>
      <c r="BI124" s="34">
        <v>5067</v>
      </c>
      <c r="BJ124" s="34">
        <v>7803</v>
      </c>
      <c r="BK124" s="34">
        <v>0</v>
      </c>
      <c r="BL124" s="38">
        <f t="shared" si="34"/>
        <v>0</v>
      </c>
      <c r="BM124" s="34">
        <v>0</v>
      </c>
      <c r="BN124" s="34">
        <v>0</v>
      </c>
      <c r="BO124" s="38">
        <f t="shared" si="28"/>
        <v>443546</v>
      </c>
      <c r="BP124" s="173"/>
    </row>
    <row r="125" spans="1:68" ht="31.5">
      <c r="A125" s="50" t="s">
        <v>232</v>
      </c>
      <c r="B125" s="49" t="s">
        <v>114</v>
      </c>
      <c r="C125" s="51" t="s">
        <v>233</v>
      </c>
      <c r="D125" s="51">
        <v>0</v>
      </c>
      <c r="E125" s="51">
        <v>0</v>
      </c>
      <c r="F125" s="14">
        <f t="shared" si="29"/>
        <v>0</v>
      </c>
      <c r="G125" s="33">
        <v>0</v>
      </c>
      <c r="H125" s="33"/>
      <c r="I125" s="14">
        <f t="shared" si="35"/>
        <v>0</v>
      </c>
      <c r="J125" s="40">
        <v>0</v>
      </c>
      <c r="K125" s="40">
        <v>0</v>
      </c>
      <c r="L125" s="154">
        <v>13680</v>
      </c>
      <c r="M125" s="14">
        <f t="shared" si="30"/>
        <v>457037</v>
      </c>
      <c r="N125" s="40">
        <v>225304</v>
      </c>
      <c r="O125" s="40">
        <v>163307</v>
      </c>
      <c r="P125" s="40">
        <v>8885</v>
      </c>
      <c r="Q125" s="33">
        <v>59541</v>
      </c>
      <c r="R125" s="33">
        <v>0</v>
      </c>
      <c r="S125" s="33">
        <v>0</v>
      </c>
      <c r="T125" s="33">
        <v>0</v>
      </c>
      <c r="U125" s="33">
        <v>0</v>
      </c>
      <c r="V125" s="14">
        <f t="shared" si="36"/>
        <v>294797</v>
      </c>
      <c r="W125" s="34">
        <v>0</v>
      </c>
      <c r="X125" s="34">
        <v>65780</v>
      </c>
      <c r="Y125" s="34">
        <v>39141</v>
      </c>
      <c r="Z125" s="34">
        <v>189876</v>
      </c>
      <c r="AA125" s="34">
        <v>0</v>
      </c>
      <c r="AB125" s="38">
        <f t="shared" si="31"/>
        <v>1590</v>
      </c>
      <c r="AC125" s="34">
        <v>1043</v>
      </c>
      <c r="AD125" s="34">
        <v>547</v>
      </c>
      <c r="AE125" s="34">
        <v>0</v>
      </c>
      <c r="AF125" s="34">
        <v>0</v>
      </c>
      <c r="AG125" s="38">
        <f t="shared" si="37"/>
        <v>2760</v>
      </c>
      <c r="AH125" s="34">
        <v>2760</v>
      </c>
      <c r="AI125" s="34">
        <v>0</v>
      </c>
      <c r="AJ125" s="38">
        <f t="shared" si="38"/>
        <v>40369</v>
      </c>
      <c r="AK125" s="34">
        <v>0</v>
      </c>
      <c r="AL125" s="34">
        <v>28287</v>
      </c>
      <c r="AM125" s="34">
        <v>0</v>
      </c>
      <c r="AN125" s="34">
        <v>12082</v>
      </c>
      <c r="AO125" s="38">
        <f t="shared" si="39"/>
        <v>695</v>
      </c>
      <c r="AP125" s="62">
        <v>695</v>
      </c>
      <c r="AQ125" s="62">
        <v>0</v>
      </c>
      <c r="AR125" s="34">
        <v>0</v>
      </c>
      <c r="AS125" s="34">
        <v>0</v>
      </c>
      <c r="AT125" s="38">
        <f t="shared" si="32"/>
        <v>29384</v>
      </c>
      <c r="AU125" s="34">
        <v>29384</v>
      </c>
      <c r="AV125" s="34">
        <v>0</v>
      </c>
      <c r="AW125" s="34">
        <v>0</v>
      </c>
      <c r="AX125" s="213">
        <v>7545</v>
      </c>
      <c r="AY125" s="38">
        <f t="shared" si="40"/>
        <v>0</v>
      </c>
      <c r="AZ125" s="34">
        <v>0</v>
      </c>
      <c r="BA125" s="34">
        <v>0</v>
      </c>
      <c r="BB125" s="38">
        <f t="shared" si="41"/>
        <v>0</v>
      </c>
      <c r="BC125" s="34">
        <v>0</v>
      </c>
      <c r="BD125" s="34">
        <v>0</v>
      </c>
      <c r="BE125" s="115">
        <v>0</v>
      </c>
      <c r="BF125" s="123">
        <v>0</v>
      </c>
      <c r="BG125" s="132">
        <v>68</v>
      </c>
      <c r="BH125" s="38">
        <f t="shared" si="33"/>
        <v>32793</v>
      </c>
      <c r="BI125" s="34">
        <v>12914</v>
      </c>
      <c r="BJ125" s="34">
        <v>19879</v>
      </c>
      <c r="BK125" s="34">
        <v>0</v>
      </c>
      <c r="BL125" s="38">
        <f t="shared" si="34"/>
        <v>0</v>
      </c>
      <c r="BM125" s="34">
        <v>0</v>
      </c>
      <c r="BN125" s="34">
        <v>0</v>
      </c>
      <c r="BO125" s="38">
        <f t="shared" si="28"/>
        <v>880718</v>
      </c>
      <c r="BP125" s="173"/>
    </row>
    <row r="126" spans="1:68" ht="15.75" customHeight="1">
      <c r="A126" s="52" t="s">
        <v>234</v>
      </c>
      <c r="B126" s="53"/>
      <c r="C126" s="54"/>
      <c r="D126" s="51">
        <v>0</v>
      </c>
      <c r="E126" s="51">
        <v>0</v>
      </c>
      <c r="F126" s="14">
        <f t="shared" si="29"/>
        <v>3797</v>
      </c>
      <c r="G126" s="113">
        <f t="shared" ref="G126:K126" si="42">SUM(G10:G125)</f>
        <v>3646</v>
      </c>
      <c r="H126" s="54">
        <f t="shared" si="42"/>
        <v>151</v>
      </c>
      <c r="I126" s="32">
        <f t="shared" si="42"/>
        <v>2809918</v>
      </c>
      <c r="J126" s="51">
        <f t="shared" si="42"/>
        <v>2679918</v>
      </c>
      <c r="K126" s="51">
        <f t="shared" si="42"/>
        <v>130000</v>
      </c>
      <c r="L126" s="155">
        <f>SUM(L10:L125)</f>
        <v>1931647</v>
      </c>
      <c r="M126" s="14">
        <f t="shared" si="30"/>
        <v>81755300</v>
      </c>
      <c r="N126" s="51">
        <f t="shared" ref="N126:R126" si="43">SUM(N10:N125)</f>
        <v>39747234</v>
      </c>
      <c r="O126" s="51">
        <f t="shared" si="43"/>
        <v>29495212</v>
      </c>
      <c r="P126" s="51">
        <f t="shared" si="43"/>
        <v>1677443</v>
      </c>
      <c r="Q126" s="51">
        <f t="shared" si="43"/>
        <v>10000000</v>
      </c>
      <c r="R126" s="51">
        <f t="shared" si="43"/>
        <v>224917</v>
      </c>
      <c r="S126" s="51">
        <f>SUM(S10:S125)</f>
        <v>9460</v>
      </c>
      <c r="T126" s="54">
        <f>SUM(T10:T125)</f>
        <v>336024</v>
      </c>
      <c r="U126" s="54">
        <f>SUM(U10:U125)</f>
        <v>265010</v>
      </c>
      <c r="V126" s="32">
        <f t="shared" ref="V126" si="44">SUM(V10:V125)</f>
        <v>56297659</v>
      </c>
      <c r="W126" s="2">
        <f>SUM(W10:W125)</f>
        <v>275021</v>
      </c>
      <c r="X126" s="2">
        <f>SUM(X10:X125)</f>
        <v>16858699</v>
      </c>
      <c r="Y126" s="2">
        <f>SUM(Y10:Y125)</f>
        <v>10190633</v>
      </c>
      <c r="Z126" s="111">
        <f>SUM(Z10:Z125)</f>
        <v>28923306</v>
      </c>
      <c r="AA126" s="111">
        <f>SUM(AA10:AA125)</f>
        <v>50000</v>
      </c>
      <c r="AB126" s="38">
        <f t="shared" si="31"/>
        <v>484274</v>
      </c>
      <c r="AC126" s="2">
        <f t="shared" ref="AC126:AI126" si="45">SUM(AC10:AC125)</f>
        <v>300000</v>
      </c>
      <c r="AD126" s="2">
        <f t="shared" si="45"/>
        <v>182375</v>
      </c>
      <c r="AE126" s="111">
        <f t="shared" si="45"/>
        <v>350</v>
      </c>
      <c r="AF126" s="189">
        <f>SUM(AF10:AF125)</f>
        <v>1549</v>
      </c>
      <c r="AG126" s="32">
        <f t="shared" si="45"/>
        <v>503610</v>
      </c>
      <c r="AH126" s="2">
        <f t="shared" si="45"/>
        <v>499847</v>
      </c>
      <c r="AI126" s="2">
        <f t="shared" si="45"/>
        <v>3763</v>
      </c>
      <c r="AJ126" s="32">
        <f>SUM(AJ10:AJ125)</f>
        <v>5934524</v>
      </c>
      <c r="AK126" s="2">
        <f>SUM(AK10:AK125)</f>
        <v>1698701</v>
      </c>
      <c r="AL126" s="111">
        <f>SUM(AL10:AL125)</f>
        <v>3363679</v>
      </c>
      <c r="AM126" s="111">
        <f>SUM(AM10:AM125)</f>
        <v>7700</v>
      </c>
      <c r="AN126" s="111">
        <f>SUM(AN10:AN125)</f>
        <v>864444</v>
      </c>
      <c r="AO126" s="32">
        <f t="shared" ref="AO126" si="46">SUM(AO10:AO125)</f>
        <v>59320</v>
      </c>
      <c r="AP126" s="111">
        <f>SUM(AP10:AP125)</f>
        <v>57536</v>
      </c>
      <c r="AQ126" s="111">
        <f>SUM(AQ10:AQ125)</f>
        <v>1737</v>
      </c>
      <c r="AR126" s="34">
        <v>0</v>
      </c>
      <c r="AS126" s="175">
        <f>SUM(AS10:AS125)</f>
        <v>47</v>
      </c>
      <c r="AT126" s="38">
        <f t="shared" si="32"/>
        <v>5384625</v>
      </c>
      <c r="AU126" s="2">
        <f>SUM(AU10:AU125)</f>
        <v>5382429</v>
      </c>
      <c r="AV126" s="111">
        <f>SUM(AV10:AV125)</f>
        <v>696</v>
      </c>
      <c r="AW126" s="111">
        <f>SUM(AW10:AW125)</f>
        <v>1500</v>
      </c>
      <c r="AX126" s="213">
        <f>SUM(AX10:AX125)</f>
        <v>1750000</v>
      </c>
      <c r="AY126" s="32">
        <f t="shared" ref="AY126:BF126" si="47">SUM(AY10:AY125)</f>
        <v>29429</v>
      </c>
      <c r="AZ126" s="34">
        <f t="shared" si="47"/>
        <v>29429</v>
      </c>
      <c r="BA126" s="34">
        <v>0</v>
      </c>
      <c r="BB126" s="32">
        <f t="shared" si="47"/>
        <v>291478</v>
      </c>
      <c r="BC126" s="111">
        <f t="shared" si="47"/>
        <v>283458</v>
      </c>
      <c r="BD126" s="111">
        <f t="shared" si="47"/>
        <v>8020</v>
      </c>
      <c r="BE126" s="38">
        <f t="shared" si="47"/>
        <v>2200</v>
      </c>
      <c r="BF126" s="123">
        <f t="shared" si="47"/>
        <v>0</v>
      </c>
      <c r="BG126" s="152">
        <f t="shared" ref="BG126:BN126" si="48">SUM(BG10:BG125)</f>
        <v>16596</v>
      </c>
      <c r="BH126" s="32">
        <f t="shared" si="48"/>
        <v>3856148</v>
      </c>
      <c r="BI126" s="2">
        <f t="shared" si="48"/>
        <v>1518299</v>
      </c>
      <c r="BJ126" s="111">
        <f t="shared" si="48"/>
        <v>2337849</v>
      </c>
      <c r="BK126" s="111">
        <f t="shared" si="48"/>
        <v>67890</v>
      </c>
      <c r="BL126" s="38">
        <f t="shared" si="34"/>
        <v>180063</v>
      </c>
      <c r="BM126" s="111">
        <f t="shared" si="48"/>
        <v>180063</v>
      </c>
      <c r="BN126" s="111">
        <f t="shared" si="48"/>
        <v>2706</v>
      </c>
      <c r="BO126" s="38">
        <f t="shared" si="28"/>
        <v>161361184</v>
      </c>
      <c r="BP126" s="173"/>
    </row>
    <row r="127" spans="1:68" s="39" customFormat="1" ht="23.25" customHeight="1">
      <c r="A127" s="253" t="s">
        <v>449</v>
      </c>
      <c r="B127" s="253"/>
      <c r="C127" s="55"/>
      <c r="D127" s="55"/>
      <c r="E127" s="55"/>
      <c r="F127" s="46"/>
      <c r="G127" s="46"/>
      <c r="H127" s="46"/>
      <c r="I127" s="46"/>
      <c r="J127" s="55"/>
      <c r="K127" s="55"/>
      <c r="L127" s="55"/>
      <c r="M127" s="46"/>
      <c r="N127" s="55"/>
      <c r="O127" s="55"/>
      <c r="P127" s="55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55"/>
      <c r="AQ127" s="55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55"/>
      <c r="BG127" s="133"/>
      <c r="BH127" s="46"/>
      <c r="BI127" s="46"/>
      <c r="BJ127" s="46"/>
      <c r="BK127" s="46"/>
      <c r="BL127" s="46"/>
      <c r="BM127" s="46"/>
      <c r="BN127" s="46"/>
      <c r="BO127" s="46"/>
      <c r="BP127" s="174"/>
    </row>
    <row r="128" spans="1:68" ht="23.25" customHeight="1">
      <c r="A128" s="254"/>
      <c r="B128" s="254"/>
      <c r="C128" s="56"/>
      <c r="D128" s="56"/>
      <c r="E128" s="56"/>
      <c r="F128" s="47"/>
      <c r="G128" s="47"/>
      <c r="H128" s="47"/>
      <c r="I128" s="47"/>
      <c r="J128" s="56"/>
      <c r="K128" s="56"/>
      <c r="L128" s="56"/>
      <c r="M128" s="47"/>
      <c r="N128" s="56"/>
      <c r="O128" s="56"/>
      <c r="P128" s="56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56"/>
      <c r="AQ128" s="56"/>
      <c r="AR128" s="47"/>
      <c r="AS128" s="47"/>
      <c r="AT128" s="47"/>
      <c r="AU128" s="47"/>
      <c r="AV128" s="35"/>
      <c r="AW128" s="35"/>
      <c r="AX128" s="3"/>
      <c r="AY128" s="3"/>
      <c r="AZ128" s="3"/>
      <c r="BA128" s="3"/>
      <c r="BB128" s="3"/>
      <c r="BC128" s="3"/>
      <c r="BD128" s="3"/>
      <c r="BE128" s="3"/>
      <c r="BF128" s="151"/>
      <c r="BG128" s="134"/>
      <c r="BH128" s="3"/>
      <c r="BI128" s="3"/>
      <c r="BJ128" s="3"/>
      <c r="BK128" s="3"/>
      <c r="BL128" s="3"/>
      <c r="BM128" s="3"/>
      <c r="BN128" s="3"/>
      <c r="BO128" s="3"/>
      <c r="BP128" s="3"/>
    </row>
    <row r="129" spans="4:66">
      <c r="D129" s="57">
        <v>42614</v>
      </c>
      <c r="E129" s="58">
        <f>W126+AC126+AH126</f>
        <v>1074868</v>
      </c>
      <c r="F129" s="112">
        <f>W126+AC126+AH126</f>
        <v>1074868</v>
      </c>
      <c r="G129" s="4" t="b">
        <f>E129=W126+AC126+AH126</f>
        <v>1</v>
      </c>
      <c r="H129" s="4"/>
      <c r="I129" s="36"/>
      <c r="M129" s="36"/>
      <c r="N129" s="170">
        <f>BO126+POWIATY!X32+'SAMORZĄD WOJEWÓDZTWA'!I11+MALUCH!I25+'Organizacje pozarządowe'!J18</f>
        <v>174700450</v>
      </c>
      <c r="Q129" s="4"/>
      <c r="R129" s="4"/>
      <c r="S129" s="4"/>
      <c r="T129" s="4"/>
      <c r="U129" s="4"/>
      <c r="V129" s="36"/>
      <c r="W129" s="4"/>
      <c r="X129" s="4"/>
      <c r="Y129" s="4"/>
      <c r="Z129" s="4"/>
      <c r="AA129" s="4"/>
      <c r="AB129" s="36"/>
      <c r="AC129" s="4"/>
      <c r="AD129" s="4"/>
      <c r="AE129" s="4"/>
      <c r="AF129" s="4"/>
      <c r="AG129" s="36"/>
      <c r="AH129" s="4"/>
      <c r="AI129" s="4"/>
      <c r="AJ129" s="36"/>
      <c r="AK129" s="4"/>
      <c r="AL129" s="4"/>
      <c r="AM129" s="4"/>
      <c r="AN129" s="4"/>
      <c r="AO129" s="36"/>
      <c r="AR129" s="4"/>
      <c r="AS129" s="4"/>
      <c r="AT129" s="36"/>
      <c r="AU129" s="4"/>
      <c r="AV129" s="4"/>
      <c r="AW129" s="4"/>
      <c r="AX129" s="36"/>
      <c r="AY129" s="36"/>
      <c r="AZ129" s="4"/>
      <c r="BA129" s="4"/>
      <c r="BB129" s="36"/>
      <c r="BC129" s="4"/>
      <c r="BD129" s="4"/>
      <c r="BE129" s="4"/>
      <c r="BF129" s="41"/>
      <c r="BH129" s="36"/>
      <c r="BI129" s="4"/>
      <c r="BJ129" s="4"/>
      <c r="BK129" s="4"/>
      <c r="BL129" s="36"/>
      <c r="BM129" s="4"/>
      <c r="BN129" s="109"/>
    </row>
    <row r="130" spans="4:66">
      <c r="D130" s="57">
        <v>42618</v>
      </c>
      <c r="E130" s="58">
        <f>N126+X126+AD126+AI126</f>
        <v>56792071</v>
      </c>
      <c r="F130" s="36"/>
      <c r="G130" s="4" t="b">
        <f>E130=N126+X126+AD126+AI126</f>
        <v>1</v>
      </c>
      <c r="H130" s="4"/>
      <c r="I130" s="36"/>
      <c r="M130" s="36"/>
      <c r="Q130" s="4"/>
      <c r="R130" s="4"/>
      <c r="S130" s="4"/>
      <c r="T130" s="4"/>
      <c r="U130" s="4"/>
      <c r="V130" s="36"/>
      <c r="W130" s="4"/>
      <c r="X130" s="4"/>
      <c r="Y130" s="4"/>
      <c r="Z130" s="4"/>
      <c r="AA130" s="4"/>
      <c r="AB130" s="36"/>
      <c r="AC130" s="4"/>
      <c r="AD130" s="4"/>
      <c r="AE130" s="4"/>
      <c r="AF130" s="4"/>
      <c r="AG130" s="36"/>
      <c r="AH130" s="4"/>
      <c r="AI130" s="4"/>
      <c r="AJ130" s="36"/>
      <c r="AK130" s="4"/>
      <c r="AL130" s="4"/>
      <c r="AM130" s="4"/>
      <c r="AN130" s="4"/>
      <c r="AO130" s="36"/>
      <c r="AR130" s="4"/>
      <c r="AS130" s="4"/>
      <c r="AT130" s="36"/>
      <c r="AU130" s="4"/>
      <c r="AV130" s="4"/>
      <c r="AW130" s="4"/>
      <c r="AX130" s="36"/>
      <c r="AY130" s="36"/>
      <c r="AZ130" s="4"/>
      <c r="BA130" s="4"/>
      <c r="BB130" s="36"/>
      <c r="BC130" s="4"/>
      <c r="BD130" s="4"/>
      <c r="BE130" s="4"/>
      <c r="BF130" s="41"/>
      <c r="BH130" s="36"/>
      <c r="BI130" s="4"/>
      <c r="BJ130" s="4"/>
      <c r="BK130" s="4"/>
      <c r="BL130" s="36"/>
      <c r="BM130" s="4"/>
      <c r="BN130" s="4"/>
    </row>
    <row r="131" spans="4:66">
      <c r="D131" s="57">
        <v>42620</v>
      </c>
      <c r="E131" s="58">
        <f>J126+O126+Y126+AK126+AP126+BI126</f>
        <v>45640299</v>
      </c>
      <c r="F131" s="112"/>
      <c r="G131" s="106" t="b">
        <f>E131=J126+O126+Y126+AK126+AP126+BI126</f>
        <v>1</v>
      </c>
      <c r="H131" s="106"/>
      <c r="I131" s="36"/>
      <c r="M131" s="36"/>
      <c r="Q131" s="4"/>
      <c r="R131" s="4"/>
      <c r="S131" s="4"/>
      <c r="T131" s="4"/>
      <c r="U131" s="4"/>
      <c r="V131" s="36"/>
      <c r="W131" s="4"/>
      <c r="X131" s="4"/>
      <c r="Y131" s="4"/>
      <c r="Z131" s="4"/>
      <c r="AA131" s="4"/>
      <c r="AB131" s="36"/>
      <c r="AC131" s="4"/>
      <c r="AD131" s="4"/>
      <c r="AE131" s="4"/>
      <c r="AF131" s="4"/>
      <c r="AG131" s="36"/>
      <c r="AH131" s="4"/>
      <c r="AI131" s="4"/>
      <c r="AJ131" s="36"/>
      <c r="AK131" s="4"/>
      <c r="AL131" s="4"/>
      <c r="AM131" s="4"/>
      <c r="AN131" s="4"/>
      <c r="AO131" s="36"/>
      <c r="AR131" s="4"/>
      <c r="AS131" s="4"/>
      <c r="AT131" s="36"/>
      <c r="AU131" s="4"/>
      <c r="AV131" s="4"/>
      <c r="AW131" s="4"/>
      <c r="AX131" s="36"/>
      <c r="AY131" s="36"/>
      <c r="AZ131" s="4"/>
      <c r="BA131" s="4"/>
      <c r="BB131" s="36"/>
      <c r="BC131" s="4"/>
      <c r="BD131" s="4"/>
      <c r="BE131" s="4"/>
      <c r="BF131" s="41"/>
      <c r="BH131" s="36"/>
      <c r="BI131" s="4"/>
      <c r="BJ131" s="4"/>
      <c r="BK131" s="4"/>
      <c r="BL131" s="36"/>
      <c r="BM131" s="4"/>
      <c r="BN131" s="4"/>
    </row>
    <row r="132" spans="4:66">
      <c r="D132" s="57">
        <v>42622</v>
      </c>
      <c r="E132" s="58">
        <f>G126+K126+P126+AQ126+AU126+AZ126+BE126</f>
        <v>7226884</v>
      </c>
      <c r="F132" s="36"/>
      <c r="G132" s="4" t="b">
        <f>E132=G126+K126+P126+AQ126+AU126+AZ126+BE126</f>
        <v>1</v>
      </c>
      <c r="H132" s="4"/>
      <c r="I132" s="36"/>
      <c r="M132" s="36"/>
      <c r="Q132" s="4"/>
      <c r="R132" s="4"/>
      <c r="S132" s="4"/>
      <c r="T132" s="4"/>
      <c r="U132" s="4"/>
      <c r="V132" s="36"/>
      <c r="W132" s="4"/>
      <c r="X132" s="4"/>
      <c r="Y132" s="4"/>
      <c r="Z132" s="4"/>
      <c r="AA132" s="4"/>
      <c r="AB132" s="36"/>
      <c r="AC132" s="4"/>
      <c r="AD132" s="4"/>
      <c r="AE132" s="4"/>
      <c r="AF132" s="4"/>
      <c r="AG132" s="36"/>
      <c r="AH132" s="4"/>
      <c r="AI132" s="4"/>
      <c r="AJ132" s="36"/>
      <c r="AK132" s="4"/>
      <c r="AL132" s="4"/>
      <c r="AM132" s="4"/>
      <c r="AN132" s="4"/>
      <c r="AO132" s="36"/>
      <c r="AR132" s="4"/>
      <c r="AS132" s="4"/>
      <c r="AT132" s="36"/>
      <c r="AU132" s="4"/>
      <c r="AV132" s="4"/>
      <c r="AW132" s="4"/>
      <c r="AX132" s="36"/>
      <c r="AY132" s="36"/>
      <c r="AZ132" s="4"/>
      <c r="BA132" s="4"/>
      <c r="BB132" s="36"/>
      <c r="BC132" s="4"/>
      <c r="BD132" s="4"/>
      <c r="BE132" s="4"/>
      <c r="BF132" s="41"/>
      <c r="BH132" s="36"/>
      <c r="BI132" s="4"/>
      <c r="BJ132" s="4"/>
      <c r="BK132" s="4"/>
      <c r="BL132" s="36"/>
      <c r="BM132" s="4"/>
      <c r="BN132" s="4"/>
    </row>
    <row r="133" spans="4:66">
      <c r="D133" s="57">
        <v>42626</v>
      </c>
      <c r="E133" s="58">
        <f>Q126+Z126+AL126+AV126+AX126+BC126+BG126+BJ126+BK126+BM126+BN126</f>
        <v>46926243</v>
      </c>
      <c r="F133" s="36"/>
      <c r="G133" s="4" t="b">
        <f>E133=Q126+Z126+AL126+AV126+AX126+BC126+BG126+BJ126+BK126+BM126+BN126</f>
        <v>1</v>
      </c>
      <c r="H133" s="106">
        <f>Q126+Z126+AL126+AV126+BC126+BG126+BJ126+BK126+BM126+BN126+AX126</f>
        <v>46926243</v>
      </c>
      <c r="I133" s="112">
        <f>Q126+Z126+AL126+AV126+AX126+BC126+BG126+BJ126+BK126+BM126+BN126</f>
        <v>46926243</v>
      </c>
      <c r="M133" s="36"/>
      <c r="Q133" s="4"/>
      <c r="R133" s="4"/>
      <c r="S133" s="4"/>
      <c r="T133" s="4"/>
      <c r="U133" s="4"/>
      <c r="V133" s="36"/>
      <c r="W133" s="4"/>
      <c r="X133" s="4"/>
      <c r="Y133" s="4"/>
      <c r="Z133" s="4"/>
      <c r="AA133" s="4"/>
      <c r="AB133" s="36"/>
      <c r="AC133" s="4"/>
      <c r="AD133" s="4"/>
      <c r="AE133" s="4"/>
      <c r="AF133" s="4"/>
      <c r="AG133" s="36"/>
      <c r="AH133" s="4"/>
      <c r="AI133" s="4"/>
      <c r="AJ133" s="36"/>
      <c r="AK133" s="4"/>
      <c r="AL133" s="4"/>
      <c r="AM133" s="4"/>
      <c r="AN133" s="4"/>
      <c r="AO133" s="36"/>
      <c r="AR133" s="4"/>
      <c r="AS133" s="4"/>
      <c r="AT133" s="36"/>
      <c r="AU133" s="4"/>
      <c r="AV133" s="4"/>
      <c r="AW133" s="4"/>
      <c r="AX133" s="36"/>
      <c r="AY133" s="36"/>
      <c r="AZ133" s="4"/>
      <c r="BA133" s="4"/>
      <c r="BB133" s="36"/>
      <c r="BC133" s="4"/>
      <c r="BD133" s="4"/>
      <c r="BE133" s="4"/>
      <c r="BF133" s="41"/>
      <c r="BH133" s="36"/>
      <c r="BI133" s="4"/>
      <c r="BJ133" s="4"/>
      <c r="BK133" s="4"/>
      <c r="BL133" s="36"/>
      <c r="BM133" s="4"/>
      <c r="BN133" s="4"/>
    </row>
    <row r="134" spans="4:66">
      <c r="D134" s="57">
        <v>42628</v>
      </c>
      <c r="E134" s="58">
        <f>R126</f>
        <v>224917</v>
      </c>
      <c r="F134" s="36"/>
      <c r="G134" s="4" t="b">
        <f>E134=R126</f>
        <v>1</v>
      </c>
      <c r="H134" s="106">
        <f>R126</f>
        <v>224917</v>
      </c>
      <c r="I134" s="36"/>
      <c r="M134" s="36"/>
      <c r="Q134" s="4"/>
      <c r="R134" s="4"/>
      <c r="S134" s="4"/>
      <c r="T134" s="4"/>
      <c r="U134" s="4"/>
      <c r="V134" s="36"/>
      <c r="W134" s="4"/>
      <c r="X134" s="4"/>
      <c r="Y134" s="4"/>
      <c r="Z134" s="4"/>
      <c r="AA134" s="4"/>
      <c r="AB134" s="36"/>
      <c r="AC134" s="4"/>
      <c r="AD134" s="4"/>
      <c r="AE134" s="4"/>
      <c r="AF134" s="4"/>
      <c r="AG134" s="36"/>
      <c r="AH134" s="4"/>
      <c r="AI134" s="4"/>
      <c r="AJ134" s="36"/>
      <c r="AK134" s="4"/>
      <c r="AL134" s="4"/>
      <c r="AM134" s="4"/>
      <c r="AN134" s="4"/>
      <c r="AO134" s="36"/>
      <c r="AR134" s="4"/>
      <c r="AS134" s="4"/>
      <c r="AT134" s="36"/>
      <c r="AU134" s="4"/>
      <c r="AV134" s="4"/>
      <c r="AW134" s="4"/>
      <c r="AX134" s="36"/>
      <c r="AY134" s="36"/>
      <c r="AZ134" s="4"/>
      <c r="BA134" s="4"/>
      <c r="BB134" s="36"/>
      <c r="BC134" s="4"/>
      <c r="BD134" s="4"/>
      <c r="BE134" s="4"/>
      <c r="BF134" s="41"/>
      <c r="BH134" s="36"/>
      <c r="BI134" s="4"/>
      <c r="BJ134" s="4"/>
      <c r="BK134" s="4"/>
      <c r="BL134" s="36"/>
      <c r="BM134" s="4"/>
      <c r="BN134" s="4"/>
    </row>
    <row r="135" spans="4:66">
      <c r="D135" s="57">
        <v>42632</v>
      </c>
      <c r="E135" s="58">
        <f>H126+S126+AW126</f>
        <v>11111</v>
      </c>
      <c r="F135" s="36"/>
      <c r="G135" s="4"/>
      <c r="H135" s="4"/>
      <c r="I135" s="36"/>
      <c r="M135" s="36"/>
      <c r="Q135" s="4"/>
      <c r="R135" s="4"/>
      <c r="S135" s="4"/>
      <c r="T135" s="4"/>
      <c r="U135" s="4"/>
      <c r="V135" s="36"/>
      <c r="W135" s="4"/>
      <c r="X135" s="4"/>
      <c r="Y135" s="4"/>
      <c r="Z135" s="4"/>
      <c r="AA135" s="4"/>
      <c r="AB135" s="36"/>
      <c r="AC135" s="4"/>
      <c r="AD135" s="4"/>
      <c r="AE135" s="4"/>
      <c r="AF135" s="4"/>
      <c r="AG135" s="36"/>
      <c r="AH135" s="4"/>
      <c r="AI135" s="4"/>
      <c r="AJ135" s="36"/>
      <c r="AK135" s="4"/>
      <c r="AL135" s="4"/>
      <c r="AM135" s="4"/>
      <c r="AN135" s="4"/>
      <c r="AO135" s="36"/>
      <c r="AR135" s="4"/>
      <c r="AS135" s="4"/>
      <c r="AT135" s="36"/>
      <c r="AU135" s="4"/>
      <c r="AV135" s="4"/>
      <c r="AW135" s="4"/>
      <c r="AX135" s="36"/>
      <c r="AY135" s="36"/>
      <c r="AZ135" s="4"/>
      <c r="BA135" s="4"/>
      <c r="BB135" s="36"/>
      <c r="BC135" s="4"/>
      <c r="BD135" s="4"/>
      <c r="BE135" s="4"/>
      <c r="BF135" s="41"/>
      <c r="BH135" s="36"/>
      <c r="BI135" s="4"/>
      <c r="BJ135" s="4"/>
      <c r="BK135" s="4"/>
      <c r="BL135" s="36"/>
      <c r="BM135" s="4"/>
      <c r="BN135" s="4"/>
    </row>
    <row r="136" spans="4:66">
      <c r="D136" s="57">
        <v>42635</v>
      </c>
      <c r="E136" s="58">
        <f>L126+T126+AA126+AM126+BD126</f>
        <v>2333391</v>
      </c>
      <c r="F136" s="36"/>
      <c r="G136" s="4"/>
      <c r="H136" s="106">
        <f>E134-H134</f>
        <v>0</v>
      </c>
      <c r="I136" s="36"/>
      <c r="M136" s="36"/>
      <c r="Q136" s="4"/>
      <c r="R136" s="4"/>
      <c r="S136" s="4"/>
      <c r="T136" s="4"/>
      <c r="U136" s="4"/>
      <c r="V136" s="36"/>
      <c r="W136" s="4"/>
      <c r="X136" s="4"/>
      <c r="Y136" s="4"/>
      <c r="Z136" s="4"/>
      <c r="AA136" s="4"/>
      <c r="AB136" s="36"/>
      <c r="AC136" s="4"/>
      <c r="AD136" s="4"/>
      <c r="AE136" s="4"/>
      <c r="AF136" s="4"/>
      <c r="AG136" s="36"/>
      <c r="AH136" s="4"/>
      <c r="AI136" s="4"/>
      <c r="AJ136" s="36"/>
      <c r="AK136" s="4"/>
      <c r="AL136" s="4"/>
      <c r="AM136" s="4"/>
      <c r="AN136" s="4"/>
      <c r="AO136" s="36"/>
      <c r="AR136" s="4"/>
      <c r="AS136" s="4"/>
      <c r="AT136" s="36"/>
      <c r="AU136" s="4"/>
      <c r="AV136" s="4"/>
      <c r="AW136" s="4"/>
      <c r="AX136" s="36"/>
      <c r="AY136" s="36"/>
      <c r="AZ136" s="4"/>
      <c r="BA136" s="4"/>
      <c r="BB136" s="36"/>
      <c r="BC136" s="4"/>
      <c r="BD136" s="4"/>
      <c r="BE136" s="4"/>
      <c r="BF136" s="41"/>
      <c r="BH136" s="36"/>
      <c r="BI136" s="4"/>
      <c r="BJ136" s="4"/>
      <c r="BK136" s="4"/>
      <c r="BL136" s="36"/>
      <c r="BM136" s="4"/>
      <c r="BN136" s="4"/>
    </row>
    <row r="137" spans="4:66">
      <c r="D137" s="57">
        <v>42639</v>
      </c>
      <c r="E137" s="58">
        <f>AN126</f>
        <v>864444</v>
      </c>
      <c r="F137" s="36"/>
      <c r="G137" s="4"/>
      <c r="H137" s="4"/>
      <c r="I137" s="36"/>
      <c r="M137" s="36"/>
      <c r="Q137" s="4"/>
      <c r="R137" s="4"/>
      <c r="S137" s="4"/>
      <c r="T137" s="4"/>
      <c r="U137" s="4"/>
      <c r="V137" s="36"/>
      <c r="W137" s="4"/>
      <c r="X137" s="4"/>
      <c r="Y137" s="4"/>
      <c r="Z137" s="4"/>
      <c r="AA137" s="4"/>
      <c r="AB137" s="36"/>
      <c r="AC137" s="4"/>
      <c r="AD137" s="4"/>
      <c r="AE137" s="4"/>
      <c r="AF137" s="4"/>
      <c r="AG137" s="36"/>
      <c r="AH137" s="4"/>
      <c r="AI137" s="4"/>
      <c r="AJ137" s="36"/>
      <c r="AK137" s="4"/>
      <c r="AL137" s="4"/>
      <c r="AM137" s="4"/>
      <c r="AN137" s="4"/>
      <c r="AO137" s="36"/>
      <c r="AR137" s="4"/>
      <c r="AS137" s="4"/>
      <c r="AT137" s="36"/>
      <c r="AU137" s="4"/>
      <c r="AV137" s="4"/>
      <c r="AW137" s="4"/>
      <c r="AX137" s="36"/>
      <c r="AY137" s="36"/>
      <c r="AZ137" s="4"/>
      <c r="BA137" s="4"/>
      <c r="BB137" s="36"/>
      <c r="BC137" s="4"/>
      <c r="BD137" s="4"/>
      <c r="BE137" s="4"/>
      <c r="BF137" s="41"/>
      <c r="BH137" s="36"/>
      <c r="BI137" s="4"/>
      <c r="BJ137" s="4"/>
      <c r="BK137" s="4"/>
      <c r="BL137" s="36"/>
      <c r="BM137" s="4"/>
      <c r="BN137" s="4"/>
    </row>
    <row r="138" spans="4:66">
      <c r="D138" s="57">
        <v>42641</v>
      </c>
      <c r="E138" s="58">
        <f>AE126+AS126</f>
        <v>397</v>
      </c>
      <c r="F138" s="36"/>
      <c r="G138" s="4"/>
      <c r="H138" s="4"/>
      <c r="I138" s="36"/>
      <c r="M138" s="36"/>
      <c r="Q138" s="4"/>
      <c r="R138" s="4"/>
      <c r="S138" s="4"/>
      <c r="T138" s="4"/>
      <c r="U138" s="4"/>
      <c r="V138" s="36"/>
      <c r="W138" s="4"/>
      <c r="X138" s="4"/>
      <c r="Y138" s="4"/>
      <c r="Z138" s="4"/>
      <c r="AA138" s="4"/>
      <c r="AB138" s="36"/>
      <c r="AC138" s="4"/>
      <c r="AD138" s="4"/>
      <c r="AE138" s="4"/>
      <c r="AF138" s="4"/>
      <c r="AG138" s="36"/>
      <c r="AH138" s="4"/>
      <c r="AI138" s="4"/>
      <c r="AJ138" s="36"/>
      <c r="AK138" s="4"/>
      <c r="AL138" s="4"/>
      <c r="AM138" s="4"/>
      <c r="AN138" s="4"/>
      <c r="AO138" s="36"/>
      <c r="AR138" s="4"/>
      <c r="AS138" s="4"/>
      <c r="AT138" s="36"/>
      <c r="AU138" s="4"/>
      <c r="AV138" s="4"/>
      <c r="AW138" s="4"/>
      <c r="AX138" s="36"/>
      <c r="AY138" s="36"/>
      <c r="AZ138" s="4"/>
      <c r="BA138" s="4"/>
      <c r="BB138" s="36"/>
      <c r="BC138" s="4"/>
      <c r="BD138" s="4"/>
      <c r="BE138" s="4"/>
      <c r="BF138" s="41"/>
      <c r="BH138" s="36"/>
      <c r="BI138" s="4"/>
      <c r="BJ138" s="4"/>
      <c r="BK138" s="4"/>
      <c r="BL138" s="36"/>
      <c r="BM138" s="4"/>
      <c r="BN138" s="4"/>
    </row>
    <row r="139" spans="4:66">
      <c r="D139" s="57">
        <v>42643</v>
      </c>
      <c r="E139" s="58">
        <f>U126+AF126</f>
        <v>266559</v>
      </c>
      <c r="F139" s="36"/>
      <c r="G139" s="4"/>
      <c r="H139" s="4"/>
      <c r="I139" s="36"/>
      <c r="M139" s="36"/>
      <c r="Q139" s="4"/>
      <c r="R139" s="4"/>
      <c r="S139" s="4"/>
      <c r="T139" s="4"/>
      <c r="U139" s="4"/>
      <c r="V139" s="36"/>
      <c r="W139" s="4"/>
      <c r="X139" s="4"/>
      <c r="Y139" s="4"/>
      <c r="Z139" s="4"/>
      <c r="AA139" s="4"/>
      <c r="AB139" s="36"/>
      <c r="AC139" s="4"/>
      <c r="AD139" s="4"/>
      <c r="AE139" s="4"/>
      <c r="AF139" s="4"/>
      <c r="AG139" s="36"/>
      <c r="AH139" s="4"/>
      <c r="AI139" s="4"/>
      <c r="AJ139" s="36"/>
      <c r="AK139" s="4"/>
      <c r="AL139" s="4"/>
      <c r="AM139" s="4"/>
      <c r="AN139" s="4"/>
      <c r="AO139" s="36"/>
      <c r="AR139" s="4"/>
      <c r="AS139" s="4"/>
      <c r="AT139" s="36"/>
      <c r="AU139" s="4"/>
      <c r="AV139" s="4"/>
      <c r="AW139" s="4"/>
      <c r="AX139" s="36"/>
      <c r="AY139" s="36"/>
      <c r="AZ139" s="4"/>
      <c r="BA139" s="4"/>
      <c r="BB139" s="36"/>
      <c r="BC139" s="4"/>
      <c r="BD139" s="4"/>
      <c r="BE139" s="4"/>
      <c r="BF139" s="41"/>
      <c r="BH139" s="36"/>
      <c r="BI139" s="4"/>
      <c r="BJ139" s="4"/>
      <c r="BK139" s="4"/>
      <c r="BL139" s="36"/>
      <c r="BM139" s="4"/>
      <c r="BN139" s="4"/>
    </row>
    <row r="140" spans="4:66">
      <c r="E140" s="187">
        <f>SUM(E129:E139)</f>
        <v>161361184</v>
      </c>
      <c r="F140" s="36"/>
      <c r="G140" s="106"/>
      <c r="H140" s="106"/>
      <c r="I140" s="36"/>
      <c r="M140" s="36"/>
      <c r="Q140" s="4"/>
      <c r="R140" s="4"/>
      <c r="S140" s="4"/>
      <c r="T140" s="4"/>
      <c r="U140" s="4"/>
      <c r="V140" s="36"/>
      <c r="W140" s="4"/>
      <c r="X140" s="4"/>
      <c r="Y140" s="4"/>
      <c r="Z140" s="4"/>
      <c r="AA140" s="4"/>
      <c r="AB140" s="36"/>
      <c r="AC140" s="4"/>
      <c r="AD140" s="4"/>
      <c r="AE140" s="4"/>
      <c r="AF140" s="4"/>
      <c r="AG140" s="36"/>
      <c r="AH140" s="4"/>
      <c r="AI140" s="4"/>
      <c r="AJ140" s="36"/>
      <c r="AK140" s="4"/>
      <c r="AL140" s="4"/>
      <c r="AM140" s="4"/>
      <c r="AN140" s="4"/>
      <c r="AO140" s="36"/>
      <c r="AR140" s="4"/>
      <c r="AS140" s="4"/>
      <c r="AT140" s="36"/>
      <c r="AU140" s="4"/>
      <c r="AV140" s="4"/>
      <c r="AW140" s="4"/>
      <c r="AX140" s="36"/>
      <c r="AY140" s="36"/>
      <c r="AZ140" s="4"/>
      <c r="BA140" s="4"/>
      <c r="BB140" s="36"/>
      <c r="BC140" s="4"/>
      <c r="BD140" s="4"/>
      <c r="BE140" s="4"/>
      <c r="BF140" s="41"/>
      <c r="BH140" s="36"/>
      <c r="BI140" s="4"/>
      <c r="BJ140" s="4"/>
      <c r="BK140" s="4"/>
      <c r="BL140" s="36"/>
      <c r="BM140" s="4"/>
      <c r="BN140" s="4"/>
    </row>
    <row r="141" spans="4:66">
      <c r="F141" s="36"/>
      <c r="G141" s="4"/>
      <c r="H141" s="4"/>
      <c r="I141" s="36"/>
      <c r="M141" s="36"/>
      <c r="Q141" s="4"/>
      <c r="R141" s="4"/>
      <c r="S141" s="4"/>
      <c r="T141" s="4"/>
      <c r="U141" s="4"/>
      <c r="V141" s="36"/>
      <c r="W141" s="4"/>
      <c r="X141" s="4"/>
      <c r="Y141" s="4"/>
      <c r="Z141" s="4"/>
      <c r="AA141" s="4"/>
      <c r="AB141" s="36"/>
      <c r="AC141" s="4"/>
      <c r="AD141" s="4"/>
      <c r="AE141" s="4"/>
      <c r="AF141" s="4"/>
      <c r="AG141" s="36"/>
      <c r="AH141" s="4"/>
      <c r="AI141" s="4"/>
      <c r="AJ141" s="36"/>
      <c r="AK141" s="4"/>
      <c r="AL141" s="4"/>
      <c r="AM141" s="4"/>
      <c r="AN141" s="4"/>
      <c r="AO141" s="36"/>
      <c r="AR141" s="4"/>
      <c r="AS141" s="4"/>
      <c r="AT141" s="36"/>
      <c r="AU141" s="4"/>
      <c r="AV141" s="4"/>
      <c r="AW141" s="4"/>
      <c r="AX141" s="36"/>
      <c r="AY141" s="36"/>
      <c r="AZ141" s="4"/>
      <c r="BA141" s="4"/>
      <c r="BB141" s="36"/>
      <c r="BC141" s="4"/>
      <c r="BD141" s="4"/>
      <c r="BE141" s="4"/>
      <c r="BF141" s="41"/>
      <c r="BH141" s="36"/>
      <c r="BI141" s="4"/>
      <c r="BJ141" s="4"/>
      <c r="BK141" s="4"/>
      <c r="BL141" s="36"/>
      <c r="BM141" s="4"/>
      <c r="BN141" s="4"/>
    </row>
    <row r="142" spans="4:66">
      <c r="F142" s="36"/>
      <c r="G142" s="4"/>
      <c r="H142" s="4"/>
      <c r="I142" s="36"/>
      <c r="M142" s="36"/>
      <c r="Q142" s="4"/>
      <c r="R142" s="4"/>
      <c r="S142" s="4"/>
      <c r="T142" s="4"/>
      <c r="U142" s="4"/>
      <c r="V142" s="36"/>
      <c r="W142" s="4"/>
      <c r="X142" s="4"/>
      <c r="Y142" s="4"/>
      <c r="Z142" s="4"/>
      <c r="AA142" s="4"/>
      <c r="AB142" s="36"/>
      <c r="AC142" s="4"/>
      <c r="AD142" s="4"/>
      <c r="AE142" s="4"/>
      <c r="AF142" s="4"/>
      <c r="AG142" s="36"/>
      <c r="AH142" s="4"/>
      <c r="AI142" s="4"/>
      <c r="AJ142" s="36"/>
      <c r="AK142" s="4"/>
      <c r="AL142" s="4"/>
      <c r="AM142" s="4"/>
      <c r="AN142" s="4"/>
      <c r="AO142" s="36"/>
      <c r="AR142" s="4"/>
      <c r="AS142" s="4"/>
      <c r="AT142" s="36"/>
      <c r="AU142" s="4"/>
      <c r="AV142" s="4"/>
      <c r="AW142" s="4"/>
      <c r="AX142" s="36"/>
      <c r="AY142" s="36"/>
      <c r="AZ142" s="4"/>
      <c r="BA142" s="4"/>
      <c r="BB142" s="36"/>
      <c r="BC142" s="4"/>
      <c r="BD142" s="4"/>
      <c r="BE142" s="4"/>
      <c r="BF142" s="41"/>
      <c r="BH142" s="36"/>
      <c r="BI142" s="4"/>
      <c r="BJ142" s="4"/>
      <c r="BK142" s="4"/>
      <c r="BL142" s="36"/>
      <c r="BM142" s="4"/>
      <c r="BN142" s="4"/>
    </row>
    <row r="143" spans="4:66">
      <c r="F143" s="36"/>
      <c r="G143" s="4"/>
      <c r="H143" s="4"/>
      <c r="I143" s="36"/>
      <c r="M143" s="36"/>
      <c r="Q143" s="4"/>
      <c r="R143" s="4"/>
      <c r="S143" s="4"/>
      <c r="T143" s="4"/>
      <c r="U143" s="4"/>
      <c r="V143" s="36"/>
      <c r="W143" s="4"/>
      <c r="X143" s="4"/>
      <c r="Y143" s="4"/>
      <c r="Z143" s="4"/>
      <c r="AA143" s="4"/>
      <c r="AB143" s="36"/>
      <c r="AC143" s="4"/>
      <c r="AD143" s="4"/>
      <c r="AE143" s="4"/>
      <c r="AF143" s="4"/>
      <c r="AG143" s="36"/>
      <c r="AH143" s="4"/>
      <c r="AI143" s="4"/>
      <c r="AJ143" s="36"/>
      <c r="AK143" s="4"/>
      <c r="AL143" s="4"/>
      <c r="AM143" s="4"/>
      <c r="AN143" s="4"/>
      <c r="AO143" s="36"/>
      <c r="AR143" s="4"/>
      <c r="AS143" s="4"/>
      <c r="AT143" s="36"/>
      <c r="AU143" s="4"/>
      <c r="AV143" s="4"/>
      <c r="AW143" s="4"/>
      <c r="AX143" s="36"/>
      <c r="AY143" s="36"/>
      <c r="AZ143" s="4"/>
      <c r="BA143" s="4"/>
      <c r="BB143" s="36"/>
      <c r="BC143" s="4"/>
      <c r="BD143" s="4"/>
      <c r="BE143" s="4"/>
      <c r="BF143" s="41"/>
      <c r="BH143" s="36"/>
      <c r="BI143" s="4"/>
      <c r="BJ143" s="4"/>
      <c r="BK143" s="4"/>
      <c r="BL143" s="36"/>
      <c r="BM143" s="4"/>
      <c r="BN143" s="4"/>
    </row>
    <row r="144" spans="4:66">
      <c r="F144" s="36"/>
      <c r="G144" s="4"/>
      <c r="H144" s="4"/>
      <c r="I144" s="36"/>
      <c r="M144" s="36"/>
      <c r="Q144" s="4"/>
      <c r="R144" s="4"/>
      <c r="S144" s="4"/>
      <c r="T144" s="4"/>
      <c r="U144" s="4"/>
      <c r="V144" s="36"/>
      <c r="W144" s="4"/>
      <c r="X144" s="4"/>
      <c r="Y144" s="4"/>
      <c r="Z144" s="4"/>
      <c r="AA144" s="4"/>
      <c r="AB144" s="36"/>
      <c r="AC144" s="4"/>
      <c r="AD144" s="4"/>
      <c r="AE144" s="4"/>
      <c r="AF144" s="4"/>
      <c r="AG144" s="36"/>
      <c r="AH144" s="4"/>
      <c r="AI144" s="4"/>
      <c r="AJ144" s="36"/>
      <c r="AK144" s="4"/>
      <c r="AL144" s="4"/>
      <c r="AM144" s="4"/>
      <c r="AN144" s="4"/>
      <c r="AO144" s="36"/>
      <c r="AR144" s="4"/>
      <c r="AS144" s="4"/>
      <c r="AT144" s="36"/>
      <c r="AU144" s="4"/>
      <c r="AV144" s="4"/>
      <c r="AW144" s="4"/>
      <c r="AX144" s="36"/>
      <c r="AY144" s="36"/>
      <c r="AZ144" s="4"/>
      <c r="BA144" s="4"/>
      <c r="BB144" s="36"/>
      <c r="BC144" s="4"/>
      <c r="BD144" s="4"/>
      <c r="BE144" s="4"/>
      <c r="BF144" s="41"/>
      <c r="BH144" s="36"/>
      <c r="BI144" s="4"/>
      <c r="BJ144" s="4"/>
      <c r="BK144" s="4"/>
      <c r="BL144" s="36"/>
      <c r="BM144" s="4"/>
      <c r="BN144" s="4"/>
    </row>
    <row r="145" spans="1:66">
      <c r="F145" s="36"/>
      <c r="G145" s="4"/>
      <c r="H145" s="4"/>
      <c r="I145" s="36"/>
      <c r="M145" s="36"/>
      <c r="Q145" s="4"/>
      <c r="R145" s="4"/>
      <c r="S145" s="4"/>
      <c r="T145" s="4"/>
      <c r="U145" s="4"/>
      <c r="V145" s="36"/>
      <c r="W145" s="4"/>
      <c r="X145" s="4"/>
      <c r="Y145" s="4"/>
      <c r="Z145" s="4"/>
      <c r="AA145" s="4"/>
      <c r="AB145" s="36"/>
      <c r="AC145" s="4"/>
      <c r="AD145" s="4"/>
      <c r="AE145" s="4"/>
      <c r="AF145" s="4"/>
      <c r="AG145" s="36"/>
      <c r="AH145" s="4"/>
      <c r="AI145" s="4"/>
      <c r="AJ145" s="36"/>
      <c r="AK145" s="4"/>
      <c r="AL145" s="4"/>
      <c r="AM145" s="4"/>
      <c r="AN145" s="4"/>
      <c r="AO145" s="36"/>
      <c r="AR145" s="4"/>
      <c r="AS145" s="4"/>
      <c r="AT145" s="36"/>
      <c r="AU145" s="4"/>
      <c r="AV145" s="4"/>
      <c r="AW145" s="4"/>
      <c r="AX145" s="36"/>
      <c r="AY145" s="36"/>
      <c r="AZ145" s="4"/>
      <c r="BA145" s="4"/>
      <c r="BB145" s="36"/>
      <c r="BC145" s="4"/>
      <c r="BD145" s="4"/>
      <c r="BE145" s="4"/>
      <c r="BF145" s="41"/>
      <c r="BH145" s="36"/>
      <c r="BI145" s="4"/>
      <c r="BJ145" s="4"/>
      <c r="BK145" s="4"/>
      <c r="BL145" s="36"/>
      <c r="BM145" s="4"/>
      <c r="BN145" s="4"/>
    </row>
    <row r="146" spans="1:66">
      <c r="F146" s="36"/>
      <c r="G146" s="4"/>
      <c r="H146" s="4"/>
      <c r="I146" s="36"/>
      <c r="M146" s="36"/>
      <c r="Q146" s="4"/>
      <c r="R146" s="4"/>
      <c r="S146" s="4"/>
      <c r="T146" s="4"/>
      <c r="U146" s="4"/>
      <c r="V146" s="36"/>
      <c r="W146" s="4"/>
      <c r="X146" s="4"/>
      <c r="Y146" s="4"/>
      <c r="Z146" s="4"/>
      <c r="AA146" s="4"/>
      <c r="AB146" s="36"/>
      <c r="AC146" s="4"/>
      <c r="AD146" s="4"/>
      <c r="AE146" s="4"/>
      <c r="AF146" s="4"/>
      <c r="AG146" s="36"/>
      <c r="AH146" s="4"/>
      <c r="AI146" s="4"/>
      <c r="AJ146" s="36"/>
      <c r="AK146" s="4"/>
      <c r="AL146" s="4"/>
      <c r="AM146" s="4"/>
      <c r="AN146" s="4"/>
      <c r="AO146" s="36"/>
      <c r="AR146" s="4"/>
      <c r="AS146" s="4"/>
      <c r="AT146" s="36"/>
      <c r="AU146" s="4"/>
      <c r="AV146" s="4"/>
      <c r="AW146" s="4"/>
      <c r="AX146" s="36"/>
      <c r="AY146" s="36"/>
      <c r="AZ146" s="4"/>
      <c r="BA146" s="4"/>
      <c r="BB146" s="36"/>
      <c r="BC146" s="4"/>
      <c r="BD146" s="4"/>
      <c r="BE146" s="4"/>
      <c r="BF146" s="41"/>
      <c r="BH146" s="36"/>
      <c r="BI146" s="4"/>
      <c r="BJ146" s="4"/>
      <c r="BK146" s="4"/>
      <c r="BL146" s="36"/>
      <c r="BM146" s="4"/>
      <c r="BN146" s="4"/>
    </row>
    <row r="147" spans="1:66">
      <c r="F147" s="36"/>
      <c r="G147" s="4"/>
      <c r="H147" s="4"/>
      <c r="I147" s="36"/>
      <c r="M147" s="36"/>
      <c r="Q147" s="4"/>
      <c r="R147" s="4"/>
      <c r="S147" s="4"/>
      <c r="T147" s="4"/>
      <c r="U147" s="4"/>
      <c r="V147" s="36"/>
      <c r="W147" s="4"/>
      <c r="X147" s="4"/>
      <c r="Y147" s="4"/>
      <c r="Z147" s="4"/>
      <c r="AA147" s="4"/>
      <c r="AB147" s="36"/>
      <c r="AC147" s="4"/>
      <c r="AD147" s="4"/>
      <c r="AE147" s="4"/>
      <c r="AF147" s="4"/>
      <c r="AG147" s="36"/>
      <c r="AH147" s="4"/>
      <c r="AI147" s="4"/>
      <c r="AJ147" s="36"/>
      <c r="AK147" s="4"/>
      <c r="AL147" s="4"/>
      <c r="AM147" s="4"/>
      <c r="AN147" s="4"/>
      <c r="AO147" s="36"/>
      <c r="AR147" s="4"/>
      <c r="AS147" s="4"/>
      <c r="AT147" s="36"/>
      <c r="AU147" s="4"/>
      <c r="AV147" s="4"/>
      <c r="AW147" s="4"/>
      <c r="AX147" s="36"/>
      <c r="AY147" s="36"/>
      <c r="AZ147" s="4"/>
      <c r="BA147" s="4"/>
      <c r="BB147" s="36"/>
      <c r="BC147" s="4"/>
      <c r="BD147" s="4"/>
      <c r="BE147" s="4"/>
      <c r="BF147" s="41"/>
      <c r="BH147" s="36"/>
      <c r="BI147" s="4"/>
      <c r="BJ147" s="4"/>
      <c r="BK147" s="4"/>
      <c r="BL147" s="36"/>
      <c r="BM147" s="4"/>
      <c r="BN147" s="4"/>
    </row>
    <row r="148" spans="1:66">
      <c r="F148" s="36"/>
      <c r="G148" s="4"/>
      <c r="H148" s="4"/>
      <c r="I148" s="36"/>
      <c r="M148" s="36"/>
      <c r="Q148" s="4"/>
      <c r="R148" s="4"/>
      <c r="S148" s="4"/>
      <c r="T148" s="4"/>
      <c r="U148" s="4"/>
      <c r="V148" s="36"/>
      <c r="W148" s="4"/>
      <c r="X148" s="4"/>
      <c r="Y148" s="4"/>
      <c r="Z148" s="4"/>
      <c r="AA148" s="4"/>
      <c r="AB148" s="36"/>
      <c r="AC148" s="4"/>
      <c r="AD148" s="4"/>
      <c r="AE148" s="4"/>
      <c r="AF148" s="4"/>
      <c r="AG148" s="36"/>
      <c r="AH148" s="4"/>
      <c r="AI148" s="4"/>
      <c r="AJ148" s="36"/>
      <c r="AK148" s="4"/>
      <c r="AL148" s="4"/>
      <c r="AM148" s="4"/>
      <c r="AN148" s="4"/>
      <c r="AO148" s="36"/>
      <c r="AR148" s="4"/>
      <c r="AS148" s="4"/>
      <c r="AT148" s="36"/>
      <c r="AU148" s="4"/>
      <c r="AV148" s="4"/>
      <c r="AW148" s="4"/>
      <c r="AX148" s="36"/>
      <c r="AY148" s="36"/>
      <c r="AZ148" s="4"/>
      <c r="BA148" s="4"/>
      <c r="BB148" s="36"/>
      <c r="BC148" s="4"/>
      <c r="BD148" s="4"/>
      <c r="BE148" s="4"/>
      <c r="BF148" s="41"/>
      <c r="BH148" s="36"/>
      <c r="BI148" s="4"/>
      <c r="BJ148" s="4"/>
      <c r="BK148" s="4"/>
      <c r="BL148" s="36"/>
      <c r="BM148" s="4"/>
      <c r="BN148" s="4"/>
    </row>
    <row r="149" spans="1:66">
      <c r="F149" s="36"/>
      <c r="G149" s="4"/>
      <c r="H149" s="4"/>
      <c r="I149" s="36"/>
      <c r="M149" s="36"/>
      <c r="Q149" s="4"/>
      <c r="R149" s="4"/>
      <c r="S149" s="4"/>
      <c r="T149" s="4"/>
      <c r="U149" s="4"/>
      <c r="V149" s="36"/>
      <c r="W149" s="4"/>
      <c r="X149" s="4"/>
      <c r="Y149" s="4"/>
      <c r="Z149" s="4"/>
      <c r="AA149" s="4"/>
      <c r="AB149" s="36"/>
      <c r="AC149" s="4"/>
      <c r="AD149" s="4"/>
      <c r="AE149" s="4"/>
      <c r="AF149" s="4"/>
      <c r="AG149" s="36"/>
      <c r="AH149" s="4"/>
      <c r="AI149" s="4"/>
      <c r="AJ149" s="36"/>
      <c r="AK149" s="4"/>
      <c r="AL149" s="4"/>
      <c r="AM149" s="4"/>
      <c r="AN149" s="4"/>
      <c r="AO149" s="36"/>
      <c r="AR149" s="4"/>
      <c r="AS149" s="4"/>
      <c r="AT149" s="36"/>
      <c r="AU149" s="4"/>
      <c r="AV149" s="4"/>
      <c r="AW149" s="4"/>
      <c r="AX149" s="36"/>
      <c r="AY149" s="36"/>
      <c r="AZ149" s="4"/>
      <c r="BA149" s="4"/>
      <c r="BB149" s="36"/>
      <c r="BC149" s="4"/>
      <c r="BD149" s="4"/>
      <c r="BE149" s="4"/>
      <c r="BF149" s="41"/>
      <c r="BH149" s="36"/>
      <c r="BI149" s="4"/>
      <c r="BJ149" s="4"/>
      <c r="BK149" s="4"/>
      <c r="BL149" s="36"/>
      <c r="BM149" s="4"/>
      <c r="BN149" s="4"/>
    </row>
    <row r="150" spans="1:66">
      <c r="F150" s="36"/>
      <c r="G150" s="4"/>
      <c r="H150" s="4"/>
      <c r="I150" s="36"/>
      <c r="M150" s="36"/>
      <c r="Q150" s="4"/>
      <c r="R150" s="4"/>
      <c r="S150" s="4"/>
      <c r="T150" s="4"/>
      <c r="U150" s="4"/>
      <c r="V150" s="36"/>
      <c r="W150" s="4"/>
      <c r="X150" s="4"/>
      <c r="Y150" s="4"/>
      <c r="Z150" s="4"/>
      <c r="AA150" s="4"/>
      <c r="AB150" s="36"/>
      <c r="AC150" s="4"/>
      <c r="AD150" s="4"/>
      <c r="AE150" s="4"/>
      <c r="AF150" s="4"/>
      <c r="AG150" s="36"/>
      <c r="AH150" s="4"/>
      <c r="AI150" s="4"/>
      <c r="AJ150" s="36"/>
      <c r="AK150" s="4"/>
      <c r="AL150" s="4"/>
      <c r="AM150" s="4"/>
      <c r="AN150" s="4"/>
      <c r="AO150" s="36"/>
      <c r="AR150" s="4"/>
      <c r="AS150" s="4"/>
      <c r="AT150" s="36"/>
      <c r="AU150" s="4"/>
      <c r="AV150" s="4"/>
      <c r="AW150" s="4"/>
      <c r="AX150" s="36"/>
      <c r="AY150" s="36"/>
      <c r="AZ150" s="4"/>
      <c r="BA150" s="4"/>
      <c r="BB150" s="36"/>
      <c r="BC150" s="4"/>
      <c r="BD150" s="4"/>
      <c r="BE150" s="4"/>
      <c r="BF150" s="41"/>
      <c r="BH150" s="36"/>
      <c r="BI150" s="4"/>
      <c r="BJ150" s="4"/>
      <c r="BK150" s="4"/>
      <c r="BL150" s="36"/>
      <c r="BM150" s="4"/>
      <c r="BN150" s="4"/>
    </row>
    <row r="151" spans="1:66" s="4" customFormat="1">
      <c r="A151" s="41"/>
      <c r="B151" s="41"/>
      <c r="C151" s="41"/>
      <c r="D151" s="41"/>
      <c r="E151" s="59"/>
      <c r="F151" s="36"/>
      <c r="I151" s="36"/>
      <c r="J151" s="41"/>
      <c r="K151" s="41"/>
      <c r="L151" s="41"/>
      <c r="M151" s="36"/>
      <c r="N151" s="41"/>
      <c r="O151" s="41"/>
      <c r="P151" s="41"/>
      <c r="V151" s="36"/>
      <c r="AB151" s="36"/>
      <c r="AG151" s="36"/>
      <c r="AJ151" s="36"/>
      <c r="AO151" s="36"/>
      <c r="AP151" s="41"/>
      <c r="AQ151" s="41"/>
      <c r="AT151" s="36"/>
      <c r="AX151" s="36"/>
      <c r="AY151" s="36"/>
      <c r="BB151" s="36"/>
      <c r="BF151" s="41"/>
      <c r="BG151" s="135"/>
      <c r="BH151" s="36"/>
      <c r="BL151" s="36"/>
    </row>
    <row r="152" spans="1:66" s="4" customFormat="1">
      <c r="A152" s="41"/>
      <c r="B152" s="41"/>
      <c r="C152" s="41"/>
      <c r="D152" s="41"/>
      <c r="E152" s="59"/>
      <c r="F152" s="36"/>
      <c r="I152" s="36"/>
      <c r="J152" s="41"/>
      <c r="K152" s="41"/>
      <c r="L152" s="41"/>
      <c r="M152" s="36"/>
      <c r="N152" s="41"/>
      <c r="O152" s="41"/>
      <c r="P152" s="41"/>
      <c r="V152" s="36"/>
      <c r="AB152" s="36"/>
      <c r="AG152" s="36"/>
      <c r="AJ152" s="36"/>
      <c r="AO152" s="36"/>
      <c r="AP152" s="41"/>
      <c r="AQ152" s="41"/>
      <c r="AT152" s="36"/>
      <c r="AX152" s="36"/>
      <c r="AY152" s="36"/>
      <c r="BB152" s="36"/>
      <c r="BF152" s="41"/>
      <c r="BG152" s="135"/>
      <c r="BH152" s="36"/>
      <c r="BL152" s="36"/>
    </row>
    <row r="153" spans="1:66" s="4" customFormat="1">
      <c r="A153" s="41"/>
      <c r="B153" s="41"/>
      <c r="C153" s="41"/>
      <c r="D153" s="41"/>
      <c r="E153" s="59"/>
      <c r="F153" s="36"/>
      <c r="I153" s="36"/>
      <c r="J153" s="41"/>
      <c r="K153" s="41"/>
      <c r="L153" s="41"/>
      <c r="M153" s="36"/>
      <c r="N153" s="41"/>
      <c r="O153" s="41"/>
      <c r="P153" s="41"/>
      <c r="V153" s="36"/>
      <c r="AB153" s="36"/>
      <c r="AG153" s="36"/>
      <c r="AJ153" s="36"/>
      <c r="AO153" s="36"/>
      <c r="AP153" s="41"/>
      <c r="AQ153" s="41"/>
      <c r="AT153" s="36"/>
      <c r="AX153" s="36"/>
      <c r="AY153" s="36"/>
      <c r="BB153" s="36"/>
      <c r="BF153" s="41"/>
      <c r="BG153" s="135"/>
      <c r="BH153" s="36"/>
      <c r="BL153" s="36"/>
    </row>
    <row r="154" spans="1:66" s="4" customFormat="1">
      <c r="A154" s="41"/>
      <c r="B154" s="41"/>
      <c r="C154" s="41"/>
      <c r="D154" s="41"/>
      <c r="E154" s="59"/>
      <c r="F154" s="36"/>
      <c r="I154" s="36"/>
      <c r="J154" s="41"/>
      <c r="K154" s="41"/>
      <c r="L154" s="41"/>
      <c r="M154" s="36"/>
      <c r="N154" s="41"/>
      <c r="O154" s="41"/>
      <c r="P154" s="41"/>
      <c r="V154" s="36"/>
      <c r="AB154" s="36"/>
      <c r="AG154" s="36"/>
      <c r="AJ154" s="36"/>
      <c r="AO154" s="36"/>
      <c r="AP154" s="41"/>
      <c r="AQ154" s="41"/>
      <c r="AT154" s="36"/>
      <c r="AX154" s="36"/>
      <c r="AY154" s="36"/>
      <c r="BB154" s="36"/>
      <c r="BF154" s="41"/>
      <c r="BG154" s="135"/>
      <c r="BH154" s="36"/>
      <c r="BL154" s="36"/>
    </row>
    <row r="155" spans="1:66" s="4" customFormat="1">
      <c r="A155" s="41"/>
      <c r="B155" s="41"/>
      <c r="C155" s="41"/>
      <c r="D155" s="41"/>
      <c r="E155" s="59"/>
      <c r="F155" s="36"/>
      <c r="I155" s="36"/>
      <c r="J155" s="41"/>
      <c r="K155" s="41"/>
      <c r="L155" s="41"/>
      <c r="M155" s="36"/>
      <c r="N155" s="41"/>
      <c r="O155" s="41"/>
      <c r="P155" s="41"/>
      <c r="V155" s="36"/>
      <c r="AB155" s="36"/>
      <c r="AG155" s="36"/>
      <c r="AJ155" s="36"/>
      <c r="AO155" s="36"/>
      <c r="AP155" s="41"/>
      <c r="AQ155" s="41"/>
      <c r="AT155" s="36"/>
      <c r="AX155" s="36"/>
      <c r="AY155" s="36"/>
      <c r="BB155" s="36"/>
      <c r="BF155" s="41"/>
      <c r="BG155" s="135"/>
      <c r="BH155" s="36"/>
      <c r="BL155" s="36"/>
    </row>
    <row r="156" spans="1:66" s="4" customFormat="1">
      <c r="A156" s="41"/>
      <c r="B156" s="41"/>
      <c r="C156" s="41"/>
      <c r="D156" s="41"/>
      <c r="E156" s="59"/>
      <c r="F156" s="36"/>
      <c r="I156" s="36"/>
      <c r="J156" s="41"/>
      <c r="K156" s="41"/>
      <c r="L156" s="41"/>
      <c r="M156" s="36"/>
      <c r="N156" s="41"/>
      <c r="O156" s="41"/>
      <c r="P156" s="41"/>
      <c r="V156" s="36"/>
      <c r="AB156" s="36"/>
      <c r="AG156" s="36"/>
      <c r="AJ156" s="36"/>
      <c r="AO156" s="36"/>
      <c r="AP156" s="41"/>
      <c r="AQ156" s="41"/>
      <c r="AT156" s="36"/>
      <c r="AX156" s="36"/>
      <c r="AY156" s="36"/>
      <c r="BB156" s="36"/>
      <c r="BF156" s="41"/>
      <c r="BG156" s="135"/>
      <c r="BH156" s="36"/>
      <c r="BL156" s="36"/>
    </row>
    <row r="157" spans="1:66" s="4" customFormat="1">
      <c r="A157" s="41"/>
      <c r="B157" s="41"/>
      <c r="C157" s="41"/>
      <c r="D157" s="41"/>
      <c r="E157" s="59"/>
      <c r="F157" s="36"/>
      <c r="I157" s="36"/>
      <c r="J157" s="41"/>
      <c r="K157" s="41"/>
      <c r="L157" s="41"/>
      <c r="M157" s="36"/>
      <c r="N157" s="41"/>
      <c r="O157" s="41"/>
      <c r="P157" s="41"/>
      <c r="V157" s="36"/>
      <c r="AB157" s="36"/>
      <c r="AG157" s="36"/>
      <c r="AJ157" s="36"/>
      <c r="AO157" s="36"/>
      <c r="AP157" s="41"/>
      <c r="AQ157" s="41"/>
      <c r="AT157" s="36"/>
      <c r="AX157" s="36"/>
      <c r="AY157" s="36"/>
      <c r="BB157" s="36"/>
      <c r="BF157" s="41"/>
      <c r="BG157" s="135"/>
      <c r="BH157" s="36"/>
      <c r="BL157" s="36"/>
    </row>
    <row r="158" spans="1:66" s="4" customFormat="1">
      <c r="A158" s="41"/>
      <c r="B158" s="41"/>
      <c r="C158" s="41"/>
      <c r="D158" s="41"/>
      <c r="E158" s="59"/>
      <c r="F158" s="36"/>
      <c r="I158" s="36"/>
      <c r="J158" s="41"/>
      <c r="K158" s="41"/>
      <c r="L158" s="41"/>
      <c r="M158" s="36"/>
      <c r="N158" s="41"/>
      <c r="O158" s="41"/>
      <c r="P158" s="41"/>
      <c r="V158" s="36"/>
      <c r="AB158" s="36"/>
      <c r="AG158" s="36"/>
      <c r="AJ158" s="36"/>
      <c r="AO158" s="36"/>
      <c r="AP158" s="41"/>
      <c r="AQ158" s="41"/>
      <c r="AT158" s="36"/>
      <c r="AX158" s="36"/>
      <c r="AY158" s="36"/>
      <c r="BB158" s="36"/>
      <c r="BF158" s="41"/>
      <c r="BG158" s="135"/>
      <c r="BH158" s="36"/>
      <c r="BL158" s="36"/>
    </row>
    <row r="159" spans="1:66" s="4" customFormat="1">
      <c r="A159" s="41"/>
      <c r="B159" s="41"/>
      <c r="C159" s="41"/>
      <c r="D159" s="41"/>
      <c r="E159" s="59"/>
      <c r="F159" s="36"/>
      <c r="I159" s="36"/>
      <c r="J159" s="41"/>
      <c r="K159" s="41"/>
      <c r="L159" s="41"/>
      <c r="M159" s="36"/>
      <c r="N159" s="41"/>
      <c r="O159" s="41"/>
      <c r="P159" s="41"/>
      <c r="V159" s="36"/>
      <c r="AB159" s="36"/>
      <c r="AG159" s="36"/>
      <c r="AJ159" s="36"/>
      <c r="AO159" s="36"/>
      <c r="AP159" s="41"/>
      <c r="AQ159" s="41"/>
      <c r="AT159" s="36"/>
      <c r="AX159" s="36"/>
      <c r="AY159" s="36"/>
      <c r="BB159" s="36"/>
      <c r="BF159" s="41"/>
      <c r="BG159" s="135"/>
      <c r="BH159" s="36"/>
      <c r="BL159" s="36"/>
    </row>
    <row r="160" spans="1:66" s="4" customFormat="1">
      <c r="A160" s="41"/>
      <c r="B160" s="41"/>
      <c r="C160" s="41"/>
      <c r="D160" s="41"/>
      <c r="E160" s="59"/>
      <c r="F160" s="36"/>
      <c r="I160" s="36"/>
      <c r="J160" s="41"/>
      <c r="K160" s="41"/>
      <c r="L160" s="41"/>
      <c r="M160" s="36"/>
      <c r="N160" s="41"/>
      <c r="O160" s="41"/>
      <c r="P160" s="41"/>
      <c r="V160" s="36"/>
      <c r="AB160" s="36"/>
      <c r="AG160" s="36"/>
      <c r="AJ160" s="36"/>
      <c r="AO160" s="36"/>
      <c r="AP160" s="41"/>
      <c r="AQ160" s="41"/>
      <c r="AT160" s="36"/>
      <c r="AX160" s="36"/>
      <c r="AY160" s="36"/>
      <c r="BB160" s="36"/>
      <c r="BF160" s="41"/>
      <c r="BG160" s="135"/>
      <c r="BH160" s="36"/>
      <c r="BL160" s="36"/>
    </row>
    <row r="161" spans="1:64" s="4" customFormat="1">
      <c r="A161" s="41"/>
      <c r="B161" s="41"/>
      <c r="C161" s="41"/>
      <c r="D161" s="41"/>
      <c r="E161" s="59"/>
      <c r="F161" s="36"/>
      <c r="I161" s="36"/>
      <c r="J161" s="41"/>
      <c r="K161" s="41"/>
      <c r="L161" s="41"/>
      <c r="M161" s="36"/>
      <c r="N161" s="41"/>
      <c r="O161" s="41"/>
      <c r="P161" s="41"/>
      <c r="V161" s="36"/>
      <c r="AB161" s="36"/>
      <c r="AG161" s="36"/>
      <c r="AJ161" s="36"/>
      <c r="AO161" s="36"/>
      <c r="AP161" s="41"/>
      <c r="AQ161" s="41"/>
      <c r="AT161" s="36"/>
      <c r="AX161" s="36"/>
      <c r="AY161" s="36"/>
      <c r="BB161" s="36"/>
      <c r="BF161" s="41"/>
      <c r="BG161" s="135"/>
      <c r="BH161" s="36"/>
      <c r="BL161" s="36"/>
    </row>
    <row r="162" spans="1:64" s="4" customFormat="1">
      <c r="A162" s="41"/>
      <c r="B162" s="41"/>
      <c r="C162" s="41"/>
      <c r="D162" s="41"/>
      <c r="E162" s="59"/>
      <c r="F162" s="36"/>
      <c r="I162" s="36"/>
      <c r="J162" s="41"/>
      <c r="K162" s="41"/>
      <c r="L162" s="41"/>
      <c r="M162" s="36"/>
      <c r="N162" s="41"/>
      <c r="O162" s="41"/>
      <c r="P162" s="41"/>
      <c r="V162" s="36"/>
      <c r="AB162" s="36"/>
      <c r="AG162" s="36"/>
      <c r="AJ162" s="36"/>
      <c r="AO162" s="36"/>
      <c r="AP162" s="41"/>
      <c r="AQ162" s="41"/>
      <c r="AT162" s="36"/>
      <c r="AX162" s="36"/>
      <c r="AY162" s="36"/>
      <c r="BB162" s="36"/>
      <c r="BF162" s="41"/>
      <c r="BG162" s="135"/>
      <c r="BH162" s="36"/>
      <c r="BL162" s="36"/>
    </row>
    <row r="163" spans="1:64" s="4" customFormat="1">
      <c r="A163" s="41"/>
      <c r="B163" s="41"/>
      <c r="C163" s="41"/>
      <c r="D163" s="41"/>
      <c r="E163" s="59"/>
      <c r="F163" s="36"/>
      <c r="I163" s="36"/>
      <c r="J163" s="41"/>
      <c r="K163" s="41"/>
      <c r="L163" s="41"/>
      <c r="M163" s="36"/>
      <c r="N163" s="41"/>
      <c r="O163" s="41"/>
      <c r="P163" s="41"/>
      <c r="V163" s="36"/>
      <c r="AB163" s="36"/>
      <c r="AG163" s="36"/>
      <c r="AJ163" s="36"/>
      <c r="AO163" s="36"/>
      <c r="AP163" s="41"/>
      <c r="AQ163" s="41"/>
      <c r="AT163" s="36"/>
      <c r="AX163" s="36"/>
      <c r="AY163" s="36"/>
      <c r="BB163" s="36"/>
      <c r="BF163" s="41"/>
      <c r="BG163" s="135"/>
      <c r="BH163" s="36"/>
      <c r="BL163" s="36"/>
    </row>
    <row r="164" spans="1:64" s="4" customFormat="1">
      <c r="A164" s="41"/>
      <c r="B164" s="41"/>
      <c r="C164" s="41"/>
      <c r="D164" s="41"/>
      <c r="E164" s="59"/>
      <c r="F164" s="36"/>
      <c r="I164" s="36"/>
      <c r="J164" s="41"/>
      <c r="K164" s="41"/>
      <c r="L164" s="41"/>
      <c r="M164" s="36"/>
      <c r="N164" s="41"/>
      <c r="O164" s="41"/>
      <c r="P164" s="41"/>
      <c r="V164" s="36"/>
      <c r="AB164" s="36"/>
      <c r="AG164" s="36"/>
      <c r="AJ164" s="36"/>
      <c r="AO164" s="36"/>
      <c r="AP164" s="41"/>
      <c r="AQ164" s="41"/>
      <c r="AT164" s="36"/>
      <c r="AX164" s="36"/>
      <c r="AY164" s="36"/>
      <c r="BB164" s="36"/>
      <c r="BF164" s="41"/>
      <c r="BG164" s="135"/>
      <c r="BH164" s="36"/>
      <c r="BL164" s="36"/>
    </row>
    <row r="165" spans="1:64" s="4" customFormat="1">
      <c r="A165" s="41"/>
      <c r="B165" s="41"/>
      <c r="C165" s="41"/>
      <c r="D165" s="41"/>
      <c r="E165" s="59"/>
      <c r="F165" s="36"/>
      <c r="I165" s="36"/>
      <c r="J165" s="41"/>
      <c r="K165" s="41"/>
      <c r="L165" s="41"/>
      <c r="M165" s="36"/>
      <c r="N165" s="41"/>
      <c r="O165" s="41"/>
      <c r="P165" s="41"/>
      <c r="V165" s="36"/>
      <c r="AB165" s="36"/>
      <c r="AG165" s="36"/>
      <c r="AJ165" s="36"/>
      <c r="AO165" s="36"/>
      <c r="AP165" s="41"/>
      <c r="AQ165" s="41"/>
      <c r="AT165" s="36"/>
      <c r="AX165" s="36"/>
      <c r="AY165" s="36"/>
      <c r="BB165" s="36"/>
      <c r="BF165" s="41"/>
      <c r="BG165" s="135"/>
      <c r="BH165" s="36"/>
      <c r="BL165" s="36"/>
    </row>
    <row r="166" spans="1:64" s="4" customFormat="1">
      <c r="A166" s="41"/>
      <c r="B166" s="41"/>
      <c r="C166" s="41"/>
      <c r="D166" s="41"/>
      <c r="E166" s="59"/>
      <c r="F166" s="36"/>
      <c r="I166" s="36"/>
      <c r="J166" s="41"/>
      <c r="K166" s="41"/>
      <c r="L166" s="41"/>
      <c r="M166" s="36"/>
      <c r="N166" s="41"/>
      <c r="O166" s="41"/>
      <c r="P166" s="41"/>
      <c r="V166" s="36"/>
      <c r="AB166" s="36"/>
      <c r="AG166" s="36"/>
      <c r="AJ166" s="36"/>
      <c r="AO166" s="36"/>
      <c r="AP166" s="41"/>
      <c r="AQ166" s="41"/>
      <c r="AT166" s="36"/>
      <c r="AX166" s="36"/>
      <c r="AY166" s="36"/>
      <c r="BB166" s="36"/>
      <c r="BF166" s="41"/>
      <c r="BG166" s="135"/>
      <c r="BH166" s="36"/>
      <c r="BL166" s="36"/>
    </row>
    <row r="167" spans="1:64" s="4" customFormat="1">
      <c r="A167" s="41"/>
      <c r="B167" s="41"/>
      <c r="C167" s="41"/>
      <c r="D167" s="41"/>
      <c r="E167" s="59"/>
      <c r="F167" s="36"/>
      <c r="I167" s="36"/>
      <c r="J167" s="41"/>
      <c r="K167" s="41"/>
      <c r="L167" s="41"/>
      <c r="M167" s="36"/>
      <c r="N167" s="41"/>
      <c r="O167" s="41"/>
      <c r="P167" s="41"/>
      <c r="V167" s="36"/>
      <c r="AB167" s="36"/>
      <c r="AG167" s="36"/>
      <c r="AJ167" s="36"/>
      <c r="AO167" s="36"/>
      <c r="AP167" s="41"/>
      <c r="AQ167" s="41"/>
      <c r="AT167" s="36"/>
      <c r="AX167" s="36"/>
      <c r="AY167" s="36"/>
      <c r="BB167" s="36"/>
      <c r="BF167" s="41"/>
      <c r="BG167" s="135"/>
      <c r="BH167" s="36"/>
      <c r="BL167" s="36"/>
    </row>
    <row r="168" spans="1:64" s="4" customFormat="1">
      <c r="A168" s="41"/>
      <c r="B168" s="41"/>
      <c r="C168" s="41"/>
      <c r="D168" s="41"/>
      <c r="E168" s="59"/>
      <c r="F168" s="36"/>
      <c r="I168" s="36"/>
      <c r="J168" s="41"/>
      <c r="K168" s="41"/>
      <c r="L168" s="41"/>
      <c r="M168" s="36"/>
      <c r="N168" s="41"/>
      <c r="O168" s="41"/>
      <c r="P168" s="41"/>
      <c r="V168" s="36"/>
      <c r="AB168" s="36"/>
      <c r="AG168" s="36"/>
      <c r="AJ168" s="36"/>
      <c r="AO168" s="36"/>
      <c r="AP168" s="41"/>
      <c r="AQ168" s="41"/>
      <c r="AT168" s="36"/>
      <c r="AX168" s="36"/>
      <c r="AY168" s="36"/>
      <c r="BB168" s="36"/>
      <c r="BF168" s="41"/>
      <c r="BG168" s="135"/>
      <c r="BH168" s="36"/>
      <c r="BL168" s="36"/>
    </row>
    <row r="169" spans="1:64" s="4" customFormat="1">
      <c r="A169" s="41"/>
      <c r="B169" s="41"/>
      <c r="C169" s="41"/>
      <c r="D169" s="41"/>
      <c r="E169" s="59"/>
      <c r="F169" s="36"/>
      <c r="I169" s="36"/>
      <c r="J169" s="41"/>
      <c r="K169" s="41"/>
      <c r="L169" s="41"/>
      <c r="M169" s="36"/>
      <c r="N169" s="41"/>
      <c r="O169" s="41"/>
      <c r="P169" s="41"/>
      <c r="V169" s="36"/>
      <c r="AB169" s="36"/>
      <c r="AG169" s="36"/>
      <c r="AJ169" s="36"/>
      <c r="AO169" s="36"/>
      <c r="AP169" s="41"/>
      <c r="AQ169" s="41"/>
      <c r="AT169" s="36"/>
      <c r="AX169" s="36"/>
      <c r="AY169" s="36"/>
      <c r="BB169" s="36"/>
      <c r="BF169" s="41"/>
      <c r="BG169" s="135"/>
      <c r="BH169" s="36"/>
      <c r="BL169" s="36"/>
    </row>
    <row r="170" spans="1:64" s="4" customFormat="1">
      <c r="A170" s="41"/>
      <c r="B170" s="41"/>
      <c r="C170" s="41"/>
      <c r="D170" s="41"/>
      <c r="E170" s="59"/>
      <c r="F170" s="36"/>
      <c r="I170" s="36"/>
      <c r="J170" s="41"/>
      <c r="K170" s="41"/>
      <c r="L170" s="41"/>
      <c r="M170" s="36"/>
      <c r="N170" s="41"/>
      <c r="O170" s="41"/>
      <c r="P170" s="41"/>
      <c r="V170" s="36"/>
      <c r="AB170" s="36"/>
      <c r="AG170" s="36"/>
      <c r="AJ170" s="36"/>
      <c r="AO170" s="36"/>
      <c r="AP170" s="41"/>
      <c r="AQ170" s="41"/>
      <c r="AT170" s="36"/>
      <c r="AX170" s="36"/>
      <c r="AY170" s="36"/>
      <c r="BB170" s="36"/>
      <c r="BF170" s="41"/>
      <c r="BG170" s="135"/>
      <c r="BH170" s="36"/>
      <c r="BL170" s="36"/>
    </row>
    <row r="171" spans="1:64" s="4" customFormat="1">
      <c r="A171" s="41"/>
      <c r="B171" s="41"/>
      <c r="C171" s="41"/>
      <c r="D171" s="41"/>
      <c r="E171" s="59"/>
      <c r="F171" s="36"/>
      <c r="I171" s="36"/>
      <c r="J171" s="41"/>
      <c r="K171" s="41"/>
      <c r="L171" s="41"/>
      <c r="M171" s="36"/>
      <c r="N171" s="41"/>
      <c r="O171" s="41"/>
      <c r="P171" s="41"/>
      <c r="V171" s="36"/>
      <c r="AB171" s="36"/>
      <c r="AG171" s="36"/>
      <c r="AJ171" s="36"/>
      <c r="AO171" s="36"/>
      <c r="AP171" s="41"/>
      <c r="AQ171" s="41"/>
      <c r="AT171" s="36"/>
      <c r="AX171" s="36"/>
      <c r="AY171" s="36"/>
      <c r="BB171" s="36"/>
      <c r="BF171" s="41"/>
      <c r="BG171" s="135"/>
      <c r="BH171" s="36"/>
      <c r="BL171" s="36"/>
    </row>
    <row r="172" spans="1:64" s="4" customFormat="1">
      <c r="A172" s="41"/>
      <c r="B172" s="41"/>
      <c r="C172" s="41"/>
      <c r="D172" s="41"/>
      <c r="E172" s="59"/>
      <c r="F172" s="36"/>
      <c r="I172" s="36"/>
      <c r="J172" s="41"/>
      <c r="K172" s="41"/>
      <c r="L172" s="41"/>
      <c r="M172" s="36"/>
      <c r="N172" s="41"/>
      <c r="O172" s="41"/>
      <c r="P172" s="41"/>
      <c r="V172" s="36"/>
      <c r="AB172" s="36"/>
      <c r="AG172" s="36"/>
      <c r="AJ172" s="36"/>
      <c r="AO172" s="36"/>
      <c r="AP172" s="41"/>
      <c r="AQ172" s="41"/>
      <c r="AT172" s="36"/>
      <c r="AX172" s="36"/>
      <c r="AY172" s="36"/>
      <c r="BB172" s="36"/>
      <c r="BF172" s="41"/>
      <c r="BG172" s="135"/>
      <c r="BH172" s="36"/>
      <c r="BL172" s="36"/>
    </row>
    <row r="173" spans="1:64" s="4" customFormat="1">
      <c r="A173" s="41"/>
      <c r="B173" s="41"/>
      <c r="C173" s="41"/>
      <c r="D173" s="41"/>
      <c r="E173" s="59"/>
      <c r="F173" s="36"/>
      <c r="I173" s="36"/>
      <c r="J173" s="41"/>
      <c r="K173" s="41"/>
      <c r="L173" s="41"/>
      <c r="M173" s="36"/>
      <c r="N173" s="41"/>
      <c r="O173" s="41"/>
      <c r="P173" s="41"/>
      <c r="V173" s="36"/>
      <c r="AB173" s="36"/>
      <c r="AG173" s="36"/>
      <c r="AJ173" s="36"/>
      <c r="AO173" s="36"/>
      <c r="AP173" s="41"/>
      <c r="AQ173" s="41"/>
      <c r="AT173" s="36"/>
      <c r="AX173" s="36"/>
      <c r="AY173" s="36"/>
      <c r="BB173" s="36"/>
      <c r="BF173" s="41"/>
      <c r="BG173" s="135"/>
      <c r="BH173" s="36"/>
      <c r="BL173" s="36"/>
    </row>
    <row r="174" spans="1:64" s="4" customFormat="1">
      <c r="A174" s="41"/>
      <c r="B174" s="41"/>
      <c r="C174" s="41"/>
      <c r="D174" s="41"/>
      <c r="E174" s="59"/>
      <c r="F174" s="36"/>
      <c r="I174" s="36"/>
      <c r="J174" s="41"/>
      <c r="K174" s="41"/>
      <c r="L174" s="41"/>
      <c r="M174" s="36"/>
      <c r="N174" s="41"/>
      <c r="O174" s="41"/>
      <c r="P174" s="41"/>
      <c r="V174" s="36"/>
      <c r="AB174" s="36"/>
      <c r="AG174" s="36"/>
      <c r="AJ174" s="36"/>
      <c r="AO174" s="36"/>
      <c r="AP174" s="41"/>
      <c r="AQ174" s="41"/>
      <c r="AT174" s="36"/>
      <c r="AX174" s="36"/>
      <c r="AY174" s="36"/>
      <c r="BB174" s="36"/>
      <c r="BF174" s="41"/>
      <c r="BG174" s="135"/>
      <c r="BH174" s="36"/>
      <c r="BL174" s="36"/>
    </row>
    <row r="175" spans="1:64" s="4" customFormat="1">
      <c r="A175" s="41"/>
      <c r="B175" s="41"/>
      <c r="C175" s="41"/>
      <c r="D175" s="41"/>
      <c r="E175" s="59"/>
      <c r="F175" s="36"/>
      <c r="I175" s="36"/>
      <c r="J175" s="41"/>
      <c r="K175" s="41"/>
      <c r="L175" s="41"/>
      <c r="M175" s="36"/>
      <c r="N175" s="41"/>
      <c r="O175" s="41"/>
      <c r="P175" s="41"/>
      <c r="V175" s="36"/>
      <c r="AB175" s="36"/>
      <c r="AG175" s="36"/>
      <c r="AJ175" s="36"/>
      <c r="AO175" s="36"/>
      <c r="AP175" s="41"/>
      <c r="AQ175" s="41"/>
      <c r="AT175" s="36"/>
      <c r="AX175" s="36"/>
      <c r="AY175" s="36"/>
      <c r="BB175" s="36"/>
      <c r="BF175" s="41"/>
      <c r="BG175" s="135"/>
      <c r="BH175" s="36"/>
      <c r="BL175" s="36"/>
    </row>
    <row r="176" spans="1:64" s="4" customFormat="1">
      <c r="A176" s="41"/>
      <c r="B176" s="41"/>
      <c r="C176" s="41"/>
      <c r="D176" s="41"/>
      <c r="E176" s="59"/>
      <c r="F176" s="36"/>
      <c r="I176" s="36"/>
      <c r="J176" s="41"/>
      <c r="K176" s="41"/>
      <c r="L176" s="41"/>
      <c r="M176" s="36"/>
      <c r="N176" s="41"/>
      <c r="O176" s="41"/>
      <c r="P176" s="41"/>
      <c r="V176" s="36"/>
      <c r="AB176" s="36"/>
      <c r="AG176" s="36"/>
      <c r="AJ176" s="36"/>
      <c r="AO176" s="36"/>
      <c r="AP176" s="41"/>
      <c r="AQ176" s="41"/>
      <c r="AT176" s="36"/>
      <c r="AX176" s="36"/>
      <c r="AY176" s="36"/>
      <c r="BB176" s="36"/>
      <c r="BF176" s="41"/>
      <c r="BG176" s="135"/>
      <c r="BH176" s="36"/>
      <c r="BL176" s="36"/>
    </row>
    <row r="177" spans="1:64" s="4" customFormat="1">
      <c r="A177" s="41"/>
      <c r="B177" s="41"/>
      <c r="C177" s="41"/>
      <c r="D177" s="41"/>
      <c r="E177" s="59"/>
      <c r="F177" s="36"/>
      <c r="I177" s="36"/>
      <c r="J177" s="41"/>
      <c r="K177" s="41"/>
      <c r="L177" s="41"/>
      <c r="M177" s="36"/>
      <c r="N177" s="41"/>
      <c r="O177" s="41"/>
      <c r="P177" s="41"/>
      <c r="V177" s="36"/>
      <c r="AB177" s="36"/>
      <c r="AG177" s="36"/>
      <c r="AJ177" s="36"/>
      <c r="AO177" s="36"/>
      <c r="AP177" s="41"/>
      <c r="AQ177" s="41"/>
      <c r="AT177" s="36"/>
      <c r="AX177" s="36"/>
      <c r="AY177" s="36"/>
      <c r="BB177" s="36"/>
      <c r="BF177" s="41"/>
      <c r="BG177" s="135"/>
      <c r="BH177" s="36"/>
      <c r="BL177" s="36"/>
    </row>
    <row r="178" spans="1:64" s="4" customFormat="1">
      <c r="A178" s="41"/>
      <c r="B178" s="41"/>
      <c r="C178" s="41"/>
      <c r="D178" s="41"/>
      <c r="E178" s="59"/>
      <c r="F178" s="36"/>
      <c r="I178" s="36"/>
      <c r="J178" s="41"/>
      <c r="K178" s="41"/>
      <c r="L178" s="41"/>
      <c r="M178" s="36"/>
      <c r="N178" s="41"/>
      <c r="O178" s="41"/>
      <c r="P178" s="41"/>
      <c r="V178" s="36"/>
      <c r="AB178" s="36"/>
      <c r="AG178" s="36"/>
      <c r="AJ178" s="36"/>
      <c r="AO178" s="36"/>
      <c r="AP178" s="41"/>
      <c r="AQ178" s="41"/>
      <c r="AT178" s="36"/>
      <c r="AX178" s="36"/>
      <c r="AY178" s="36"/>
      <c r="BB178" s="36"/>
      <c r="BF178" s="41"/>
      <c r="BG178" s="135"/>
      <c r="BH178" s="36"/>
      <c r="BL178" s="36"/>
    </row>
    <row r="179" spans="1:64" s="4" customFormat="1">
      <c r="A179" s="41"/>
      <c r="B179" s="41"/>
      <c r="C179" s="41"/>
      <c r="D179" s="41"/>
      <c r="E179" s="59"/>
      <c r="F179" s="36"/>
      <c r="I179" s="36"/>
      <c r="J179" s="41"/>
      <c r="K179" s="41"/>
      <c r="L179" s="41"/>
      <c r="M179" s="36"/>
      <c r="N179" s="41"/>
      <c r="O179" s="41"/>
      <c r="P179" s="41"/>
      <c r="V179" s="36"/>
      <c r="AB179" s="36"/>
      <c r="AG179" s="36"/>
      <c r="AJ179" s="36"/>
      <c r="AO179" s="36"/>
      <c r="AP179" s="41"/>
      <c r="AQ179" s="41"/>
      <c r="AT179" s="36"/>
      <c r="AX179" s="36"/>
      <c r="AY179" s="36"/>
      <c r="BB179" s="36"/>
      <c r="BF179" s="41"/>
      <c r="BG179" s="135"/>
      <c r="BH179" s="36"/>
      <c r="BL179" s="36"/>
    </row>
    <row r="180" spans="1:64" s="4" customFormat="1">
      <c r="A180" s="41"/>
      <c r="B180" s="41"/>
      <c r="C180" s="41"/>
      <c r="D180" s="41"/>
      <c r="E180" s="59"/>
      <c r="F180" s="36"/>
      <c r="I180" s="36"/>
      <c r="J180" s="41"/>
      <c r="K180" s="41"/>
      <c r="L180" s="41"/>
      <c r="M180" s="36"/>
      <c r="N180" s="41"/>
      <c r="O180" s="41"/>
      <c r="P180" s="41"/>
      <c r="V180" s="36"/>
      <c r="AB180" s="36"/>
      <c r="AG180" s="36"/>
      <c r="AJ180" s="36"/>
      <c r="AO180" s="36"/>
      <c r="AP180" s="41"/>
      <c r="AQ180" s="41"/>
      <c r="AT180" s="36"/>
      <c r="AX180" s="36"/>
      <c r="AY180" s="36"/>
      <c r="BB180" s="36"/>
      <c r="BF180" s="41"/>
      <c r="BG180" s="135"/>
      <c r="BH180" s="36"/>
      <c r="BL180" s="36"/>
    </row>
    <row r="181" spans="1:64" s="4" customFormat="1">
      <c r="A181" s="41"/>
      <c r="B181" s="41"/>
      <c r="C181" s="41"/>
      <c r="D181" s="41"/>
      <c r="E181" s="59"/>
      <c r="F181" s="36"/>
      <c r="I181" s="36"/>
      <c r="J181" s="41"/>
      <c r="K181" s="41"/>
      <c r="L181" s="41"/>
      <c r="M181" s="36"/>
      <c r="N181" s="41"/>
      <c r="O181" s="41"/>
      <c r="P181" s="41"/>
      <c r="V181" s="36"/>
      <c r="AB181" s="36"/>
      <c r="AG181" s="36"/>
      <c r="AJ181" s="36"/>
      <c r="AO181" s="36"/>
      <c r="AP181" s="41"/>
      <c r="AQ181" s="41"/>
      <c r="AT181" s="36"/>
      <c r="AX181" s="36"/>
      <c r="AY181" s="36"/>
      <c r="BB181" s="36"/>
      <c r="BF181" s="41"/>
      <c r="BG181" s="135"/>
      <c r="BH181" s="36"/>
      <c r="BL181" s="36"/>
    </row>
    <row r="182" spans="1:64" s="4" customFormat="1">
      <c r="A182" s="41"/>
      <c r="B182" s="41"/>
      <c r="C182" s="41"/>
      <c r="D182" s="41"/>
      <c r="E182" s="59"/>
      <c r="F182" s="36"/>
      <c r="I182" s="36"/>
      <c r="J182" s="41"/>
      <c r="K182" s="41"/>
      <c r="L182" s="41"/>
      <c r="M182" s="36"/>
      <c r="N182" s="41"/>
      <c r="O182" s="41"/>
      <c r="P182" s="41"/>
      <c r="V182" s="36"/>
      <c r="AB182" s="36"/>
      <c r="AG182" s="36"/>
      <c r="AJ182" s="36"/>
      <c r="AO182" s="36"/>
      <c r="AP182" s="41"/>
      <c r="AQ182" s="41"/>
      <c r="AT182" s="36"/>
      <c r="AX182" s="36"/>
      <c r="AY182" s="36"/>
      <c r="BB182" s="36"/>
      <c r="BF182" s="41"/>
      <c r="BG182" s="135"/>
      <c r="BH182" s="36"/>
      <c r="BL182" s="36"/>
    </row>
    <row r="183" spans="1:64" s="4" customFormat="1">
      <c r="A183" s="41"/>
      <c r="B183" s="41"/>
      <c r="C183" s="41"/>
      <c r="D183" s="41"/>
      <c r="E183" s="59"/>
      <c r="F183" s="36"/>
      <c r="I183" s="36"/>
      <c r="J183" s="41"/>
      <c r="K183" s="41"/>
      <c r="L183" s="41"/>
      <c r="M183" s="36"/>
      <c r="N183" s="41"/>
      <c r="O183" s="41"/>
      <c r="P183" s="41"/>
      <c r="V183" s="36"/>
      <c r="AB183" s="36"/>
      <c r="AG183" s="36"/>
      <c r="AJ183" s="36"/>
      <c r="AO183" s="36"/>
      <c r="AP183" s="41"/>
      <c r="AQ183" s="41"/>
      <c r="AT183" s="36"/>
      <c r="AX183" s="36"/>
      <c r="AY183" s="36"/>
      <c r="BB183" s="36"/>
      <c r="BF183" s="41"/>
      <c r="BG183" s="135"/>
      <c r="BH183" s="36"/>
      <c r="BL183" s="36"/>
    </row>
    <row r="184" spans="1:64" s="4" customFormat="1">
      <c r="A184" s="41"/>
      <c r="B184" s="41"/>
      <c r="C184" s="41"/>
      <c r="D184" s="41"/>
      <c r="E184" s="59"/>
      <c r="F184" s="36"/>
      <c r="I184" s="36"/>
      <c r="J184" s="41"/>
      <c r="K184" s="41"/>
      <c r="L184" s="41"/>
      <c r="M184" s="36"/>
      <c r="N184" s="41"/>
      <c r="O184" s="41"/>
      <c r="P184" s="41"/>
      <c r="V184" s="36"/>
      <c r="AB184" s="36"/>
      <c r="AG184" s="36"/>
      <c r="AJ184" s="36"/>
      <c r="AO184" s="36"/>
      <c r="AP184" s="41"/>
      <c r="AQ184" s="41"/>
      <c r="AT184" s="36"/>
      <c r="AX184" s="36"/>
      <c r="AY184" s="36"/>
      <c r="BB184" s="36"/>
      <c r="BF184" s="41"/>
      <c r="BG184" s="135"/>
      <c r="BH184" s="36"/>
      <c r="BL184" s="36"/>
    </row>
    <row r="185" spans="1:64" s="4" customFormat="1">
      <c r="A185" s="41"/>
      <c r="B185" s="41"/>
      <c r="C185" s="41"/>
      <c r="D185" s="41"/>
      <c r="E185" s="59"/>
      <c r="F185" s="36"/>
      <c r="I185" s="36"/>
      <c r="J185" s="41"/>
      <c r="K185" s="41"/>
      <c r="L185" s="41"/>
      <c r="M185" s="36"/>
      <c r="N185" s="41"/>
      <c r="O185" s="41"/>
      <c r="P185" s="41"/>
      <c r="V185" s="36"/>
      <c r="AB185" s="36"/>
      <c r="AG185" s="36"/>
      <c r="AJ185" s="36"/>
      <c r="AO185" s="36"/>
      <c r="AP185" s="41"/>
      <c r="AQ185" s="41"/>
      <c r="AT185" s="36"/>
      <c r="AX185" s="36"/>
      <c r="AY185" s="36"/>
      <c r="BB185" s="36"/>
      <c r="BF185" s="41"/>
      <c r="BG185" s="135"/>
      <c r="BH185" s="36"/>
      <c r="BL185" s="36"/>
    </row>
    <row r="186" spans="1:64" s="4" customFormat="1">
      <c r="A186" s="41"/>
      <c r="B186" s="41"/>
      <c r="C186" s="41"/>
      <c r="D186" s="41"/>
      <c r="E186" s="59"/>
      <c r="F186" s="36"/>
      <c r="I186" s="36"/>
      <c r="J186" s="41"/>
      <c r="K186" s="41"/>
      <c r="L186" s="41"/>
      <c r="M186" s="36"/>
      <c r="N186" s="41"/>
      <c r="O186" s="41"/>
      <c r="P186" s="41"/>
      <c r="V186" s="36"/>
      <c r="AB186" s="36"/>
      <c r="AG186" s="36"/>
      <c r="AJ186" s="36"/>
      <c r="AO186" s="36"/>
      <c r="AP186" s="41"/>
      <c r="AQ186" s="41"/>
      <c r="AT186" s="36"/>
      <c r="AX186" s="36"/>
      <c r="AY186" s="36"/>
      <c r="BB186" s="36"/>
      <c r="BF186" s="41"/>
      <c r="BG186" s="135"/>
      <c r="BH186" s="36"/>
      <c r="BL186" s="36"/>
    </row>
    <row r="187" spans="1:64" s="4" customFormat="1">
      <c r="A187" s="41"/>
      <c r="B187" s="41"/>
      <c r="C187" s="41"/>
      <c r="D187" s="41"/>
      <c r="E187" s="59"/>
      <c r="F187" s="36"/>
      <c r="I187" s="36"/>
      <c r="J187" s="41"/>
      <c r="K187" s="41"/>
      <c r="L187" s="41"/>
      <c r="M187" s="36"/>
      <c r="N187" s="41"/>
      <c r="O187" s="41"/>
      <c r="P187" s="41"/>
      <c r="V187" s="36"/>
      <c r="AB187" s="36"/>
      <c r="AG187" s="36"/>
      <c r="AJ187" s="36"/>
      <c r="AO187" s="36"/>
      <c r="AP187" s="41"/>
      <c r="AQ187" s="41"/>
      <c r="AT187" s="36"/>
      <c r="AX187" s="36"/>
      <c r="AY187" s="36"/>
      <c r="BB187" s="36"/>
      <c r="BF187" s="41"/>
      <c r="BG187" s="135"/>
      <c r="BH187" s="36"/>
      <c r="BL187" s="36"/>
    </row>
    <row r="188" spans="1:64" s="4" customFormat="1">
      <c r="A188" s="41"/>
      <c r="B188" s="41"/>
      <c r="C188" s="41"/>
      <c r="D188" s="41"/>
      <c r="E188" s="59"/>
      <c r="F188" s="36"/>
      <c r="I188" s="36"/>
      <c r="J188" s="41"/>
      <c r="K188" s="41"/>
      <c r="L188" s="41"/>
      <c r="M188" s="36"/>
      <c r="N188" s="41"/>
      <c r="O188" s="41"/>
      <c r="P188" s="41"/>
      <c r="V188" s="36"/>
      <c r="AB188" s="36"/>
      <c r="AG188" s="36"/>
      <c r="AJ188" s="36"/>
      <c r="AO188" s="36"/>
      <c r="AP188" s="41"/>
      <c r="AQ188" s="41"/>
      <c r="AT188" s="36"/>
      <c r="AX188" s="36"/>
      <c r="AY188" s="36"/>
      <c r="BB188" s="36"/>
      <c r="BF188" s="41"/>
      <c r="BG188" s="135"/>
      <c r="BH188" s="36"/>
      <c r="BL188" s="36"/>
    </row>
    <row r="189" spans="1:64" s="4" customFormat="1">
      <c r="A189" s="41"/>
      <c r="B189" s="41"/>
      <c r="C189" s="41"/>
      <c r="D189" s="41"/>
      <c r="E189" s="59"/>
      <c r="F189" s="36"/>
      <c r="I189" s="36"/>
      <c r="J189" s="41"/>
      <c r="K189" s="41"/>
      <c r="L189" s="41"/>
      <c r="M189" s="36"/>
      <c r="N189" s="41"/>
      <c r="O189" s="41"/>
      <c r="P189" s="41"/>
      <c r="V189" s="36"/>
      <c r="AB189" s="36"/>
      <c r="AG189" s="36"/>
      <c r="AJ189" s="36"/>
      <c r="AO189" s="36"/>
      <c r="AP189" s="41"/>
      <c r="AQ189" s="41"/>
      <c r="AT189" s="36"/>
      <c r="AX189" s="36"/>
      <c r="AY189" s="36"/>
      <c r="BB189" s="36"/>
      <c r="BF189" s="41"/>
      <c r="BG189" s="135"/>
      <c r="BH189" s="36"/>
      <c r="BL189" s="36"/>
    </row>
    <row r="190" spans="1:64" s="4" customFormat="1">
      <c r="A190" s="41"/>
      <c r="B190" s="41"/>
      <c r="C190" s="41"/>
      <c r="D190" s="41"/>
      <c r="E190" s="59"/>
      <c r="F190" s="36"/>
      <c r="I190" s="36"/>
      <c r="J190" s="41"/>
      <c r="K190" s="41"/>
      <c r="L190" s="41"/>
      <c r="M190" s="36"/>
      <c r="N190" s="41"/>
      <c r="O190" s="41"/>
      <c r="P190" s="41"/>
      <c r="V190" s="36"/>
      <c r="AB190" s="36"/>
      <c r="AG190" s="36"/>
      <c r="AJ190" s="36"/>
      <c r="AO190" s="36"/>
      <c r="AP190" s="41"/>
      <c r="AQ190" s="41"/>
      <c r="AT190" s="36"/>
      <c r="AX190" s="36"/>
      <c r="AY190" s="36"/>
      <c r="BB190" s="36"/>
      <c r="BF190" s="41"/>
      <c r="BG190" s="135"/>
      <c r="BH190" s="36"/>
      <c r="BL190" s="36"/>
    </row>
    <row r="191" spans="1:64" s="4" customFormat="1">
      <c r="A191" s="41"/>
      <c r="B191" s="41"/>
      <c r="C191" s="41"/>
      <c r="D191" s="41"/>
      <c r="E191" s="59"/>
      <c r="F191" s="36"/>
      <c r="I191" s="36"/>
      <c r="J191" s="41"/>
      <c r="K191" s="41"/>
      <c r="L191" s="41"/>
      <c r="M191" s="36"/>
      <c r="N191" s="41"/>
      <c r="O191" s="41"/>
      <c r="P191" s="41"/>
      <c r="V191" s="36"/>
      <c r="AB191" s="36"/>
      <c r="AG191" s="36"/>
      <c r="AJ191" s="36"/>
      <c r="AO191" s="36"/>
      <c r="AP191" s="41"/>
      <c r="AQ191" s="41"/>
      <c r="AT191" s="36"/>
      <c r="AX191" s="36"/>
      <c r="AY191" s="36"/>
      <c r="BB191" s="36"/>
      <c r="BF191" s="41"/>
      <c r="BG191" s="135"/>
      <c r="BH191" s="36"/>
      <c r="BL191" s="36"/>
    </row>
    <row r="192" spans="1:64" s="4" customFormat="1">
      <c r="A192" s="41"/>
      <c r="B192" s="41"/>
      <c r="C192" s="41"/>
      <c r="D192" s="41"/>
      <c r="E192" s="59"/>
      <c r="F192" s="36"/>
      <c r="I192" s="36"/>
      <c r="J192" s="41"/>
      <c r="K192" s="41"/>
      <c r="L192" s="41"/>
      <c r="M192" s="36"/>
      <c r="N192" s="41"/>
      <c r="O192" s="41"/>
      <c r="P192" s="41"/>
      <c r="V192" s="36"/>
      <c r="AB192" s="36"/>
      <c r="AG192" s="36"/>
      <c r="AJ192" s="36"/>
      <c r="AO192" s="36"/>
      <c r="AP192" s="41"/>
      <c r="AQ192" s="41"/>
      <c r="AT192" s="36"/>
      <c r="AX192" s="36"/>
      <c r="AY192" s="36"/>
      <c r="BB192" s="36"/>
      <c r="BF192" s="41"/>
      <c r="BG192" s="135"/>
      <c r="BH192" s="36"/>
      <c r="BL192" s="36"/>
    </row>
    <row r="193" spans="1:64" s="4" customFormat="1">
      <c r="A193" s="41"/>
      <c r="B193" s="41"/>
      <c r="C193" s="41"/>
      <c r="D193" s="41"/>
      <c r="E193" s="59"/>
      <c r="F193" s="36"/>
      <c r="I193" s="36"/>
      <c r="J193" s="41"/>
      <c r="K193" s="41"/>
      <c r="L193" s="41"/>
      <c r="M193" s="36"/>
      <c r="N193" s="41"/>
      <c r="O193" s="41"/>
      <c r="P193" s="41"/>
      <c r="V193" s="36"/>
      <c r="AB193" s="36"/>
      <c r="AG193" s="36"/>
      <c r="AJ193" s="36"/>
      <c r="AO193" s="36"/>
      <c r="AP193" s="41"/>
      <c r="AQ193" s="41"/>
      <c r="AT193" s="36"/>
      <c r="AX193" s="36"/>
      <c r="AY193" s="36"/>
      <c r="BB193" s="36"/>
      <c r="BF193" s="41"/>
      <c r="BG193" s="135"/>
      <c r="BH193" s="36"/>
      <c r="BL193" s="36"/>
    </row>
    <row r="194" spans="1:64" s="4" customFormat="1">
      <c r="A194" s="41"/>
      <c r="B194" s="41"/>
      <c r="C194" s="41"/>
      <c r="D194" s="41"/>
      <c r="E194" s="59"/>
      <c r="F194" s="36"/>
      <c r="I194" s="36"/>
      <c r="J194" s="41"/>
      <c r="K194" s="41"/>
      <c r="L194" s="41"/>
      <c r="M194" s="36"/>
      <c r="N194" s="41"/>
      <c r="O194" s="41"/>
      <c r="P194" s="41"/>
      <c r="V194" s="36"/>
      <c r="AB194" s="36"/>
      <c r="AG194" s="36"/>
      <c r="AJ194" s="36"/>
      <c r="AO194" s="36"/>
      <c r="AP194" s="41"/>
      <c r="AQ194" s="41"/>
      <c r="AT194" s="36"/>
      <c r="AX194" s="36"/>
      <c r="AY194" s="36"/>
      <c r="BB194" s="36"/>
      <c r="BF194" s="41"/>
      <c r="BG194" s="135"/>
      <c r="BH194" s="36"/>
      <c r="BL194" s="36"/>
    </row>
    <row r="195" spans="1:64" s="4" customFormat="1">
      <c r="A195" s="41"/>
      <c r="B195" s="41"/>
      <c r="C195" s="41"/>
      <c r="D195" s="41"/>
      <c r="E195" s="59"/>
      <c r="F195" s="36"/>
      <c r="I195" s="36"/>
      <c r="J195" s="41"/>
      <c r="K195" s="41"/>
      <c r="L195" s="41"/>
      <c r="M195" s="36"/>
      <c r="N195" s="41"/>
      <c r="O195" s="41"/>
      <c r="P195" s="41"/>
      <c r="V195" s="36"/>
      <c r="AB195" s="36"/>
      <c r="AG195" s="36"/>
      <c r="AJ195" s="36"/>
      <c r="AO195" s="36"/>
      <c r="AP195" s="41"/>
      <c r="AQ195" s="41"/>
      <c r="AT195" s="36"/>
      <c r="AX195" s="36"/>
      <c r="AY195" s="36"/>
      <c r="BB195" s="36"/>
      <c r="BF195" s="41"/>
      <c r="BG195" s="135"/>
      <c r="BH195" s="36"/>
      <c r="BL195" s="36"/>
    </row>
    <row r="196" spans="1:64" s="4" customFormat="1">
      <c r="A196" s="41"/>
      <c r="B196" s="41"/>
      <c r="C196" s="41"/>
      <c r="D196" s="41"/>
      <c r="E196" s="59"/>
      <c r="F196" s="36"/>
      <c r="I196" s="36"/>
      <c r="J196" s="41"/>
      <c r="K196" s="41"/>
      <c r="L196" s="41"/>
      <c r="M196" s="36"/>
      <c r="N196" s="41"/>
      <c r="O196" s="41"/>
      <c r="P196" s="41"/>
      <c r="V196" s="36"/>
      <c r="AB196" s="36"/>
      <c r="AG196" s="36"/>
      <c r="AJ196" s="36"/>
      <c r="AO196" s="36"/>
      <c r="AP196" s="41"/>
      <c r="AQ196" s="41"/>
      <c r="AT196" s="36"/>
      <c r="AX196" s="36"/>
      <c r="AY196" s="36"/>
      <c r="BB196" s="36"/>
      <c r="BF196" s="41"/>
      <c r="BG196" s="135"/>
      <c r="BH196" s="36"/>
      <c r="BL196" s="36"/>
    </row>
    <row r="197" spans="1:64" s="4" customFormat="1">
      <c r="A197" s="41"/>
      <c r="B197" s="41"/>
      <c r="C197" s="41"/>
      <c r="D197" s="41"/>
      <c r="E197" s="59"/>
      <c r="F197" s="36"/>
      <c r="I197" s="36"/>
      <c r="J197" s="41"/>
      <c r="K197" s="41"/>
      <c r="L197" s="41"/>
      <c r="M197" s="36"/>
      <c r="N197" s="41"/>
      <c r="O197" s="41"/>
      <c r="P197" s="41"/>
      <c r="V197" s="36"/>
      <c r="AB197" s="36"/>
      <c r="AG197" s="36"/>
      <c r="AJ197" s="36"/>
      <c r="AO197" s="36"/>
      <c r="AP197" s="41"/>
      <c r="AQ197" s="41"/>
      <c r="AT197" s="36"/>
      <c r="AX197" s="36"/>
      <c r="AY197" s="36"/>
      <c r="BB197" s="36"/>
      <c r="BF197" s="41"/>
      <c r="BG197" s="135"/>
      <c r="BH197" s="36"/>
      <c r="BL197" s="36"/>
    </row>
    <row r="198" spans="1:64" s="4" customFormat="1">
      <c r="A198" s="41"/>
      <c r="B198" s="41"/>
      <c r="C198" s="41"/>
      <c r="D198" s="41"/>
      <c r="E198" s="59"/>
      <c r="F198" s="36"/>
      <c r="I198" s="36"/>
      <c r="J198" s="41"/>
      <c r="K198" s="41"/>
      <c r="L198" s="41"/>
      <c r="M198" s="36"/>
      <c r="N198" s="41"/>
      <c r="O198" s="41"/>
      <c r="P198" s="41"/>
      <c r="V198" s="36"/>
      <c r="AB198" s="36"/>
      <c r="AG198" s="36"/>
      <c r="AJ198" s="36"/>
      <c r="AO198" s="36"/>
      <c r="AP198" s="41"/>
      <c r="AQ198" s="41"/>
      <c r="AT198" s="36"/>
      <c r="AX198" s="36"/>
      <c r="AY198" s="36"/>
      <c r="BB198" s="36"/>
      <c r="BF198" s="41"/>
      <c r="BG198" s="135"/>
      <c r="BH198" s="36"/>
      <c r="BL198" s="36"/>
    </row>
    <row r="199" spans="1:64" s="4" customFormat="1">
      <c r="A199" s="41"/>
      <c r="B199" s="41"/>
      <c r="C199" s="41"/>
      <c r="D199" s="41"/>
      <c r="E199" s="59"/>
      <c r="F199" s="36"/>
      <c r="I199" s="36"/>
      <c r="J199" s="41"/>
      <c r="K199" s="41"/>
      <c r="L199" s="41"/>
      <c r="M199" s="36"/>
      <c r="N199" s="41"/>
      <c r="O199" s="41"/>
      <c r="P199" s="41"/>
      <c r="V199" s="36"/>
      <c r="AB199" s="36"/>
      <c r="AG199" s="36"/>
      <c r="AJ199" s="36"/>
      <c r="AO199" s="36"/>
      <c r="AP199" s="41"/>
      <c r="AQ199" s="41"/>
      <c r="AT199" s="36"/>
      <c r="AX199" s="36"/>
      <c r="AY199" s="36"/>
      <c r="BB199" s="36"/>
      <c r="BF199" s="41"/>
      <c r="BG199" s="135"/>
      <c r="BH199" s="36"/>
      <c r="BL199" s="36"/>
    </row>
    <row r="200" spans="1:64" s="4" customFormat="1">
      <c r="A200" s="41"/>
      <c r="B200" s="41"/>
      <c r="C200" s="41"/>
      <c r="D200" s="41"/>
      <c r="E200" s="59"/>
      <c r="F200" s="36"/>
      <c r="I200" s="36"/>
      <c r="J200" s="41"/>
      <c r="K200" s="41"/>
      <c r="L200" s="41"/>
      <c r="M200" s="36"/>
      <c r="N200" s="41"/>
      <c r="O200" s="41"/>
      <c r="P200" s="41"/>
      <c r="V200" s="36"/>
      <c r="AB200" s="36"/>
      <c r="AG200" s="36"/>
      <c r="AJ200" s="36"/>
      <c r="AO200" s="36"/>
      <c r="AP200" s="41"/>
      <c r="AQ200" s="41"/>
      <c r="AT200" s="36"/>
      <c r="AX200" s="36"/>
      <c r="AY200" s="36"/>
      <c r="BB200" s="36"/>
      <c r="BF200" s="41"/>
      <c r="BG200" s="135"/>
      <c r="BH200" s="36"/>
      <c r="BL200" s="36"/>
    </row>
    <row r="201" spans="1:64" s="4" customFormat="1">
      <c r="A201" s="41"/>
      <c r="B201" s="41"/>
      <c r="C201" s="41"/>
      <c r="D201" s="41"/>
      <c r="E201" s="59"/>
      <c r="F201" s="36"/>
      <c r="I201" s="36"/>
      <c r="J201" s="41"/>
      <c r="K201" s="41"/>
      <c r="L201" s="41"/>
      <c r="M201" s="36"/>
      <c r="N201" s="41"/>
      <c r="O201" s="41"/>
      <c r="P201" s="41"/>
      <c r="V201" s="36"/>
      <c r="AB201" s="36"/>
      <c r="AG201" s="36"/>
      <c r="AJ201" s="36"/>
      <c r="AO201" s="36"/>
      <c r="AP201" s="41"/>
      <c r="AQ201" s="41"/>
      <c r="AT201" s="36"/>
      <c r="AX201" s="36"/>
      <c r="AY201" s="36"/>
      <c r="BB201" s="36"/>
      <c r="BF201" s="41"/>
      <c r="BG201" s="135"/>
      <c r="BH201" s="36"/>
      <c r="BL201" s="36"/>
    </row>
    <row r="202" spans="1:64" s="4" customFormat="1">
      <c r="A202" s="41"/>
      <c r="B202" s="41"/>
      <c r="C202" s="41"/>
      <c r="D202" s="41"/>
      <c r="E202" s="59"/>
      <c r="F202" s="36"/>
      <c r="I202" s="36"/>
      <c r="J202" s="41"/>
      <c r="K202" s="41"/>
      <c r="L202" s="41"/>
      <c r="M202" s="36"/>
      <c r="N202" s="41"/>
      <c r="O202" s="41"/>
      <c r="P202" s="41"/>
      <c r="V202" s="36"/>
      <c r="AB202" s="36"/>
      <c r="AG202" s="36"/>
      <c r="AJ202" s="36"/>
      <c r="AO202" s="36"/>
      <c r="AP202" s="41"/>
      <c r="AQ202" s="41"/>
      <c r="AT202" s="36"/>
      <c r="AX202" s="36"/>
      <c r="AY202" s="36"/>
      <c r="BB202" s="36"/>
      <c r="BF202" s="41"/>
      <c r="BG202" s="135"/>
      <c r="BH202" s="36"/>
      <c r="BL202" s="36"/>
    </row>
    <row r="203" spans="1:64" s="4" customFormat="1">
      <c r="A203" s="41"/>
      <c r="B203" s="41"/>
      <c r="C203" s="41"/>
      <c r="D203" s="41"/>
      <c r="E203" s="59"/>
      <c r="F203" s="36"/>
      <c r="I203" s="36"/>
      <c r="J203" s="41"/>
      <c r="K203" s="41"/>
      <c r="L203" s="41"/>
      <c r="M203" s="36"/>
      <c r="N203" s="41"/>
      <c r="O203" s="41"/>
      <c r="P203" s="41"/>
      <c r="V203" s="36"/>
      <c r="AB203" s="36"/>
      <c r="AG203" s="36"/>
      <c r="AJ203" s="36"/>
      <c r="AO203" s="36"/>
      <c r="AP203" s="41"/>
      <c r="AQ203" s="41"/>
      <c r="AT203" s="36"/>
      <c r="AX203" s="36"/>
      <c r="AY203" s="36"/>
      <c r="BB203" s="36"/>
      <c r="BF203" s="41"/>
      <c r="BG203" s="135"/>
      <c r="BH203" s="36"/>
      <c r="BL203" s="36"/>
    </row>
    <row r="204" spans="1:64" s="4" customFormat="1">
      <c r="A204" s="41"/>
      <c r="B204" s="41"/>
      <c r="C204" s="41"/>
      <c r="D204" s="41"/>
      <c r="E204" s="59"/>
      <c r="F204" s="36"/>
      <c r="I204" s="36"/>
      <c r="J204" s="41"/>
      <c r="K204" s="41"/>
      <c r="L204" s="41"/>
      <c r="M204" s="36"/>
      <c r="N204" s="41"/>
      <c r="O204" s="41"/>
      <c r="P204" s="41"/>
      <c r="V204" s="36"/>
      <c r="AB204" s="36"/>
      <c r="AG204" s="36"/>
      <c r="AJ204" s="36"/>
      <c r="AO204" s="36"/>
      <c r="AP204" s="41"/>
      <c r="AQ204" s="41"/>
      <c r="AT204" s="36"/>
      <c r="AX204" s="36"/>
      <c r="AY204" s="36"/>
      <c r="BB204" s="36"/>
      <c r="BF204" s="41"/>
      <c r="BG204" s="135"/>
      <c r="BH204" s="36"/>
      <c r="BL204" s="36"/>
    </row>
    <row r="205" spans="1:64" s="4" customFormat="1">
      <c r="A205" s="41"/>
      <c r="B205" s="41"/>
      <c r="C205" s="41"/>
      <c r="D205" s="41"/>
      <c r="E205" s="59"/>
      <c r="F205" s="36"/>
      <c r="I205" s="36"/>
      <c r="J205" s="41"/>
      <c r="K205" s="41"/>
      <c r="L205" s="41"/>
      <c r="M205" s="36"/>
      <c r="N205" s="41"/>
      <c r="O205" s="41"/>
      <c r="P205" s="41"/>
      <c r="V205" s="36"/>
      <c r="AB205" s="36"/>
      <c r="AG205" s="36"/>
      <c r="AJ205" s="36"/>
      <c r="AO205" s="36"/>
      <c r="AP205" s="41"/>
      <c r="AQ205" s="41"/>
      <c r="AT205" s="36"/>
      <c r="AX205" s="36"/>
      <c r="AY205" s="36"/>
      <c r="BB205" s="36"/>
      <c r="BF205" s="41"/>
      <c r="BG205" s="135"/>
      <c r="BH205" s="36"/>
      <c r="BL205" s="36"/>
    </row>
    <row r="206" spans="1:64" s="4" customFormat="1">
      <c r="A206" s="41"/>
      <c r="B206" s="41"/>
      <c r="C206" s="41"/>
      <c r="D206" s="41"/>
      <c r="E206" s="59"/>
      <c r="F206" s="36"/>
      <c r="I206" s="36"/>
      <c r="J206" s="41"/>
      <c r="K206" s="41"/>
      <c r="L206" s="41"/>
      <c r="M206" s="36"/>
      <c r="N206" s="41"/>
      <c r="O206" s="41"/>
      <c r="P206" s="41"/>
      <c r="V206" s="36"/>
      <c r="AB206" s="36"/>
      <c r="AG206" s="36"/>
      <c r="AJ206" s="36"/>
      <c r="AO206" s="36"/>
      <c r="AP206" s="41"/>
      <c r="AQ206" s="41"/>
      <c r="AT206" s="36"/>
      <c r="AX206" s="36"/>
      <c r="AY206" s="36"/>
      <c r="BB206" s="36"/>
      <c r="BF206" s="41"/>
      <c r="BG206" s="135"/>
      <c r="BH206" s="36"/>
      <c r="BL206" s="36"/>
    </row>
    <row r="207" spans="1:64" s="4" customFormat="1">
      <c r="A207" s="41"/>
      <c r="B207" s="41"/>
      <c r="C207" s="41"/>
      <c r="D207" s="41"/>
      <c r="E207" s="59"/>
      <c r="F207" s="36"/>
      <c r="I207" s="36"/>
      <c r="J207" s="41"/>
      <c r="K207" s="41"/>
      <c r="L207" s="41"/>
      <c r="M207" s="36"/>
      <c r="N207" s="41"/>
      <c r="O207" s="41"/>
      <c r="P207" s="41"/>
      <c r="V207" s="36"/>
      <c r="AB207" s="36"/>
      <c r="AG207" s="36"/>
      <c r="AJ207" s="36"/>
      <c r="AO207" s="36"/>
      <c r="AP207" s="41"/>
      <c r="AQ207" s="41"/>
      <c r="AT207" s="36"/>
      <c r="AX207" s="36"/>
      <c r="AY207" s="36"/>
      <c r="BB207" s="36"/>
      <c r="BF207" s="41"/>
      <c r="BG207" s="135"/>
      <c r="BH207" s="36"/>
      <c r="BL207" s="36"/>
    </row>
    <row r="208" spans="1:64" s="4" customFormat="1">
      <c r="A208" s="41"/>
      <c r="B208" s="41"/>
      <c r="C208" s="41"/>
      <c r="D208" s="41"/>
      <c r="E208" s="59"/>
      <c r="F208" s="36"/>
      <c r="I208" s="36"/>
      <c r="J208" s="41"/>
      <c r="K208" s="41"/>
      <c r="L208" s="41"/>
      <c r="M208" s="36"/>
      <c r="N208" s="41"/>
      <c r="O208" s="41"/>
      <c r="P208" s="41"/>
      <c r="V208" s="36"/>
      <c r="AB208" s="36"/>
      <c r="AG208" s="36"/>
      <c r="AJ208" s="36"/>
      <c r="AO208" s="36"/>
      <c r="AP208" s="41"/>
      <c r="AQ208" s="41"/>
      <c r="AT208" s="36"/>
      <c r="AX208" s="36"/>
      <c r="AY208" s="36"/>
      <c r="BB208" s="36"/>
      <c r="BF208" s="41"/>
      <c r="BG208" s="135"/>
      <c r="BH208" s="36"/>
      <c r="BL208" s="36"/>
    </row>
    <row r="209" spans="1:64" s="4" customFormat="1">
      <c r="A209" s="41"/>
      <c r="B209" s="41"/>
      <c r="C209" s="41"/>
      <c r="D209" s="41"/>
      <c r="E209" s="59"/>
      <c r="F209" s="36"/>
      <c r="I209" s="36"/>
      <c r="J209" s="41"/>
      <c r="K209" s="41"/>
      <c r="L209" s="41"/>
      <c r="M209" s="36"/>
      <c r="N209" s="41"/>
      <c r="O209" s="41"/>
      <c r="P209" s="41"/>
      <c r="V209" s="36"/>
      <c r="AB209" s="36"/>
      <c r="AG209" s="36"/>
      <c r="AJ209" s="36"/>
      <c r="AO209" s="36"/>
      <c r="AP209" s="41"/>
      <c r="AQ209" s="41"/>
      <c r="AT209" s="36"/>
      <c r="AX209" s="36"/>
      <c r="AY209" s="36"/>
      <c r="BB209" s="36"/>
      <c r="BF209" s="41"/>
      <c r="BG209" s="135"/>
      <c r="BH209" s="36"/>
      <c r="BL209" s="36"/>
    </row>
    <row r="210" spans="1:64" s="4" customFormat="1">
      <c r="A210" s="41"/>
      <c r="B210" s="41"/>
      <c r="C210" s="41"/>
      <c r="D210" s="41"/>
      <c r="E210" s="59"/>
      <c r="F210" s="36"/>
      <c r="I210" s="36"/>
      <c r="J210" s="41"/>
      <c r="K210" s="41"/>
      <c r="L210" s="41"/>
      <c r="M210" s="36"/>
      <c r="N210" s="41"/>
      <c r="O210" s="41"/>
      <c r="P210" s="41"/>
      <c r="V210" s="36"/>
      <c r="AB210" s="36"/>
      <c r="AG210" s="36"/>
      <c r="AJ210" s="36"/>
      <c r="AO210" s="36"/>
      <c r="AP210" s="41"/>
      <c r="AQ210" s="41"/>
      <c r="AT210" s="36"/>
      <c r="AX210" s="36"/>
      <c r="AY210" s="36"/>
      <c r="BB210" s="36"/>
      <c r="BF210" s="41"/>
      <c r="BG210" s="135"/>
      <c r="BH210" s="36"/>
      <c r="BL210" s="36"/>
    </row>
    <row r="211" spans="1:64" s="4" customFormat="1">
      <c r="A211" s="41"/>
      <c r="B211" s="41"/>
      <c r="C211" s="41"/>
      <c r="D211" s="41"/>
      <c r="E211" s="59"/>
      <c r="F211" s="36"/>
      <c r="I211" s="36"/>
      <c r="J211" s="41"/>
      <c r="K211" s="41"/>
      <c r="L211" s="41"/>
      <c r="M211" s="36"/>
      <c r="N211" s="41"/>
      <c r="O211" s="41"/>
      <c r="P211" s="41"/>
      <c r="V211" s="36"/>
      <c r="AB211" s="36"/>
      <c r="AG211" s="36"/>
      <c r="AJ211" s="36"/>
      <c r="AO211" s="36"/>
      <c r="AP211" s="41"/>
      <c r="AQ211" s="41"/>
      <c r="AT211" s="36"/>
      <c r="AX211" s="36"/>
      <c r="AY211" s="36"/>
      <c r="BB211" s="36"/>
      <c r="BF211" s="41"/>
      <c r="BG211" s="135"/>
      <c r="BH211" s="36"/>
      <c r="BL211" s="36"/>
    </row>
    <row r="212" spans="1:64" s="4" customFormat="1">
      <c r="A212" s="41"/>
      <c r="B212" s="41"/>
      <c r="C212" s="41"/>
      <c r="D212" s="41"/>
      <c r="E212" s="59"/>
      <c r="F212" s="36"/>
      <c r="I212" s="36"/>
      <c r="J212" s="41"/>
      <c r="K212" s="41"/>
      <c r="L212" s="41"/>
      <c r="M212" s="36"/>
      <c r="N212" s="41"/>
      <c r="O212" s="41"/>
      <c r="P212" s="41"/>
      <c r="V212" s="36"/>
      <c r="AB212" s="36"/>
      <c r="AG212" s="36"/>
      <c r="AJ212" s="36"/>
      <c r="AO212" s="36"/>
      <c r="AP212" s="41"/>
      <c r="AQ212" s="41"/>
      <c r="AT212" s="36"/>
      <c r="AX212" s="36"/>
      <c r="AY212" s="36"/>
      <c r="BB212" s="36"/>
      <c r="BF212" s="41"/>
      <c r="BG212" s="135"/>
      <c r="BH212" s="36"/>
      <c r="BL212" s="36"/>
    </row>
    <row r="213" spans="1:64" s="4" customFormat="1">
      <c r="A213" s="41"/>
      <c r="B213" s="41"/>
      <c r="C213" s="41"/>
      <c r="D213" s="41"/>
      <c r="E213" s="59"/>
      <c r="F213" s="36"/>
      <c r="I213" s="36"/>
      <c r="J213" s="41"/>
      <c r="K213" s="41"/>
      <c r="L213" s="41"/>
      <c r="M213" s="36"/>
      <c r="N213" s="41"/>
      <c r="O213" s="41"/>
      <c r="P213" s="41"/>
      <c r="V213" s="36"/>
      <c r="AB213" s="36"/>
      <c r="AG213" s="36"/>
      <c r="AJ213" s="36"/>
      <c r="AO213" s="36"/>
      <c r="AP213" s="41"/>
      <c r="AQ213" s="41"/>
      <c r="AT213" s="36"/>
      <c r="AX213" s="36"/>
      <c r="AY213" s="36"/>
      <c r="BB213" s="36"/>
      <c r="BF213" s="41"/>
      <c r="BG213" s="135"/>
      <c r="BH213" s="36"/>
      <c r="BL213" s="36"/>
    </row>
    <row r="214" spans="1:64" s="4" customFormat="1">
      <c r="A214" s="41"/>
      <c r="B214" s="41"/>
      <c r="C214" s="41"/>
      <c r="D214" s="41"/>
      <c r="E214" s="59"/>
      <c r="F214" s="36"/>
      <c r="I214" s="36"/>
      <c r="J214" s="41"/>
      <c r="K214" s="41"/>
      <c r="L214" s="41"/>
      <c r="M214" s="36"/>
      <c r="N214" s="41"/>
      <c r="O214" s="41"/>
      <c r="P214" s="41"/>
      <c r="V214" s="36"/>
      <c r="AB214" s="36"/>
      <c r="AG214" s="36"/>
      <c r="AJ214" s="36"/>
      <c r="AO214" s="36"/>
      <c r="AP214" s="41"/>
      <c r="AQ214" s="41"/>
      <c r="AT214" s="36"/>
      <c r="AX214" s="36"/>
      <c r="AY214" s="36"/>
      <c r="BB214" s="36"/>
      <c r="BF214" s="41"/>
      <c r="BG214" s="135"/>
      <c r="BH214" s="36"/>
      <c r="BL214" s="36"/>
    </row>
    <row r="215" spans="1:64" s="4" customFormat="1">
      <c r="A215" s="41"/>
      <c r="B215" s="41"/>
      <c r="C215" s="41"/>
      <c r="D215" s="41"/>
      <c r="E215" s="59"/>
      <c r="F215" s="36"/>
      <c r="I215" s="36"/>
      <c r="J215" s="41"/>
      <c r="K215" s="41"/>
      <c r="L215" s="41"/>
      <c r="M215" s="36"/>
      <c r="N215" s="41"/>
      <c r="O215" s="41"/>
      <c r="P215" s="41"/>
      <c r="V215" s="36"/>
      <c r="AB215" s="36"/>
      <c r="AG215" s="36"/>
      <c r="AJ215" s="36"/>
      <c r="AO215" s="36"/>
      <c r="AP215" s="41"/>
      <c r="AQ215" s="41"/>
      <c r="AT215" s="36"/>
      <c r="AX215" s="36"/>
      <c r="AY215" s="36"/>
      <c r="BB215" s="36"/>
      <c r="BF215" s="41"/>
      <c r="BG215" s="135"/>
      <c r="BH215" s="36"/>
      <c r="BL215" s="36"/>
    </row>
    <row r="216" spans="1:64" s="4" customFormat="1">
      <c r="A216" s="41"/>
      <c r="B216" s="41"/>
      <c r="C216" s="41"/>
      <c r="D216" s="41"/>
      <c r="E216" s="59"/>
      <c r="F216" s="36"/>
      <c r="I216" s="36"/>
      <c r="J216" s="41"/>
      <c r="K216" s="41"/>
      <c r="L216" s="41"/>
      <c r="M216" s="36"/>
      <c r="N216" s="41"/>
      <c r="O216" s="41"/>
      <c r="P216" s="41"/>
      <c r="V216" s="36"/>
      <c r="AB216" s="36"/>
      <c r="AG216" s="36"/>
      <c r="AJ216" s="36"/>
      <c r="AO216" s="36"/>
      <c r="AP216" s="41"/>
      <c r="AQ216" s="41"/>
      <c r="AT216" s="36"/>
      <c r="AX216" s="36"/>
      <c r="AY216" s="36"/>
      <c r="BB216" s="36"/>
      <c r="BF216" s="41"/>
      <c r="BG216" s="135"/>
      <c r="BH216" s="36"/>
      <c r="BL216" s="36"/>
    </row>
    <row r="217" spans="1:64" s="4" customFormat="1">
      <c r="A217" s="41"/>
      <c r="B217" s="41"/>
      <c r="C217" s="41"/>
      <c r="D217" s="41"/>
      <c r="E217" s="59"/>
      <c r="F217" s="36"/>
      <c r="I217" s="36"/>
      <c r="J217" s="41"/>
      <c r="K217" s="41"/>
      <c r="L217" s="41"/>
      <c r="M217" s="36"/>
      <c r="N217" s="41"/>
      <c r="O217" s="41"/>
      <c r="P217" s="41"/>
      <c r="V217" s="36"/>
      <c r="AB217" s="36"/>
      <c r="AG217" s="36"/>
      <c r="AJ217" s="36"/>
      <c r="AO217" s="36"/>
      <c r="AP217" s="41"/>
      <c r="AQ217" s="41"/>
      <c r="AT217" s="36"/>
      <c r="AX217" s="36"/>
      <c r="AY217" s="36"/>
      <c r="BB217" s="36"/>
      <c r="BF217" s="41"/>
      <c r="BG217" s="135"/>
      <c r="BH217" s="36"/>
      <c r="BL217" s="36"/>
    </row>
    <row r="218" spans="1:64" s="4" customFormat="1">
      <c r="A218" s="41"/>
      <c r="B218" s="41"/>
      <c r="C218" s="41"/>
      <c r="D218" s="41"/>
      <c r="E218" s="59"/>
      <c r="F218" s="36"/>
      <c r="I218" s="36"/>
      <c r="J218" s="41"/>
      <c r="K218" s="41"/>
      <c r="L218" s="41"/>
      <c r="M218" s="36"/>
      <c r="N218" s="41"/>
      <c r="O218" s="41"/>
      <c r="P218" s="41"/>
      <c r="V218" s="36"/>
      <c r="AB218" s="36"/>
      <c r="AG218" s="36"/>
      <c r="AJ218" s="36"/>
      <c r="AO218" s="36"/>
      <c r="AP218" s="41"/>
      <c r="AQ218" s="41"/>
      <c r="AT218" s="36"/>
      <c r="AX218" s="36"/>
      <c r="AY218" s="36"/>
      <c r="BB218" s="36"/>
      <c r="BF218" s="41"/>
      <c r="BG218" s="135"/>
      <c r="BH218" s="36"/>
      <c r="BL218" s="36"/>
    </row>
    <row r="219" spans="1:64" s="4" customFormat="1">
      <c r="A219" s="41"/>
      <c r="B219" s="41"/>
      <c r="C219" s="41"/>
      <c r="D219" s="41"/>
      <c r="E219" s="59"/>
      <c r="F219" s="36"/>
      <c r="I219" s="36"/>
      <c r="J219" s="41"/>
      <c r="K219" s="41"/>
      <c r="L219" s="41"/>
      <c r="M219" s="36"/>
      <c r="N219" s="41"/>
      <c r="O219" s="41"/>
      <c r="P219" s="41"/>
      <c r="V219" s="36"/>
      <c r="AB219" s="36"/>
      <c r="AG219" s="36"/>
      <c r="AJ219" s="36"/>
      <c r="AO219" s="36"/>
      <c r="AP219" s="41"/>
      <c r="AQ219" s="41"/>
      <c r="AT219" s="36"/>
      <c r="AX219" s="36"/>
      <c r="AY219" s="36"/>
      <c r="BB219" s="36"/>
      <c r="BF219" s="41"/>
      <c r="BG219" s="135"/>
      <c r="BH219" s="36"/>
      <c r="BL219" s="36"/>
    </row>
    <row r="220" spans="1:64" s="4" customFormat="1">
      <c r="A220" s="41"/>
      <c r="B220" s="41"/>
      <c r="C220" s="41"/>
      <c r="D220" s="41"/>
      <c r="E220" s="59"/>
      <c r="F220" s="36"/>
      <c r="I220" s="36"/>
      <c r="J220" s="41"/>
      <c r="K220" s="41"/>
      <c r="L220" s="41"/>
      <c r="M220" s="36"/>
      <c r="N220" s="41"/>
      <c r="O220" s="41"/>
      <c r="P220" s="41"/>
      <c r="V220" s="36"/>
      <c r="AB220" s="36"/>
      <c r="AG220" s="36"/>
      <c r="AJ220" s="36"/>
      <c r="AO220" s="36"/>
      <c r="AP220" s="41"/>
      <c r="AQ220" s="41"/>
      <c r="AT220" s="36"/>
      <c r="AX220" s="36"/>
      <c r="AY220" s="36"/>
      <c r="BB220" s="36"/>
      <c r="BF220" s="41"/>
      <c r="BG220" s="135"/>
      <c r="BH220" s="36"/>
      <c r="BL220" s="36"/>
    </row>
    <row r="221" spans="1:64" s="4" customFormat="1">
      <c r="A221" s="41"/>
      <c r="B221" s="41"/>
      <c r="C221" s="41"/>
      <c r="D221" s="41"/>
      <c r="E221" s="59"/>
      <c r="F221" s="36"/>
      <c r="I221" s="36"/>
      <c r="J221" s="41"/>
      <c r="K221" s="41"/>
      <c r="L221" s="41"/>
      <c r="M221" s="36"/>
      <c r="N221" s="41"/>
      <c r="O221" s="41"/>
      <c r="P221" s="41"/>
      <c r="V221" s="36"/>
      <c r="AB221" s="36"/>
      <c r="AG221" s="36"/>
      <c r="AJ221" s="36"/>
      <c r="AO221" s="36"/>
      <c r="AP221" s="41"/>
      <c r="AQ221" s="41"/>
      <c r="AT221" s="36"/>
      <c r="AX221" s="36"/>
      <c r="AY221" s="36"/>
      <c r="BB221" s="36"/>
      <c r="BF221" s="41"/>
      <c r="BG221" s="135"/>
      <c r="BH221" s="36"/>
      <c r="BL221" s="36"/>
    </row>
    <row r="222" spans="1:64" s="4" customFormat="1">
      <c r="A222" s="41"/>
      <c r="B222" s="41"/>
      <c r="C222" s="41"/>
      <c r="D222" s="41"/>
      <c r="E222" s="59"/>
      <c r="F222" s="36"/>
      <c r="I222" s="36"/>
      <c r="J222" s="41"/>
      <c r="K222" s="41"/>
      <c r="L222" s="41"/>
      <c r="M222" s="36"/>
      <c r="N222" s="41"/>
      <c r="O222" s="41"/>
      <c r="P222" s="41"/>
      <c r="V222" s="36"/>
      <c r="AB222" s="36"/>
      <c r="AG222" s="36"/>
      <c r="AJ222" s="36"/>
      <c r="AO222" s="36"/>
      <c r="AP222" s="41"/>
      <c r="AQ222" s="41"/>
      <c r="AT222" s="36"/>
      <c r="AX222" s="36"/>
      <c r="AY222" s="36"/>
      <c r="BB222" s="36"/>
      <c r="BF222" s="41"/>
      <c r="BG222" s="135"/>
      <c r="BH222" s="36"/>
      <c r="BL222" s="36"/>
    </row>
    <row r="223" spans="1:64" s="4" customFormat="1">
      <c r="A223" s="41"/>
      <c r="B223" s="41"/>
      <c r="C223" s="41"/>
      <c r="D223" s="41"/>
      <c r="E223" s="59"/>
      <c r="F223" s="36"/>
      <c r="I223" s="36"/>
      <c r="J223" s="41"/>
      <c r="K223" s="41"/>
      <c r="L223" s="41"/>
      <c r="M223" s="36"/>
      <c r="N223" s="41"/>
      <c r="O223" s="41"/>
      <c r="P223" s="41"/>
      <c r="V223" s="36"/>
      <c r="AB223" s="36"/>
      <c r="AG223" s="36"/>
      <c r="AJ223" s="36"/>
      <c r="AO223" s="36"/>
      <c r="AP223" s="41"/>
      <c r="AQ223" s="41"/>
      <c r="AT223" s="36"/>
      <c r="AX223" s="36"/>
      <c r="AY223" s="36"/>
      <c r="BB223" s="36"/>
      <c r="BF223" s="41"/>
      <c r="BG223" s="135"/>
      <c r="BH223" s="36"/>
      <c r="BL223" s="36"/>
    </row>
    <row r="224" spans="1:64" s="4" customFormat="1">
      <c r="A224" s="41"/>
      <c r="B224" s="41"/>
      <c r="C224" s="41"/>
      <c r="D224" s="41"/>
      <c r="E224" s="59"/>
      <c r="F224" s="36"/>
      <c r="I224" s="36"/>
      <c r="J224" s="41"/>
      <c r="K224" s="41"/>
      <c r="L224" s="41"/>
      <c r="M224" s="36"/>
      <c r="N224" s="41"/>
      <c r="O224" s="41"/>
      <c r="P224" s="41"/>
      <c r="V224" s="36"/>
      <c r="AB224" s="36"/>
      <c r="AG224" s="36"/>
      <c r="AJ224" s="36"/>
      <c r="AO224" s="36"/>
      <c r="AP224" s="41"/>
      <c r="AQ224" s="41"/>
      <c r="AT224" s="36"/>
      <c r="AX224" s="36"/>
      <c r="AY224" s="36"/>
      <c r="BB224" s="36"/>
      <c r="BF224" s="41"/>
      <c r="BG224" s="135"/>
      <c r="BH224" s="36"/>
      <c r="BL224" s="36"/>
    </row>
    <row r="225" spans="1:64" s="4" customFormat="1">
      <c r="A225" s="41"/>
      <c r="B225" s="41"/>
      <c r="C225" s="41"/>
      <c r="D225" s="41"/>
      <c r="E225" s="59"/>
      <c r="F225" s="36"/>
      <c r="I225" s="36"/>
      <c r="J225" s="41"/>
      <c r="K225" s="41"/>
      <c r="L225" s="41"/>
      <c r="M225" s="36"/>
      <c r="N225" s="41"/>
      <c r="O225" s="41"/>
      <c r="P225" s="41"/>
      <c r="V225" s="36"/>
      <c r="AB225" s="36"/>
      <c r="AG225" s="36"/>
      <c r="AJ225" s="36"/>
      <c r="AO225" s="36"/>
      <c r="AP225" s="41"/>
      <c r="AQ225" s="41"/>
      <c r="AT225" s="36"/>
      <c r="AX225" s="36"/>
      <c r="AY225" s="36"/>
      <c r="BB225" s="36"/>
      <c r="BF225" s="41"/>
      <c r="BG225" s="135"/>
      <c r="BH225" s="36"/>
      <c r="BL225" s="36"/>
    </row>
    <row r="226" spans="1:64" s="4" customFormat="1">
      <c r="A226" s="41"/>
      <c r="B226" s="41"/>
      <c r="C226" s="41"/>
      <c r="D226" s="41"/>
      <c r="E226" s="59"/>
      <c r="F226" s="36"/>
      <c r="I226" s="36"/>
      <c r="J226" s="41"/>
      <c r="K226" s="41"/>
      <c r="L226" s="41"/>
      <c r="M226" s="36"/>
      <c r="N226" s="41"/>
      <c r="O226" s="41"/>
      <c r="P226" s="41"/>
      <c r="V226" s="36"/>
      <c r="AB226" s="36"/>
      <c r="AG226" s="36"/>
      <c r="AJ226" s="36"/>
      <c r="AO226" s="36"/>
      <c r="AP226" s="41"/>
      <c r="AQ226" s="41"/>
      <c r="AT226" s="36"/>
      <c r="AX226" s="36"/>
      <c r="AY226" s="36"/>
      <c r="BB226" s="36"/>
      <c r="BF226" s="41"/>
      <c r="BG226" s="135"/>
      <c r="BH226" s="36"/>
      <c r="BL226" s="36"/>
    </row>
    <row r="227" spans="1:64" s="4" customFormat="1">
      <c r="A227" s="41"/>
      <c r="B227" s="41"/>
      <c r="C227" s="41"/>
      <c r="D227" s="41"/>
      <c r="E227" s="59"/>
      <c r="F227" s="36"/>
      <c r="I227" s="36"/>
      <c r="J227" s="41"/>
      <c r="K227" s="41"/>
      <c r="L227" s="41"/>
      <c r="M227" s="36"/>
      <c r="N227" s="41"/>
      <c r="O227" s="41"/>
      <c r="P227" s="41"/>
      <c r="V227" s="36"/>
      <c r="AB227" s="36"/>
      <c r="AG227" s="36"/>
      <c r="AJ227" s="36"/>
      <c r="AO227" s="36"/>
      <c r="AP227" s="41"/>
      <c r="AQ227" s="41"/>
      <c r="AT227" s="36"/>
      <c r="AX227" s="36"/>
      <c r="AY227" s="36"/>
      <c r="BB227" s="36"/>
      <c r="BF227" s="41"/>
      <c r="BG227" s="135"/>
      <c r="BH227" s="36"/>
      <c r="BL227" s="36"/>
    </row>
    <row r="228" spans="1:64" s="4" customFormat="1">
      <c r="A228" s="41"/>
      <c r="B228" s="41"/>
      <c r="C228" s="41"/>
      <c r="D228" s="41"/>
      <c r="E228" s="59"/>
      <c r="F228" s="36"/>
      <c r="I228" s="36"/>
      <c r="J228" s="41"/>
      <c r="K228" s="41"/>
      <c r="L228" s="41"/>
      <c r="M228" s="36"/>
      <c r="N228" s="41"/>
      <c r="O228" s="41"/>
      <c r="P228" s="41"/>
      <c r="V228" s="36"/>
      <c r="AB228" s="36"/>
      <c r="AG228" s="36"/>
      <c r="AJ228" s="36"/>
      <c r="AO228" s="36"/>
      <c r="AP228" s="41"/>
      <c r="AQ228" s="41"/>
      <c r="AT228" s="36"/>
      <c r="AX228" s="36"/>
      <c r="AY228" s="36"/>
      <c r="BB228" s="36"/>
      <c r="BF228" s="41"/>
      <c r="BG228" s="135"/>
      <c r="BH228" s="36"/>
      <c r="BL228" s="36"/>
    </row>
    <row r="229" spans="1:64" s="4" customFormat="1">
      <c r="A229" s="41"/>
      <c r="B229" s="41"/>
      <c r="C229" s="41"/>
      <c r="D229" s="41"/>
      <c r="E229" s="59"/>
      <c r="F229" s="36"/>
      <c r="I229" s="36"/>
      <c r="J229" s="41"/>
      <c r="K229" s="41"/>
      <c r="L229" s="41"/>
      <c r="M229" s="36"/>
      <c r="N229" s="41"/>
      <c r="O229" s="41"/>
      <c r="P229" s="41"/>
      <c r="V229" s="36"/>
      <c r="AB229" s="36"/>
      <c r="AG229" s="36"/>
      <c r="AJ229" s="36"/>
      <c r="AO229" s="36"/>
      <c r="AP229" s="41"/>
      <c r="AQ229" s="41"/>
      <c r="AT229" s="36"/>
      <c r="AX229" s="36"/>
      <c r="AY229" s="36"/>
      <c r="BB229" s="36"/>
      <c r="BF229" s="41"/>
      <c r="BG229" s="135"/>
      <c r="BH229" s="36"/>
      <c r="BL229" s="36"/>
    </row>
    <row r="230" spans="1:64" s="4" customFormat="1">
      <c r="A230" s="41"/>
      <c r="B230" s="41"/>
      <c r="C230" s="41"/>
      <c r="D230" s="41"/>
      <c r="E230" s="59"/>
      <c r="F230" s="36"/>
      <c r="I230" s="36"/>
      <c r="J230" s="41"/>
      <c r="K230" s="41"/>
      <c r="L230" s="41"/>
      <c r="M230" s="36"/>
      <c r="N230" s="41"/>
      <c r="O230" s="41"/>
      <c r="P230" s="41"/>
      <c r="V230" s="36"/>
      <c r="AB230" s="36"/>
      <c r="AG230" s="36"/>
      <c r="AJ230" s="36"/>
      <c r="AO230" s="36"/>
      <c r="AP230" s="41"/>
      <c r="AQ230" s="41"/>
      <c r="AT230" s="36"/>
      <c r="AX230" s="36"/>
      <c r="AY230" s="36"/>
      <c r="BB230" s="36"/>
      <c r="BF230" s="41"/>
      <c r="BG230" s="135"/>
      <c r="BH230" s="36"/>
      <c r="BL230" s="36"/>
    </row>
    <row r="231" spans="1:64" s="4" customFormat="1">
      <c r="A231" s="41"/>
      <c r="B231" s="41"/>
      <c r="C231" s="41"/>
      <c r="D231" s="41"/>
      <c r="E231" s="59"/>
      <c r="F231" s="36"/>
      <c r="I231" s="36"/>
      <c r="J231" s="41"/>
      <c r="K231" s="41"/>
      <c r="L231" s="41"/>
      <c r="M231" s="36"/>
      <c r="N231" s="41"/>
      <c r="O231" s="41"/>
      <c r="P231" s="41"/>
      <c r="V231" s="36"/>
      <c r="AB231" s="36"/>
      <c r="AG231" s="36"/>
      <c r="AJ231" s="36"/>
      <c r="AO231" s="36"/>
      <c r="AP231" s="41"/>
      <c r="AQ231" s="41"/>
      <c r="AT231" s="36"/>
      <c r="AX231" s="36"/>
      <c r="AY231" s="36"/>
      <c r="BB231" s="36"/>
      <c r="BF231" s="41"/>
      <c r="BG231" s="135"/>
      <c r="BH231" s="36"/>
      <c r="BL231" s="36"/>
    </row>
    <row r="232" spans="1:64" s="4" customFormat="1">
      <c r="A232" s="41"/>
      <c r="B232" s="41"/>
      <c r="C232" s="41"/>
      <c r="D232" s="41"/>
      <c r="E232" s="59"/>
      <c r="F232" s="36"/>
      <c r="I232" s="36"/>
      <c r="J232" s="41"/>
      <c r="K232" s="41"/>
      <c r="L232" s="41"/>
      <c r="M232" s="36"/>
      <c r="N232" s="41"/>
      <c r="O232" s="41"/>
      <c r="P232" s="41"/>
      <c r="V232" s="36"/>
      <c r="AB232" s="36"/>
      <c r="AG232" s="36"/>
      <c r="AJ232" s="36"/>
      <c r="AO232" s="36"/>
      <c r="AP232" s="41"/>
      <c r="AQ232" s="41"/>
      <c r="AT232" s="36"/>
      <c r="AX232" s="36"/>
      <c r="AY232" s="36"/>
      <c r="BB232" s="36"/>
      <c r="BF232" s="41"/>
      <c r="BG232" s="135"/>
      <c r="BH232" s="36"/>
      <c r="BL232" s="36"/>
    </row>
    <row r="233" spans="1:64" s="4" customFormat="1">
      <c r="A233" s="41"/>
      <c r="B233" s="41"/>
      <c r="C233" s="41"/>
      <c r="D233" s="41"/>
      <c r="E233" s="59"/>
      <c r="F233" s="36"/>
      <c r="I233" s="36"/>
      <c r="J233" s="41"/>
      <c r="K233" s="41"/>
      <c r="L233" s="41"/>
      <c r="M233" s="36"/>
      <c r="N233" s="41"/>
      <c r="O233" s="41"/>
      <c r="P233" s="41"/>
      <c r="V233" s="36"/>
      <c r="AB233" s="36"/>
      <c r="AG233" s="36"/>
      <c r="AJ233" s="36"/>
      <c r="AO233" s="36"/>
      <c r="AP233" s="41"/>
      <c r="AQ233" s="41"/>
      <c r="AT233" s="36"/>
      <c r="AX233" s="36"/>
      <c r="AY233" s="36"/>
      <c r="BB233" s="36"/>
      <c r="BF233" s="41"/>
      <c r="BG233" s="135"/>
      <c r="BH233" s="36"/>
      <c r="BL233" s="36"/>
    </row>
    <row r="234" spans="1:64" s="4" customFormat="1">
      <c r="A234" s="41"/>
      <c r="B234" s="41"/>
      <c r="C234" s="41"/>
      <c r="D234" s="41"/>
      <c r="E234" s="59"/>
      <c r="F234" s="36"/>
      <c r="I234" s="36"/>
      <c r="J234" s="41"/>
      <c r="K234" s="41"/>
      <c r="L234" s="41"/>
      <c r="M234" s="36"/>
      <c r="N234" s="41"/>
      <c r="O234" s="41"/>
      <c r="P234" s="41"/>
      <c r="V234" s="36"/>
      <c r="AB234" s="36"/>
      <c r="AG234" s="36"/>
      <c r="AJ234" s="36"/>
      <c r="AO234" s="36"/>
      <c r="AP234" s="41"/>
      <c r="AQ234" s="41"/>
      <c r="AT234" s="36"/>
      <c r="AX234" s="36"/>
      <c r="AY234" s="36"/>
      <c r="BB234" s="36"/>
      <c r="BF234" s="41"/>
      <c r="BG234" s="135"/>
      <c r="BH234" s="36"/>
      <c r="BL234" s="36"/>
    </row>
    <row r="235" spans="1:64" s="4" customFormat="1">
      <c r="A235" s="41"/>
      <c r="B235" s="41"/>
      <c r="C235" s="41"/>
      <c r="D235" s="41"/>
      <c r="E235" s="59"/>
      <c r="F235" s="36"/>
      <c r="I235" s="36"/>
      <c r="J235" s="41"/>
      <c r="K235" s="41"/>
      <c r="L235" s="41"/>
      <c r="M235" s="36"/>
      <c r="N235" s="41"/>
      <c r="O235" s="41"/>
      <c r="P235" s="41"/>
      <c r="V235" s="36"/>
      <c r="AB235" s="36"/>
      <c r="AG235" s="36"/>
      <c r="AJ235" s="36"/>
      <c r="AO235" s="36"/>
      <c r="AP235" s="41"/>
      <c r="AQ235" s="41"/>
      <c r="AT235" s="36"/>
      <c r="AX235" s="36"/>
      <c r="AY235" s="36"/>
      <c r="BB235" s="36"/>
      <c r="BF235" s="41"/>
      <c r="BG235" s="135"/>
      <c r="BH235" s="36"/>
      <c r="BL235" s="36"/>
    </row>
    <row r="236" spans="1:64" s="4" customFormat="1">
      <c r="A236" s="41"/>
      <c r="B236" s="41"/>
      <c r="C236" s="41"/>
      <c r="D236" s="41"/>
      <c r="E236" s="59"/>
      <c r="F236" s="36"/>
      <c r="I236" s="36"/>
      <c r="J236" s="41"/>
      <c r="K236" s="41"/>
      <c r="L236" s="41"/>
      <c r="M236" s="36"/>
      <c r="N236" s="41"/>
      <c r="O236" s="41"/>
      <c r="P236" s="41"/>
      <c r="V236" s="36"/>
      <c r="AB236" s="36"/>
      <c r="AG236" s="36"/>
      <c r="AJ236" s="36"/>
      <c r="AO236" s="36"/>
      <c r="AP236" s="41"/>
      <c r="AQ236" s="41"/>
      <c r="AT236" s="36"/>
      <c r="AX236" s="36"/>
      <c r="AY236" s="36"/>
      <c r="BB236" s="36"/>
      <c r="BF236" s="41"/>
      <c r="BG236" s="135"/>
      <c r="BH236" s="36"/>
      <c r="BL236" s="36"/>
    </row>
    <row r="237" spans="1:64" s="4" customFormat="1">
      <c r="A237" s="41"/>
      <c r="B237" s="41"/>
      <c r="C237" s="41"/>
      <c r="D237" s="41"/>
      <c r="E237" s="59"/>
      <c r="F237" s="36"/>
      <c r="I237" s="36"/>
      <c r="J237" s="41"/>
      <c r="K237" s="41"/>
      <c r="L237" s="41"/>
      <c r="M237" s="36"/>
      <c r="N237" s="41"/>
      <c r="O237" s="41"/>
      <c r="P237" s="41"/>
      <c r="V237" s="36"/>
      <c r="AB237" s="36"/>
      <c r="AG237" s="36"/>
      <c r="AJ237" s="36"/>
      <c r="AO237" s="36"/>
      <c r="AP237" s="41"/>
      <c r="AQ237" s="41"/>
      <c r="AT237" s="36"/>
      <c r="AX237" s="36"/>
      <c r="AY237" s="36"/>
      <c r="BB237" s="36"/>
      <c r="BF237" s="41"/>
      <c r="BG237" s="135"/>
      <c r="BH237" s="36"/>
      <c r="BL237" s="36"/>
    </row>
    <row r="238" spans="1:64" s="4" customFormat="1">
      <c r="A238" s="41"/>
      <c r="B238" s="41"/>
      <c r="C238" s="41"/>
      <c r="D238" s="41"/>
      <c r="E238" s="59"/>
      <c r="F238" s="36"/>
      <c r="I238" s="36"/>
      <c r="J238" s="41"/>
      <c r="K238" s="41"/>
      <c r="L238" s="41"/>
      <c r="M238" s="36"/>
      <c r="N238" s="41"/>
      <c r="O238" s="41"/>
      <c r="P238" s="41"/>
      <c r="V238" s="36"/>
      <c r="AB238" s="36"/>
      <c r="AG238" s="36"/>
      <c r="AJ238" s="36"/>
      <c r="AO238" s="36"/>
      <c r="AP238" s="41"/>
      <c r="AQ238" s="41"/>
      <c r="AT238" s="36"/>
      <c r="AX238" s="36"/>
      <c r="AY238" s="36"/>
      <c r="BB238" s="36"/>
      <c r="BF238" s="41"/>
      <c r="BG238" s="135"/>
      <c r="BH238" s="36"/>
      <c r="BL238" s="36"/>
    </row>
    <row r="239" spans="1:64" s="4" customFormat="1">
      <c r="A239" s="41"/>
      <c r="B239" s="41"/>
      <c r="C239" s="41"/>
      <c r="D239" s="41"/>
      <c r="E239" s="59"/>
      <c r="F239" s="36"/>
      <c r="I239" s="36"/>
      <c r="J239" s="41"/>
      <c r="K239" s="41"/>
      <c r="L239" s="41"/>
      <c r="M239" s="36"/>
      <c r="N239" s="41"/>
      <c r="O239" s="41"/>
      <c r="P239" s="41"/>
      <c r="V239" s="36"/>
      <c r="AB239" s="36"/>
      <c r="AG239" s="36"/>
      <c r="AJ239" s="36"/>
      <c r="AO239" s="36"/>
      <c r="AP239" s="41"/>
      <c r="AQ239" s="41"/>
      <c r="AT239" s="36"/>
      <c r="AX239" s="36"/>
      <c r="AY239" s="36"/>
      <c r="BB239" s="36"/>
      <c r="BF239" s="41"/>
      <c r="BG239" s="135"/>
      <c r="BH239" s="36"/>
      <c r="BL239" s="36"/>
    </row>
    <row r="240" spans="1:64" s="4" customFormat="1">
      <c r="A240" s="41"/>
      <c r="B240" s="41"/>
      <c r="C240" s="41"/>
      <c r="D240" s="41"/>
      <c r="E240" s="59"/>
      <c r="F240" s="36"/>
      <c r="I240" s="36"/>
      <c r="J240" s="41"/>
      <c r="K240" s="41"/>
      <c r="L240" s="41"/>
      <c r="M240" s="36"/>
      <c r="N240" s="41"/>
      <c r="O240" s="41"/>
      <c r="P240" s="41"/>
      <c r="V240" s="36"/>
      <c r="AB240" s="36"/>
      <c r="AG240" s="36"/>
      <c r="AJ240" s="36"/>
      <c r="AO240" s="36"/>
      <c r="AP240" s="41"/>
      <c r="AQ240" s="41"/>
      <c r="AT240" s="36"/>
      <c r="AX240" s="36"/>
      <c r="AY240" s="36"/>
      <c r="BB240" s="36"/>
      <c r="BF240" s="41"/>
      <c r="BG240" s="135"/>
      <c r="BH240" s="36"/>
      <c r="BL240" s="36"/>
    </row>
    <row r="241" spans="1:64" s="4" customFormat="1">
      <c r="A241" s="41"/>
      <c r="B241" s="41"/>
      <c r="C241" s="41"/>
      <c r="D241" s="41"/>
      <c r="E241" s="59"/>
      <c r="F241" s="36"/>
      <c r="I241" s="36"/>
      <c r="J241" s="41"/>
      <c r="K241" s="41"/>
      <c r="L241" s="41"/>
      <c r="M241" s="36"/>
      <c r="N241" s="41"/>
      <c r="O241" s="41"/>
      <c r="P241" s="41"/>
      <c r="V241" s="36"/>
      <c r="AB241" s="36"/>
      <c r="AG241" s="36"/>
      <c r="AJ241" s="36"/>
      <c r="AO241" s="36"/>
      <c r="AP241" s="41"/>
      <c r="AQ241" s="41"/>
      <c r="AT241" s="36"/>
      <c r="AX241" s="36"/>
      <c r="AY241" s="36"/>
      <c r="BB241" s="36"/>
      <c r="BF241" s="41"/>
      <c r="BG241" s="135"/>
      <c r="BH241" s="36"/>
      <c r="BL241" s="36"/>
    </row>
    <row r="242" spans="1:64" s="4" customFormat="1">
      <c r="A242" s="41"/>
      <c r="B242" s="41"/>
      <c r="C242" s="41"/>
      <c r="D242" s="41"/>
      <c r="E242" s="59"/>
      <c r="F242" s="36"/>
      <c r="I242" s="36"/>
      <c r="J242" s="41"/>
      <c r="K242" s="41"/>
      <c r="L242" s="41"/>
      <c r="M242" s="36"/>
      <c r="N242" s="41"/>
      <c r="O242" s="41"/>
      <c r="P242" s="41"/>
      <c r="V242" s="36"/>
      <c r="AB242" s="36"/>
      <c r="AG242" s="36"/>
      <c r="AJ242" s="36"/>
      <c r="AO242" s="36"/>
      <c r="AP242" s="41"/>
      <c r="AQ242" s="41"/>
      <c r="AT242" s="36"/>
      <c r="AX242" s="36"/>
      <c r="AY242" s="36"/>
      <c r="BB242" s="36"/>
      <c r="BF242" s="41"/>
      <c r="BG242" s="135"/>
      <c r="BH242" s="36"/>
      <c r="BL242" s="36"/>
    </row>
    <row r="243" spans="1:64" s="4" customFormat="1">
      <c r="A243" s="41"/>
      <c r="B243" s="41"/>
      <c r="C243" s="41"/>
      <c r="D243" s="41"/>
      <c r="E243" s="59"/>
      <c r="F243" s="36"/>
      <c r="I243" s="36"/>
      <c r="J243" s="41"/>
      <c r="K243" s="41"/>
      <c r="L243" s="41"/>
      <c r="M243" s="36"/>
      <c r="N243" s="41"/>
      <c r="O243" s="41"/>
      <c r="P243" s="41"/>
      <c r="V243" s="36"/>
      <c r="AB243" s="36"/>
      <c r="AG243" s="36"/>
      <c r="AJ243" s="36"/>
      <c r="AO243" s="36"/>
      <c r="AP243" s="41"/>
      <c r="AQ243" s="41"/>
      <c r="AT243" s="36"/>
      <c r="AX243" s="36"/>
      <c r="AY243" s="36"/>
      <c r="BB243" s="36"/>
      <c r="BF243" s="41"/>
      <c r="BG243" s="135"/>
      <c r="BH243" s="36"/>
      <c r="BL243" s="36"/>
    </row>
    <row r="244" spans="1:64" s="4" customFormat="1">
      <c r="A244" s="41"/>
      <c r="B244" s="41"/>
      <c r="C244" s="41"/>
      <c r="D244" s="41"/>
      <c r="E244" s="59"/>
      <c r="F244" s="36"/>
      <c r="I244" s="36"/>
      <c r="J244" s="41"/>
      <c r="K244" s="41"/>
      <c r="L244" s="41"/>
      <c r="M244" s="36"/>
      <c r="N244" s="41"/>
      <c r="O244" s="41"/>
      <c r="P244" s="41"/>
      <c r="V244" s="36"/>
      <c r="AB244" s="36"/>
      <c r="AG244" s="36"/>
      <c r="AJ244" s="36"/>
      <c r="AO244" s="36"/>
      <c r="AP244" s="41"/>
      <c r="AQ244" s="41"/>
      <c r="AT244" s="36"/>
      <c r="AX244" s="36"/>
      <c r="AY244" s="36"/>
      <c r="BB244" s="36"/>
      <c r="BF244" s="41"/>
      <c r="BG244" s="135"/>
      <c r="BH244" s="36"/>
      <c r="BL244" s="36"/>
    </row>
    <row r="245" spans="1:64" s="4" customFormat="1">
      <c r="A245" s="41"/>
      <c r="B245" s="41"/>
      <c r="C245" s="41"/>
      <c r="D245" s="41"/>
      <c r="E245" s="59"/>
      <c r="F245" s="36"/>
      <c r="I245" s="36"/>
      <c r="J245" s="41"/>
      <c r="K245" s="41"/>
      <c r="L245" s="41"/>
      <c r="M245" s="36"/>
      <c r="N245" s="41"/>
      <c r="O245" s="41"/>
      <c r="P245" s="41"/>
      <c r="V245" s="36"/>
      <c r="AB245" s="36"/>
      <c r="AG245" s="36"/>
      <c r="AJ245" s="36"/>
      <c r="AO245" s="36"/>
      <c r="AP245" s="41"/>
      <c r="AQ245" s="41"/>
      <c r="AT245" s="36"/>
      <c r="AX245" s="36"/>
      <c r="AY245" s="36"/>
      <c r="BB245" s="36"/>
      <c r="BF245" s="41"/>
      <c r="BG245" s="135"/>
      <c r="BH245" s="36"/>
      <c r="BL245" s="36"/>
    </row>
    <row r="246" spans="1:64" s="4" customFormat="1">
      <c r="A246" s="41"/>
      <c r="B246" s="41"/>
      <c r="C246" s="41"/>
      <c r="D246" s="41"/>
      <c r="E246" s="59"/>
      <c r="F246" s="36"/>
      <c r="I246" s="36"/>
      <c r="J246" s="41"/>
      <c r="K246" s="41"/>
      <c r="L246" s="41"/>
      <c r="M246" s="36"/>
      <c r="N246" s="41"/>
      <c r="O246" s="41"/>
      <c r="P246" s="41"/>
      <c r="V246" s="36"/>
      <c r="AB246" s="36"/>
      <c r="AG246" s="36"/>
      <c r="AJ246" s="36"/>
      <c r="AO246" s="36"/>
      <c r="AP246" s="41"/>
      <c r="AQ246" s="41"/>
      <c r="AT246" s="36"/>
      <c r="AX246" s="36"/>
      <c r="AY246" s="36"/>
      <c r="BB246" s="36"/>
      <c r="BF246" s="41"/>
      <c r="BG246" s="135"/>
      <c r="BH246" s="36"/>
      <c r="BL246" s="36"/>
    </row>
    <row r="247" spans="1:64" s="4" customFormat="1">
      <c r="A247" s="41"/>
      <c r="B247" s="41"/>
      <c r="C247" s="41"/>
      <c r="D247" s="41"/>
      <c r="E247" s="59"/>
      <c r="F247" s="36"/>
      <c r="I247" s="36"/>
      <c r="J247" s="41"/>
      <c r="K247" s="41"/>
      <c r="L247" s="41"/>
      <c r="M247" s="36"/>
      <c r="N247" s="41"/>
      <c r="O247" s="41"/>
      <c r="P247" s="41"/>
      <c r="V247" s="36"/>
      <c r="AB247" s="36"/>
      <c r="AG247" s="36"/>
      <c r="AJ247" s="36"/>
      <c r="AO247" s="36"/>
      <c r="AP247" s="41"/>
      <c r="AQ247" s="41"/>
      <c r="AT247" s="36"/>
      <c r="AX247" s="36"/>
      <c r="AY247" s="36"/>
      <c r="BB247" s="36"/>
      <c r="BF247" s="41"/>
      <c r="BG247" s="135"/>
      <c r="BH247" s="36"/>
      <c r="BL247" s="36"/>
    </row>
    <row r="248" spans="1:64" s="4" customFormat="1">
      <c r="A248" s="41"/>
      <c r="B248" s="41"/>
      <c r="C248" s="41"/>
      <c r="D248" s="41"/>
      <c r="E248" s="59"/>
      <c r="F248" s="36"/>
      <c r="I248" s="36"/>
      <c r="J248" s="41"/>
      <c r="K248" s="41"/>
      <c r="L248" s="41"/>
      <c r="M248" s="36"/>
      <c r="N248" s="41"/>
      <c r="O248" s="41"/>
      <c r="P248" s="41"/>
      <c r="V248" s="36"/>
      <c r="AB248" s="36"/>
      <c r="AG248" s="36"/>
      <c r="AJ248" s="36"/>
      <c r="AO248" s="36"/>
      <c r="AP248" s="41"/>
      <c r="AQ248" s="41"/>
      <c r="AT248" s="36"/>
      <c r="AX248" s="36"/>
      <c r="AY248" s="36"/>
      <c r="BB248" s="36"/>
      <c r="BF248" s="41"/>
      <c r="BG248" s="135"/>
      <c r="BH248" s="36"/>
      <c r="BL248" s="36"/>
    </row>
    <row r="249" spans="1:64" s="4" customFormat="1">
      <c r="A249" s="41"/>
      <c r="B249" s="41"/>
      <c r="C249" s="41"/>
      <c r="D249" s="41"/>
      <c r="E249" s="59"/>
      <c r="F249" s="36"/>
      <c r="I249" s="36"/>
      <c r="J249" s="41"/>
      <c r="K249" s="41"/>
      <c r="L249" s="41"/>
      <c r="M249" s="36"/>
      <c r="N249" s="41"/>
      <c r="O249" s="41"/>
      <c r="P249" s="41"/>
      <c r="V249" s="36"/>
      <c r="AB249" s="36"/>
      <c r="AG249" s="36"/>
      <c r="AJ249" s="36"/>
      <c r="AO249" s="36"/>
      <c r="AP249" s="41"/>
      <c r="AQ249" s="41"/>
      <c r="AT249" s="36"/>
      <c r="AX249" s="36"/>
      <c r="AY249" s="36"/>
      <c r="BB249" s="36"/>
      <c r="BF249" s="41"/>
      <c r="BG249" s="135"/>
      <c r="BH249" s="36"/>
      <c r="BL249" s="36"/>
    </row>
    <row r="250" spans="1:64" s="4" customFormat="1">
      <c r="A250" s="41"/>
      <c r="B250" s="41"/>
      <c r="C250" s="41"/>
      <c r="D250" s="41"/>
      <c r="E250" s="59"/>
      <c r="F250" s="36"/>
      <c r="I250" s="36"/>
      <c r="J250" s="41"/>
      <c r="K250" s="41"/>
      <c r="L250" s="41"/>
      <c r="M250" s="36"/>
      <c r="N250" s="41"/>
      <c r="O250" s="41"/>
      <c r="P250" s="41"/>
      <c r="V250" s="36"/>
      <c r="AB250" s="36"/>
      <c r="AG250" s="36"/>
      <c r="AJ250" s="36"/>
      <c r="AO250" s="36"/>
      <c r="AP250" s="41"/>
      <c r="AQ250" s="41"/>
      <c r="AT250" s="36"/>
      <c r="AX250" s="36"/>
      <c r="AY250" s="36"/>
      <c r="BB250" s="36"/>
      <c r="BF250" s="41"/>
      <c r="BG250" s="135"/>
      <c r="BH250" s="36"/>
      <c r="BL250" s="36"/>
    </row>
    <row r="251" spans="1:64" s="4" customFormat="1">
      <c r="A251" s="41"/>
      <c r="B251" s="41"/>
      <c r="C251" s="41"/>
      <c r="D251" s="41"/>
      <c r="E251" s="59"/>
      <c r="F251" s="36"/>
      <c r="I251" s="36"/>
      <c r="J251" s="41"/>
      <c r="K251" s="41"/>
      <c r="L251" s="41"/>
      <c r="M251" s="36"/>
      <c r="N251" s="41"/>
      <c r="O251" s="41"/>
      <c r="P251" s="41"/>
      <c r="V251" s="36"/>
      <c r="AB251" s="36"/>
      <c r="AG251" s="36"/>
      <c r="AJ251" s="36"/>
      <c r="AO251" s="36"/>
      <c r="AP251" s="41"/>
      <c r="AQ251" s="41"/>
      <c r="AT251" s="36"/>
      <c r="AX251" s="36"/>
      <c r="AY251" s="36"/>
      <c r="BB251" s="36"/>
      <c r="BF251" s="41"/>
      <c r="BG251" s="135"/>
      <c r="BH251" s="36"/>
      <c r="BL251" s="36"/>
    </row>
    <row r="252" spans="1:64" s="4" customFormat="1">
      <c r="A252" s="41"/>
      <c r="B252" s="41"/>
      <c r="C252" s="41"/>
      <c r="D252" s="41"/>
      <c r="E252" s="59"/>
      <c r="F252" s="36"/>
      <c r="I252" s="36"/>
      <c r="J252" s="41"/>
      <c r="K252" s="41"/>
      <c r="L252" s="41"/>
      <c r="M252" s="36"/>
      <c r="N252" s="41"/>
      <c r="O252" s="41"/>
      <c r="P252" s="41"/>
      <c r="V252" s="36"/>
      <c r="AB252" s="36"/>
      <c r="AG252" s="36"/>
      <c r="AJ252" s="36"/>
      <c r="AO252" s="36"/>
      <c r="AP252" s="41"/>
      <c r="AQ252" s="41"/>
      <c r="AT252" s="36"/>
      <c r="AX252" s="36"/>
      <c r="AY252" s="36"/>
      <c r="BB252" s="36"/>
      <c r="BF252" s="41"/>
      <c r="BG252" s="135"/>
      <c r="BH252" s="36"/>
      <c r="BL252" s="36"/>
    </row>
    <row r="253" spans="1:64" s="4" customFormat="1">
      <c r="A253" s="41"/>
      <c r="B253" s="41"/>
      <c r="C253" s="41"/>
      <c r="D253" s="41"/>
      <c r="E253" s="59"/>
      <c r="F253" s="36"/>
      <c r="I253" s="36"/>
      <c r="J253" s="41"/>
      <c r="K253" s="41"/>
      <c r="L253" s="41"/>
      <c r="M253" s="36"/>
      <c r="N253" s="41"/>
      <c r="O253" s="41"/>
      <c r="P253" s="41"/>
      <c r="V253" s="36"/>
      <c r="AB253" s="36"/>
      <c r="AG253" s="36"/>
      <c r="AJ253" s="36"/>
      <c r="AO253" s="36"/>
      <c r="AP253" s="41"/>
      <c r="AQ253" s="41"/>
      <c r="AT253" s="36"/>
      <c r="AX253" s="36"/>
      <c r="AY253" s="36"/>
      <c r="BB253" s="36"/>
      <c r="BF253" s="41"/>
      <c r="BG253" s="135"/>
      <c r="BH253" s="36"/>
      <c r="BL253" s="36"/>
    </row>
    <row r="254" spans="1:64" s="4" customFormat="1">
      <c r="A254" s="41"/>
      <c r="B254" s="41"/>
      <c r="C254" s="41"/>
      <c r="D254" s="41"/>
      <c r="E254" s="59"/>
      <c r="F254" s="36"/>
      <c r="I254" s="36"/>
      <c r="J254" s="41"/>
      <c r="K254" s="41"/>
      <c r="L254" s="41"/>
      <c r="M254" s="36"/>
      <c r="N254" s="41"/>
      <c r="O254" s="41"/>
      <c r="P254" s="41"/>
      <c r="V254" s="36"/>
      <c r="AB254" s="36"/>
      <c r="AG254" s="36"/>
      <c r="AJ254" s="36"/>
      <c r="AO254" s="36"/>
      <c r="AP254" s="41"/>
      <c r="AQ254" s="41"/>
      <c r="AT254" s="36"/>
      <c r="AX254" s="36"/>
      <c r="AY254" s="36"/>
      <c r="BB254" s="36"/>
      <c r="BF254" s="41"/>
      <c r="BG254" s="135"/>
      <c r="BH254" s="36"/>
      <c r="BL254" s="36"/>
    </row>
    <row r="255" spans="1:64" s="4" customFormat="1">
      <c r="A255" s="41"/>
      <c r="B255" s="41"/>
      <c r="C255" s="41"/>
      <c r="D255" s="41"/>
      <c r="E255" s="59"/>
      <c r="F255" s="36"/>
      <c r="I255" s="36"/>
      <c r="J255" s="41"/>
      <c r="K255" s="41"/>
      <c r="L255" s="41"/>
      <c r="M255" s="36"/>
      <c r="N255" s="41"/>
      <c r="O255" s="41"/>
      <c r="P255" s="41"/>
      <c r="V255" s="36"/>
      <c r="AB255" s="36"/>
      <c r="AG255" s="36"/>
      <c r="AJ255" s="36"/>
      <c r="AO255" s="36"/>
      <c r="AP255" s="41"/>
      <c r="AQ255" s="41"/>
      <c r="AT255" s="36"/>
      <c r="AX255" s="36"/>
      <c r="AY255" s="36"/>
      <c r="BB255" s="36"/>
      <c r="BF255" s="41"/>
      <c r="BG255" s="135"/>
      <c r="BH255" s="36"/>
      <c r="BL255" s="36"/>
    </row>
    <row r="256" spans="1:64" s="4" customFormat="1">
      <c r="A256" s="41"/>
      <c r="B256" s="41"/>
      <c r="C256" s="41"/>
      <c r="D256" s="41"/>
      <c r="E256" s="59"/>
      <c r="F256" s="36"/>
      <c r="I256" s="36"/>
      <c r="J256" s="41"/>
      <c r="K256" s="41"/>
      <c r="L256" s="41"/>
      <c r="M256" s="36"/>
      <c r="N256" s="41"/>
      <c r="O256" s="41"/>
      <c r="P256" s="41"/>
      <c r="V256" s="36"/>
      <c r="AB256" s="36"/>
      <c r="AG256" s="36"/>
      <c r="AJ256" s="36"/>
      <c r="AO256" s="36"/>
      <c r="AP256" s="41"/>
      <c r="AQ256" s="41"/>
      <c r="AT256" s="36"/>
      <c r="AX256" s="36"/>
      <c r="AY256" s="36"/>
      <c r="BB256" s="36"/>
      <c r="BF256" s="41"/>
      <c r="BG256" s="135"/>
      <c r="BH256" s="36"/>
      <c r="BL256" s="36"/>
    </row>
    <row r="257" spans="1:64" s="4" customFormat="1">
      <c r="A257" s="41"/>
      <c r="B257" s="41"/>
      <c r="C257" s="41"/>
      <c r="D257" s="41"/>
      <c r="E257" s="59"/>
      <c r="F257" s="36"/>
      <c r="I257" s="36"/>
      <c r="J257" s="41"/>
      <c r="K257" s="41"/>
      <c r="L257" s="41"/>
      <c r="M257" s="36"/>
      <c r="N257" s="41"/>
      <c r="O257" s="41"/>
      <c r="P257" s="41"/>
      <c r="V257" s="36"/>
      <c r="AB257" s="36"/>
      <c r="AG257" s="36"/>
      <c r="AJ257" s="36"/>
      <c r="AO257" s="36"/>
      <c r="AP257" s="41"/>
      <c r="AQ257" s="41"/>
      <c r="AT257" s="36"/>
      <c r="AX257" s="36"/>
      <c r="AY257" s="36"/>
      <c r="BB257" s="36"/>
      <c r="BF257" s="41"/>
      <c r="BG257" s="135"/>
      <c r="BH257" s="36"/>
      <c r="BL257" s="36"/>
    </row>
    <row r="258" spans="1:64" s="4" customFormat="1">
      <c r="A258" s="41"/>
      <c r="B258" s="41"/>
      <c r="C258" s="41"/>
      <c r="D258" s="41"/>
      <c r="E258" s="59"/>
      <c r="F258" s="36"/>
      <c r="I258" s="36"/>
      <c r="J258" s="41"/>
      <c r="K258" s="41"/>
      <c r="L258" s="41"/>
      <c r="M258" s="36"/>
      <c r="N258" s="41"/>
      <c r="O258" s="41"/>
      <c r="P258" s="41"/>
      <c r="V258" s="36"/>
      <c r="AB258" s="36"/>
      <c r="AG258" s="36"/>
      <c r="AJ258" s="36"/>
      <c r="AO258" s="36"/>
      <c r="AP258" s="41"/>
      <c r="AQ258" s="41"/>
      <c r="AT258" s="36"/>
      <c r="AX258" s="36"/>
      <c r="AY258" s="36"/>
      <c r="BB258" s="36"/>
      <c r="BF258" s="41"/>
      <c r="BG258" s="135"/>
      <c r="BH258" s="36"/>
      <c r="BL258" s="36"/>
    </row>
    <row r="259" spans="1:64" s="4" customFormat="1">
      <c r="A259" s="41"/>
      <c r="B259" s="41"/>
      <c r="C259" s="41"/>
      <c r="D259" s="41"/>
      <c r="E259" s="59"/>
      <c r="F259" s="36"/>
      <c r="I259" s="36"/>
      <c r="J259" s="41"/>
      <c r="K259" s="41"/>
      <c r="L259" s="41"/>
      <c r="M259" s="36"/>
      <c r="N259" s="41"/>
      <c r="O259" s="41"/>
      <c r="P259" s="41"/>
      <c r="V259" s="36"/>
      <c r="AB259" s="36"/>
      <c r="AG259" s="36"/>
      <c r="AJ259" s="36"/>
      <c r="AO259" s="36"/>
      <c r="AP259" s="41"/>
      <c r="AQ259" s="41"/>
      <c r="AT259" s="36"/>
      <c r="AX259" s="36"/>
      <c r="AY259" s="36"/>
      <c r="BB259" s="36"/>
      <c r="BF259" s="41"/>
      <c r="BG259" s="135"/>
      <c r="BH259" s="36"/>
      <c r="BL259" s="36"/>
    </row>
    <row r="260" spans="1:64" s="4" customFormat="1">
      <c r="A260" s="41"/>
      <c r="B260" s="41"/>
      <c r="C260" s="41"/>
      <c r="D260" s="41"/>
      <c r="E260" s="59"/>
      <c r="F260" s="36"/>
      <c r="I260" s="36"/>
      <c r="J260" s="41"/>
      <c r="K260" s="41"/>
      <c r="L260" s="41"/>
      <c r="M260" s="36"/>
      <c r="N260" s="41"/>
      <c r="O260" s="41"/>
      <c r="P260" s="41"/>
      <c r="V260" s="36"/>
      <c r="AB260" s="36"/>
      <c r="AG260" s="36"/>
      <c r="AJ260" s="36"/>
      <c r="AO260" s="36"/>
      <c r="AP260" s="41"/>
      <c r="AQ260" s="41"/>
      <c r="AT260" s="36"/>
      <c r="AX260" s="36"/>
      <c r="AY260" s="36"/>
      <c r="BB260" s="36"/>
      <c r="BF260" s="41"/>
      <c r="BG260" s="135"/>
      <c r="BH260" s="36"/>
      <c r="BL260" s="36"/>
    </row>
    <row r="261" spans="1:64" s="4" customFormat="1">
      <c r="A261" s="41"/>
      <c r="B261" s="41"/>
      <c r="C261" s="41"/>
      <c r="D261" s="41"/>
      <c r="E261" s="59"/>
      <c r="F261" s="36"/>
      <c r="I261" s="36"/>
      <c r="J261" s="41"/>
      <c r="K261" s="41"/>
      <c r="L261" s="41"/>
      <c r="M261" s="36"/>
      <c r="N261" s="41"/>
      <c r="O261" s="41"/>
      <c r="P261" s="41"/>
      <c r="V261" s="36"/>
      <c r="AB261" s="36"/>
      <c r="AG261" s="36"/>
      <c r="AJ261" s="36"/>
      <c r="AO261" s="36"/>
      <c r="AP261" s="41"/>
      <c r="AQ261" s="41"/>
      <c r="AT261" s="36"/>
      <c r="AX261" s="36"/>
      <c r="AY261" s="36"/>
      <c r="BB261" s="36"/>
      <c r="BF261" s="41"/>
      <c r="BG261" s="135"/>
      <c r="BH261" s="36"/>
      <c r="BL261" s="36"/>
    </row>
    <row r="262" spans="1:64" s="4" customFormat="1">
      <c r="A262" s="41"/>
      <c r="B262" s="41"/>
      <c r="C262" s="41"/>
      <c r="D262" s="41"/>
      <c r="E262" s="59"/>
      <c r="F262" s="36"/>
      <c r="I262" s="36"/>
      <c r="J262" s="41"/>
      <c r="K262" s="41"/>
      <c r="L262" s="41"/>
      <c r="M262" s="36"/>
      <c r="N262" s="41"/>
      <c r="O262" s="41"/>
      <c r="P262" s="41"/>
      <c r="V262" s="36"/>
      <c r="AB262" s="36"/>
      <c r="AG262" s="36"/>
      <c r="AJ262" s="36"/>
      <c r="AO262" s="36"/>
      <c r="AP262" s="41"/>
      <c r="AQ262" s="41"/>
      <c r="AT262" s="36"/>
      <c r="AX262" s="36"/>
      <c r="AY262" s="36"/>
      <c r="BB262" s="36"/>
      <c r="BF262" s="41"/>
      <c r="BG262" s="135"/>
      <c r="BH262" s="36"/>
      <c r="BL262" s="36"/>
    </row>
    <row r="263" spans="1:64" s="4" customFormat="1">
      <c r="A263" s="41"/>
      <c r="B263" s="41"/>
      <c r="C263" s="41"/>
      <c r="D263" s="41"/>
      <c r="E263" s="59"/>
      <c r="F263" s="36"/>
      <c r="I263" s="36"/>
      <c r="J263" s="41"/>
      <c r="K263" s="41"/>
      <c r="L263" s="41"/>
      <c r="M263" s="36"/>
      <c r="N263" s="41"/>
      <c r="O263" s="41"/>
      <c r="P263" s="41"/>
      <c r="V263" s="36"/>
      <c r="AB263" s="36"/>
      <c r="AG263" s="36"/>
      <c r="AJ263" s="36"/>
      <c r="AO263" s="36"/>
      <c r="AP263" s="41"/>
      <c r="AQ263" s="41"/>
      <c r="AT263" s="36"/>
      <c r="AX263" s="36"/>
      <c r="AY263" s="36"/>
      <c r="BB263" s="36"/>
      <c r="BF263" s="41"/>
      <c r="BG263" s="135"/>
      <c r="BH263" s="36"/>
      <c r="BL263" s="36"/>
    </row>
    <row r="264" spans="1:64" s="4" customFormat="1">
      <c r="A264" s="41"/>
      <c r="B264" s="41"/>
      <c r="C264" s="41"/>
      <c r="D264" s="41"/>
      <c r="E264" s="59"/>
      <c r="F264" s="36"/>
      <c r="I264" s="36"/>
      <c r="J264" s="41"/>
      <c r="K264" s="41"/>
      <c r="L264" s="41"/>
      <c r="M264" s="36"/>
      <c r="N264" s="41"/>
      <c r="O264" s="41"/>
      <c r="P264" s="41"/>
      <c r="V264" s="36"/>
      <c r="AB264" s="36"/>
      <c r="AG264" s="36"/>
      <c r="AJ264" s="36"/>
      <c r="AO264" s="36"/>
      <c r="AP264" s="41"/>
      <c r="AQ264" s="41"/>
      <c r="AT264" s="36"/>
      <c r="AX264" s="36"/>
      <c r="AY264" s="36"/>
      <c r="BB264" s="36"/>
      <c r="BF264" s="41"/>
      <c r="BG264" s="135"/>
      <c r="BH264" s="36"/>
      <c r="BL264" s="36"/>
    </row>
    <row r="265" spans="1:64" s="4" customFormat="1">
      <c r="A265" s="41"/>
      <c r="B265" s="41"/>
      <c r="C265" s="41"/>
      <c r="D265" s="41"/>
      <c r="E265" s="59"/>
      <c r="F265" s="36"/>
      <c r="I265" s="36"/>
      <c r="J265" s="41"/>
      <c r="K265" s="41"/>
      <c r="L265" s="41"/>
      <c r="M265" s="36"/>
      <c r="N265" s="41"/>
      <c r="O265" s="41"/>
      <c r="P265" s="41"/>
      <c r="V265" s="36"/>
      <c r="AB265" s="36"/>
      <c r="AG265" s="36"/>
      <c r="AJ265" s="36"/>
      <c r="AO265" s="36"/>
      <c r="AP265" s="41"/>
      <c r="AQ265" s="41"/>
      <c r="AT265" s="36"/>
      <c r="AX265" s="36"/>
      <c r="AY265" s="36"/>
      <c r="BB265" s="36"/>
      <c r="BF265" s="41"/>
      <c r="BG265" s="135"/>
      <c r="BH265" s="36"/>
      <c r="BL265" s="36"/>
    </row>
    <row r="266" spans="1:64" s="4" customFormat="1">
      <c r="A266" s="41"/>
      <c r="B266" s="41"/>
      <c r="C266" s="41"/>
      <c r="D266" s="41"/>
      <c r="E266" s="59"/>
      <c r="F266" s="36"/>
      <c r="I266" s="36"/>
      <c r="J266" s="41"/>
      <c r="K266" s="41"/>
      <c r="L266" s="41"/>
      <c r="M266" s="36"/>
      <c r="N266" s="41"/>
      <c r="O266" s="41"/>
      <c r="P266" s="41"/>
      <c r="V266" s="36"/>
      <c r="AB266" s="36"/>
      <c r="AG266" s="36"/>
      <c r="AJ266" s="36"/>
      <c r="AO266" s="36"/>
      <c r="AP266" s="41"/>
      <c r="AQ266" s="41"/>
      <c r="AT266" s="36"/>
      <c r="AX266" s="36"/>
      <c r="AY266" s="36"/>
      <c r="BB266" s="36"/>
      <c r="BF266" s="41"/>
      <c r="BG266" s="135"/>
      <c r="BH266" s="36"/>
      <c r="BL266" s="36"/>
    </row>
    <row r="267" spans="1:64" s="4" customFormat="1">
      <c r="A267" s="41"/>
      <c r="B267" s="41"/>
      <c r="C267" s="41"/>
      <c r="D267" s="41"/>
      <c r="E267" s="59"/>
      <c r="F267" s="36"/>
      <c r="I267" s="36"/>
      <c r="J267" s="41"/>
      <c r="K267" s="41"/>
      <c r="L267" s="41"/>
      <c r="M267" s="36"/>
      <c r="N267" s="41"/>
      <c r="O267" s="41"/>
      <c r="P267" s="41"/>
      <c r="V267" s="36"/>
      <c r="AB267" s="36"/>
      <c r="AG267" s="36"/>
      <c r="AJ267" s="36"/>
      <c r="AO267" s="36"/>
      <c r="AP267" s="41"/>
      <c r="AQ267" s="41"/>
      <c r="AT267" s="36"/>
      <c r="AX267" s="36"/>
      <c r="AY267" s="36"/>
      <c r="BB267" s="36"/>
      <c r="BF267" s="41"/>
      <c r="BG267" s="135"/>
      <c r="BH267" s="36"/>
      <c r="BL267" s="36"/>
    </row>
    <row r="268" spans="1:64" s="4" customFormat="1">
      <c r="A268" s="41"/>
      <c r="B268" s="41"/>
      <c r="C268" s="41"/>
      <c r="D268" s="41"/>
      <c r="E268" s="59"/>
      <c r="F268" s="36"/>
      <c r="I268" s="36"/>
      <c r="J268" s="41"/>
      <c r="K268" s="41"/>
      <c r="L268" s="41"/>
      <c r="M268" s="36"/>
      <c r="N268" s="41"/>
      <c r="O268" s="41"/>
      <c r="P268" s="41"/>
      <c r="V268" s="36"/>
      <c r="AB268" s="36"/>
      <c r="AG268" s="36"/>
      <c r="AJ268" s="36"/>
      <c r="AO268" s="36"/>
      <c r="AP268" s="41"/>
      <c r="AQ268" s="41"/>
      <c r="AT268" s="36"/>
      <c r="AX268" s="36"/>
      <c r="AY268" s="36"/>
      <c r="BB268" s="36"/>
      <c r="BF268" s="41"/>
      <c r="BG268" s="135"/>
      <c r="BH268" s="36"/>
      <c r="BL268" s="36"/>
    </row>
    <row r="269" spans="1:64" s="4" customFormat="1">
      <c r="A269" s="41"/>
      <c r="B269" s="41"/>
      <c r="C269" s="41"/>
      <c r="D269" s="41"/>
      <c r="E269" s="59"/>
      <c r="F269" s="36"/>
      <c r="I269" s="36"/>
      <c r="J269" s="41"/>
      <c r="K269" s="41"/>
      <c r="L269" s="41"/>
      <c r="M269" s="36"/>
      <c r="N269" s="41"/>
      <c r="O269" s="41"/>
      <c r="P269" s="41"/>
      <c r="V269" s="36"/>
      <c r="AB269" s="36"/>
      <c r="AG269" s="36"/>
      <c r="AJ269" s="36"/>
      <c r="AO269" s="36"/>
      <c r="AP269" s="41"/>
      <c r="AQ269" s="41"/>
      <c r="AT269" s="36"/>
      <c r="AX269" s="36"/>
      <c r="AY269" s="36"/>
      <c r="BB269" s="36"/>
      <c r="BF269" s="41"/>
      <c r="BG269" s="135"/>
      <c r="BH269" s="36"/>
      <c r="BL269" s="36"/>
    </row>
    <row r="270" spans="1:64" s="4" customFormat="1">
      <c r="A270" s="41"/>
      <c r="B270" s="41"/>
      <c r="C270" s="41"/>
      <c r="D270" s="41"/>
      <c r="E270" s="59"/>
      <c r="F270" s="36"/>
      <c r="I270" s="36"/>
      <c r="J270" s="41"/>
      <c r="K270" s="41"/>
      <c r="L270" s="41"/>
      <c r="M270" s="36"/>
      <c r="N270" s="41"/>
      <c r="O270" s="41"/>
      <c r="P270" s="41"/>
      <c r="V270" s="36"/>
      <c r="AB270" s="36"/>
      <c r="AG270" s="36"/>
      <c r="AJ270" s="36"/>
      <c r="AO270" s="36"/>
      <c r="AP270" s="41"/>
      <c r="AQ270" s="41"/>
      <c r="AT270" s="36"/>
      <c r="AX270" s="36"/>
      <c r="AY270" s="36"/>
      <c r="BB270" s="36"/>
      <c r="BF270" s="41"/>
      <c r="BG270" s="135"/>
      <c r="BH270" s="36"/>
      <c r="BL270" s="36"/>
    </row>
    <row r="271" spans="1:64" s="4" customFormat="1">
      <c r="A271" s="41"/>
      <c r="B271" s="41"/>
      <c r="C271" s="41"/>
      <c r="D271" s="41"/>
      <c r="E271" s="59"/>
      <c r="F271" s="36"/>
      <c r="I271" s="36"/>
      <c r="J271" s="41"/>
      <c r="K271" s="41"/>
      <c r="L271" s="41"/>
      <c r="M271" s="36"/>
      <c r="N271" s="41"/>
      <c r="O271" s="41"/>
      <c r="P271" s="41"/>
      <c r="V271" s="36"/>
      <c r="AB271" s="36"/>
      <c r="AG271" s="36"/>
      <c r="AJ271" s="36"/>
      <c r="AO271" s="36"/>
      <c r="AP271" s="41"/>
      <c r="AQ271" s="41"/>
      <c r="AT271" s="36"/>
      <c r="AX271" s="36"/>
      <c r="AY271" s="36"/>
      <c r="BB271" s="36"/>
      <c r="BF271" s="41"/>
      <c r="BG271" s="135"/>
      <c r="BH271" s="36"/>
      <c r="BL271" s="36"/>
    </row>
    <row r="272" spans="1:64" s="4" customFormat="1">
      <c r="A272" s="41"/>
      <c r="B272" s="41"/>
      <c r="C272" s="41"/>
      <c r="D272" s="41"/>
      <c r="E272" s="59"/>
      <c r="F272" s="36"/>
      <c r="I272" s="36"/>
      <c r="J272" s="41"/>
      <c r="K272" s="41"/>
      <c r="L272" s="41"/>
      <c r="M272" s="36"/>
      <c r="N272" s="41"/>
      <c r="O272" s="41"/>
      <c r="P272" s="41"/>
      <c r="V272" s="36"/>
      <c r="AB272" s="36"/>
      <c r="AG272" s="36"/>
      <c r="AJ272" s="36"/>
      <c r="AO272" s="36"/>
      <c r="AP272" s="41"/>
      <c r="AQ272" s="41"/>
      <c r="AT272" s="36"/>
      <c r="AX272" s="36"/>
      <c r="AY272" s="36"/>
      <c r="BB272" s="36"/>
      <c r="BF272" s="41"/>
      <c r="BG272" s="135"/>
      <c r="BH272" s="36"/>
      <c r="BL272" s="36"/>
    </row>
    <row r="273" spans="1:64" s="4" customFormat="1">
      <c r="A273" s="41"/>
      <c r="B273" s="41"/>
      <c r="C273" s="41"/>
      <c r="D273" s="41"/>
      <c r="E273" s="59"/>
      <c r="F273" s="36"/>
      <c r="I273" s="36"/>
      <c r="J273" s="41"/>
      <c r="K273" s="41"/>
      <c r="L273" s="41"/>
      <c r="M273" s="36"/>
      <c r="N273" s="41"/>
      <c r="O273" s="41"/>
      <c r="P273" s="41"/>
      <c r="V273" s="36"/>
      <c r="AB273" s="36"/>
      <c r="AG273" s="36"/>
      <c r="AJ273" s="36"/>
      <c r="AO273" s="36"/>
      <c r="AP273" s="41"/>
      <c r="AQ273" s="41"/>
      <c r="AT273" s="36"/>
      <c r="AX273" s="36"/>
      <c r="AY273" s="36"/>
      <c r="BB273" s="36"/>
      <c r="BF273" s="41"/>
      <c r="BG273" s="135"/>
      <c r="BH273" s="36"/>
      <c r="BL273" s="36"/>
    </row>
    <row r="274" spans="1:64" s="4" customFormat="1">
      <c r="A274" s="41"/>
      <c r="B274" s="41"/>
      <c r="C274" s="41"/>
      <c r="D274" s="41"/>
      <c r="E274" s="59"/>
      <c r="F274" s="36"/>
      <c r="I274" s="36"/>
      <c r="J274" s="41"/>
      <c r="K274" s="41"/>
      <c r="L274" s="41"/>
      <c r="M274" s="36"/>
      <c r="N274" s="41"/>
      <c r="O274" s="41"/>
      <c r="P274" s="41"/>
      <c r="V274" s="36"/>
      <c r="AB274" s="36"/>
      <c r="AG274" s="36"/>
      <c r="AJ274" s="36"/>
      <c r="AO274" s="36"/>
      <c r="AP274" s="41"/>
      <c r="AQ274" s="41"/>
      <c r="AT274" s="36"/>
      <c r="AX274" s="36"/>
      <c r="AY274" s="36"/>
      <c r="BB274" s="36"/>
      <c r="BF274" s="41"/>
      <c r="BG274" s="135"/>
      <c r="BH274" s="36"/>
      <c r="BL274" s="36"/>
    </row>
    <row r="275" spans="1:64" s="4" customFormat="1">
      <c r="A275" s="41"/>
      <c r="B275" s="41"/>
      <c r="C275" s="41"/>
      <c r="D275" s="41"/>
      <c r="E275" s="59"/>
      <c r="F275" s="36"/>
      <c r="I275" s="36"/>
      <c r="J275" s="41"/>
      <c r="K275" s="41"/>
      <c r="L275" s="41"/>
      <c r="M275" s="36"/>
      <c r="N275" s="41"/>
      <c r="O275" s="41"/>
      <c r="P275" s="41"/>
      <c r="V275" s="36"/>
      <c r="AB275" s="36"/>
      <c r="AG275" s="36"/>
      <c r="AJ275" s="36"/>
      <c r="AO275" s="36"/>
      <c r="AP275" s="41"/>
      <c r="AQ275" s="41"/>
      <c r="AT275" s="36"/>
      <c r="AX275" s="36"/>
      <c r="AY275" s="36"/>
      <c r="BB275" s="36"/>
      <c r="BF275" s="41"/>
      <c r="BG275" s="135"/>
      <c r="BH275" s="36"/>
      <c r="BL275" s="36"/>
    </row>
    <row r="276" spans="1:64" s="4" customFormat="1">
      <c r="A276" s="41"/>
      <c r="B276" s="41"/>
      <c r="C276" s="41"/>
      <c r="D276" s="41"/>
      <c r="E276" s="59"/>
      <c r="F276" s="36"/>
      <c r="I276" s="36"/>
      <c r="J276" s="41"/>
      <c r="K276" s="41"/>
      <c r="L276" s="41"/>
      <c r="M276" s="36"/>
      <c r="N276" s="41"/>
      <c r="O276" s="41"/>
      <c r="P276" s="41"/>
      <c r="V276" s="36"/>
      <c r="AB276" s="36"/>
      <c r="AG276" s="36"/>
      <c r="AJ276" s="36"/>
      <c r="AO276" s="36"/>
      <c r="AP276" s="41"/>
      <c r="AQ276" s="41"/>
      <c r="AT276" s="36"/>
      <c r="AX276" s="36"/>
      <c r="AY276" s="36"/>
      <c r="BB276" s="36"/>
      <c r="BF276" s="41"/>
      <c r="BG276" s="135"/>
      <c r="BH276" s="36"/>
      <c r="BL276" s="36"/>
    </row>
    <row r="277" spans="1:64" s="4" customFormat="1">
      <c r="A277" s="41"/>
      <c r="B277" s="41"/>
      <c r="C277" s="41"/>
      <c r="D277" s="41"/>
      <c r="E277" s="59"/>
      <c r="F277" s="36"/>
      <c r="I277" s="36"/>
      <c r="J277" s="41"/>
      <c r="K277" s="41"/>
      <c r="L277" s="41"/>
      <c r="M277" s="36"/>
      <c r="N277" s="41"/>
      <c r="O277" s="41"/>
      <c r="P277" s="41"/>
      <c r="V277" s="36"/>
      <c r="AB277" s="36"/>
      <c r="AG277" s="36"/>
      <c r="AJ277" s="36"/>
      <c r="AO277" s="36"/>
      <c r="AP277" s="41"/>
      <c r="AQ277" s="41"/>
      <c r="AT277" s="36"/>
      <c r="AX277" s="36"/>
      <c r="AY277" s="36"/>
      <c r="BB277" s="36"/>
      <c r="BF277" s="41"/>
      <c r="BG277" s="135"/>
      <c r="BH277" s="36"/>
      <c r="BL277" s="36"/>
    </row>
    <row r="278" spans="1:64" s="4" customFormat="1">
      <c r="A278" s="41"/>
      <c r="B278" s="41"/>
      <c r="C278" s="41"/>
      <c r="D278" s="41"/>
      <c r="E278" s="59"/>
      <c r="F278" s="36"/>
      <c r="I278" s="36"/>
      <c r="J278" s="41"/>
      <c r="K278" s="41"/>
      <c r="L278" s="41"/>
      <c r="M278" s="36"/>
      <c r="N278" s="41"/>
      <c r="O278" s="41"/>
      <c r="P278" s="41"/>
      <c r="V278" s="36"/>
      <c r="AB278" s="36"/>
      <c r="AG278" s="36"/>
      <c r="AJ278" s="36"/>
      <c r="AO278" s="36"/>
      <c r="AP278" s="41"/>
      <c r="AQ278" s="41"/>
      <c r="AT278" s="36"/>
      <c r="AX278" s="36"/>
      <c r="AY278" s="36"/>
      <c r="BB278" s="36"/>
      <c r="BF278" s="41"/>
      <c r="BG278" s="135"/>
      <c r="BH278" s="36"/>
      <c r="BL278" s="36"/>
    </row>
    <row r="279" spans="1:64" s="4" customFormat="1">
      <c r="A279" s="41"/>
      <c r="B279" s="41"/>
      <c r="C279" s="41"/>
      <c r="D279" s="41"/>
      <c r="E279" s="59"/>
      <c r="F279" s="36"/>
      <c r="I279" s="36"/>
      <c r="J279" s="41"/>
      <c r="K279" s="41"/>
      <c r="L279" s="41"/>
      <c r="M279" s="36"/>
      <c r="N279" s="41"/>
      <c r="O279" s="41"/>
      <c r="P279" s="41"/>
      <c r="V279" s="36"/>
      <c r="AB279" s="36"/>
      <c r="AG279" s="36"/>
      <c r="AJ279" s="36"/>
      <c r="AO279" s="36"/>
      <c r="AP279" s="41"/>
      <c r="AQ279" s="41"/>
      <c r="AT279" s="36"/>
      <c r="AX279" s="36"/>
      <c r="AY279" s="36"/>
      <c r="BB279" s="36"/>
      <c r="BF279" s="41"/>
      <c r="BG279" s="135"/>
      <c r="BH279" s="36"/>
      <c r="BL279" s="36"/>
    </row>
    <row r="280" spans="1:64" s="4" customFormat="1">
      <c r="A280" s="41"/>
      <c r="B280" s="41"/>
      <c r="C280" s="41"/>
      <c r="D280" s="41"/>
      <c r="E280" s="59"/>
      <c r="F280" s="36"/>
      <c r="I280" s="36"/>
      <c r="J280" s="41"/>
      <c r="K280" s="41"/>
      <c r="L280" s="41"/>
      <c r="M280" s="36"/>
      <c r="N280" s="41"/>
      <c r="O280" s="41"/>
      <c r="P280" s="41"/>
      <c r="V280" s="36"/>
      <c r="AB280" s="36"/>
      <c r="AG280" s="36"/>
      <c r="AJ280" s="36"/>
      <c r="AO280" s="36"/>
      <c r="AP280" s="41"/>
      <c r="AQ280" s="41"/>
      <c r="AT280" s="36"/>
      <c r="AX280" s="36"/>
      <c r="AY280" s="36"/>
      <c r="BB280" s="36"/>
      <c r="BF280" s="41"/>
      <c r="BG280" s="135"/>
      <c r="BH280" s="36"/>
      <c r="BL280" s="36"/>
    </row>
    <row r="281" spans="1:64" s="4" customFormat="1">
      <c r="A281" s="41"/>
      <c r="B281" s="41"/>
      <c r="C281" s="41"/>
      <c r="D281" s="41"/>
      <c r="E281" s="59"/>
      <c r="F281" s="36"/>
      <c r="I281" s="36"/>
      <c r="J281" s="41"/>
      <c r="K281" s="41"/>
      <c r="L281" s="41"/>
      <c r="M281" s="36"/>
      <c r="N281" s="41"/>
      <c r="O281" s="41"/>
      <c r="P281" s="41"/>
      <c r="V281" s="36"/>
      <c r="AB281" s="36"/>
      <c r="AG281" s="36"/>
      <c r="AJ281" s="36"/>
      <c r="AO281" s="36"/>
      <c r="AP281" s="41"/>
      <c r="AQ281" s="41"/>
      <c r="AT281" s="36"/>
      <c r="AX281" s="36"/>
      <c r="AY281" s="36"/>
      <c r="BB281" s="36"/>
      <c r="BF281" s="41"/>
      <c r="BG281" s="135"/>
      <c r="BH281" s="36"/>
      <c r="BL281" s="36"/>
    </row>
    <row r="282" spans="1:64" s="4" customFormat="1">
      <c r="A282" s="41"/>
      <c r="B282" s="41"/>
      <c r="C282" s="41"/>
      <c r="D282" s="41"/>
      <c r="E282" s="59"/>
      <c r="F282" s="36"/>
      <c r="I282" s="36"/>
      <c r="J282" s="41"/>
      <c r="K282" s="41"/>
      <c r="L282" s="41"/>
      <c r="M282" s="36"/>
      <c r="N282" s="41"/>
      <c r="O282" s="41"/>
      <c r="P282" s="41"/>
      <c r="V282" s="36"/>
      <c r="AB282" s="36"/>
      <c r="AG282" s="36"/>
      <c r="AJ282" s="36"/>
      <c r="AO282" s="36"/>
      <c r="AP282" s="41"/>
      <c r="AQ282" s="41"/>
      <c r="AT282" s="36"/>
      <c r="AX282" s="36"/>
      <c r="AY282" s="36"/>
      <c r="BB282" s="36"/>
      <c r="BF282" s="41"/>
      <c r="BG282" s="135"/>
      <c r="BH282" s="36"/>
      <c r="BL282" s="36"/>
    </row>
    <row r="283" spans="1:64" s="4" customFormat="1">
      <c r="A283" s="41"/>
      <c r="B283" s="41"/>
      <c r="C283" s="41"/>
      <c r="D283" s="41"/>
      <c r="E283" s="59"/>
      <c r="F283" s="36"/>
      <c r="I283" s="36"/>
      <c r="J283" s="41"/>
      <c r="K283" s="41"/>
      <c r="L283" s="41"/>
      <c r="M283" s="36"/>
      <c r="N283" s="41"/>
      <c r="O283" s="41"/>
      <c r="P283" s="41"/>
      <c r="V283" s="36"/>
      <c r="AB283" s="36"/>
      <c r="AG283" s="36"/>
      <c r="AJ283" s="36"/>
      <c r="AO283" s="36"/>
      <c r="AP283" s="41"/>
      <c r="AQ283" s="41"/>
      <c r="AT283" s="36"/>
      <c r="AX283" s="36"/>
      <c r="AY283" s="36"/>
      <c r="BB283" s="36"/>
      <c r="BF283" s="41"/>
      <c r="BG283" s="135"/>
      <c r="BH283" s="36"/>
      <c r="BL283" s="36"/>
    </row>
    <row r="284" spans="1:64" s="4" customFormat="1">
      <c r="A284" s="41"/>
      <c r="B284" s="41"/>
      <c r="C284" s="41"/>
      <c r="D284" s="41"/>
      <c r="E284" s="59"/>
      <c r="F284" s="36"/>
      <c r="I284" s="36"/>
      <c r="J284" s="41"/>
      <c r="K284" s="41"/>
      <c r="L284" s="41"/>
      <c r="M284" s="36"/>
      <c r="N284" s="41"/>
      <c r="O284" s="41"/>
      <c r="P284" s="41"/>
      <c r="V284" s="36"/>
      <c r="AB284" s="36"/>
      <c r="AG284" s="36"/>
      <c r="AJ284" s="36"/>
      <c r="AO284" s="36"/>
      <c r="AP284" s="41"/>
      <c r="AQ284" s="41"/>
      <c r="AT284" s="36"/>
      <c r="AX284" s="36"/>
      <c r="AY284" s="36"/>
      <c r="BB284" s="36"/>
      <c r="BF284" s="41"/>
      <c r="BG284" s="135"/>
      <c r="BH284" s="36"/>
      <c r="BL284" s="36"/>
    </row>
    <row r="285" spans="1:64" s="4" customFormat="1">
      <c r="A285" s="41"/>
      <c r="B285" s="41"/>
      <c r="C285" s="41"/>
      <c r="D285" s="41"/>
      <c r="E285" s="59"/>
      <c r="F285" s="36"/>
      <c r="I285" s="36"/>
      <c r="J285" s="41"/>
      <c r="K285" s="41"/>
      <c r="L285" s="41"/>
      <c r="M285" s="36"/>
      <c r="N285" s="41"/>
      <c r="O285" s="41"/>
      <c r="P285" s="41"/>
      <c r="V285" s="36"/>
      <c r="AB285" s="36"/>
      <c r="AG285" s="36"/>
      <c r="AJ285" s="36"/>
      <c r="AO285" s="36"/>
      <c r="AP285" s="41"/>
      <c r="AQ285" s="41"/>
      <c r="AT285" s="36"/>
      <c r="AX285" s="36"/>
      <c r="AY285" s="36"/>
      <c r="BB285" s="36"/>
      <c r="BF285" s="41"/>
      <c r="BG285" s="135"/>
      <c r="BH285" s="36"/>
      <c r="BL285" s="36"/>
    </row>
    <row r="286" spans="1:64" s="4" customFormat="1">
      <c r="A286" s="41"/>
      <c r="B286" s="41"/>
      <c r="C286" s="41"/>
      <c r="D286" s="41"/>
      <c r="E286" s="59"/>
      <c r="F286" s="36"/>
      <c r="I286" s="36"/>
      <c r="J286" s="41"/>
      <c r="K286" s="41"/>
      <c r="L286" s="41"/>
      <c r="M286" s="36"/>
      <c r="N286" s="41"/>
      <c r="O286" s="41"/>
      <c r="P286" s="41"/>
      <c r="V286" s="36"/>
      <c r="AB286" s="36"/>
      <c r="AG286" s="36"/>
      <c r="AJ286" s="36"/>
      <c r="AO286" s="36"/>
      <c r="AP286" s="41"/>
      <c r="AQ286" s="41"/>
      <c r="AT286" s="36"/>
      <c r="AX286" s="36"/>
      <c r="AY286" s="36"/>
      <c r="BB286" s="36"/>
      <c r="BF286" s="41"/>
      <c r="BG286" s="135"/>
      <c r="BH286" s="36"/>
      <c r="BL286" s="36"/>
    </row>
    <row r="287" spans="1:64" s="4" customFormat="1">
      <c r="A287" s="41"/>
      <c r="B287" s="41"/>
      <c r="C287" s="41"/>
      <c r="D287" s="41"/>
      <c r="E287" s="59"/>
      <c r="F287" s="36"/>
      <c r="I287" s="36"/>
      <c r="J287" s="41"/>
      <c r="K287" s="41"/>
      <c r="L287" s="41"/>
      <c r="M287" s="36"/>
      <c r="N287" s="41"/>
      <c r="O287" s="41"/>
      <c r="P287" s="41"/>
      <c r="V287" s="36"/>
      <c r="AB287" s="36"/>
      <c r="AG287" s="36"/>
      <c r="AJ287" s="36"/>
      <c r="AO287" s="36"/>
      <c r="AP287" s="41"/>
      <c r="AQ287" s="41"/>
      <c r="AT287" s="36"/>
      <c r="AX287" s="36"/>
      <c r="AY287" s="36"/>
      <c r="BB287" s="36"/>
      <c r="BF287" s="41"/>
      <c r="BG287" s="135"/>
      <c r="BH287" s="36"/>
      <c r="BL287" s="36"/>
    </row>
    <row r="288" spans="1:64" s="4" customFormat="1">
      <c r="A288" s="41"/>
      <c r="B288" s="41"/>
      <c r="C288" s="41"/>
      <c r="D288" s="41"/>
      <c r="E288" s="59"/>
      <c r="F288" s="36"/>
      <c r="I288" s="36"/>
      <c r="J288" s="41"/>
      <c r="K288" s="41"/>
      <c r="L288" s="41"/>
      <c r="M288" s="36"/>
      <c r="N288" s="41"/>
      <c r="O288" s="41"/>
      <c r="P288" s="41"/>
      <c r="V288" s="36"/>
      <c r="AB288" s="36"/>
      <c r="AG288" s="36"/>
      <c r="AJ288" s="36"/>
      <c r="AO288" s="36"/>
      <c r="AP288" s="41"/>
      <c r="AQ288" s="41"/>
      <c r="AT288" s="36"/>
      <c r="AX288" s="36"/>
      <c r="AY288" s="36"/>
      <c r="BB288" s="36"/>
      <c r="BF288" s="41"/>
      <c r="BG288" s="135"/>
      <c r="BH288" s="36"/>
      <c r="BL288" s="36"/>
    </row>
    <row r="289" spans="1:64" s="4" customFormat="1">
      <c r="A289" s="41"/>
      <c r="B289" s="41"/>
      <c r="C289" s="41"/>
      <c r="D289" s="41"/>
      <c r="E289" s="59"/>
      <c r="F289" s="36"/>
      <c r="I289" s="36"/>
      <c r="J289" s="41"/>
      <c r="K289" s="41"/>
      <c r="L289" s="41"/>
      <c r="M289" s="36"/>
      <c r="N289" s="41"/>
      <c r="O289" s="41"/>
      <c r="P289" s="41"/>
      <c r="V289" s="36"/>
      <c r="AB289" s="36"/>
      <c r="AG289" s="36"/>
      <c r="AJ289" s="36"/>
      <c r="AO289" s="36"/>
      <c r="AP289" s="41"/>
      <c r="AQ289" s="41"/>
      <c r="AT289" s="36"/>
      <c r="AX289" s="36"/>
      <c r="AY289" s="36"/>
      <c r="BB289" s="36"/>
      <c r="BF289" s="41"/>
      <c r="BG289" s="135"/>
      <c r="BH289" s="36"/>
      <c r="BL289" s="36"/>
    </row>
    <row r="290" spans="1:64" s="4" customFormat="1">
      <c r="A290" s="41"/>
      <c r="B290" s="41"/>
      <c r="C290" s="41"/>
      <c r="D290" s="41"/>
      <c r="E290" s="59"/>
      <c r="F290" s="36"/>
      <c r="I290" s="36"/>
      <c r="J290" s="41"/>
      <c r="K290" s="41"/>
      <c r="L290" s="41"/>
      <c r="M290" s="36"/>
      <c r="N290" s="41"/>
      <c r="O290" s="41"/>
      <c r="P290" s="41"/>
      <c r="V290" s="36"/>
      <c r="AB290" s="36"/>
      <c r="AG290" s="36"/>
      <c r="AJ290" s="36"/>
      <c r="AO290" s="36"/>
      <c r="AP290" s="41"/>
      <c r="AQ290" s="41"/>
      <c r="AT290" s="36"/>
      <c r="AX290" s="36"/>
      <c r="AY290" s="36"/>
      <c r="BB290" s="36"/>
      <c r="BF290" s="41"/>
      <c r="BG290" s="135"/>
      <c r="BH290" s="36"/>
      <c r="BL290" s="36"/>
    </row>
    <row r="291" spans="1:64" s="4" customFormat="1">
      <c r="A291" s="41"/>
      <c r="B291" s="41"/>
      <c r="C291" s="41"/>
      <c r="D291" s="41"/>
      <c r="E291" s="59"/>
      <c r="F291" s="36"/>
      <c r="I291" s="36"/>
      <c r="J291" s="41"/>
      <c r="K291" s="41"/>
      <c r="L291" s="41"/>
      <c r="M291" s="36"/>
      <c r="N291" s="41"/>
      <c r="O291" s="41"/>
      <c r="P291" s="41"/>
      <c r="V291" s="36"/>
      <c r="AB291" s="36"/>
      <c r="AG291" s="36"/>
      <c r="AJ291" s="36"/>
      <c r="AO291" s="36"/>
      <c r="AP291" s="41"/>
      <c r="AQ291" s="41"/>
      <c r="AT291" s="36"/>
      <c r="AX291" s="36"/>
      <c r="AY291" s="36"/>
      <c r="BB291" s="36"/>
      <c r="BF291" s="41"/>
      <c r="BG291" s="135"/>
      <c r="BH291" s="36"/>
      <c r="BL291" s="36"/>
    </row>
    <row r="292" spans="1:64" s="4" customFormat="1">
      <c r="A292" s="41"/>
      <c r="B292" s="41"/>
      <c r="C292" s="41"/>
      <c r="D292" s="41"/>
      <c r="E292" s="59"/>
      <c r="F292" s="36"/>
      <c r="I292" s="36"/>
      <c r="J292" s="41"/>
      <c r="K292" s="41"/>
      <c r="L292" s="41"/>
      <c r="M292" s="36"/>
      <c r="N292" s="41"/>
      <c r="O292" s="41"/>
      <c r="P292" s="41"/>
      <c r="V292" s="36"/>
      <c r="AB292" s="36"/>
      <c r="AG292" s="36"/>
      <c r="AJ292" s="36"/>
      <c r="AO292" s="36"/>
      <c r="AP292" s="41"/>
      <c r="AQ292" s="41"/>
      <c r="AT292" s="36"/>
      <c r="AX292" s="36"/>
      <c r="AY292" s="36"/>
      <c r="BB292" s="36"/>
      <c r="BF292" s="41"/>
      <c r="BG292" s="135"/>
      <c r="BH292" s="36"/>
      <c r="BL292" s="36"/>
    </row>
    <row r="293" spans="1:64" s="4" customFormat="1">
      <c r="A293" s="41"/>
      <c r="B293" s="41"/>
      <c r="C293" s="41"/>
      <c r="D293" s="41"/>
      <c r="E293" s="59"/>
      <c r="F293" s="36"/>
      <c r="I293" s="36"/>
      <c r="J293" s="41"/>
      <c r="K293" s="41"/>
      <c r="L293" s="41"/>
      <c r="M293" s="36"/>
      <c r="N293" s="41"/>
      <c r="O293" s="41"/>
      <c r="P293" s="41"/>
      <c r="V293" s="36"/>
      <c r="AB293" s="36"/>
      <c r="AG293" s="36"/>
      <c r="AJ293" s="36"/>
      <c r="AO293" s="36"/>
      <c r="AP293" s="41"/>
      <c r="AQ293" s="41"/>
      <c r="AT293" s="36"/>
      <c r="AX293" s="36"/>
      <c r="AY293" s="36"/>
      <c r="BB293" s="36"/>
      <c r="BF293" s="41"/>
      <c r="BG293" s="135"/>
      <c r="BH293" s="36"/>
      <c r="BL293" s="36"/>
    </row>
    <row r="294" spans="1:64" s="4" customFormat="1">
      <c r="A294" s="41"/>
      <c r="B294" s="41"/>
      <c r="C294" s="41"/>
      <c r="D294" s="41"/>
      <c r="E294" s="59"/>
      <c r="F294" s="36"/>
      <c r="I294" s="36"/>
      <c r="J294" s="41"/>
      <c r="K294" s="41"/>
      <c r="L294" s="41"/>
      <c r="M294" s="36"/>
      <c r="N294" s="41"/>
      <c r="O294" s="41"/>
      <c r="P294" s="41"/>
      <c r="V294" s="36"/>
      <c r="AB294" s="36"/>
      <c r="AG294" s="36"/>
      <c r="AJ294" s="36"/>
      <c r="AO294" s="36"/>
      <c r="AP294" s="41"/>
      <c r="AQ294" s="41"/>
      <c r="AT294" s="36"/>
      <c r="AX294" s="36"/>
      <c r="AY294" s="36"/>
      <c r="BB294" s="36"/>
      <c r="BF294" s="41"/>
      <c r="BG294" s="135"/>
      <c r="BH294" s="36"/>
      <c r="BL294" s="36"/>
    </row>
    <row r="295" spans="1:64" s="4" customFormat="1">
      <c r="A295" s="41"/>
      <c r="B295" s="41"/>
      <c r="C295" s="41"/>
      <c r="D295" s="41"/>
      <c r="E295" s="59"/>
      <c r="F295" s="36"/>
      <c r="I295" s="36"/>
      <c r="J295" s="41"/>
      <c r="K295" s="41"/>
      <c r="L295" s="41"/>
      <c r="M295" s="36"/>
      <c r="N295" s="41"/>
      <c r="O295" s="41"/>
      <c r="P295" s="41"/>
      <c r="V295" s="36"/>
      <c r="AB295" s="36"/>
      <c r="AG295" s="36"/>
      <c r="AJ295" s="36"/>
      <c r="AO295" s="36"/>
      <c r="AP295" s="41"/>
      <c r="AQ295" s="41"/>
      <c r="AT295" s="36"/>
      <c r="AX295" s="36"/>
      <c r="AY295" s="36"/>
      <c r="BB295" s="36"/>
      <c r="BF295" s="41"/>
      <c r="BG295" s="135"/>
      <c r="BH295" s="36"/>
      <c r="BL295" s="36"/>
    </row>
    <row r="296" spans="1:64" s="4" customFormat="1">
      <c r="A296" s="41"/>
      <c r="B296" s="41"/>
      <c r="C296" s="41"/>
      <c r="D296" s="41"/>
      <c r="E296" s="59"/>
      <c r="F296" s="36"/>
      <c r="I296" s="36"/>
      <c r="J296" s="41"/>
      <c r="K296" s="41"/>
      <c r="L296" s="41"/>
      <c r="M296" s="36"/>
      <c r="N296" s="41"/>
      <c r="O296" s="41"/>
      <c r="P296" s="41"/>
      <c r="V296" s="36"/>
      <c r="AB296" s="36"/>
      <c r="AG296" s="36"/>
      <c r="AJ296" s="36"/>
      <c r="AO296" s="36"/>
      <c r="AP296" s="41"/>
      <c r="AQ296" s="41"/>
      <c r="AT296" s="36"/>
      <c r="AX296" s="36"/>
      <c r="AY296" s="36"/>
      <c r="BB296" s="36"/>
      <c r="BF296" s="41"/>
      <c r="BG296" s="135"/>
      <c r="BH296" s="36"/>
      <c r="BL296" s="36"/>
    </row>
    <row r="297" spans="1:64" s="4" customFormat="1">
      <c r="A297" s="41"/>
      <c r="B297" s="41"/>
      <c r="C297" s="41"/>
      <c r="D297" s="41"/>
      <c r="E297" s="59"/>
      <c r="F297" s="36"/>
      <c r="I297" s="36"/>
      <c r="J297" s="41"/>
      <c r="K297" s="41"/>
      <c r="L297" s="41"/>
      <c r="M297" s="36"/>
      <c r="N297" s="41"/>
      <c r="O297" s="41"/>
      <c r="P297" s="41"/>
      <c r="V297" s="36"/>
      <c r="AB297" s="36"/>
      <c r="AG297" s="36"/>
      <c r="AJ297" s="36"/>
      <c r="AO297" s="36"/>
      <c r="AP297" s="41"/>
      <c r="AQ297" s="41"/>
      <c r="AT297" s="36"/>
      <c r="AX297" s="36"/>
      <c r="AY297" s="36"/>
      <c r="BB297" s="36"/>
      <c r="BF297" s="41"/>
      <c r="BG297" s="135"/>
      <c r="BH297" s="36"/>
      <c r="BL297" s="36"/>
    </row>
    <row r="298" spans="1:64" s="4" customFormat="1">
      <c r="A298" s="41"/>
      <c r="B298" s="41"/>
      <c r="C298" s="41"/>
      <c r="D298" s="41"/>
      <c r="E298" s="59"/>
      <c r="F298" s="36"/>
      <c r="I298" s="36"/>
      <c r="J298" s="41"/>
      <c r="K298" s="41"/>
      <c r="L298" s="41"/>
      <c r="M298" s="36"/>
      <c r="N298" s="41"/>
      <c r="O298" s="41"/>
      <c r="P298" s="41"/>
      <c r="V298" s="36"/>
      <c r="AB298" s="36"/>
      <c r="AG298" s="36"/>
      <c r="AJ298" s="36"/>
      <c r="AO298" s="36"/>
      <c r="AP298" s="41"/>
      <c r="AQ298" s="41"/>
      <c r="AT298" s="36"/>
      <c r="AX298" s="36"/>
      <c r="AY298" s="36"/>
      <c r="BB298" s="36"/>
      <c r="BF298" s="41"/>
      <c r="BG298" s="135"/>
      <c r="BH298" s="36"/>
      <c r="BL298" s="36"/>
    </row>
    <row r="299" spans="1:64" s="4" customFormat="1">
      <c r="A299" s="41"/>
      <c r="B299" s="41"/>
      <c r="C299" s="41"/>
      <c r="D299" s="41"/>
      <c r="E299" s="59"/>
      <c r="F299" s="36"/>
      <c r="I299" s="36"/>
      <c r="J299" s="41"/>
      <c r="K299" s="41"/>
      <c r="L299" s="41"/>
      <c r="M299" s="36"/>
      <c r="N299" s="41"/>
      <c r="O299" s="41"/>
      <c r="P299" s="41"/>
      <c r="V299" s="36"/>
      <c r="AB299" s="36"/>
      <c r="AG299" s="36"/>
      <c r="AJ299" s="36"/>
      <c r="AO299" s="36"/>
      <c r="AP299" s="41"/>
      <c r="AQ299" s="41"/>
      <c r="AT299" s="36"/>
      <c r="AX299" s="36"/>
      <c r="AY299" s="36"/>
      <c r="BB299" s="36"/>
      <c r="BF299" s="41"/>
      <c r="BG299" s="135"/>
      <c r="BH299" s="36"/>
      <c r="BL299" s="36"/>
    </row>
    <row r="300" spans="1:64" s="4" customFormat="1">
      <c r="A300" s="41"/>
      <c r="B300" s="41"/>
      <c r="C300" s="41"/>
      <c r="D300" s="41"/>
      <c r="E300" s="59"/>
      <c r="F300" s="36"/>
      <c r="I300" s="36"/>
      <c r="J300" s="41"/>
      <c r="K300" s="41"/>
      <c r="L300" s="41"/>
      <c r="M300" s="36"/>
      <c r="N300" s="41"/>
      <c r="O300" s="41"/>
      <c r="P300" s="41"/>
      <c r="V300" s="36"/>
      <c r="AB300" s="36"/>
      <c r="AG300" s="36"/>
      <c r="AJ300" s="36"/>
      <c r="AO300" s="36"/>
      <c r="AP300" s="41"/>
      <c r="AQ300" s="41"/>
      <c r="AT300" s="36"/>
      <c r="AX300" s="36"/>
      <c r="AY300" s="36"/>
      <c r="BB300" s="36"/>
      <c r="BF300" s="41"/>
      <c r="BG300" s="135"/>
      <c r="BH300" s="36"/>
      <c r="BL300" s="36"/>
    </row>
    <row r="301" spans="1:64" s="4" customFormat="1">
      <c r="A301" s="41"/>
      <c r="B301" s="41"/>
      <c r="C301" s="41"/>
      <c r="D301" s="41"/>
      <c r="E301" s="59"/>
      <c r="F301" s="36"/>
      <c r="I301" s="36"/>
      <c r="J301" s="41"/>
      <c r="K301" s="41"/>
      <c r="L301" s="41"/>
      <c r="M301" s="36"/>
      <c r="N301" s="41"/>
      <c r="O301" s="41"/>
      <c r="P301" s="41"/>
      <c r="V301" s="36"/>
      <c r="AB301" s="36"/>
      <c r="AG301" s="36"/>
      <c r="AJ301" s="36"/>
      <c r="AO301" s="36"/>
      <c r="AP301" s="41"/>
      <c r="AQ301" s="41"/>
      <c r="AT301" s="36"/>
      <c r="AX301" s="36"/>
      <c r="AY301" s="36"/>
      <c r="BB301" s="36"/>
      <c r="BF301" s="41"/>
      <c r="BG301" s="135"/>
      <c r="BH301" s="36"/>
      <c r="BL301" s="36"/>
    </row>
    <row r="302" spans="1:64" s="4" customFormat="1">
      <c r="A302" s="41"/>
      <c r="B302" s="41"/>
      <c r="C302" s="41"/>
      <c r="D302" s="41"/>
      <c r="E302" s="59"/>
      <c r="F302" s="36"/>
      <c r="I302" s="36"/>
      <c r="J302" s="41"/>
      <c r="K302" s="41"/>
      <c r="L302" s="41"/>
      <c r="M302" s="36"/>
      <c r="N302" s="41"/>
      <c r="O302" s="41"/>
      <c r="P302" s="41"/>
      <c r="V302" s="36"/>
      <c r="AB302" s="36"/>
      <c r="AG302" s="36"/>
      <c r="AJ302" s="36"/>
      <c r="AO302" s="36"/>
      <c r="AP302" s="41"/>
      <c r="AQ302" s="41"/>
      <c r="AT302" s="36"/>
      <c r="AX302" s="36"/>
      <c r="AY302" s="36"/>
      <c r="BB302" s="36"/>
      <c r="BF302" s="41"/>
      <c r="BG302" s="135"/>
      <c r="BH302" s="36"/>
      <c r="BL302" s="36"/>
    </row>
    <row r="303" spans="1:64" s="4" customFormat="1">
      <c r="A303" s="41"/>
      <c r="B303" s="41"/>
      <c r="C303" s="41"/>
      <c r="D303" s="41"/>
      <c r="E303" s="59"/>
      <c r="F303" s="36"/>
      <c r="I303" s="36"/>
      <c r="J303" s="41"/>
      <c r="K303" s="41"/>
      <c r="L303" s="41"/>
      <c r="M303" s="36"/>
      <c r="N303" s="41"/>
      <c r="O303" s="41"/>
      <c r="P303" s="41"/>
      <c r="V303" s="36"/>
      <c r="AB303" s="36"/>
      <c r="AG303" s="36"/>
      <c r="AJ303" s="36"/>
      <c r="AO303" s="36"/>
      <c r="AP303" s="41"/>
      <c r="AQ303" s="41"/>
      <c r="AT303" s="36"/>
      <c r="AX303" s="36"/>
      <c r="AY303" s="36"/>
      <c r="BB303" s="36"/>
      <c r="BF303" s="41"/>
      <c r="BG303" s="135"/>
      <c r="BH303" s="36"/>
      <c r="BL303" s="36"/>
    </row>
    <row r="304" spans="1:64" s="4" customFormat="1">
      <c r="A304" s="41"/>
      <c r="B304" s="41"/>
      <c r="C304" s="41"/>
      <c r="D304" s="41"/>
      <c r="E304" s="59"/>
      <c r="F304" s="36"/>
      <c r="I304" s="36"/>
      <c r="J304" s="41"/>
      <c r="K304" s="41"/>
      <c r="L304" s="41"/>
      <c r="M304" s="36"/>
      <c r="N304" s="41"/>
      <c r="O304" s="41"/>
      <c r="P304" s="41"/>
      <c r="V304" s="36"/>
      <c r="AB304" s="36"/>
      <c r="AG304" s="36"/>
      <c r="AJ304" s="36"/>
      <c r="AO304" s="36"/>
      <c r="AP304" s="41"/>
      <c r="AQ304" s="41"/>
      <c r="AT304" s="36"/>
      <c r="AX304" s="36"/>
      <c r="AY304" s="36"/>
      <c r="BB304" s="36"/>
      <c r="BF304" s="41"/>
      <c r="BG304" s="135"/>
      <c r="BH304" s="36"/>
      <c r="BL304" s="36"/>
    </row>
    <row r="305" spans="1:64" s="4" customFormat="1">
      <c r="A305" s="41"/>
      <c r="B305" s="41"/>
      <c r="C305" s="41"/>
      <c r="D305" s="41"/>
      <c r="E305" s="59"/>
      <c r="F305" s="36"/>
      <c r="I305" s="36"/>
      <c r="J305" s="41"/>
      <c r="K305" s="41"/>
      <c r="L305" s="41"/>
      <c r="M305" s="36"/>
      <c r="N305" s="41"/>
      <c r="O305" s="41"/>
      <c r="P305" s="41"/>
      <c r="V305" s="36"/>
      <c r="AB305" s="36"/>
      <c r="AG305" s="36"/>
      <c r="AJ305" s="36"/>
      <c r="AO305" s="36"/>
      <c r="AP305" s="41"/>
      <c r="AQ305" s="41"/>
      <c r="AT305" s="36"/>
      <c r="AX305" s="36"/>
      <c r="AY305" s="36"/>
      <c r="BB305" s="36"/>
      <c r="BF305" s="41"/>
      <c r="BG305" s="135"/>
      <c r="BH305" s="36"/>
      <c r="BL305" s="36"/>
    </row>
    <row r="306" spans="1:64" s="4" customFormat="1">
      <c r="A306" s="41"/>
      <c r="B306" s="41"/>
      <c r="C306" s="41"/>
      <c r="D306" s="41"/>
      <c r="E306" s="59"/>
      <c r="F306" s="36"/>
      <c r="I306" s="36"/>
      <c r="J306" s="41"/>
      <c r="K306" s="41"/>
      <c r="L306" s="41"/>
      <c r="M306" s="36"/>
      <c r="N306" s="41"/>
      <c r="O306" s="41"/>
      <c r="P306" s="41"/>
      <c r="V306" s="36"/>
      <c r="AB306" s="36"/>
      <c r="AG306" s="36"/>
      <c r="AJ306" s="36"/>
      <c r="AO306" s="36"/>
      <c r="AP306" s="41"/>
      <c r="AQ306" s="41"/>
      <c r="AT306" s="36"/>
      <c r="AX306" s="36"/>
      <c r="AY306" s="36"/>
      <c r="BB306" s="36"/>
      <c r="BF306" s="41"/>
      <c r="BG306" s="135"/>
      <c r="BH306" s="36"/>
      <c r="BL306" s="36"/>
    </row>
    <row r="307" spans="1:64" s="4" customFormat="1">
      <c r="A307" s="41"/>
      <c r="B307" s="41"/>
      <c r="C307" s="41"/>
      <c r="D307" s="41"/>
      <c r="E307" s="59"/>
      <c r="F307" s="36"/>
      <c r="I307" s="36"/>
      <c r="J307" s="41"/>
      <c r="K307" s="41"/>
      <c r="L307" s="41"/>
      <c r="M307" s="36"/>
      <c r="N307" s="41"/>
      <c r="O307" s="41"/>
      <c r="P307" s="41"/>
      <c r="V307" s="36"/>
      <c r="AB307" s="36"/>
      <c r="AG307" s="36"/>
      <c r="AJ307" s="36"/>
      <c r="AO307" s="36"/>
      <c r="AP307" s="41"/>
      <c r="AQ307" s="41"/>
      <c r="AT307" s="36"/>
      <c r="AX307" s="36"/>
      <c r="AY307" s="36"/>
      <c r="BB307" s="36"/>
      <c r="BF307" s="41"/>
      <c r="BG307" s="135"/>
      <c r="BH307" s="36"/>
      <c r="BL307" s="36"/>
    </row>
    <row r="308" spans="1:64" s="4" customFormat="1">
      <c r="A308" s="41"/>
      <c r="B308" s="41"/>
      <c r="C308" s="41"/>
      <c r="D308" s="41"/>
      <c r="E308" s="59"/>
      <c r="F308" s="36"/>
      <c r="I308" s="36"/>
      <c r="J308" s="41"/>
      <c r="K308" s="41"/>
      <c r="L308" s="41"/>
      <c r="M308" s="36"/>
      <c r="N308" s="41"/>
      <c r="O308" s="41"/>
      <c r="P308" s="41"/>
      <c r="V308" s="36"/>
      <c r="AB308" s="36"/>
      <c r="AG308" s="36"/>
      <c r="AJ308" s="36"/>
      <c r="AO308" s="36"/>
      <c r="AP308" s="41"/>
      <c r="AQ308" s="41"/>
      <c r="AT308" s="36"/>
      <c r="AX308" s="36"/>
      <c r="AY308" s="36"/>
      <c r="BB308" s="36"/>
      <c r="BF308" s="41"/>
      <c r="BG308" s="135"/>
      <c r="BH308" s="36"/>
      <c r="BL308" s="36"/>
    </row>
    <row r="309" spans="1:64" s="4" customFormat="1">
      <c r="A309" s="41"/>
      <c r="B309" s="41"/>
      <c r="C309" s="41"/>
      <c r="D309" s="41"/>
      <c r="E309" s="59"/>
      <c r="F309" s="36"/>
      <c r="I309" s="36"/>
      <c r="J309" s="41"/>
      <c r="K309" s="41"/>
      <c r="L309" s="41"/>
      <c r="M309" s="36"/>
      <c r="N309" s="41"/>
      <c r="O309" s="41"/>
      <c r="P309" s="41"/>
      <c r="V309" s="36"/>
      <c r="AB309" s="36"/>
      <c r="AG309" s="36"/>
      <c r="AJ309" s="36"/>
      <c r="AO309" s="36"/>
      <c r="AP309" s="41"/>
      <c r="AQ309" s="41"/>
      <c r="AT309" s="36"/>
      <c r="AX309" s="36"/>
      <c r="AY309" s="36"/>
      <c r="BB309" s="36"/>
      <c r="BF309" s="41"/>
      <c r="BG309" s="135"/>
      <c r="BH309" s="36"/>
      <c r="BL309" s="36"/>
    </row>
    <row r="310" spans="1:64" s="4" customFormat="1">
      <c r="A310" s="41"/>
      <c r="B310" s="41"/>
      <c r="C310" s="41"/>
      <c r="D310" s="41"/>
      <c r="E310" s="59"/>
      <c r="F310" s="36"/>
      <c r="I310" s="36"/>
      <c r="J310" s="41"/>
      <c r="K310" s="41"/>
      <c r="L310" s="41"/>
      <c r="M310" s="36"/>
      <c r="N310" s="41"/>
      <c r="O310" s="41"/>
      <c r="P310" s="41"/>
      <c r="V310" s="36"/>
      <c r="AB310" s="36"/>
      <c r="AG310" s="36"/>
      <c r="AJ310" s="36"/>
      <c r="AO310" s="36"/>
      <c r="AP310" s="41"/>
      <c r="AQ310" s="41"/>
      <c r="AT310" s="36"/>
      <c r="AX310" s="36"/>
      <c r="AY310" s="36"/>
      <c r="BB310" s="36"/>
      <c r="BF310" s="41"/>
      <c r="BG310" s="135"/>
      <c r="BH310" s="36"/>
      <c r="BL310" s="36"/>
    </row>
    <row r="311" spans="1:64" s="4" customFormat="1">
      <c r="A311" s="41"/>
      <c r="B311" s="41"/>
      <c r="C311" s="41"/>
      <c r="D311" s="41"/>
      <c r="E311" s="59"/>
      <c r="F311" s="36"/>
      <c r="I311" s="36"/>
      <c r="J311" s="41"/>
      <c r="K311" s="41"/>
      <c r="L311" s="41"/>
      <c r="M311" s="36"/>
      <c r="N311" s="41"/>
      <c r="O311" s="41"/>
      <c r="P311" s="41"/>
      <c r="V311" s="36"/>
      <c r="AB311" s="36"/>
      <c r="AG311" s="36"/>
      <c r="AJ311" s="36"/>
      <c r="AO311" s="36"/>
      <c r="AP311" s="41"/>
      <c r="AQ311" s="41"/>
      <c r="AT311" s="36"/>
      <c r="AX311" s="36"/>
      <c r="AY311" s="36"/>
      <c r="BB311" s="36"/>
      <c r="BF311" s="41"/>
      <c r="BG311" s="135"/>
      <c r="BH311" s="36"/>
      <c r="BL311" s="36"/>
    </row>
    <row r="312" spans="1:64" s="4" customFormat="1">
      <c r="A312" s="41"/>
      <c r="B312" s="41"/>
      <c r="C312" s="41"/>
      <c r="D312" s="41"/>
      <c r="E312" s="59"/>
      <c r="F312" s="36"/>
      <c r="I312" s="36"/>
      <c r="J312" s="41"/>
      <c r="K312" s="41"/>
      <c r="L312" s="41"/>
      <c r="M312" s="36"/>
      <c r="N312" s="41"/>
      <c r="O312" s="41"/>
      <c r="P312" s="41"/>
      <c r="V312" s="36"/>
      <c r="AB312" s="36"/>
      <c r="AG312" s="36"/>
      <c r="AJ312" s="36"/>
      <c r="AO312" s="36"/>
      <c r="AP312" s="41"/>
      <c r="AQ312" s="41"/>
      <c r="AT312" s="36"/>
      <c r="AX312" s="36"/>
      <c r="AY312" s="36"/>
      <c r="BB312" s="36"/>
      <c r="BF312" s="41"/>
      <c r="BG312" s="135"/>
      <c r="BH312" s="36"/>
      <c r="BL312" s="36"/>
    </row>
    <row r="313" spans="1:64" s="4" customFormat="1">
      <c r="A313" s="41"/>
      <c r="B313" s="41"/>
      <c r="C313" s="41"/>
      <c r="D313" s="41"/>
      <c r="E313" s="59"/>
      <c r="F313" s="36"/>
      <c r="I313" s="36"/>
      <c r="J313" s="41"/>
      <c r="K313" s="41"/>
      <c r="L313" s="41"/>
      <c r="M313" s="36"/>
      <c r="N313" s="41"/>
      <c r="O313" s="41"/>
      <c r="P313" s="41"/>
      <c r="V313" s="36"/>
      <c r="AB313" s="36"/>
      <c r="AG313" s="36"/>
      <c r="AJ313" s="36"/>
      <c r="AO313" s="36"/>
      <c r="AP313" s="41"/>
      <c r="AQ313" s="41"/>
      <c r="AT313" s="36"/>
      <c r="AX313" s="36"/>
      <c r="AY313" s="36"/>
      <c r="BB313" s="36"/>
      <c r="BF313" s="41"/>
      <c r="BG313" s="135"/>
      <c r="BH313" s="36"/>
      <c r="BL313" s="36"/>
    </row>
    <row r="314" spans="1:64" s="4" customFormat="1">
      <c r="A314" s="41"/>
      <c r="B314" s="41"/>
      <c r="C314" s="41"/>
      <c r="D314" s="41"/>
      <c r="E314" s="59"/>
      <c r="F314" s="36"/>
      <c r="I314" s="36"/>
      <c r="J314" s="41"/>
      <c r="K314" s="41"/>
      <c r="L314" s="41"/>
      <c r="M314" s="36"/>
      <c r="N314" s="41"/>
      <c r="O314" s="41"/>
      <c r="P314" s="41"/>
      <c r="V314" s="36"/>
      <c r="AB314" s="36"/>
      <c r="AG314" s="36"/>
      <c r="AJ314" s="36"/>
      <c r="AO314" s="36"/>
      <c r="AP314" s="41"/>
      <c r="AQ314" s="41"/>
      <c r="AT314" s="36"/>
      <c r="AX314" s="36"/>
      <c r="AY314" s="36"/>
      <c r="BB314" s="36"/>
      <c r="BF314" s="41"/>
      <c r="BG314" s="135"/>
      <c r="BH314" s="36"/>
      <c r="BL314" s="36"/>
    </row>
    <row r="315" spans="1:64" s="4" customFormat="1">
      <c r="A315" s="41"/>
      <c r="B315" s="41"/>
      <c r="C315" s="41"/>
      <c r="D315" s="41"/>
      <c r="E315" s="59"/>
      <c r="F315" s="36"/>
      <c r="I315" s="36"/>
      <c r="J315" s="41"/>
      <c r="K315" s="41"/>
      <c r="L315" s="41"/>
      <c r="M315" s="36"/>
      <c r="N315" s="41"/>
      <c r="O315" s="41"/>
      <c r="P315" s="41"/>
      <c r="V315" s="36"/>
      <c r="AB315" s="36"/>
      <c r="AG315" s="36"/>
      <c r="AJ315" s="36"/>
      <c r="AO315" s="36"/>
      <c r="AP315" s="41"/>
      <c r="AQ315" s="41"/>
      <c r="AT315" s="36"/>
      <c r="AX315" s="36"/>
      <c r="AY315" s="36"/>
      <c r="BB315" s="36"/>
      <c r="BF315" s="41"/>
      <c r="BG315" s="135"/>
      <c r="BH315" s="36"/>
      <c r="BL315" s="36"/>
    </row>
    <row r="316" spans="1:64" s="4" customFormat="1">
      <c r="A316" s="41"/>
      <c r="B316" s="41"/>
      <c r="C316" s="41"/>
      <c r="D316" s="41"/>
      <c r="E316" s="59"/>
      <c r="F316" s="36"/>
      <c r="I316" s="36"/>
      <c r="J316" s="41"/>
      <c r="K316" s="41"/>
      <c r="L316" s="41"/>
      <c r="M316" s="36"/>
      <c r="N316" s="41"/>
      <c r="O316" s="41"/>
      <c r="P316" s="41"/>
      <c r="V316" s="36"/>
      <c r="AB316" s="36"/>
      <c r="AG316" s="36"/>
      <c r="AJ316" s="36"/>
      <c r="AO316" s="36"/>
      <c r="AP316" s="41"/>
      <c r="AQ316" s="41"/>
      <c r="AT316" s="36"/>
      <c r="AX316" s="36"/>
      <c r="AY316" s="36"/>
      <c r="BB316" s="36"/>
      <c r="BF316" s="41"/>
      <c r="BG316" s="135"/>
      <c r="BH316" s="36"/>
      <c r="BL316" s="36"/>
    </row>
    <row r="317" spans="1:64" s="4" customFormat="1">
      <c r="A317" s="41"/>
      <c r="B317" s="41"/>
      <c r="C317" s="41"/>
      <c r="D317" s="41"/>
      <c r="E317" s="59"/>
      <c r="F317" s="36"/>
      <c r="I317" s="36"/>
      <c r="J317" s="41"/>
      <c r="K317" s="41"/>
      <c r="L317" s="41"/>
      <c r="M317" s="36"/>
      <c r="N317" s="41"/>
      <c r="O317" s="41"/>
      <c r="P317" s="41"/>
      <c r="V317" s="36"/>
      <c r="AB317" s="36"/>
      <c r="AG317" s="36"/>
      <c r="AJ317" s="36"/>
      <c r="AO317" s="36"/>
      <c r="AP317" s="41"/>
      <c r="AQ317" s="41"/>
      <c r="AT317" s="36"/>
      <c r="AX317" s="36"/>
      <c r="AY317" s="36"/>
      <c r="BB317" s="36"/>
      <c r="BF317" s="41"/>
      <c r="BG317" s="135"/>
      <c r="BH317" s="36"/>
      <c r="BL317" s="36"/>
    </row>
    <row r="318" spans="1:64" s="4" customFormat="1">
      <c r="A318" s="41"/>
      <c r="B318" s="41"/>
      <c r="C318" s="41"/>
      <c r="D318" s="41"/>
      <c r="E318" s="59"/>
      <c r="F318" s="36"/>
      <c r="I318" s="36"/>
      <c r="J318" s="41"/>
      <c r="K318" s="41"/>
      <c r="L318" s="41"/>
      <c r="M318" s="36"/>
      <c r="N318" s="41"/>
      <c r="O318" s="41"/>
      <c r="P318" s="41"/>
      <c r="V318" s="36"/>
      <c r="AB318" s="36"/>
      <c r="AG318" s="36"/>
      <c r="AJ318" s="36"/>
      <c r="AO318" s="36"/>
      <c r="AP318" s="41"/>
      <c r="AQ318" s="41"/>
      <c r="AT318" s="36"/>
      <c r="AX318" s="36"/>
      <c r="AY318" s="36"/>
      <c r="BB318" s="36"/>
      <c r="BF318" s="41"/>
      <c r="BG318" s="135"/>
      <c r="BH318" s="36"/>
      <c r="BL318" s="36"/>
    </row>
    <row r="319" spans="1:64" s="4" customFormat="1">
      <c r="A319" s="41"/>
      <c r="B319" s="41"/>
      <c r="C319" s="41"/>
      <c r="D319" s="41"/>
      <c r="E319" s="59"/>
      <c r="F319" s="36"/>
      <c r="I319" s="36"/>
      <c r="J319" s="41"/>
      <c r="K319" s="41"/>
      <c r="L319" s="41"/>
      <c r="M319" s="36"/>
      <c r="N319" s="41"/>
      <c r="O319" s="41"/>
      <c r="P319" s="41"/>
      <c r="V319" s="36"/>
      <c r="AB319" s="36"/>
      <c r="AG319" s="36"/>
      <c r="AJ319" s="36"/>
      <c r="AO319" s="36"/>
      <c r="AP319" s="41"/>
      <c r="AQ319" s="41"/>
      <c r="AT319" s="36"/>
      <c r="AX319" s="36"/>
      <c r="AY319" s="36"/>
      <c r="BB319" s="36"/>
      <c r="BF319" s="41"/>
      <c r="BG319" s="135"/>
      <c r="BH319" s="36"/>
      <c r="BL319" s="36"/>
    </row>
    <row r="320" spans="1:64" s="4" customFormat="1">
      <c r="A320" s="41"/>
      <c r="B320" s="41"/>
      <c r="C320" s="41"/>
      <c r="D320" s="41"/>
      <c r="E320" s="59"/>
      <c r="F320" s="36"/>
      <c r="I320" s="36"/>
      <c r="J320" s="41"/>
      <c r="K320" s="41"/>
      <c r="L320" s="41"/>
      <c r="M320" s="36"/>
      <c r="N320" s="41"/>
      <c r="O320" s="41"/>
      <c r="P320" s="41"/>
      <c r="V320" s="36"/>
      <c r="AB320" s="36"/>
      <c r="AG320" s="36"/>
      <c r="AJ320" s="36"/>
      <c r="AO320" s="36"/>
      <c r="AP320" s="41"/>
      <c r="AQ320" s="41"/>
      <c r="AT320" s="36"/>
      <c r="AX320" s="36"/>
      <c r="AY320" s="36"/>
      <c r="BB320" s="36"/>
      <c r="BF320" s="41"/>
      <c r="BG320" s="135"/>
      <c r="BH320" s="36"/>
      <c r="BL320" s="36"/>
    </row>
    <row r="321" spans="1:64" s="4" customFormat="1">
      <c r="A321" s="41"/>
      <c r="B321" s="41"/>
      <c r="C321" s="41"/>
      <c r="D321" s="41"/>
      <c r="E321" s="59"/>
      <c r="F321" s="36"/>
      <c r="I321" s="36"/>
      <c r="J321" s="41"/>
      <c r="K321" s="41"/>
      <c r="L321" s="41"/>
      <c r="M321" s="36"/>
      <c r="N321" s="41"/>
      <c r="O321" s="41"/>
      <c r="P321" s="41"/>
      <c r="V321" s="36"/>
      <c r="AB321" s="36"/>
      <c r="AG321" s="36"/>
      <c r="AJ321" s="36"/>
      <c r="AO321" s="36"/>
      <c r="AP321" s="41"/>
      <c r="AQ321" s="41"/>
      <c r="AT321" s="36"/>
      <c r="AX321" s="36"/>
      <c r="AY321" s="36"/>
      <c r="BB321" s="36"/>
      <c r="BF321" s="41"/>
      <c r="BG321" s="135"/>
      <c r="BH321" s="36"/>
      <c r="BL321" s="36"/>
    </row>
    <row r="322" spans="1:64" s="4" customFormat="1">
      <c r="A322" s="41"/>
      <c r="B322" s="41"/>
      <c r="C322" s="41"/>
      <c r="D322" s="41"/>
      <c r="E322" s="59"/>
      <c r="F322" s="36"/>
      <c r="I322" s="36"/>
      <c r="J322" s="41"/>
      <c r="K322" s="41"/>
      <c r="L322" s="41"/>
      <c r="M322" s="36"/>
      <c r="N322" s="41"/>
      <c r="O322" s="41"/>
      <c r="P322" s="41"/>
      <c r="V322" s="36"/>
      <c r="AB322" s="36"/>
      <c r="AG322" s="36"/>
      <c r="AJ322" s="36"/>
      <c r="AO322" s="36"/>
      <c r="AP322" s="41"/>
      <c r="AQ322" s="41"/>
      <c r="AT322" s="36"/>
      <c r="AX322" s="36"/>
      <c r="AY322" s="36"/>
      <c r="BB322" s="36"/>
      <c r="BF322" s="41"/>
      <c r="BG322" s="135"/>
      <c r="BH322" s="36"/>
      <c r="BL322" s="36"/>
    </row>
    <row r="323" spans="1:64" s="4" customFormat="1">
      <c r="A323" s="41"/>
      <c r="B323" s="41"/>
      <c r="C323" s="41"/>
      <c r="D323" s="41"/>
      <c r="E323" s="59"/>
      <c r="F323" s="36"/>
      <c r="I323" s="36"/>
      <c r="J323" s="41"/>
      <c r="K323" s="41"/>
      <c r="L323" s="41"/>
      <c r="M323" s="36"/>
      <c r="N323" s="41"/>
      <c r="O323" s="41"/>
      <c r="P323" s="41"/>
      <c r="V323" s="36"/>
      <c r="AB323" s="36"/>
      <c r="AG323" s="36"/>
      <c r="AJ323" s="36"/>
      <c r="AO323" s="36"/>
      <c r="AP323" s="41"/>
      <c r="AQ323" s="41"/>
      <c r="AT323" s="36"/>
      <c r="AX323" s="36"/>
      <c r="AY323" s="36"/>
      <c r="BB323" s="36"/>
      <c r="BF323" s="41"/>
      <c r="BG323" s="135"/>
      <c r="BH323" s="36"/>
      <c r="BL323" s="36"/>
    </row>
    <row r="324" spans="1:64" s="4" customFormat="1">
      <c r="A324" s="41"/>
      <c r="B324" s="41"/>
      <c r="C324" s="41"/>
      <c r="D324" s="41"/>
      <c r="E324" s="59"/>
      <c r="F324" s="36"/>
      <c r="I324" s="36"/>
      <c r="J324" s="41"/>
      <c r="K324" s="41"/>
      <c r="L324" s="41"/>
      <c r="M324" s="36"/>
      <c r="N324" s="41"/>
      <c r="O324" s="41"/>
      <c r="P324" s="41"/>
      <c r="V324" s="36"/>
      <c r="AB324" s="36"/>
      <c r="AG324" s="36"/>
      <c r="AJ324" s="36"/>
      <c r="AO324" s="36"/>
      <c r="AP324" s="41"/>
      <c r="AQ324" s="41"/>
      <c r="AT324" s="36"/>
      <c r="AX324" s="36"/>
      <c r="AY324" s="36"/>
      <c r="BB324" s="36"/>
      <c r="BF324" s="41"/>
      <c r="BG324" s="135"/>
      <c r="BH324" s="36"/>
      <c r="BL324" s="36"/>
    </row>
    <row r="325" spans="1:64" s="4" customFormat="1">
      <c r="A325" s="41"/>
      <c r="B325" s="41"/>
      <c r="C325" s="41"/>
      <c r="D325" s="41"/>
      <c r="E325" s="59"/>
      <c r="F325" s="36"/>
      <c r="I325" s="36"/>
      <c r="J325" s="41"/>
      <c r="K325" s="41"/>
      <c r="L325" s="41"/>
      <c r="M325" s="36"/>
      <c r="N325" s="41"/>
      <c r="O325" s="41"/>
      <c r="P325" s="41"/>
      <c r="V325" s="36"/>
      <c r="AB325" s="36"/>
      <c r="AG325" s="36"/>
      <c r="AJ325" s="36"/>
      <c r="AO325" s="36"/>
      <c r="AP325" s="41"/>
      <c r="AQ325" s="41"/>
      <c r="AT325" s="36"/>
      <c r="AX325" s="36"/>
      <c r="AY325" s="36"/>
      <c r="BB325" s="36"/>
      <c r="BF325" s="41"/>
      <c r="BG325" s="135"/>
      <c r="BH325" s="36"/>
      <c r="BL325" s="36"/>
    </row>
    <row r="326" spans="1:64" s="4" customFormat="1">
      <c r="A326" s="41"/>
      <c r="B326" s="41"/>
      <c r="C326" s="41"/>
      <c r="D326" s="41"/>
      <c r="E326" s="59"/>
      <c r="F326" s="36"/>
      <c r="I326" s="36"/>
      <c r="J326" s="41"/>
      <c r="K326" s="41"/>
      <c r="L326" s="41"/>
      <c r="M326" s="36"/>
      <c r="N326" s="41"/>
      <c r="O326" s="41"/>
      <c r="P326" s="41"/>
      <c r="V326" s="36"/>
      <c r="AB326" s="36"/>
      <c r="AG326" s="36"/>
      <c r="AJ326" s="36"/>
      <c r="AO326" s="36"/>
      <c r="AP326" s="41"/>
      <c r="AQ326" s="41"/>
      <c r="AT326" s="36"/>
      <c r="AX326" s="36"/>
      <c r="AY326" s="36"/>
      <c r="BB326" s="36"/>
      <c r="BF326" s="41"/>
      <c r="BG326" s="135"/>
      <c r="BH326" s="36"/>
      <c r="BL326" s="36"/>
    </row>
    <row r="327" spans="1:64" s="4" customFormat="1">
      <c r="A327" s="41"/>
      <c r="B327" s="41"/>
      <c r="C327" s="41"/>
      <c r="D327" s="41"/>
      <c r="E327" s="59"/>
      <c r="F327" s="36"/>
      <c r="I327" s="36"/>
      <c r="J327" s="41"/>
      <c r="K327" s="41"/>
      <c r="L327" s="41"/>
      <c r="M327" s="36"/>
      <c r="N327" s="41"/>
      <c r="O327" s="41"/>
      <c r="P327" s="41"/>
      <c r="V327" s="36"/>
      <c r="AB327" s="36"/>
      <c r="AG327" s="36"/>
      <c r="AJ327" s="36"/>
      <c r="AO327" s="36"/>
      <c r="AP327" s="41"/>
      <c r="AQ327" s="41"/>
      <c r="AT327" s="36"/>
      <c r="AX327" s="36"/>
      <c r="AY327" s="36"/>
      <c r="BB327" s="36"/>
      <c r="BF327" s="41"/>
      <c r="BG327" s="135"/>
      <c r="BH327" s="36"/>
      <c r="BL327" s="36"/>
    </row>
    <row r="328" spans="1:64" s="4" customFormat="1">
      <c r="A328" s="41"/>
      <c r="B328" s="41"/>
      <c r="C328" s="41"/>
      <c r="D328" s="41"/>
      <c r="E328" s="59"/>
      <c r="F328" s="36"/>
      <c r="I328" s="36"/>
      <c r="J328" s="41"/>
      <c r="K328" s="41"/>
      <c r="L328" s="41"/>
      <c r="M328" s="36"/>
      <c r="N328" s="41"/>
      <c r="O328" s="41"/>
      <c r="P328" s="41"/>
      <c r="V328" s="36"/>
      <c r="AB328" s="36"/>
      <c r="AG328" s="36"/>
      <c r="AJ328" s="36"/>
      <c r="AO328" s="36"/>
      <c r="AP328" s="41"/>
      <c r="AQ328" s="41"/>
      <c r="AT328" s="36"/>
      <c r="AX328" s="36"/>
      <c r="AY328" s="36"/>
      <c r="BB328" s="36"/>
      <c r="BF328" s="41"/>
      <c r="BG328" s="135"/>
      <c r="BH328" s="36"/>
      <c r="BL328" s="36"/>
    </row>
    <row r="329" spans="1:64" s="4" customFormat="1">
      <c r="A329" s="41"/>
      <c r="B329" s="41"/>
      <c r="C329" s="41"/>
      <c r="D329" s="41"/>
      <c r="E329" s="59"/>
      <c r="F329" s="36"/>
      <c r="I329" s="36"/>
      <c r="J329" s="41"/>
      <c r="K329" s="41"/>
      <c r="L329" s="41"/>
      <c r="M329" s="36"/>
      <c r="N329" s="41"/>
      <c r="O329" s="41"/>
      <c r="P329" s="41"/>
      <c r="V329" s="36"/>
      <c r="AB329" s="36"/>
      <c r="AG329" s="36"/>
      <c r="AJ329" s="36"/>
      <c r="AO329" s="36"/>
      <c r="AP329" s="41"/>
      <c r="AQ329" s="41"/>
      <c r="AT329" s="36"/>
      <c r="AX329" s="36"/>
      <c r="AY329" s="36"/>
      <c r="BB329" s="36"/>
      <c r="BF329" s="41"/>
      <c r="BG329" s="135"/>
      <c r="BH329" s="36"/>
      <c r="BL329" s="36"/>
    </row>
    <row r="330" spans="1:64" s="4" customFormat="1">
      <c r="A330" s="41"/>
      <c r="B330" s="41"/>
      <c r="C330" s="41"/>
      <c r="D330" s="41"/>
      <c r="E330" s="59"/>
      <c r="F330" s="36"/>
      <c r="I330" s="36"/>
      <c r="J330" s="41"/>
      <c r="K330" s="41"/>
      <c r="L330" s="41"/>
      <c r="M330" s="36"/>
      <c r="N330" s="41"/>
      <c r="O330" s="41"/>
      <c r="P330" s="41"/>
      <c r="V330" s="36"/>
      <c r="AB330" s="36"/>
      <c r="AG330" s="36"/>
      <c r="AJ330" s="36"/>
      <c r="AO330" s="36"/>
      <c r="AP330" s="41"/>
      <c r="AQ330" s="41"/>
      <c r="AT330" s="36"/>
      <c r="AX330" s="36"/>
      <c r="AY330" s="36"/>
      <c r="BB330" s="36"/>
      <c r="BF330" s="41"/>
      <c r="BG330" s="135"/>
      <c r="BH330" s="36"/>
      <c r="BL330" s="36"/>
    </row>
    <row r="331" spans="1:64" s="4" customFormat="1">
      <c r="A331" s="41"/>
      <c r="B331" s="41"/>
      <c r="C331" s="41"/>
      <c r="D331" s="41"/>
      <c r="E331" s="59"/>
      <c r="F331" s="36"/>
      <c r="I331" s="36"/>
      <c r="J331" s="41"/>
      <c r="K331" s="41"/>
      <c r="L331" s="41"/>
      <c r="M331" s="36"/>
      <c r="N331" s="41"/>
      <c r="O331" s="41"/>
      <c r="P331" s="41"/>
      <c r="V331" s="36"/>
      <c r="AB331" s="36"/>
      <c r="AG331" s="36"/>
      <c r="AJ331" s="36"/>
      <c r="AO331" s="36"/>
      <c r="AP331" s="41"/>
      <c r="AQ331" s="41"/>
      <c r="AT331" s="36"/>
      <c r="AX331" s="36"/>
      <c r="AY331" s="36"/>
      <c r="BB331" s="36"/>
      <c r="BF331" s="41"/>
      <c r="BG331" s="135"/>
      <c r="BH331" s="36"/>
      <c r="BL331" s="36"/>
    </row>
    <row r="332" spans="1:64" s="4" customFormat="1">
      <c r="A332" s="41"/>
      <c r="B332" s="41"/>
      <c r="C332" s="41"/>
      <c r="D332" s="41"/>
      <c r="E332" s="59"/>
      <c r="F332" s="36"/>
      <c r="I332" s="36"/>
      <c r="J332" s="41"/>
      <c r="K332" s="41"/>
      <c r="L332" s="41"/>
      <c r="M332" s="36"/>
      <c r="N332" s="41"/>
      <c r="O332" s="41"/>
      <c r="P332" s="41"/>
      <c r="V332" s="36"/>
      <c r="AB332" s="36"/>
      <c r="AG332" s="36"/>
      <c r="AJ332" s="36"/>
      <c r="AO332" s="36"/>
      <c r="AP332" s="41"/>
      <c r="AQ332" s="41"/>
      <c r="AT332" s="36"/>
      <c r="AX332" s="36"/>
      <c r="AY332" s="36"/>
      <c r="BB332" s="36"/>
      <c r="BF332" s="41"/>
      <c r="BG332" s="135"/>
      <c r="BH332" s="36"/>
      <c r="BL332" s="36"/>
    </row>
    <row r="333" spans="1:64" s="4" customFormat="1">
      <c r="A333" s="41"/>
      <c r="B333" s="41"/>
      <c r="C333" s="41"/>
      <c r="D333" s="41"/>
      <c r="E333" s="59"/>
      <c r="F333" s="36"/>
      <c r="I333" s="36"/>
      <c r="J333" s="41"/>
      <c r="K333" s="41"/>
      <c r="L333" s="41"/>
      <c r="M333" s="36"/>
      <c r="N333" s="41"/>
      <c r="O333" s="41"/>
      <c r="P333" s="41"/>
      <c r="V333" s="36"/>
      <c r="AB333" s="36"/>
      <c r="AG333" s="36"/>
      <c r="AJ333" s="36"/>
      <c r="AO333" s="36"/>
      <c r="AP333" s="41"/>
      <c r="AQ333" s="41"/>
      <c r="AT333" s="36"/>
      <c r="AX333" s="36"/>
      <c r="AY333" s="36"/>
      <c r="BB333" s="36"/>
      <c r="BF333" s="41"/>
      <c r="BG333" s="135"/>
      <c r="BH333" s="36"/>
      <c r="BL333" s="36"/>
    </row>
    <row r="334" spans="1:64" s="4" customFormat="1">
      <c r="A334" s="41"/>
      <c r="B334" s="41"/>
      <c r="C334" s="41"/>
      <c r="D334" s="41"/>
      <c r="E334" s="59"/>
      <c r="F334" s="36"/>
      <c r="I334" s="36"/>
      <c r="J334" s="41"/>
      <c r="K334" s="41"/>
      <c r="L334" s="41"/>
      <c r="M334" s="36"/>
      <c r="N334" s="41"/>
      <c r="O334" s="41"/>
      <c r="P334" s="41"/>
      <c r="V334" s="36"/>
      <c r="AB334" s="36"/>
      <c r="AG334" s="36"/>
      <c r="AJ334" s="36"/>
      <c r="AO334" s="36"/>
      <c r="AP334" s="41"/>
      <c r="AQ334" s="41"/>
      <c r="AT334" s="36"/>
      <c r="AX334" s="36"/>
      <c r="AY334" s="36"/>
      <c r="BB334" s="36"/>
      <c r="BF334" s="41"/>
      <c r="BG334" s="135"/>
      <c r="BH334" s="36"/>
      <c r="BL334" s="36"/>
    </row>
    <row r="335" spans="1:64" s="4" customFormat="1">
      <c r="A335" s="41"/>
      <c r="B335" s="41"/>
      <c r="C335" s="41"/>
      <c r="D335" s="41"/>
      <c r="E335" s="59"/>
      <c r="F335" s="36"/>
      <c r="I335" s="36"/>
      <c r="J335" s="41"/>
      <c r="K335" s="41"/>
      <c r="L335" s="41"/>
      <c r="M335" s="36"/>
      <c r="N335" s="41"/>
      <c r="O335" s="41"/>
      <c r="P335" s="41"/>
      <c r="V335" s="36"/>
      <c r="AB335" s="36"/>
      <c r="AG335" s="36"/>
      <c r="AJ335" s="36"/>
      <c r="AO335" s="36"/>
      <c r="AP335" s="41"/>
      <c r="AQ335" s="41"/>
      <c r="AT335" s="36"/>
      <c r="AX335" s="36"/>
      <c r="AY335" s="36"/>
      <c r="BB335" s="36"/>
      <c r="BF335" s="41"/>
      <c r="BG335" s="135"/>
      <c r="BH335" s="36"/>
      <c r="BL335" s="36"/>
    </row>
    <row r="336" spans="1:64" s="4" customFormat="1">
      <c r="A336" s="41"/>
      <c r="B336" s="41"/>
      <c r="C336" s="41"/>
      <c r="D336" s="41"/>
      <c r="E336" s="59"/>
      <c r="F336" s="36"/>
      <c r="I336" s="36"/>
      <c r="J336" s="41"/>
      <c r="K336" s="41"/>
      <c r="L336" s="41"/>
      <c r="M336" s="36"/>
      <c r="N336" s="41"/>
      <c r="O336" s="41"/>
      <c r="P336" s="41"/>
      <c r="V336" s="36"/>
      <c r="AB336" s="36"/>
      <c r="AG336" s="36"/>
      <c r="AJ336" s="36"/>
      <c r="AO336" s="36"/>
      <c r="AP336" s="41"/>
      <c r="AQ336" s="41"/>
      <c r="AT336" s="36"/>
      <c r="AX336" s="36"/>
      <c r="AY336" s="36"/>
      <c r="BB336" s="36"/>
      <c r="BF336" s="41"/>
      <c r="BG336" s="135"/>
      <c r="BH336" s="36"/>
      <c r="BL336" s="36"/>
    </row>
    <row r="337" spans="1:64" s="4" customFormat="1">
      <c r="A337" s="41"/>
      <c r="B337" s="41"/>
      <c r="C337" s="41"/>
      <c r="D337" s="41"/>
      <c r="E337" s="59"/>
      <c r="F337" s="36"/>
      <c r="I337" s="36"/>
      <c r="J337" s="41"/>
      <c r="K337" s="41"/>
      <c r="L337" s="41"/>
      <c r="M337" s="36"/>
      <c r="N337" s="41"/>
      <c r="O337" s="41"/>
      <c r="P337" s="41"/>
      <c r="V337" s="36"/>
      <c r="AB337" s="36"/>
      <c r="AG337" s="36"/>
      <c r="AJ337" s="36"/>
      <c r="AO337" s="36"/>
      <c r="AP337" s="41"/>
      <c r="AQ337" s="41"/>
      <c r="AT337" s="36"/>
      <c r="AX337" s="36"/>
      <c r="AY337" s="36"/>
      <c r="BB337" s="36"/>
      <c r="BF337" s="41"/>
      <c r="BG337" s="135"/>
      <c r="BH337" s="36"/>
      <c r="BL337" s="36"/>
    </row>
    <row r="338" spans="1:64" s="4" customFormat="1">
      <c r="A338" s="41"/>
      <c r="B338" s="41"/>
      <c r="C338" s="41"/>
      <c r="D338" s="41"/>
      <c r="E338" s="59"/>
      <c r="F338" s="36"/>
      <c r="I338" s="36"/>
      <c r="J338" s="41"/>
      <c r="K338" s="41"/>
      <c r="L338" s="41"/>
      <c r="M338" s="36"/>
      <c r="N338" s="41"/>
      <c r="O338" s="41"/>
      <c r="P338" s="41"/>
      <c r="V338" s="36"/>
      <c r="AB338" s="36"/>
      <c r="AG338" s="36"/>
      <c r="AJ338" s="36"/>
      <c r="AO338" s="36"/>
      <c r="AP338" s="41"/>
      <c r="AQ338" s="41"/>
      <c r="AT338" s="36"/>
      <c r="AX338" s="36"/>
      <c r="AY338" s="36"/>
      <c r="BB338" s="36"/>
      <c r="BF338" s="41"/>
      <c r="BG338" s="135"/>
      <c r="BH338" s="36"/>
      <c r="BL338" s="36"/>
    </row>
    <row r="339" spans="1:64" s="4" customFormat="1">
      <c r="A339" s="41"/>
      <c r="B339" s="41"/>
      <c r="C339" s="41"/>
      <c r="D339" s="41"/>
      <c r="E339" s="59"/>
      <c r="F339" s="36"/>
      <c r="I339" s="36"/>
      <c r="J339" s="41"/>
      <c r="K339" s="41"/>
      <c r="L339" s="41"/>
      <c r="M339" s="36"/>
      <c r="N339" s="41"/>
      <c r="O339" s="41"/>
      <c r="P339" s="41"/>
      <c r="V339" s="36"/>
      <c r="AB339" s="36"/>
      <c r="AG339" s="36"/>
      <c r="AJ339" s="36"/>
      <c r="AO339" s="36"/>
      <c r="AP339" s="41"/>
      <c r="AQ339" s="41"/>
      <c r="AT339" s="36"/>
      <c r="AX339" s="36"/>
      <c r="AY339" s="36"/>
      <c r="BB339" s="36"/>
      <c r="BF339" s="41"/>
      <c r="BG339" s="135"/>
      <c r="BH339" s="36"/>
      <c r="BL339" s="36"/>
    </row>
    <row r="340" spans="1:64" s="4" customFormat="1">
      <c r="A340" s="41"/>
      <c r="B340" s="41"/>
      <c r="C340" s="41"/>
      <c r="D340" s="41"/>
      <c r="E340" s="59"/>
      <c r="F340" s="36"/>
      <c r="I340" s="36"/>
      <c r="J340" s="41"/>
      <c r="K340" s="41"/>
      <c r="L340" s="41"/>
      <c r="M340" s="36"/>
      <c r="N340" s="41"/>
      <c r="O340" s="41"/>
      <c r="P340" s="41"/>
      <c r="V340" s="36"/>
      <c r="AB340" s="36"/>
      <c r="AG340" s="36"/>
      <c r="AJ340" s="36"/>
      <c r="AO340" s="36"/>
      <c r="AP340" s="41"/>
      <c r="AQ340" s="41"/>
      <c r="AT340" s="36"/>
      <c r="AX340" s="36"/>
      <c r="AY340" s="36"/>
      <c r="BB340" s="36"/>
      <c r="BF340" s="41"/>
      <c r="BG340" s="135"/>
      <c r="BH340" s="36"/>
      <c r="BL340" s="36"/>
    </row>
    <row r="341" spans="1:64" s="4" customFormat="1">
      <c r="A341" s="41"/>
      <c r="B341" s="41"/>
      <c r="C341" s="41"/>
      <c r="D341" s="41"/>
      <c r="E341" s="59"/>
      <c r="F341" s="36"/>
      <c r="I341" s="36"/>
      <c r="J341" s="41"/>
      <c r="K341" s="41"/>
      <c r="L341" s="41"/>
      <c r="M341" s="36"/>
      <c r="N341" s="41"/>
      <c r="O341" s="41"/>
      <c r="P341" s="41"/>
      <c r="V341" s="36"/>
      <c r="AB341" s="36"/>
      <c r="AG341" s="36"/>
      <c r="AJ341" s="36"/>
      <c r="AO341" s="36"/>
      <c r="AP341" s="41"/>
      <c r="AQ341" s="41"/>
      <c r="AT341" s="36"/>
      <c r="AX341" s="36"/>
      <c r="AY341" s="36"/>
      <c r="BB341" s="36"/>
      <c r="BF341" s="41"/>
      <c r="BG341" s="135"/>
      <c r="BH341" s="36"/>
      <c r="BL341" s="36"/>
    </row>
    <row r="342" spans="1:64" s="4" customFormat="1">
      <c r="A342" s="41"/>
      <c r="B342" s="41"/>
      <c r="C342" s="41"/>
      <c r="D342" s="41"/>
      <c r="E342" s="59"/>
      <c r="F342" s="36"/>
      <c r="I342" s="36"/>
      <c r="J342" s="41"/>
      <c r="K342" s="41"/>
      <c r="L342" s="41"/>
      <c r="M342" s="36"/>
      <c r="N342" s="41"/>
      <c r="O342" s="41"/>
      <c r="P342" s="41"/>
      <c r="V342" s="36"/>
      <c r="AB342" s="36"/>
      <c r="AG342" s="36"/>
      <c r="AJ342" s="36"/>
      <c r="AO342" s="36"/>
      <c r="AP342" s="41"/>
      <c r="AQ342" s="41"/>
      <c r="AT342" s="36"/>
      <c r="AX342" s="36"/>
      <c r="AY342" s="36"/>
      <c r="BB342" s="36"/>
      <c r="BF342" s="41"/>
      <c r="BG342" s="135"/>
      <c r="BH342" s="36"/>
      <c r="BL342" s="36"/>
    </row>
    <row r="343" spans="1:64" s="4" customFormat="1">
      <c r="A343" s="41"/>
      <c r="B343" s="41"/>
      <c r="C343" s="41"/>
      <c r="D343" s="41"/>
      <c r="E343" s="59"/>
      <c r="F343" s="36"/>
      <c r="I343" s="36"/>
      <c r="J343" s="41"/>
      <c r="K343" s="41"/>
      <c r="L343" s="41"/>
      <c r="M343" s="36"/>
      <c r="N343" s="41"/>
      <c r="O343" s="41"/>
      <c r="P343" s="41"/>
      <c r="V343" s="36"/>
      <c r="AB343" s="36"/>
      <c r="AG343" s="36"/>
      <c r="AJ343" s="36"/>
      <c r="AO343" s="36"/>
      <c r="AP343" s="41"/>
      <c r="AQ343" s="41"/>
      <c r="AT343" s="36"/>
      <c r="AX343" s="36"/>
      <c r="AY343" s="36"/>
      <c r="BB343" s="36"/>
      <c r="BF343" s="41"/>
      <c r="BG343" s="135"/>
      <c r="BH343" s="36"/>
      <c r="BL343" s="36"/>
    </row>
    <row r="344" spans="1:64" s="4" customFormat="1">
      <c r="A344" s="41"/>
      <c r="B344" s="41"/>
      <c r="C344" s="41"/>
      <c r="D344" s="41"/>
      <c r="E344" s="59"/>
      <c r="F344" s="36"/>
      <c r="I344" s="36"/>
      <c r="J344" s="41"/>
      <c r="K344" s="41"/>
      <c r="L344" s="41"/>
      <c r="M344" s="36"/>
      <c r="N344" s="41"/>
      <c r="O344" s="41"/>
      <c r="P344" s="41"/>
      <c r="V344" s="36"/>
      <c r="AB344" s="36"/>
      <c r="AG344" s="36"/>
      <c r="AJ344" s="36"/>
      <c r="AO344" s="36"/>
      <c r="AP344" s="41"/>
      <c r="AQ344" s="41"/>
      <c r="AT344" s="36"/>
      <c r="AX344" s="36"/>
      <c r="AY344" s="36"/>
      <c r="BB344" s="36"/>
      <c r="BF344" s="41"/>
      <c r="BG344" s="135"/>
      <c r="BH344" s="36"/>
      <c r="BL344" s="36"/>
    </row>
    <row r="345" spans="1:64" s="4" customFormat="1">
      <c r="A345" s="41"/>
      <c r="B345" s="41"/>
      <c r="C345" s="41"/>
      <c r="D345" s="41"/>
      <c r="E345" s="59"/>
      <c r="F345" s="36"/>
      <c r="I345" s="36"/>
      <c r="J345" s="41"/>
      <c r="K345" s="41"/>
      <c r="L345" s="41"/>
      <c r="M345" s="36"/>
      <c r="N345" s="41"/>
      <c r="O345" s="41"/>
      <c r="P345" s="41"/>
      <c r="V345" s="36"/>
      <c r="AB345" s="36"/>
      <c r="AG345" s="36"/>
      <c r="AJ345" s="36"/>
      <c r="AO345" s="36"/>
      <c r="AP345" s="41"/>
      <c r="AQ345" s="41"/>
      <c r="AT345" s="36"/>
      <c r="AX345" s="36"/>
      <c r="AY345" s="36"/>
      <c r="BB345" s="36"/>
      <c r="BF345" s="41"/>
      <c r="BG345" s="135"/>
      <c r="BH345" s="36"/>
      <c r="BL345" s="36"/>
    </row>
    <row r="346" spans="1:64" s="4" customFormat="1">
      <c r="A346" s="41"/>
      <c r="B346" s="41"/>
      <c r="C346" s="41"/>
      <c r="D346" s="41"/>
      <c r="E346" s="59"/>
      <c r="F346" s="36"/>
      <c r="I346" s="36"/>
      <c r="J346" s="41"/>
      <c r="K346" s="41"/>
      <c r="L346" s="41"/>
      <c r="M346" s="36"/>
      <c r="N346" s="41"/>
      <c r="O346" s="41"/>
      <c r="P346" s="41"/>
      <c r="V346" s="36"/>
      <c r="AB346" s="36"/>
      <c r="AG346" s="36"/>
      <c r="AJ346" s="36"/>
      <c r="AO346" s="36"/>
      <c r="AP346" s="41"/>
      <c r="AQ346" s="41"/>
      <c r="AT346" s="36"/>
      <c r="AX346" s="36"/>
      <c r="AY346" s="36"/>
      <c r="BB346" s="36"/>
      <c r="BF346" s="41"/>
      <c r="BG346" s="135"/>
      <c r="BH346" s="36"/>
      <c r="BL346" s="36"/>
    </row>
    <row r="347" spans="1:64" s="4" customFormat="1">
      <c r="A347" s="41"/>
      <c r="B347" s="41"/>
      <c r="C347" s="41"/>
      <c r="D347" s="41"/>
      <c r="E347" s="59"/>
      <c r="F347" s="36"/>
      <c r="I347" s="36"/>
      <c r="J347" s="41"/>
      <c r="K347" s="41"/>
      <c r="L347" s="41"/>
      <c r="M347" s="36"/>
      <c r="N347" s="41"/>
      <c r="O347" s="41"/>
      <c r="P347" s="41"/>
      <c r="V347" s="36"/>
      <c r="AB347" s="36"/>
      <c r="AG347" s="36"/>
      <c r="AJ347" s="36"/>
      <c r="AO347" s="36"/>
      <c r="AP347" s="41"/>
      <c r="AQ347" s="41"/>
      <c r="AT347" s="36"/>
      <c r="AX347" s="36"/>
      <c r="AY347" s="36"/>
      <c r="BB347" s="36"/>
      <c r="BF347" s="41"/>
      <c r="BG347" s="135"/>
      <c r="BH347" s="36"/>
      <c r="BL347" s="36"/>
    </row>
    <row r="348" spans="1:64" s="4" customFormat="1">
      <c r="A348" s="41"/>
      <c r="B348" s="41"/>
      <c r="C348" s="41"/>
      <c r="D348" s="41"/>
      <c r="E348" s="59"/>
      <c r="F348" s="36"/>
      <c r="I348" s="36"/>
      <c r="J348" s="41"/>
      <c r="K348" s="41"/>
      <c r="L348" s="41"/>
      <c r="M348" s="36"/>
      <c r="N348" s="41"/>
      <c r="O348" s="41"/>
      <c r="P348" s="41"/>
      <c r="V348" s="36"/>
      <c r="AB348" s="36"/>
      <c r="AG348" s="36"/>
      <c r="AJ348" s="36"/>
      <c r="AO348" s="36"/>
      <c r="AP348" s="41"/>
      <c r="AQ348" s="41"/>
      <c r="AT348" s="36"/>
      <c r="AX348" s="36"/>
      <c r="AY348" s="36"/>
      <c r="BB348" s="36"/>
      <c r="BF348" s="41"/>
      <c r="BG348" s="135"/>
      <c r="BH348" s="36"/>
      <c r="BL348" s="36"/>
    </row>
    <row r="349" spans="1:64" s="4" customFormat="1">
      <c r="A349" s="41"/>
      <c r="B349" s="41"/>
      <c r="C349" s="41"/>
      <c r="D349" s="41"/>
      <c r="E349" s="59"/>
      <c r="F349" s="36"/>
      <c r="I349" s="36"/>
      <c r="J349" s="41"/>
      <c r="K349" s="41"/>
      <c r="L349" s="41"/>
      <c r="M349" s="36"/>
      <c r="N349" s="41"/>
      <c r="O349" s="41"/>
      <c r="P349" s="41"/>
      <c r="V349" s="36"/>
      <c r="AB349" s="36"/>
      <c r="AG349" s="36"/>
      <c r="AJ349" s="36"/>
      <c r="AO349" s="36"/>
      <c r="AP349" s="41"/>
      <c r="AQ349" s="41"/>
      <c r="AT349" s="36"/>
      <c r="AX349" s="36"/>
      <c r="AY349" s="36"/>
      <c r="BB349" s="36"/>
      <c r="BF349" s="41"/>
      <c r="BG349" s="135"/>
      <c r="BH349" s="36"/>
      <c r="BL349" s="36"/>
    </row>
    <row r="350" spans="1:64" s="4" customFormat="1">
      <c r="A350" s="41"/>
      <c r="B350" s="41"/>
      <c r="C350" s="41"/>
      <c r="D350" s="41"/>
      <c r="E350" s="59"/>
      <c r="F350" s="36"/>
      <c r="I350" s="36"/>
      <c r="J350" s="41"/>
      <c r="K350" s="41"/>
      <c r="L350" s="41"/>
      <c r="M350" s="36"/>
      <c r="N350" s="41"/>
      <c r="O350" s="41"/>
      <c r="P350" s="41"/>
      <c r="V350" s="36"/>
      <c r="AB350" s="36"/>
      <c r="AG350" s="36"/>
      <c r="AJ350" s="36"/>
      <c r="AO350" s="36"/>
      <c r="AP350" s="41"/>
      <c r="AQ350" s="41"/>
      <c r="AT350" s="36"/>
      <c r="AX350" s="36"/>
      <c r="AY350" s="36"/>
      <c r="BB350" s="36"/>
      <c r="BF350" s="41"/>
      <c r="BG350" s="135"/>
      <c r="BH350" s="36"/>
      <c r="BL350" s="36"/>
    </row>
    <row r="351" spans="1:64" s="4" customFormat="1">
      <c r="A351" s="41"/>
      <c r="B351" s="41"/>
      <c r="C351" s="41"/>
      <c r="D351" s="41"/>
      <c r="E351" s="59"/>
      <c r="F351" s="36"/>
      <c r="I351" s="36"/>
      <c r="J351" s="41"/>
      <c r="K351" s="41"/>
      <c r="L351" s="41"/>
      <c r="M351" s="36"/>
      <c r="N351" s="41"/>
      <c r="O351" s="41"/>
      <c r="P351" s="41"/>
      <c r="V351" s="36"/>
      <c r="AB351" s="36"/>
      <c r="AG351" s="36"/>
      <c r="AJ351" s="36"/>
      <c r="AO351" s="36"/>
      <c r="AP351" s="41"/>
      <c r="AQ351" s="41"/>
      <c r="AT351" s="36"/>
      <c r="AX351" s="36"/>
      <c r="AY351" s="36"/>
      <c r="BB351" s="36"/>
      <c r="BF351" s="41"/>
      <c r="BG351" s="135"/>
      <c r="BH351" s="36"/>
      <c r="BL351" s="36"/>
    </row>
    <row r="352" spans="1:64" s="4" customFormat="1">
      <c r="A352" s="41"/>
      <c r="B352" s="41"/>
      <c r="C352" s="41"/>
      <c r="D352" s="41"/>
      <c r="E352" s="59"/>
      <c r="F352" s="36"/>
      <c r="I352" s="36"/>
      <c r="J352" s="41"/>
      <c r="K352" s="41"/>
      <c r="L352" s="41"/>
      <c r="M352" s="36"/>
      <c r="N352" s="41"/>
      <c r="O352" s="41"/>
      <c r="P352" s="41"/>
      <c r="V352" s="36"/>
      <c r="AB352" s="36"/>
      <c r="AG352" s="36"/>
      <c r="AJ352" s="36"/>
      <c r="AO352" s="36"/>
      <c r="AP352" s="41"/>
      <c r="AQ352" s="41"/>
      <c r="AT352" s="36"/>
      <c r="AX352" s="36"/>
      <c r="AY352" s="36"/>
      <c r="BB352" s="36"/>
      <c r="BF352" s="41"/>
      <c r="BG352" s="135"/>
      <c r="BH352" s="36"/>
      <c r="BL352" s="36"/>
    </row>
    <row r="353" spans="1:64" s="4" customFormat="1">
      <c r="A353" s="41"/>
      <c r="B353" s="41"/>
      <c r="C353" s="41"/>
      <c r="D353" s="41"/>
      <c r="E353" s="59"/>
      <c r="F353" s="36"/>
      <c r="I353" s="36"/>
      <c r="J353" s="41"/>
      <c r="K353" s="41"/>
      <c r="L353" s="41"/>
      <c r="M353" s="36"/>
      <c r="N353" s="41"/>
      <c r="O353" s="41"/>
      <c r="P353" s="41"/>
      <c r="V353" s="36"/>
      <c r="AB353" s="36"/>
      <c r="AG353" s="36"/>
      <c r="AJ353" s="36"/>
      <c r="AO353" s="36"/>
      <c r="AP353" s="41"/>
      <c r="AQ353" s="41"/>
      <c r="AT353" s="36"/>
      <c r="AX353" s="36"/>
      <c r="AY353" s="36"/>
      <c r="BB353" s="36"/>
      <c r="BF353" s="41"/>
      <c r="BG353" s="135"/>
      <c r="BH353" s="36"/>
      <c r="BL353" s="36"/>
    </row>
    <row r="354" spans="1:64" s="4" customFormat="1">
      <c r="A354" s="41"/>
      <c r="B354" s="41"/>
      <c r="C354" s="41"/>
      <c r="D354" s="41"/>
      <c r="E354" s="59"/>
      <c r="F354" s="36"/>
      <c r="I354" s="36"/>
      <c r="J354" s="41"/>
      <c r="K354" s="41"/>
      <c r="L354" s="41"/>
      <c r="M354" s="36"/>
      <c r="N354" s="41"/>
      <c r="O354" s="41"/>
      <c r="P354" s="41"/>
      <c r="V354" s="36"/>
      <c r="AB354" s="36"/>
      <c r="AG354" s="36"/>
      <c r="AJ354" s="36"/>
      <c r="AO354" s="36"/>
      <c r="AP354" s="41"/>
      <c r="AQ354" s="41"/>
      <c r="AT354" s="36"/>
      <c r="AX354" s="36"/>
      <c r="AY354" s="36"/>
      <c r="BB354" s="36"/>
      <c r="BF354" s="41"/>
      <c r="BG354" s="135"/>
      <c r="BH354" s="36"/>
      <c r="BL354" s="36"/>
    </row>
    <row r="355" spans="1:64" s="4" customFormat="1">
      <c r="A355" s="41"/>
      <c r="B355" s="41"/>
      <c r="C355" s="41"/>
      <c r="D355" s="41"/>
      <c r="E355" s="59"/>
      <c r="F355" s="36"/>
      <c r="I355" s="36"/>
      <c r="J355" s="41"/>
      <c r="K355" s="41"/>
      <c r="L355" s="41"/>
      <c r="M355" s="36"/>
      <c r="N355" s="41"/>
      <c r="O355" s="41"/>
      <c r="P355" s="41"/>
      <c r="V355" s="36"/>
      <c r="AB355" s="36"/>
      <c r="AG355" s="36"/>
      <c r="AJ355" s="36"/>
      <c r="AO355" s="36"/>
      <c r="AP355" s="41"/>
      <c r="AQ355" s="41"/>
      <c r="AT355" s="36"/>
      <c r="AX355" s="36"/>
      <c r="AY355" s="36"/>
      <c r="BB355" s="36"/>
      <c r="BF355" s="41"/>
      <c r="BG355" s="135"/>
      <c r="BH355" s="36"/>
      <c r="BL355" s="36"/>
    </row>
    <row r="356" spans="1:64" s="4" customFormat="1">
      <c r="A356" s="41"/>
      <c r="B356" s="41"/>
      <c r="C356" s="41"/>
      <c r="D356" s="41"/>
      <c r="E356" s="59"/>
      <c r="F356" s="36"/>
      <c r="I356" s="36"/>
      <c r="J356" s="41"/>
      <c r="K356" s="41"/>
      <c r="L356" s="41"/>
      <c r="M356" s="36"/>
      <c r="N356" s="41"/>
      <c r="O356" s="41"/>
      <c r="P356" s="41"/>
      <c r="V356" s="36"/>
      <c r="AB356" s="36"/>
      <c r="AG356" s="36"/>
      <c r="AJ356" s="36"/>
      <c r="AO356" s="36"/>
      <c r="AP356" s="41"/>
      <c r="AQ356" s="41"/>
      <c r="AT356" s="36"/>
      <c r="AX356" s="36"/>
      <c r="AY356" s="36"/>
      <c r="BB356" s="36"/>
      <c r="BF356" s="41"/>
      <c r="BG356" s="135"/>
      <c r="BH356" s="36"/>
      <c r="BL356" s="36"/>
    </row>
    <row r="357" spans="1:64" s="4" customFormat="1">
      <c r="A357" s="41"/>
      <c r="B357" s="41"/>
      <c r="C357" s="41"/>
      <c r="D357" s="41"/>
      <c r="E357" s="59"/>
      <c r="F357" s="36"/>
      <c r="I357" s="36"/>
      <c r="J357" s="41"/>
      <c r="K357" s="41"/>
      <c r="L357" s="41"/>
      <c r="M357" s="36"/>
      <c r="N357" s="41"/>
      <c r="O357" s="41"/>
      <c r="P357" s="41"/>
      <c r="V357" s="36"/>
      <c r="AB357" s="36"/>
      <c r="AG357" s="36"/>
      <c r="AJ357" s="36"/>
      <c r="AO357" s="36"/>
      <c r="AP357" s="41"/>
      <c r="AQ357" s="41"/>
      <c r="AT357" s="36"/>
      <c r="AX357" s="36"/>
      <c r="AY357" s="36"/>
      <c r="BB357" s="36"/>
      <c r="BF357" s="41"/>
      <c r="BG357" s="135"/>
      <c r="BH357" s="36"/>
      <c r="BL357" s="36"/>
    </row>
    <row r="358" spans="1:64" s="4" customFormat="1">
      <c r="A358" s="41"/>
      <c r="B358" s="41"/>
      <c r="C358" s="41"/>
      <c r="D358" s="41"/>
      <c r="E358" s="59"/>
      <c r="F358" s="36"/>
      <c r="I358" s="36"/>
      <c r="J358" s="41"/>
      <c r="K358" s="41"/>
      <c r="L358" s="41"/>
      <c r="M358" s="36"/>
      <c r="N358" s="41"/>
      <c r="O358" s="41"/>
      <c r="P358" s="41"/>
      <c r="V358" s="36"/>
      <c r="AB358" s="36"/>
      <c r="AG358" s="36"/>
      <c r="AJ358" s="36"/>
      <c r="AO358" s="36"/>
      <c r="AP358" s="41"/>
      <c r="AQ358" s="41"/>
      <c r="AT358" s="36"/>
      <c r="AX358" s="36"/>
      <c r="AY358" s="36"/>
      <c r="BB358" s="36"/>
      <c r="BF358" s="41"/>
      <c r="BG358" s="135"/>
      <c r="BH358" s="36"/>
      <c r="BL358" s="36"/>
    </row>
    <row r="359" spans="1:64" s="4" customFormat="1">
      <c r="A359" s="41"/>
      <c r="B359" s="41"/>
      <c r="C359" s="41"/>
      <c r="D359" s="41"/>
      <c r="E359" s="59"/>
      <c r="F359" s="36"/>
      <c r="I359" s="36"/>
      <c r="J359" s="41"/>
      <c r="K359" s="41"/>
      <c r="L359" s="41"/>
      <c r="M359" s="36"/>
      <c r="N359" s="41"/>
      <c r="O359" s="41"/>
      <c r="P359" s="41"/>
      <c r="V359" s="36"/>
      <c r="AB359" s="36"/>
      <c r="AG359" s="36"/>
      <c r="AJ359" s="36"/>
      <c r="AO359" s="36"/>
      <c r="AP359" s="41"/>
      <c r="AQ359" s="41"/>
      <c r="AT359" s="36"/>
      <c r="AX359" s="36"/>
      <c r="AY359" s="36"/>
      <c r="BB359" s="36"/>
      <c r="BF359" s="41"/>
      <c r="BG359" s="135"/>
      <c r="BH359" s="36"/>
      <c r="BL359" s="36"/>
    </row>
    <row r="360" spans="1:64" s="4" customFormat="1">
      <c r="A360" s="41"/>
      <c r="B360" s="41"/>
      <c r="C360" s="41"/>
      <c r="D360" s="41"/>
      <c r="E360" s="59"/>
      <c r="F360" s="36"/>
      <c r="I360" s="36"/>
      <c r="J360" s="41"/>
      <c r="K360" s="41"/>
      <c r="L360" s="41"/>
      <c r="M360" s="36"/>
      <c r="N360" s="41"/>
      <c r="O360" s="41"/>
      <c r="P360" s="41"/>
      <c r="V360" s="36"/>
      <c r="AB360" s="36"/>
      <c r="AG360" s="36"/>
      <c r="AJ360" s="36"/>
      <c r="AO360" s="36"/>
      <c r="AP360" s="41"/>
      <c r="AQ360" s="41"/>
      <c r="AT360" s="36"/>
      <c r="AX360" s="36"/>
      <c r="AY360" s="36"/>
      <c r="BB360" s="36"/>
      <c r="BF360" s="41"/>
      <c r="BG360" s="135"/>
      <c r="BH360" s="36"/>
      <c r="BL360" s="36"/>
    </row>
    <row r="361" spans="1:64" s="4" customFormat="1">
      <c r="A361" s="41"/>
      <c r="B361" s="41"/>
      <c r="C361" s="41"/>
      <c r="D361" s="41"/>
      <c r="E361" s="59"/>
      <c r="F361" s="36"/>
      <c r="I361" s="36"/>
      <c r="J361" s="41"/>
      <c r="K361" s="41"/>
      <c r="L361" s="41"/>
      <c r="M361" s="36"/>
      <c r="N361" s="41"/>
      <c r="O361" s="41"/>
      <c r="P361" s="41"/>
      <c r="V361" s="36"/>
      <c r="AB361" s="36"/>
      <c r="AG361" s="36"/>
      <c r="AJ361" s="36"/>
      <c r="AO361" s="36"/>
      <c r="AP361" s="41"/>
      <c r="AQ361" s="41"/>
      <c r="AT361" s="36"/>
      <c r="AX361" s="36"/>
      <c r="AY361" s="36"/>
      <c r="BB361" s="36"/>
      <c r="BF361" s="41"/>
      <c r="BG361" s="135"/>
      <c r="BH361" s="36"/>
      <c r="BL361" s="36"/>
    </row>
    <row r="362" spans="1:64" s="4" customFormat="1">
      <c r="A362" s="41"/>
      <c r="B362" s="41"/>
      <c r="C362" s="41"/>
      <c r="D362" s="41"/>
      <c r="E362" s="59"/>
      <c r="F362" s="36"/>
      <c r="I362" s="36"/>
      <c r="J362" s="41"/>
      <c r="K362" s="41"/>
      <c r="L362" s="41"/>
      <c r="M362" s="36"/>
      <c r="N362" s="41"/>
      <c r="O362" s="41"/>
      <c r="P362" s="41"/>
      <c r="V362" s="36"/>
      <c r="AB362" s="36"/>
      <c r="AG362" s="36"/>
      <c r="AJ362" s="36"/>
      <c r="AO362" s="36"/>
      <c r="AP362" s="41"/>
      <c r="AQ362" s="41"/>
      <c r="AT362" s="36"/>
      <c r="AX362" s="36"/>
      <c r="AY362" s="36"/>
      <c r="BB362" s="36"/>
      <c r="BF362" s="41"/>
      <c r="BG362" s="135"/>
      <c r="BH362" s="36"/>
      <c r="BL362" s="36"/>
    </row>
    <row r="363" spans="1:64" s="4" customFormat="1">
      <c r="A363" s="41"/>
      <c r="B363" s="41"/>
      <c r="C363" s="41"/>
      <c r="D363" s="41"/>
      <c r="E363" s="59"/>
      <c r="F363" s="36"/>
      <c r="I363" s="36"/>
      <c r="J363" s="41"/>
      <c r="K363" s="41"/>
      <c r="L363" s="41"/>
      <c r="M363" s="36"/>
      <c r="N363" s="41"/>
      <c r="O363" s="41"/>
      <c r="P363" s="41"/>
      <c r="V363" s="36"/>
      <c r="AB363" s="36"/>
      <c r="AG363" s="36"/>
      <c r="AJ363" s="36"/>
      <c r="AO363" s="36"/>
      <c r="AP363" s="41"/>
      <c r="AQ363" s="41"/>
      <c r="AT363" s="36"/>
      <c r="AX363" s="36"/>
      <c r="AY363" s="36"/>
      <c r="BB363" s="36"/>
      <c r="BF363" s="41"/>
      <c r="BG363" s="135"/>
      <c r="BH363" s="36"/>
      <c r="BL363" s="36"/>
    </row>
    <row r="364" spans="1:64" s="4" customFormat="1">
      <c r="A364" s="41"/>
      <c r="B364" s="41"/>
      <c r="C364" s="41"/>
      <c r="D364" s="41"/>
      <c r="E364" s="59"/>
      <c r="F364" s="36"/>
      <c r="I364" s="36"/>
      <c r="J364" s="41"/>
      <c r="K364" s="41"/>
      <c r="L364" s="41"/>
      <c r="M364" s="36"/>
      <c r="N364" s="41"/>
      <c r="O364" s="41"/>
      <c r="P364" s="41"/>
      <c r="V364" s="36"/>
      <c r="AB364" s="36"/>
      <c r="AG364" s="36"/>
      <c r="AJ364" s="36"/>
      <c r="AO364" s="36"/>
      <c r="AP364" s="41"/>
      <c r="AQ364" s="41"/>
      <c r="AT364" s="36"/>
      <c r="AX364" s="36"/>
      <c r="AY364" s="36"/>
      <c r="BB364" s="36"/>
      <c r="BF364" s="41"/>
      <c r="BG364" s="135"/>
      <c r="BH364" s="36"/>
      <c r="BL364" s="36"/>
    </row>
    <row r="365" spans="1:64" s="4" customFormat="1">
      <c r="A365" s="41"/>
      <c r="B365" s="41"/>
      <c r="C365" s="41"/>
      <c r="D365" s="41"/>
      <c r="E365" s="59"/>
      <c r="F365" s="36"/>
      <c r="I365" s="36"/>
      <c r="J365" s="41"/>
      <c r="K365" s="41"/>
      <c r="L365" s="41"/>
      <c r="M365" s="36"/>
      <c r="N365" s="41"/>
      <c r="O365" s="41"/>
      <c r="P365" s="41"/>
      <c r="V365" s="36"/>
      <c r="AB365" s="36"/>
      <c r="AG365" s="36"/>
      <c r="AJ365" s="36"/>
      <c r="AO365" s="36"/>
      <c r="AP365" s="41"/>
      <c r="AQ365" s="41"/>
      <c r="AT365" s="36"/>
      <c r="AX365" s="36"/>
      <c r="AY365" s="36"/>
      <c r="BB365" s="36"/>
      <c r="BF365" s="41"/>
      <c r="BG365" s="135"/>
      <c r="BH365" s="36"/>
      <c r="BL365" s="36"/>
    </row>
    <row r="366" spans="1:64" s="4" customFormat="1">
      <c r="A366" s="41"/>
      <c r="B366" s="41"/>
      <c r="C366" s="41"/>
      <c r="D366" s="41"/>
      <c r="E366" s="59"/>
      <c r="F366" s="36"/>
      <c r="I366" s="36"/>
      <c r="J366" s="41"/>
      <c r="K366" s="41"/>
      <c r="L366" s="41"/>
      <c r="M366" s="36"/>
      <c r="N366" s="41"/>
      <c r="O366" s="41"/>
      <c r="P366" s="41"/>
      <c r="V366" s="36"/>
      <c r="AB366" s="36"/>
      <c r="AG366" s="36"/>
      <c r="AJ366" s="36"/>
      <c r="AO366" s="36"/>
      <c r="AP366" s="41"/>
      <c r="AQ366" s="41"/>
      <c r="AT366" s="36"/>
      <c r="AX366" s="36"/>
      <c r="AY366" s="36"/>
      <c r="BB366" s="36"/>
      <c r="BF366" s="41"/>
      <c r="BG366" s="135"/>
      <c r="BH366" s="36"/>
      <c r="BL366" s="36"/>
    </row>
    <row r="367" spans="1:64" s="4" customFormat="1">
      <c r="A367" s="41"/>
      <c r="B367" s="41"/>
      <c r="C367" s="41"/>
      <c r="D367" s="41"/>
      <c r="E367" s="59"/>
      <c r="F367" s="36"/>
      <c r="I367" s="36"/>
      <c r="J367" s="41"/>
      <c r="K367" s="41"/>
      <c r="L367" s="41"/>
      <c r="M367" s="36"/>
      <c r="N367" s="41"/>
      <c r="O367" s="41"/>
      <c r="P367" s="41"/>
      <c r="V367" s="36"/>
      <c r="AB367" s="36"/>
      <c r="AG367" s="36"/>
      <c r="AJ367" s="36"/>
      <c r="AO367" s="36"/>
      <c r="AP367" s="41"/>
      <c r="AQ367" s="41"/>
      <c r="AT367" s="36"/>
      <c r="AX367" s="36"/>
      <c r="AY367" s="36"/>
      <c r="BB367" s="36"/>
      <c r="BF367" s="41"/>
      <c r="BG367" s="135"/>
      <c r="BH367" s="36"/>
      <c r="BL367" s="36"/>
    </row>
    <row r="368" spans="1:64" s="4" customFormat="1">
      <c r="A368" s="41"/>
      <c r="B368" s="41"/>
      <c r="C368" s="41"/>
      <c r="D368" s="41"/>
      <c r="E368" s="59"/>
      <c r="F368" s="36"/>
      <c r="I368" s="36"/>
      <c r="J368" s="41"/>
      <c r="K368" s="41"/>
      <c r="L368" s="41"/>
      <c r="M368" s="36"/>
      <c r="N368" s="41"/>
      <c r="O368" s="41"/>
      <c r="P368" s="41"/>
      <c r="V368" s="36"/>
      <c r="AB368" s="36"/>
      <c r="AG368" s="36"/>
      <c r="AJ368" s="36"/>
      <c r="AO368" s="36"/>
      <c r="AP368" s="41"/>
      <c r="AQ368" s="41"/>
      <c r="AT368" s="36"/>
      <c r="AX368" s="36"/>
      <c r="AY368" s="36"/>
      <c r="BB368" s="36"/>
      <c r="BF368" s="41"/>
      <c r="BG368" s="135"/>
      <c r="BH368" s="36"/>
      <c r="BL368" s="36"/>
    </row>
    <row r="369" spans="1:64" s="4" customFormat="1">
      <c r="A369" s="41"/>
      <c r="B369" s="41"/>
      <c r="C369" s="41"/>
      <c r="D369" s="41"/>
      <c r="E369" s="59"/>
      <c r="F369" s="36"/>
      <c r="I369" s="36"/>
      <c r="J369" s="41"/>
      <c r="K369" s="41"/>
      <c r="L369" s="41"/>
      <c r="M369" s="36"/>
      <c r="N369" s="41"/>
      <c r="O369" s="41"/>
      <c r="P369" s="41"/>
      <c r="V369" s="36"/>
      <c r="AB369" s="36"/>
      <c r="AG369" s="36"/>
      <c r="AJ369" s="36"/>
      <c r="AO369" s="36"/>
      <c r="AP369" s="41"/>
      <c r="AQ369" s="41"/>
      <c r="AT369" s="36"/>
      <c r="AX369" s="36"/>
      <c r="AY369" s="36"/>
      <c r="BB369" s="36"/>
      <c r="BF369" s="41"/>
      <c r="BG369" s="135"/>
      <c r="BH369" s="36"/>
      <c r="BL369" s="36"/>
    </row>
    <row r="370" spans="1:64" s="4" customFormat="1">
      <c r="A370" s="41"/>
      <c r="B370" s="41"/>
      <c r="C370" s="41"/>
      <c r="D370" s="41"/>
      <c r="E370" s="59"/>
      <c r="F370" s="36"/>
      <c r="I370" s="36"/>
      <c r="J370" s="41"/>
      <c r="K370" s="41"/>
      <c r="L370" s="41"/>
      <c r="M370" s="36"/>
      <c r="N370" s="41"/>
      <c r="O370" s="41"/>
      <c r="P370" s="41"/>
      <c r="V370" s="36"/>
      <c r="AB370" s="36"/>
      <c r="AG370" s="36"/>
      <c r="AJ370" s="36"/>
      <c r="AO370" s="36"/>
      <c r="AP370" s="41"/>
      <c r="AQ370" s="41"/>
      <c r="AT370" s="36"/>
      <c r="AX370" s="36"/>
      <c r="AY370" s="36"/>
      <c r="BB370" s="36"/>
      <c r="BF370" s="41"/>
      <c r="BG370" s="135"/>
      <c r="BH370" s="36"/>
      <c r="BL370" s="36"/>
    </row>
    <row r="371" spans="1:64" s="4" customFormat="1">
      <c r="A371" s="41"/>
      <c r="B371" s="41"/>
      <c r="C371" s="41"/>
      <c r="D371" s="41"/>
      <c r="E371" s="59"/>
      <c r="F371" s="36"/>
      <c r="I371" s="36"/>
      <c r="J371" s="41"/>
      <c r="K371" s="41"/>
      <c r="L371" s="41"/>
      <c r="M371" s="36"/>
      <c r="N371" s="41"/>
      <c r="O371" s="41"/>
      <c r="P371" s="41"/>
      <c r="V371" s="36"/>
      <c r="AB371" s="36"/>
      <c r="AG371" s="36"/>
      <c r="AJ371" s="36"/>
      <c r="AO371" s="36"/>
      <c r="AP371" s="41"/>
      <c r="AQ371" s="41"/>
      <c r="AT371" s="36"/>
      <c r="AX371" s="36"/>
      <c r="AY371" s="36"/>
      <c r="BB371" s="36"/>
      <c r="BF371" s="41"/>
      <c r="BG371" s="135"/>
      <c r="BH371" s="36"/>
      <c r="BL371" s="36"/>
    </row>
    <row r="372" spans="1:64" s="4" customFormat="1">
      <c r="A372" s="41"/>
      <c r="B372" s="41"/>
      <c r="C372" s="41"/>
      <c r="D372" s="41"/>
      <c r="E372" s="59"/>
      <c r="F372" s="36"/>
      <c r="I372" s="36"/>
      <c r="J372" s="41"/>
      <c r="K372" s="41"/>
      <c r="L372" s="41"/>
      <c r="M372" s="36"/>
      <c r="N372" s="41"/>
      <c r="O372" s="41"/>
      <c r="P372" s="41"/>
      <c r="V372" s="36"/>
      <c r="AB372" s="36"/>
      <c r="AG372" s="36"/>
      <c r="AJ372" s="36"/>
      <c r="AO372" s="36"/>
      <c r="AP372" s="41"/>
      <c r="AQ372" s="41"/>
      <c r="AT372" s="36"/>
      <c r="AX372" s="36"/>
      <c r="AY372" s="36"/>
      <c r="BB372" s="36"/>
      <c r="BF372" s="41"/>
      <c r="BG372" s="135"/>
      <c r="BH372" s="36"/>
      <c r="BL372" s="36"/>
    </row>
    <row r="373" spans="1:64" s="4" customFormat="1">
      <c r="A373" s="41"/>
      <c r="B373" s="41"/>
      <c r="C373" s="41"/>
      <c r="D373" s="41"/>
      <c r="E373" s="59"/>
      <c r="F373" s="36"/>
      <c r="I373" s="36"/>
      <c r="J373" s="41"/>
      <c r="K373" s="41"/>
      <c r="L373" s="41"/>
      <c r="M373" s="36"/>
      <c r="N373" s="41"/>
      <c r="O373" s="41"/>
      <c r="P373" s="41"/>
      <c r="V373" s="36"/>
      <c r="AB373" s="36"/>
      <c r="AG373" s="36"/>
      <c r="AJ373" s="36"/>
      <c r="AO373" s="36"/>
      <c r="AP373" s="41"/>
      <c r="AQ373" s="41"/>
      <c r="AT373" s="36"/>
      <c r="AX373" s="36"/>
      <c r="AY373" s="36"/>
      <c r="BB373" s="36"/>
      <c r="BF373" s="41"/>
      <c r="BG373" s="135"/>
      <c r="BH373" s="36"/>
      <c r="BL373" s="36"/>
    </row>
    <row r="374" spans="1:64" s="4" customFormat="1">
      <c r="A374" s="41"/>
      <c r="B374" s="41"/>
      <c r="C374" s="41"/>
      <c r="D374" s="41"/>
      <c r="E374" s="59"/>
      <c r="F374" s="36"/>
      <c r="I374" s="36"/>
      <c r="J374" s="41"/>
      <c r="K374" s="41"/>
      <c r="L374" s="41"/>
      <c r="M374" s="36"/>
      <c r="N374" s="41"/>
      <c r="O374" s="41"/>
      <c r="P374" s="41"/>
      <c r="V374" s="36"/>
      <c r="AB374" s="36"/>
      <c r="AG374" s="36"/>
      <c r="AJ374" s="36"/>
      <c r="AO374" s="36"/>
      <c r="AP374" s="41"/>
      <c r="AQ374" s="41"/>
      <c r="AT374" s="36"/>
      <c r="AX374" s="36"/>
      <c r="AY374" s="36"/>
      <c r="BB374" s="36"/>
      <c r="BF374" s="41"/>
      <c r="BG374" s="135"/>
      <c r="BH374" s="36"/>
      <c r="BL374" s="36"/>
    </row>
    <row r="375" spans="1:64" s="4" customFormat="1">
      <c r="A375" s="41"/>
      <c r="B375" s="41"/>
      <c r="C375" s="41"/>
      <c r="D375" s="41"/>
      <c r="E375" s="59"/>
      <c r="F375" s="36"/>
      <c r="I375" s="36"/>
      <c r="J375" s="41"/>
      <c r="K375" s="41"/>
      <c r="L375" s="41"/>
      <c r="M375" s="36"/>
      <c r="N375" s="41"/>
      <c r="O375" s="41"/>
      <c r="P375" s="41"/>
      <c r="V375" s="36"/>
      <c r="AB375" s="36"/>
      <c r="AG375" s="36"/>
      <c r="AJ375" s="36"/>
      <c r="AO375" s="36"/>
      <c r="AP375" s="41"/>
      <c r="AQ375" s="41"/>
      <c r="AT375" s="36"/>
      <c r="AX375" s="36"/>
      <c r="AY375" s="36"/>
      <c r="BB375" s="36"/>
      <c r="BF375" s="41"/>
      <c r="BG375" s="135"/>
      <c r="BH375" s="36"/>
      <c r="BL375" s="36"/>
    </row>
    <row r="376" spans="1:64" s="4" customFormat="1">
      <c r="A376" s="41"/>
      <c r="B376" s="41"/>
      <c r="C376" s="41"/>
      <c r="D376" s="41"/>
      <c r="E376" s="59"/>
      <c r="F376" s="36"/>
      <c r="I376" s="36"/>
      <c r="J376" s="41"/>
      <c r="K376" s="41"/>
      <c r="L376" s="41"/>
      <c r="M376" s="36"/>
      <c r="N376" s="41"/>
      <c r="O376" s="41"/>
      <c r="P376" s="41"/>
      <c r="V376" s="36"/>
      <c r="AB376" s="36"/>
      <c r="AG376" s="36"/>
      <c r="AJ376" s="36"/>
      <c r="AO376" s="36"/>
      <c r="AP376" s="41"/>
      <c r="AQ376" s="41"/>
      <c r="AT376" s="36"/>
      <c r="AX376" s="36"/>
      <c r="AY376" s="36"/>
      <c r="BB376" s="36"/>
      <c r="BF376" s="41"/>
      <c r="BG376" s="135"/>
      <c r="BH376" s="36"/>
      <c r="BL376" s="36"/>
    </row>
    <row r="377" spans="1:64" s="4" customFormat="1">
      <c r="A377" s="41"/>
      <c r="B377" s="41"/>
      <c r="C377" s="41"/>
      <c r="D377" s="41"/>
      <c r="E377" s="59"/>
      <c r="F377" s="36"/>
      <c r="I377" s="36"/>
      <c r="J377" s="41"/>
      <c r="K377" s="41"/>
      <c r="L377" s="41"/>
      <c r="M377" s="36"/>
      <c r="N377" s="41"/>
      <c r="O377" s="41"/>
      <c r="P377" s="41"/>
      <c r="V377" s="36"/>
      <c r="AB377" s="36"/>
      <c r="AG377" s="36"/>
      <c r="AJ377" s="36"/>
      <c r="AO377" s="36"/>
      <c r="AP377" s="41"/>
      <c r="AQ377" s="41"/>
      <c r="AT377" s="36"/>
      <c r="AX377" s="36"/>
      <c r="AY377" s="36"/>
      <c r="BB377" s="36"/>
      <c r="BF377" s="41"/>
      <c r="BG377" s="135"/>
      <c r="BH377" s="36"/>
      <c r="BL377" s="36"/>
    </row>
    <row r="378" spans="1:64" s="4" customFormat="1">
      <c r="A378" s="41"/>
      <c r="B378" s="41"/>
      <c r="C378" s="41"/>
      <c r="D378" s="41"/>
      <c r="E378" s="59"/>
      <c r="F378" s="36"/>
      <c r="I378" s="36"/>
      <c r="J378" s="41"/>
      <c r="K378" s="41"/>
      <c r="L378" s="41"/>
      <c r="M378" s="36"/>
      <c r="N378" s="41"/>
      <c r="O378" s="41"/>
      <c r="P378" s="41"/>
      <c r="V378" s="36"/>
      <c r="AB378" s="36"/>
      <c r="AG378" s="36"/>
      <c r="AJ378" s="36"/>
      <c r="AO378" s="36"/>
      <c r="AP378" s="41"/>
      <c r="AQ378" s="41"/>
      <c r="AT378" s="36"/>
      <c r="AX378" s="36"/>
      <c r="AY378" s="36"/>
      <c r="BB378" s="36"/>
      <c r="BF378" s="41"/>
      <c r="BG378" s="135"/>
      <c r="BH378" s="36"/>
      <c r="BL378" s="36"/>
    </row>
    <row r="379" spans="1:64" s="4" customFormat="1">
      <c r="A379" s="41"/>
      <c r="B379" s="41"/>
      <c r="C379" s="41"/>
      <c r="D379" s="41"/>
      <c r="E379" s="59"/>
      <c r="F379" s="36"/>
      <c r="I379" s="36"/>
      <c r="J379" s="41"/>
      <c r="K379" s="41"/>
      <c r="L379" s="41"/>
      <c r="M379" s="36"/>
      <c r="N379" s="41"/>
      <c r="O379" s="41"/>
      <c r="P379" s="41"/>
      <c r="V379" s="36"/>
      <c r="AB379" s="36"/>
      <c r="AG379" s="36"/>
      <c r="AJ379" s="36"/>
      <c r="AO379" s="36"/>
      <c r="AP379" s="41"/>
      <c r="AQ379" s="41"/>
      <c r="AT379" s="36"/>
      <c r="AX379" s="36"/>
      <c r="AY379" s="36"/>
      <c r="BB379" s="36"/>
      <c r="BF379" s="41"/>
      <c r="BG379" s="135"/>
      <c r="BH379" s="36"/>
      <c r="BL379" s="36"/>
    </row>
    <row r="380" spans="1:64" s="4" customFormat="1">
      <c r="A380" s="41"/>
      <c r="B380" s="41"/>
      <c r="C380" s="41"/>
      <c r="D380" s="41"/>
      <c r="E380" s="59"/>
      <c r="F380" s="36"/>
      <c r="I380" s="36"/>
      <c r="J380" s="41"/>
      <c r="K380" s="41"/>
      <c r="L380" s="41"/>
      <c r="M380" s="36"/>
      <c r="N380" s="41"/>
      <c r="O380" s="41"/>
      <c r="P380" s="41"/>
      <c r="V380" s="36"/>
      <c r="AB380" s="36"/>
      <c r="AG380" s="36"/>
      <c r="AJ380" s="36"/>
      <c r="AO380" s="36"/>
      <c r="AP380" s="41"/>
      <c r="AQ380" s="41"/>
      <c r="AT380" s="36"/>
      <c r="AX380" s="36"/>
      <c r="AY380" s="36"/>
      <c r="BB380" s="36"/>
      <c r="BF380" s="41"/>
      <c r="BG380" s="135"/>
      <c r="BH380" s="36"/>
      <c r="BL380" s="36"/>
    </row>
    <row r="381" spans="1:64" s="4" customFormat="1">
      <c r="A381" s="41"/>
      <c r="B381" s="41"/>
      <c r="C381" s="41"/>
      <c r="D381" s="41"/>
      <c r="E381" s="59"/>
      <c r="F381" s="36"/>
      <c r="I381" s="36"/>
      <c r="J381" s="41"/>
      <c r="K381" s="41"/>
      <c r="L381" s="41"/>
      <c r="M381" s="36"/>
      <c r="N381" s="41"/>
      <c r="O381" s="41"/>
      <c r="P381" s="41"/>
      <c r="V381" s="36"/>
      <c r="AB381" s="36"/>
      <c r="AG381" s="36"/>
      <c r="AJ381" s="36"/>
      <c r="AO381" s="36"/>
      <c r="AP381" s="41"/>
      <c r="AQ381" s="41"/>
      <c r="AT381" s="36"/>
      <c r="AX381" s="36"/>
      <c r="AY381" s="36"/>
      <c r="BB381" s="36"/>
      <c r="BF381" s="41"/>
      <c r="BG381" s="135"/>
      <c r="BH381" s="36"/>
      <c r="BL381" s="36"/>
    </row>
    <row r="382" spans="1:64" s="4" customFormat="1">
      <c r="A382" s="41"/>
      <c r="B382" s="41"/>
      <c r="C382" s="41"/>
      <c r="D382" s="41"/>
      <c r="E382" s="59"/>
      <c r="F382" s="36"/>
      <c r="I382" s="36"/>
      <c r="J382" s="41"/>
      <c r="K382" s="41"/>
      <c r="L382" s="41"/>
      <c r="M382" s="36"/>
      <c r="N382" s="41"/>
      <c r="O382" s="41"/>
      <c r="P382" s="41"/>
      <c r="V382" s="36"/>
      <c r="AB382" s="36"/>
      <c r="AG382" s="36"/>
      <c r="AJ382" s="36"/>
      <c r="AO382" s="36"/>
      <c r="AP382" s="41"/>
      <c r="AQ382" s="41"/>
      <c r="AT382" s="36"/>
      <c r="AX382" s="36"/>
      <c r="AY382" s="36"/>
      <c r="BB382" s="36"/>
      <c r="BF382" s="41"/>
      <c r="BG382" s="135"/>
      <c r="BH382" s="36"/>
      <c r="BL382" s="36"/>
    </row>
    <row r="383" spans="1:64" s="4" customFormat="1">
      <c r="A383" s="41"/>
      <c r="B383" s="41"/>
      <c r="C383" s="41"/>
      <c r="D383" s="41"/>
      <c r="E383" s="59"/>
      <c r="F383" s="36"/>
      <c r="I383" s="36"/>
      <c r="J383" s="41"/>
      <c r="K383" s="41"/>
      <c r="L383" s="41"/>
      <c r="M383" s="36"/>
      <c r="N383" s="41"/>
      <c r="O383" s="41"/>
      <c r="P383" s="41"/>
      <c r="V383" s="36"/>
      <c r="AB383" s="36"/>
      <c r="AG383" s="36"/>
      <c r="AJ383" s="36"/>
      <c r="AO383" s="36"/>
      <c r="AP383" s="41"/>
      <c r="AQ383" s="41"/>
      <c r="AT383" s="36"/>
      <c r="AX383" s="36"/>
      <c r="AY383" s="36"/>
      <c r="BB383" s="36"/>
      <c r="BF383" s="41"/>
      <c r="BG383" s="135"/>
      <c r="BH383" s="36"/>
      <c r="BL383" s="36"/>
    </row>
    <row r="384" spans="1:64" s="4" customFormat="1">
      <c r="A384" s="41"/>
      <c r="B384" s="41"/>
      <c r="C384" s="41"/>
      <c r="D384" s="41"/>
      <c r="E384" s="59"/>
      <c r="F384" s="36"/>
      <c r="I384" s="36"/>
      <c r="J384" s="41"/>
      <c r="K384" s="41"/>
      <c r="L384" s="41"/>
      <c r="M384" s="36"/>
      <c r="N384" s="41"/>
      <c r="O384" s="41"/>
      <c r="P384" s="41"/>
      <c r="V384" s="36"/>
      <c r="AB384" s="36"/>
      <c r="AG384" s="36"/>
      <c r="AJ384" s="36"/>
      <c r="AO384" s="36"/>
      <c r="AP384" s="41"/>
      <c r="AQ384" s="41"/>
      <c r="AT384" s="36"/>
      <c r="AX384" s="36"/>
      <c r="AY384" s="36"/>
      <c r="BB384" s="36"/>
      <c r="BF384" s="41"/>
      <c r="BG384" s="135"/>
      <c r="BH384" s="36"/>
      <c r="BL384" s="36"/>
    </row>
    <row r="385" spans="1:64" s="4" customFormat="1">
      <c r="A385" s="41"/>
      <c r="B385" s="41"/>
      <c r="C385" s="41"/>
      <c r="D385" s="41"/>
      <c r="E385" s="59"/>
      <c r="F385" s="36"/>
      <c r="I385" s="36"/>
      <c r="J385" s="41"/>
      <c r="K385" s="41"/>
      <c r="L385" s="41"/>
      <c r="M385" s="36"/>
      <c r="N385" s="41"/>
      <c r="O385" s="41"/>
      <c r="P385" s="41"/>
      <c r="V385" s="36"/>
      <c r="AB385" s="36"/>
      <c r="AG385" s="36"/>
      <c r="AJ385" s="36"/>
      <c r="AO385" s="36"/>
      <c r="AP385" s="41"/>
      <c r="AQ385" s="41"/>
      <c r="AT385" s="36"/>
      <c r="AX385" s="36"/>
      <c r="AY385" s="36"/>
      <c r="BB385" s="36"/>
      <c r="BF385" s="41"/>
      <c r="BG385" s="135"/>
      <c r="BH385" s="36"/>
      <c r="BL385" s="36"/>
    </row>
    <row r="386" spans="1:64" s="4" customFormat="1">
      <c r="A386" s="41"/>
      <c r="B386" s="41"/>
      <c r="C386" s="41"/>
      <c r="D386" s="41"/>
      <c r="E386" s="59"/>
      <c r="F386" s="36"/>
      <c r="I386" s="36"/>
      <c r="J386" s="41"/>
      <c r="K386" s="41"/>
      <c r="L386" s="41"/>
      <c r="M386" s="36"/>
      <c r="N386" s="41"/>
      <c r="O386" s="41"/>
      <c r="P386" s="41"/>
      <c r="V386" s="36"/>
      <c r="AB386" s="36"/>
      <c r="AG386" s="36"/>
      <c r="AJ386" s="36"/>
      <c r="AO386" s="36"/>
      <c r="AP386" s="41"/>
      <c r="AQ386" s="41"/>
      <c r="AT386" s="36"/>
      <c r="AX386" s="36"/>
      <c r="AY386" s="36"/>
      <c r="BB386" s="36"/>
      <c r="BF386" s="41"/>
      <c r="BG386" s="135"/>
      <c r="BH386" s="36"/>
      <c r="BL386" s="36"/>
    </row>
    <row r="387" spans="1:64" s="4" customFormat="1">
      <c r="A387" s="41"/>
      <c r="B387" s="41"/>
      <c r="C387" s="41"/>
      <c r="D387" s="41"/>
      <c r="E387" s="59"/>
      <c r="F387" s="36"/>
      <c r="I387" s="36"/>
      <c r="J387" s="41"/>
      <c r="K387" s="41"/>
      <c r="L387" s="41"/>
      <c r="M387" s="36"/>
      <c r="N387" s="41"/>
      <c r="O387" s="41"/>
      <c r="P387" s="41"/>
      <c r="V387" s="36"/>
      <c r="AB387" s="36"/>
      <c r="AG387" s="36"/>
      <c r="AJ387" s="36"/>
      <c r="AO387" s="36"/>
      <c r="AP387" s="41"/>
      <c r="AQ387" s="41"/>
      <c r="AT387" s="36"/>
      <c r="AX387" s="36"/>
      <c r="AY387" s="36"/>
      <c r="BB387" s="36"/>
      <c r="BF387" s="41"/>
      <c r="BG387" s="135"/>
      <c r="BH387" s="36"/>
      <c r="BL387" s="36"/>
    </row>
    <row r="388" spans="1:64" s="4" customFormat="1">
      <c r="A388" s="41"/>
      <c r="B388" s="41"/>
      <c r="C388" s="41"/>
      <c r="D388" s="41"/>
      <c r="E388" s="59"/>
      <c r="F388" s="36"/>
      <c r="I388" s="36"/>
      <c r="J388" s="41"/>
      <c r="K388" s="41"/>
      <c r="L388" s="41"/>
      <c r="M388" s="36"/>
      <c r="N388" s="41"/>
      <c r="O388" s="41"/>
      <c r="P388" s="41"/>
      <c r="V388" s="36"/>
      <c r="AB388" s="36"/>
      <c r="AG388" s="36"/>
      <c r="AJ388" s="36"/>
      <c r="AO388" s="36"/>
      <c r="AP388" s="41"/>
      <c r="AQ388" s="41"/>
      <c r="AT388" s="36"/>
      <c r="AX388" s="36"/>
      <c r="AY388" s="36"/>
      <c r="BB388" s="36"/>
      <c r="BF388" s="41"/>
      <c r="BG388" s="135"/>
      <c r="BH388" s="36"/>
      <c r="BL388" s="36"/>
    </row>
    <row r="389" spans="1:64" s="4" customFormat="1">
      <c r="A389" s="41"/>
      <c r="B389" s="41"/>
      <c r="C389" s="41"/>
      <c r="D389" s="41"/>
      <c r="E389" s="59"/>
      <c r="F389" s="36"/>
      <c r="I389" s="36"/>
      <c r="J389" s="41"/>
      <c r="K389" s="41"/>
      <c r="L389" s="41"/>
      <c r="M389" s="36"/>
      <c r="N389" s="41"/>
      <c r="O389" s="41"/>
      <c r="P389" s="41"/>
      <c r="V389" s="36"/>
      <c r="AB389" s="36"/>
      <c r="AG389" s="36"/>
      <c r="AJ389" s="36"/>
      <c r="AO389" s="36"/>
      <c r="AP389" s="41"/>
      <c r="AQ389" s="41"/>
      <c r="AT389" s="36"/>
      <c r="AX389" s="36"/>
      <c r="AY389" s="36"/>
      <c r="BB389" s="36"/>
      <c r="BF389" s="41"/>
      <c r="BG389" s="135"/>
      <c r="BH389" s="36"/>
      <c r="BL389" s="36"/>
    </row>
    <row r="390" spans="1:64" s="4" customFormat="1">
      <c r="A390" s="41"/>
      <c r="B390" s="41"/>
      <c r="C390" s="41"/>
      <c r="D390" s="41"/>
      <c r="E390" s="59"/>
      <c r="F390" s="36"/>
      <c r="I390" s="36"/>
      <c r="J390" s="41"/>
      <c r="K390" s="41"/>
      <c r="L390" s="41"/>
      <c r="M390" s="36"/>
      <c r="N390" s="41"/>
      <c r="O390" s="41"/>
      <c r="P390" s="41"/>
      <c r="V390" s="36"/>
      <c r="AB390" s="36"/>
      <c r="AG390" s="36"/>
      <c r="AJ390" s="36"/>
      <c r="AO390" s="36"/>
      <c r="AP390" s="41"/>
      <c r="AQ390" s="41"/>
      <c r="AT390" s="36"/>
      <c r="AX390" s="36"/>
      <c r="AY390" s="36"/>
      <c r="BB390" s="36"/>
      <c r="BF390" s="41"/>
      <c r="BG390" s="135"/>
      <c r="BH390" s="36"/>
      <c r="BL390" s="36"/>
    </row>
    <row r="391" spans="1:64" s="4" customFormat="1">
      <c r="A391" s="41"/>
      <c r="B391" s="41"/>
      <c r="C391" s="41"/>
      <c r="D391" s="41"/>
      <c r="E391" s="59"/>
      <c r="F391" s="36"/>
      <c r="I391" s="36"/>
      <c r="J391" s="41"/>
      <c r="K391" s="41"/>
      <c r="L391" s="41"/>
      <c r="M391" s="36"/>
      <c r="N391" s="41"/>
      <c r="O391" s="41"/>
      <c r="P391" s="41"/>
      <c r="V391" s="36"/>
      <c r="AB391" s="36"/>
      <c r="AG391" s="36"/>
      <c r="AJ391" s="36"/>
      <c r="AO391" s="36"/>
      <c r="AP391" s="41"/>
      <c r="AQ391" s="41"/>
      <c r="AT391" s="36"/>
      <c r="AX391" s="36"/>
      <c r="AY391" s="36"/>
      <c r="BB391" s="36"/>
      <c r="BF391" s="41"/>
      <c r="BG391" s="135"/>
      <c r="BH391" s="36"/>
      <c r="BL391" s="36"/>
    </row>
    <row r="392" spans="1:64" s="4" customFormat="1">
      <c r="A392" s="41"/>
      <c r="B392" s="41"/>
      <c r="C392" s="41"/>
      <c r="D392" s="41"/>
      <c r="E392" s="59"/>
      <c r="F392" s="36"/>
      <c r="I392" s="36"/>
      <c r="J392" s="41"/>
      <c r="K392" s="41"/>
      <c r="L392" s="41"/>
      <c r="M392" s="36"/>
      <c r="N392" s="41"/>
      <c r="O392" s="41"/>
      <c r="P392" s="41"/>
      <c r="V392" s="36"/>
      <c r="AB392" s="36"/>
      <c r="AG392" s="36"/>
      <c r="AJ392" s="36"/>
      <c r="AO392" s="36"/>
      <c r="AP392" s="41"/>
      <c r="AQ392" s="41"/>
      <c r="AT392" s="36"/>
      <c r="AX392" s="36"/>
      <c r="AY392" s="36"/>
      <c r="BB392" s="36"/>
      <c r="BF392" s="41"/>
      <c r="BG392" s="135"/>
      <c r="BH392" s="36"/>
      <c r="BL392" s="36"/>
    </row>
    <row r="393" spans="1:64" s="4" customFormat="1">
      <c r="A393" s="41"/>
      <c r="B393" s="41"/>
      <c r="C393" s="41"/>
      <c r="D393" s="41"/>
      <c r="E393" s="59"/>
      <c r="F393" s="36"/>
      <c r="I393" s="36"/>
      <c r="J393" s="41"/>
      <c r="K393" s="41"/>
      <c r="L393" s="41"/>
      <c r="M393" s="36"/>
      <c r="N393" s="41"/>
      <c r="O393" s="41"/>
      <c r="P393" s="41"/>
      <c r="V393" s="36"/>
      <c r="AB393" s="36"/>
      <c r="AG393" s="36"/>
      <c r="AJ393" s="36"/>
      <c r="AO393" s="36"/>
      <c r="AP393" s="41"/>
      <c r="AQ393" s="41"/>
      <c r="AT393" s="36"/>
      <c r="AX393" s="36"/>
      <c r="AY393" s="36"/>
      <c r="BB393" s="36"/>
      <c r="BF393" s="41"/>
      <c r="BG393" s="135"/>
      <c r="BH393" s="36"/>
      <c r="BL393" s="36"/>
    </row>
    <row r="394" spans="1:64" s="4" customFormat="1">
      <c r="A394" s="41"/>
      <c r="B394" s="41"/>
      <c r="C394" s="41"/>
      <c r="D394" s="41"/>
      <c r="E394" s="59"/>
      <c r="F394" s="36"/>
      <c r="I394" s="36"/>
      <c r="J394" s="41"/>
      <c r="K394" s="41"/>
      <c r="L394" s="41"/>
      <c r="M394" s="36"/>
      <c r="N394" s="41"/>
      <c r="O394" s="41"/>
      <c r="P394" s="41"/>
      <c r="V394" s="36"/>
      <c r="AB394" s="36"/>
      <c r="AG394" s="36"/>
      <c r="AJ394" s="36"/>
      <c r="AO394" s="36"/>
      <c r="AP394" s="41"/>
      <c r="AQ394" s="41"/>
      <c r="AT394" s="36"/>
      <c r="AX394" s="36"/>
      <c r="AY394" s="36"/>
      <c r="BB394" s="36"/>
      <c r="BF394" s="41"/>
      <c r="BG394" s="135"/>
      <c r="BH394" s="36"/>
      <c r="BL394" s="36"/>
    </row>
    <row r="395" spans="1:64" s="4" customFormat="1">
      <c r="A395" s="41"/>
      <c r="B395" s="41"/>
      <c r="C395" s="41"/>
      <c r="D395" s="41"/>
      <c r="E395" s="59"/>
      <c r="F395" s="36"/>
      <c r="I395" s="36"/>
      <c r="J395" s="41"/>
      <c r="K395" s="41"/>
      <c r="L395" s="41"/>
      <c r="M395" s="36"/>
      <c r="N395" s="41"/>
      <c r="O395" s="41"/>
      <c r="P395" s="41"/>
      <c r="V395" s="36"/>
      <c r="AB395" s="36"/>
      <c r="AG395" s="36"/>
      <c r="AJ395" s="36"/>
      <c r="AO395" s="36"/>
      <c r="AP395" s="41"/>
      <c r="AQ395" s="41"/>
      <c r="AT395" s="36"/>
      <c r="AX395" s="36"/>
      <c r="AY395" s="36"/>
      <c r="BB395" s="36"/>
      <c r="BF395" s="41"/>
      <c r="BG395" s="135"/>
      <c r="BH395" s="36"/>
      <c r="BL395" s="36"/>
    </row>
    <row r="396" spans="1:64" s="4" customFormat="1">
      <c r="A396" s="41"/>
      <c r="B396" s="41"/>
      <c r="C396" s="41"/>
      <c r="D396" s="41"/>
      <c r="E396" s="59"/>
      <c r="F396" s="36"/>
      <c r="I396" s="36"/>
      <c r="J396" s="41"/>
      <c r="K396" s="41"/>
      <c r="L396" s="41"/>
      <c r="M396" s="36"/>
      <c r="N396" s="41"/>
      <c r="O396" s="41"/>
      <c r="P396" s="41"/>
      <c r="V396" s="36"/>
      <c r="AB396" s="36"/>
      <c r="AG396" s="36"/>
      <c r="AJ396" s="36"/>
      <c r="AO396" s="36"/>
      <c r="AP396" s="41"/>
      <c r="AQ396" s="41"/>
      <c r="AT396" s="36"/>
      <c r="AX396" s="36"/>
      <c r="AY396" s="36"/>
      <c r="BB396" s="36"/>
      <c r="BF396" s="41"/>
      <c r="BG396" s="135"/>
      <c r="BH396" s="36"/>
      <c r="BL396" s="36"/>
    </row>
    <row r="397" spans="1:64" s="4" customFormat="1">
      <c r="A397" s="41"/>
      <c r="B397" s="41"/>
      <c r="C397" s="41"/>
      <c r="D397" s="41"/>
      <c r="E397" s="59"/>
      <c r="F397" s="36"/>
      <c r="I397" s="36"/>
      <c r="J397" s="41"/>
      <c r="K397" s="41"/>
      <c r="L397" s="41"/>
      <c r="M397" s="36"/>
      <c r="N397" s="41"/>
      <c r="O397" s="41"/>
      <c r="P397" s="41"/>
      <c r="V397" s="36"/>
      <c r="AB397" s="36"/>
      <c r="AG397" s="36"/>
      <c r="AJ397" s="36"/>
      <c r="AO397" s="36"/>
      <c r="AP397" s="41"/>
      <c r="AQ397" s="41"/>
      <c r="AT397" s="36"/>
      <c r="AX397" s="36"/>
      <c r="AY397" s="36"/>
      <c r="BB397" s="36"/>
      <c r="BF397" s="41"/>
      <c r="BG397" s="135"/>
      <c r="BH397" s="36"/>
      <c r="BL397" s="36"/>
    </row>
    <row r="398" spans="1:64" s="4" customFormat="1">
      <c r="A398" s="41"/>
      <c r="B398" s="41"/>
      <c r="C398" s="41"/>
      <c r="D398" s="41"/>
      <c r="E398" s="59"/>
      <c r="F398" s="36"/>
      <c r="I398" s="36"/>
      <c r="J398" s="41"/>
      <c r="K398" s="41"/>
      <c r="L398" s="41"/>
      <c r="M398" s="36"/>
      <c r="N398" s="41"/>
      <c r="O398" s="41"/>
      <c r="P398" s="41"/>
      <c r="V398" s="36"/>
      <c r="AB398" s="36"/>
      <c r="AG398" s="36"/>
      <c r="AJ398" s="36"/>
      <c r="AO398" s="36"/>
      <c r="AP398" s="41"/>
      <c r="AQ398" s="41"/>
      <c r="AT398" s="36"/>
      <c r="AX398" s="36"/>
      <c r="AY398" s="36"/>
      <c r="BB398" s="36"/>
      <c r="BF398" s="41"/>
      <c r="BG398" s="135"/>
      <c r="BH398" s="36"/>
      <c r="BL398" s="36"/>
    </row>
    <row r="399" spans="1:64" s="4" customFormat="1">
      <c r="A399" s="41"/>
      <c r="B399" s="41"/>
      <c r="C399" s="41"/>
      <c r="D399" s="41"/>
      <c r="E399" s="59"/>
      <c r="F399" s="36"/>
      <c r="I399" s="36"/>
      <c r="J399" s="41"/>
      <c r="K399" s="41"/>
      <c r="L399" s="41"/>
      <c r="M399" s="36"/>
      <c r="N399" s="41"/>
      <c r="O399" s="41"/>
      <c r="P399" s="41"/>
      <c r="V399" s="36"/>
      <c r="AB399" s="36"/>
      <c r="AG399" s="36"/>
      <c r="AJ399" s="36"/>
      <c r="AO399" s="36"/>
      <c r="AP399" s="41"/>
      <c r="AQ399" s="41"/>
      <c r="AT399" s="36"/>
      <c r="AX399" s="36"/>
      <c r="AY399" s="36"/>
      <c r="BB399" s="36"/>
      <c r="BF399" s="41"/>
      <c r="BG399" s="135"/>
      <c r="BH399" s="36"/>
      <c r="BL399" s="36"/>
    </row>
    <row r="400" spans="1:64" s="4" customFormat="1">
      <c r="A400" s="41"/>
      <c r="B400" s="41"/>
      <c r="C400" s="41"/>
      <c r="D400" s="41"/>
      <c r="E400" s="59"/>
      <c r="F400" s="36"/>
      <c r="I400" s="36"/>
      <c r="J400" s="41"/>
      <c r="K400" s="41"/>
      <c r="L400" s="41"/>
      <c r="M400" s="36"/>
      <c r="N400" s="41"/>
      <c r="O400" s="41"/>
      <c r="P400" s="41"/>
      <c r="V400" s="36"/>
      <c r="AB400" s="36"/>
      <c r="AG400" s="36"/>
      <c r="AJ400" s="36"/>
      <c r="AO400" s="36"/>
      <c r="AP400" s="41"/>
      <c r="AQ400" s="41"/>
      <c r="AT400" s="36"/>
      <c r="AX400" s="36"/>
      <c r="AY400" s="36"/>
      <c r="BB400" s="36"/>
      <c r="BF400" s="41"/>
      <c r="BG400" s="135"/>
      <c r="BH400" s="36"/>
      <c r="BL400" s="36"/>
    </row>
    <row r="401" spans="1:64" s="4" customFormat="1">
      <c r="A401" s="41"/>
      <c r="B401" s="41"/>
      <c r="C401" s="41"/>
      <c r="D401" s="41"/>
      <c r="E401" s="59"/>
      <c r="F401" s="36"/>
      <c r="I401" s="36"/>
      <c r="J401" s="41"/>
      <c r="K401" s="41"/>
      <c r="L401" s="41"/>
      <c r="M401" s="36"/>
      <c r="N401" s="41"/>
      <c r="O401" s="41"/>
      <c r="P401" s="41"/>
      <c r="V401" s="36"/>
      <c r="AB401" s="36"/>
      <c r="AG401" s="36"/>
      <c r="AJ401" s="36"/>
      <c r="AO401" s="36"/>
      <c r="AP401" s="41"/>
      <c r="AQ401" s="41"/>
      <c r="AT401" s="36"/>
      <c r="AX401" s="36"/>
      <c r="AY401" s="36"/>
      <c r="BB401" s="36"/>
      <c r="BF401" s="41"/>
      <c r="BG401" s="135"/>
      <c r="BH401" s="36"/>
      <c r="BL401" s="36"/>
    </row>
    <row r="402" spans="1:64" s="4" customFormat="1">
      <c r="A402" s="41"/>
      <c r="B402" s="41"/>
      <c r="C402" s="41"/>
      <c r="D402" s="41"/>
      <c r="E402" s="59"/>
      <c r="F402" s="36"/>
      <c r="I402" s="36"/>
      <c r="J402" s="41"/>
      <c r="K402" s="41"/>
      <c r="L402" s="41"/>
      <c r="M402" s="36"/>
      <c r="N402" s="41"/>
      <c r="O402" s="41"/>
      <c r="P402" s="41"/>
      <c r="V402" s="36"/>
      <c r="AB402" s="36"/>
      <c r="AG402" s="36"/>
      <c r="AJ402" s="36"/>
      <c r="AO402" s="36"/>
      <c r="AP402" s="41"/>
      <c r="AQ402" s="41"/>
      <c r="AT402" s="36"/>
      <c r="AX402" s="36"/>
      <c r="AY402" s="36"/>
      <c r="BB402" s="36"/>
      <c r="BF402" s="41"/>
      <c r="BG402" s="135"/>
      <c r="BH402" s="36"/>
      <c r="BL402" s="36"/>
    </row>
    <row r="403" spans="1:64" s="4" customFormat="1">
      <c r="A403" s="41"/>
      <c r="B403" s="41"/>
      <c r="C403" s="41"/>
      <c r="D403" s="41"/>
      <c r="E403" s="59"/>
      <c r="F403" s="36"/>
      <c r="I403" s="36"/>
      <c r="J403" s="41"/>
      <c r="K403" s="41"/>
      <c r="L403" s="41"/>
      <c r="M403" s="36"/>
      <c r="N403" s="41"/>
      <c r="O403" s="41"/>
      <c r="P403" s="41"/>
      <c r="V403" s="36"/>
      <c r="AB403" s="36"/>
      <c r="AG403" s="36"/>
      <c r="AJ403" s="36"/>
      <c r="AO403" s="36"/>
      <c r="AP403" s="41"/>
      <c r="AQ403" s="41"/>
      <c r="AT403" s="36"/>
      <c r="AX403" s="36"/>
      <c r="AY403" s="36"/>
      <c r="BB403" s="36"/>
      <c r="BF403" s="41"/>
      <c r="BG403" s="135"/>
      <c r="BH403" s="36"/>
      <c r="BL403" s="36"/>
    </row>
    <row r="404" spans="1:64" s="4" customFormat="1">
      <c r="A404" s="41"/>
      <c r="B404" s="41"/>
      <c r="C404" s="41"/>
      <c r="D404" s="41"/>
      <c r="E404" s="59"/>
      <c r="F404" s="36"/>
      <c r="I404" s="36"/>
      <c r="J404" s="41"/>
      <c r="K404" s="41"/>
      <c r="L404" s="41"/>
      <c r="M404" s="36"/>
      <c r="N404" s="41"/>
      <c r="O404" s="41"/>
      <c r="P404" s="41"/>
      <c r="V404" s="36"/>
      <c r="AB404" s="36"/>
      <c r="AG404" s="36"/>
      <c r="AJ404" s="36"/>
      <c r="AO404" s="36"/>
      <c r="AP404" s="41"/>
      <c r="AQ404" s="41"/>
      <c r="AT404" s="36"/>
      <c r="AX404" s="36"/>
      <c r="AY404" s="36"/>
      <c r="BB404" s="36"/>
      <c r="BF404" s="41"/>
      <c r="BG404" s="135"/>
      <c r="BH404" s="36"/>
      <c r="BL404" s="36"/>
    </row>
    <row r="405" spans="1:64" s="4" customFormat="1">
      <c r="A405" s="41"/>
      <c r="B405" s="41"/>
      <c r="C405" s="41"/>
      <c r="D405" s="41"/>
      <c r="E405" s="59"/>
      <c r="F405" s="36"/>
      <c r="I405" s="36"/>
      <c r="J405" s="41"/>
      <c r="K405" s="41"/>
      <c r="L405" s="41"/>
      <c r="M405" s="36"/>
      <c r="N405" s="41"/>
      <c r="O405" s="41"/>
      <c r="P405" s="41"/>
      <c r="V405" s="36"/>
      <c r="AB405" s="36"/>
      <c r="AG405" s="36"/>
      <c r="AJ405" s="36"/>
      <c r="AO405" s="36"/>
      <c r="AP405" s="41"/>
      <c r="AQ405" s="41"/>
      <c r="AT405" s="36"/>
      <c r="AX405" s="36"/>
      <c r="AY405" s="36"/>
      <c r="BB405" s="36"/>
      <c r="BF405" s="41"/>
      <c r="BG405" s="135"/>
      <c r="BH405" s="36"/>
      <c r="BL405" s="36"/>
    </row>
    <row r="406" spans="1:64" s="4" customFormat="1">
      <c r="A406" s="41"/>
      <c r="B406" s="41"/>
      <c r="C406" s="41"/>
      <c r="D406" s="41"/>
      <c r="E406" s="59"/>
      <c r="F406" s="36"/>
      <c r="I406" s="36"/>
      <c r="J406" s="41"/>
      <c r="K406" s="41"/>
      <c r="L406" s="41"/>
      <c r="M406" s="36"/>
      <c r="N406" s="41"/>
      <c r="O406" s="41"/>
      <c r="P406" s="41"/>
      <c r="V406" s="36"/>
      <c r="AB406" s="36"/>
      <c r="AG406" s="36"/>
      <c r="AJ406" s="36"/>
      <c r="AO406" s="36"/>
      <c r="AP406" s="41"/>
      <c r="AQ406" s="41"/>
      <c r="AT406" s="36"/>
      <c r="AX406" s="36"/>
      <c r="AY406" s="36"/>
      <c r="BB406" s="36"/>
      <c r="BF406" s="41"/>
      <c r="BG406" s="135"/>
      <c r="BH406" s="36"/>
      <c r="BL406" s="36"/>
    </row>
    <row r="407" spans="1:64" s="4" customFormat="1">
      <c r="A407" s="41"/>
      <c r="B407" s="41"/>
      <c r="C407" s="41"/>
      <c r="D407" s="41"/>
      <c r="E407" s="59"/>
      <c r="F407" s="36"/>
      <c r="I407" s="36"/>
      <c r="J407" s="41"/>
      <c r="K407" s="41"/>
      <c r="L407" s="41"/>
      <c r="M407" s="36"/>
      <c r="N407" s="41"/>
      <c r="O407" s="41"/>
      <c r="P407" s="41"/>
      <c r="V407" s="36"/>
      <c r="AB407" s="36"/>
      <c r="AG407" s="36"/>
      <c r="AJ407" s="36"/>
      <c r="AO407" s="36"/>
      <c r="AP407" s="41"/>
      <c r="AQ407" s="41"/>
      <c r="AT407" s="36"/>
      <c r="AX407" s="36"/>
      <c r="AY407" s="36"/>
      <c r="BB407" s="36"/>
      <c r="BF407" s="41"/>
      <c r="BG407" s="135"/>
      <c r="BH407" s="36"/>
      <c r="BL407" s="36"/>
    </row>
    <row r="408" spans="1:64" s="4" customFormat="1">
      <c r="A408" s="41"/>
      <c r="B408" s="41"/>
      <c r="C408" s="41"/>
      <c r="D408" s="41"/>
      <c r="E408" s="59"/>
      <c r="F408" s="36"/>
      <c r="I408" s="36"/>
      <c r="J408" s="41"/>
      <c r="K408" s="41"/>
      <c r="L408" s="41"/>
      <c r="M408" s="36"/>
      <c r="N408" s="41"/>
      <c r="O408" s="41"/>
      <c r="P408" s="41"/>
      <c r="V408" s="36"/>
      <c r="AB408" s="36"/>
      <c r="AG408" s="36"/>
      <c r="AJ408" s="36"/>
      <c r="AO408" s="36"/>
      <c r="AP408" s="41"/>
      <c r="AQ408" s="41"/>
      <c r="AT408" s="36"/>
      <c r="AX408" s="36"/>
      <c r="AY408" s="36"/>
      <c r="BB408" s="36"/>
      <c r="BF408" s="41"/>
      <c r="BG408" s="135"/>
      <c r="BH408" s="36"/>
      <c r="BL408" s="36"/>
    </row>
    <row r="409" spans="1:64" s="4" customFormat="1">
      <c r="A409" s="41"/>
      <c r="B409" s="41"/>
      <c r="C409" s="41"/>
      <c r="D409" s="41"/>
      <c r="E409" s="59"/>
      <c r="F409" s="36"/>
      <c r="I409" s="36"/>
      <c r="J409" s="41"/>
      <c r="K409" s="41"/>
      <c r="L409" s="41"/>
      <c r="M409" s="36"/>
      <c r="N409" s="41"/>
      <c r="O409" s="41"/>
      <c r="P409" s="41"/>
      <c r="V409" s="36"/>
      <c r="AB409" s="36"/>
      <c r="AG409" s="36"/>
      <c r="AJ409" s="36"/>
      <c r="AO409" s="36"/>
      <c r="AP409" s="41"/>
      <c r="AQ409" s="41"/>
      <c r="AT409" s="36"/>
      <c r="AX409" s="36"/>
      <c r="AY409" s="36"/>
      <c r="BB409" s="36"/>
      <c r="BF409" s="41"/>
      <c r="BG409" s="135"/>
      <c r="BH409" s="36"/>
      <c r="BL409" s="36"/>
    </row>
    <row r="410" spans="1:64" s="4" customFormat="1">
      <c r="A410" s="41"/>
      <c r="B410" s="41"/>
      <c r="C410" s="41"/>
      <c r="D410" s="41"/>
      <c r="E410" s="59"/>
      <c r="F410" s="36"/>
      <c r="I410" s="36"/>
      <c r="J410" s="41"/>
      <c r="K410" s="41"/>
      <c r="L410" s="41"/>
      <c r="M410" s="36"/>
      <c r="N410" s="41"/>
      <c r="O410" s="41"/>
      <c r="P410" s="41"/>
      <c r="V410" s="36"/>
      <c r="AB410" s="36"/>
      <c r="AG410" s="36"/>
      <c r="AJ410" s="36"/>
      <c r="AO410" s="36"/>
      <c r="AP410" s="41"/>
      <c r="AQ410" s="41"/>
      <c r="AT410" s="36"/>
      <c r="AX410" s="36"/>
      <c r="AY410" s="36"/>
      <c r="BB410" s="36"/>
      <c r="BF410" s="41"/>
      <c r="BG410" s="135"/>
      <c r="BH410" s="36"/>
      <c r="BL410" s="36"/>
    </row>
    <row r="411" spans="1:64" s="4" customFormat="1">
      <c r="A411" s="41"/>
      <c r="B411" s="41"/>
      <c r="C411" s="41"/>
      <c r="D411" s="41"/>
      <c r="E411" s="59"/>
      <c r="F411" s="36"/>
      <c r="I411" s="36"/>
      <c r="J411" s="41"/>
      <c r="K411" s="41"/>
      <c r="L411" s="41"/>
      <c r="M411" s="36"/>
      <c r="N411" s="41"/>
      <c r="O411" s="41"/>
      <c r="P411" s="41"/>
      <c r="V411" s="36"/>
      <c r="AB411" s="36"/>
      <c r="AG411" s="36"/>
      <c r="AJ411" s="36"/>
      <c r="AO411" s="36"/>
      <c r="AP411" s="41"/>
      <c r="AQ411" s="41"/>
      <c r="AT411" s="36"/>
      <c r="AX411" s="36"/>
      <c r="AY411" s="36"/>
      <c r="BB411" s="36"/>
      <c r="BF411" s="41"/>
      <c r="BG411" s="135"/>
      <c r="BH411" s="36"/>
      <c r="BL411" s="36"/>
    </row>
    <row r="412" spans="1:64" s="4" customFormat="1">
      <c r="A412" s="41"/>
      <c r="B412" s="41"/>
      <c r="C412" s="41"/>
      <c r="D412" s="41"/>
      <c r="E412" s="59"/>
      <c r="F412" s="36"/>
      <c r="I412" s="36"/>
      <c r="J412" s="41"/>
      <c r="K412" s="41"/>
      <c r="L412" s="41"/>
      <c r="M412" s="36"/>
      <c r="N412" s="41"/>
      <c r="O412" s="41"/>
      <c r="P412" s="41"/>
      <c r="V412" s="36"/>
      <c r="AB412" s="36"/>
      <c r="AG412" s="36"/>
      <c r="AJ412" s="36"/>
      <c r="AO412" s="36"/>
      <c r="AP412" s="41"/>
      <c r="AQ412" s="41"/>
      <c r="AT412" s="36"/>
      <c r="AX412" s="36"/>
      <c r="AY412" s="36"/>
      <c r="BB412" s="36"/>
      <c r="BF412" s="41"/>
      <c r="BG412" s="135"/>
      <c r="BH412" s="36"/>
      <c r="BL412" s="36"/>
    </row>
    <row r="413" spans="1:64" s="4" customFormat="1">
      <c r="A413" s="41"/>
      <c r="B413" s="41"/>
      <c r="C413" s="41"/>
      <c r="D413" s="41"/>
      <c r="E413" s="59"/>
      <c r="F413" s="36"/>
      <c r="I413" s="36"/>
      <c r="J413" s="41"/>
      <c r="K413" s="41"/>
      <c r="L413" s="41"/>
      <c r="M413" s="36"/>
      <c r="N413" s="41"/>
      <c r="O413" s="41"/>
      <c r="P413" s="41"/>
      <c r="V413" s="36"/>
      <c r="AB413" s="36"/>
      <c r="AG413" s="36"/>
      <c r="AJ413" s="36"/>
      <c r="AO413" s="36"/>
      <c r="AP413" s="41"/>
      <c r="AQ413" s="41"/>
      <c r="AT413" s="36"/>
      <c r="AX413" s="36"/>
      <c r="AY413" s="36"/>
      <c r="BB413" s="36"/>
      <c r="BF413" s="41"/>
      <c r="BG413" s="135"/>
      <c r="BH413" s="36"/>
      <c r="BL413" s="36"/>
    </row>
    <row r="414" spans="1:64" s="4" customFormat="1">
      <c r="A414" s="41"/>
      <c r="B414" s="41"/>
      <c r="C414" s="41"/>
      <c r="D414" s="41"/>
      <c r="E414" s="59"/>
      <c r="F414" s="36"/>
      <c r="I414" s="36"/>
      <c r="J414" s="41"/>
      <c r="K414" s="41"/>
      <c r="L414" s="41"/>
      <c r="M414" s="36"/>
      <c r="N414" s="41"/>
      <c r="O414" s="41"/>
      <c r="P414" s="41"/>
      <c r="V414" s="36"/>
      <c r="AB414" s="36"/>
      <c r="AG414" s="36"/>
      <c r="AJ414" s="36"/>
      <c r="AO414" s="36"/>
      <c r="AP414" s="41"/>
      <c r="AQ414" s="41"/>
      <c r="AT414" s="36"/>
      <c r="AX414" s="36"/>
      <c r="AY414" s="36"/>
      <c r="BB414" s="36"/>
      <c r="BF414" s="41"/>
      <c r="BG414" s="135"/>
      <c r="BH414" s="36"/>
      <c r="BL414" s="36"/>
    </row>
    <row r="415" spans="1:64" s="4" customFormat="1">
      <c r="A415" s="41"/>
      <c r="B415" s="41"/>
      <c r="C415" s="41"/>
      <c r="D415" s="41"/>
      <c r="E415" s="59"/>
      <c r="F415" s="36"/>
      <c r="I415" s="36"/>
      <c r="J415" s="41"/>
      <c r="K415" s="41"/>
      <c r="L415" s="41"/>
      <c r="M415" s="36"/>
      <c r="N415" s="41"/>
      <c r="O415" s="41"/>
      <c r="P415" s="41"/>
      <c r="V415" s="36"/>
      <c r="AB415" s="36"/>
      <c r="AG415" s="36"/>
      <c r="AJ415" s="36"/>
      <c r="AO415" s="36"/>
      <c r="AP415" s="41"/>
      <c r="AQ415" s="41"/>
      <c r="AT415" s="36"/>
      <c r="AX415" s="36"/>
      <c r="AY415" s="36"/>
      <c r="BB415" s="36"/>
      <c r="BF415" s="41"/>
      <c r="BG415" s="135"/>
      <c r="BH415" s="36"/>
      <c r="BL415" s="36"/>
    </row>
    <row r="416" spans="1:64" s="4" customFormat="1">
      <c r="A416" s="41"/>
      <c r="B416" s="41"/>
      <c r="C416" s="41"/>
      <c r="D416" s="41"/>
      <c r="E416" s="59"/>
      <c r="F416" s="36"/>
      <c r="I416" s="36"/>
      <c r="J416" s="41"/>
      <c r="K416" s="41"/>
      <c r="L416" s="41"/>
      <c r="M416" s="36"/>
      <c r="N416" s="41"/>
      <c r="O416" s="41"/>
      <c r="P416" s="41"/>
      <c r="V416" s="36"/>
      <c r="AB416" s="36"/>
      <c r="AG416" s="36"/>
      <c r="AJ416" s="36"/>
      <c r="AO416" s="36"/>
      <c r="AP416" s="41"/>
      <c r="AQ416" s="41"/>
      <c r="AT416" s="36"/>
      <c r="AX416" s="36"/>
      <c r="AY416" s="36"/>
      <c r="BB416" s="36"/>
      <c r="BF416" s="41"/>
      <c r="BG416" s="135"/>
      <c r="BH416" s="36"/>
      <c r="BL416" s="36"/>
    </row>
    <row r="417" spans="1:64" s="4" customFormat="1">
      <c r="A417" s="41"/>
      <c r="B417" s="41"/>
      <c r="C417" s="41"/>
      <c r="D417" s="41"/>
      <c r="E417" s="59"/>
      <c r="F417" s="36"/>
      <c r="I417" s="36"/>
      <c r="J417" s="41"/>
      <c r="K417" s="41"/>
      <c r="L417" s="41"/>
      <c r="M417" s="36"/>
      <c r="N417" s="41"/>
      <c r="O417" s="41"/>
      <c r="P417" s="41"/>
      <c r="V417" s="36"/>
      <c r="AB417" s="36"/>
      <c r="AG417" s="36"/>
      <c r="AJ417" s="36"/>
      <c r="AO417" s="36"/>
      <c r="AP417" s="41"/>
      <c r="AQ417" s="41"/>
      <c r="AT417" s="36"/>
      <c r="AX417" s="36"/>
      <c r="AY417" s="36"/>
      <c r="BB417" s="36"/>
      <c r="BF417" s="41"/>
      <c r="BG417" s="135"/>
      <c r="BH417" s="36"/>
      <c r="BL417" s="36"/>
    </row>
    <row r="418" spans="1:64" s="4" customFormat="1">
      <c r="A418" s="41"/>
      <c r="B418" s="41"/>
      <c r="C418" s="41"/>
      <c r="D418" s="41"/>
      <c r="E418" s="59"/>
      <c r="F418" s="36"/>
      <c r="I418" s="36"/>
      <c r="J418" s="41"/>
      <c r="K418" s="41"/>
      <c r="L418" s="41"/>
      <c r="M418" s="36"/>
      <c r="N418" s="41"/>
      <c r="O418" s="41"/>
      <c r="P418" s="41"/>
      <c r="V418" s="36"/>
      <c r="AB418" s="36"/>
      <c r="AG418" s="36"/>
      <c r="AJ418" s="36"/>
      <c r="AO418" s="36"/>
      <c r="AP418" s="41"/>
      <c r="AQ418" s="41"/>
      <c r="AT418" s="36"/>
      <c r="AX418" s="36"/>
      <c r="AY418" s="36"/>
      <c r="BB418" s="36"/>
      <c r="BF418" s="41"/>
      <c r="BG418" s="135"/>
      <c r="BH418" s="36"/>
      <c r="BL418" s="36"/>
    </row>
    <row r="419" spans="1:64" s="4" customFormat="1">
      <c r="A419" s="41"/>
      <c r="B419" s="41"/>
      <c r="C419" s="41"/>
      <c r="D419" s="41"/>
      <c r="E419" s="59"/>
      <c r="F419" s="36"/>
      <c r="I419" s="36"/>
      <c r="J419" s="41"/>
      <c r="K419" s="41"/>
      <c r="L419" s="41"/>
      <c r="M419" s="36"/>
      <c r="N419" s="41"/>
      <c r="O419" s="41"/>
      <c r="P419" s="41"/>
      <c r="V419" s="36"/>
      <c r="AB419" s="36"/>
      <c r="AG419" s="36"/>
      <c r="AJ419" s="36"/>
      <c r="AO419" s="36"/>
      <c r="AP419" s="41"/>
      <c r="AQ419" s="41"/>
      <c r="AT419" s="36"/>
      <c r="AX419" s="36"/>
      <c r="AY419" s="36"/>
      <c r="BB419" s="36"/>
      <c r="BF419" s="41"/>
      <c r="BG419" s="135"/>
      <c r="BH419" s="36"/>
      <c r="BL419" s="36"/>
    </row>
    <row r="420" spans="1:64" s="4" customFormat="1">
      <c r="A420" s="41"/>
      <c r="B420" s="41"/>
      <c r="C420" s="41"/>
      <c r="D420" s="41"/>
      <c r="E420" s="59"/>
      <c r="F420" s="36"/>
      <c r="I420" s="36"/>
      <c r="J420" s="41"/>
      <c r="K420" s="41"/>
      <c r="L420" s="41"/>
      <c r="M420" s="36"/>
      <c r="N420" s="41"/>
      <c r="O420" s="41"/>
      <c r="P420" s="41"/>
      <c r="V420" s="36"/>
      <c r="AB420" s="36"/>
      <c r="AG420" s="36"/>
      <c r="AJ420" s="36"/>
      <c r="AO420" s="36"/>
      <c r="AP420" s="41"/>
      <c r="AQ420" s="41"/>
      <c r="AT420" s="36"/>
      <c r="AX420" s="36"/>
      <c r="AY420" s="36"/>
      <c r="BB420" s="36"/>
      <c r="BF420" s="41"/>
      <c r="BG420" s="135"/>
      <c r="BH420" s="36"/>
      <c r="BL420" s="36"/>
    </row>
    <row r="421" spans="1:64" s="4" customFormat="1">
      <c r="A421" s="41"/>
      <c r="B421" s="41"/>
      <c r="C421" s="41"/>
      <c r="D421" s="41"/>
      <c r="E421" s="59"/>
      <c r="F421" s="36"/>
      <c r="I421" s="36"/>
      <c r="J421" s="41"/>
      <c r="K421" s="41"/>
      <c r="L421" s="41"/>
      <c r="M421" s="36"/>
      <c r="N421" s="41"/>
      <c r="O421" s="41"/>
      <c r="P421" s="41"/>
      <c r="V421" s="36"/>
      <c r="AB421" s="36"/>
      <c r="AG421" s="36"/>
      <c r="AJ421" s="36"/>
      <c r="AO421" s="36"/>
      <c r="AP421" s="41"/>
      <c r="AQ421" s="41"/>
      <c r="AT421" s="36"/>
      <c r="AX421" s="36"/>
      <c r="AY421" s="36"/>
      <c r="BB421" s="36"/>
      <c r="BF421" s="41"/>
      <c r="BG421" s="135"/>
      <c r="BH421" s="36"/>
      <c r="BL421" s="36"/>
    </row>
    <row r="422" spans="1:64" s="4" customFormat="1">
      <c r="A422" s="41"/>
      <c r="B422" s="41"/>
      <c r="C422" s="41"/>
      <c r="D422" s="41"/>
      <c r="E422" s="59"/>
      <c r="F422" s="36"/>
      <c r="I422" s="36"/>
      <c r="J422" s="41"/>
      <c r="K422" s="41"/>
      <c r="L422" s="41"/>
      <c r="M422" s="36"/>
      <c r="N422" s="41"/>
      <c r="O422" s="41"/>
      <c r="P422" s="41"/>
      <c r="V422" s="36"/>
      <c r="AB422" s="36"/>
      <c r="AG422" s="36"/>
      <c r="AJ422" s="36"/>
      <c r="AO422" s="36"/>
      <c r="AP422" s="41"/>
      <c r="AQ422" s="41"/>
      <c r="AT422" s="36"/>
      <c r="AX422" s="36"/>
      <c r="AY422" s="36"/>
      <c r="BB422" s="36"/>
      <c r="BF422" s="41"/>
      <c r="BG422" s="135"/>
      <c r="BH422" s="36"/>
      <c r="BL422" s="36"/>
    </row>
    <row r="423" spans="1:64" s="4" customFormat="1">
      <c r="A423" s="41"/>
      <c r="B423" s="41"/>
      <c r="C423" s="41"/>
      <c r="D423" s="41"/>
      <c r="E423" s="59"/>
      <c r="F423" s="36"/>
      <c r="I423" s="36"/>
      <c r="J423" s="41"/>
      <c r="K423" s="41"/>
      <c r="L423" s="41"/>
      <c r="M423" s="36"/>
      <c r="N423" s="41"/>
      <c r="O423" s="41"/>
      <c r="P423" s="41"/>
      <c r="V423" s="36"/>
      <c r="AB423" s="36"/>
      <c r="AG423" s="36"/>
      <c r="AJ423" s="36"/>
      <c r="AO423" s="36"/>
      <c r="AP423" s="41"/>
      <c r="AQ423" s="41"/>
      <c r="AT423" s="36"/>
      <c r="AX423" s="36"/>
      <c r="AY423" s="36"/>
      <c r="BB423" s="36"/>
      <c r="BF423" s="41"/>
      <c r="BG423" s="135"/>
      <c r="BH423" s="36"/>
      <c r="BL423" s="36"/>
    </row>
    <row r="424" spans="1:64" s="4" customFormat="1">
      <c r="A424" s="41"/>
      <c r="B424" s="41"/>
      <c r="C424" s="41"/>
      <c r="D424" s="41"/>
      <c r="E424" s="59"/>
      <c r="F424" s="36"/>
      <c r="I424" s="36"/>
      <c r="J424" s="41"/>
      <c r="K424" s="41"/>
      <c r="L424" s="41"/>
      <c r="M424" s="36"/>
      <c r="N424" s="41"/>
      <c r="O424" s="41"/>
      <c r="P424" s="41"/>
      <c r="V424" s="36"/>
      <c r="AB424" s="36"/>
      <c r="AG424" s="36"/>
      <c r="AJ424" s="36"/>
      <c r="AO424" s="36"/>
      <c r="AP424" s="41"/>
      <c r="AQ424" s="41"/>
      <c r="AT424" s="36"/>
      <c r="AX424" s="36"/>
      <c r="AY424" s="36"/>
      <c r="BB424" s="36"/>
      <c r="BF424" s="41"/>
      <c r="BG424" s="135"/>
      <c r="BH424" s="36"/>
      <c r="BL424" s="36"/>
    </row>
    <row r="425" spans="1:64" s="4" customFormat="1">
      <c r="A425" s="41"/>
      <c r="B425" s="41"/>
      <c r="C425" s="41"/>
      <c r="D425" s="41"/>
      <c r="E425" s="59"/>
      <c r="F425" s="36"/>
      <c r="I425" s="36"/>
      <c r="J425" s="41"/>
      <c r="K425" s="41"/>
      <c r="L425" s="41"/>
      <c r="M425" s="36"/>
      <c r="N425" s="41"/>
      <c r="O425" s="41"/>
      <c r="P425" s="41"/>
      <c r="V425" s="36"/>
      <c r="AB425" s="36"/>
      <c r="AG425" s="36"/>
      <c r="AJ425" s="36"/>
      <c r="AO425" s="36"/>
      <c r="AP425" s="41"/>
      <c r="AQ425" s="41"/>
      <c r="AT425" s="36"/>
      <c r="AX425" s="36"/>
      <c r="AY425" s="36"/>
      <c r="BB425" s="36"/>
      <c r="BF425" s="41"/>
      <c r="BG425" s="135"/>
      <c r="BH425" s="36"/>
      <c r="BL425" s="36"/>
    </row>
    <row r="426" spans="1:64" s="4" customFormat="1">
      <c r="A426" s="41"/>
      <c r="B426" s="41"/>
      <c r="C426" s="41"/>
      <c r="D426" s="41"/>
      <c r="E426" s="59"/>
      <c r="F426" s="36"/>
      <c r="I426" s="36"/>
      <c r="J426" s="41"/>
      <c r="K426" s="41"/>
      <c r="L426" s="41"/>
      <c r="M426" s="36"/>
      <c r="N426" s="41"/>
      <c r="O426" s="41"/>
      <c r="P426" s="41"/>
      <c r="V426" s="36"/>
      <c r="AB426" s="36"/>
      <c r="AG426" s="36"/>
      <c r="AJ426" s="36"/>
      <c r="AO426" s="36"/>
      <c r="AP426" s="41"/>
      <c r="AQ426" s="41"/>
      <c r="AT426" s="36"/>
      <c r="AX426" s="36"/>
      <c r="AY426" s="36"/>
      <c r="BB426" s="36"/>
      <c r="BF426" s="41"/>
      <c r="BG426" s="135"/>
      <c r="BH426" s="36"/>
      <c r="BL426" s="36"/>
    </row>
    <row r="427" spans="1:64" s="4" customFormat="1">
      <c r="A427" s="41"/>
      <c r="B427" s="41"/>
      <c r="C427" s="41"/>
      <c r="D427" s="41"/>
      <c r="E427" s="59"/>
      <c r="F427" s="36"/>
      <c r="I427" s="36"/>
      <c r="J427" s="41"/>
      <c r="K427" s="41"/>
      <c r="L427" s="41"/>
      <c r="M427" s="36"/>
      <c r="N427" s="41"/>
      <c r="O427" s="41"/>
      <c r="P427" s="41"/>
      <c r="V427" s="36"/>
      <c r="AB427" s="36"/>
      <c r="AG427" s="36"/>
      <c r="AJ427" s="36"/>
      <c r="AO427" s="36"/>
      <c r="AP427" s="41"/>
      <c r="AQ427" s="41"/>
      <c r="AT427" s="36"/>
      <c r="AX427" s="36"/>
      <c r="AY427" s="36"/>
      <c r="BB427" s="36"/>
      <c r="BF427" s="41"/>
      <c r="BG427" s="135"/>
      <c r="BH427" s="36"/>
      <c r="BL427" s="36"/>
    </row>
    <row r="428" spans="1:64" s="4" customFormat="1">
      <c r="A428" s="41"/>
      <c r="B428" s="41"/>
      <c r="C428" s="41"/>
      <c r="D428" s="41"/>
      <c r="E428" s="59"/>
      <c r="F428" s="36"/>
      <c r="I428" s="36"/>
      <c r="J428" s="41"/>
      <c r="K428" s="41"/>
      <c r="L428" s="41"/>
      <c r="M428" s="36"/>
      <c r="N428" s="41"/>
      <c r="O428" s="41"/>
      <c r="P428" s="41"/>
      <c r="V428" s="36"/>
      <c r="AB428" s="36"/>
      <c r="AG428" s="36"/>
      <c r="AJ428" s="36"/>
      <c r="AO428" s="36"/>
      <c r="AP428" s="41"/>
      <c r="AQ428" s="41"/>
      <c r="AT428" s="36"/>
      <c r="AX428" s="36"/>
      <c r="AY428" s="36"/>
      <c r="BB428" s="36"/>
      <c r="BF428" s="41"/>
      <c r="BG428" s="135"/>
      <c r="BH428" s="36"/>
      <c r="BL428" s="36"/>
    </row>
    <row r="429" spans="1:64" s="4" customFormat="1">
      <c r="A429" s="41"/>
      <c r="B429" s="41"/>
      <c r="C429" s="41"/>
      <c r="D429" s="41"/>
      <c r="E429" s="59"/>
      <c r="F429" s="36"/>
      <c r="I429" s="36"/>
      <c r="J429" s="41"/>
      <c r="K429" s="41"/>
      <c r="L429" s="41"/>
      <c r="M429" s="36"/>
      <c r="N429" s="41"/>
      <c r="O429" s="41"/>
      <c r="P429" s="41"/>
      <c r="V429" s="36"/>
      <c r="AB429" s="36"/>
      <c r="AG429" s="36"/>
      <c r="AJ429" s="36"/>
      <c r="AO429" s="36"/>
      <c r="AP429" s="41"/>
      <c r="AQ429" s="41"/>
      <c r="AT429" s="36"/>
      <c r="AX429" s="36"/>
      <c r="AY429" s="36"/>
      <c r="BB429" s="36"/>
      <c r="BF429" s="41"/>
      <c r="BG429" s="135"/>
      <c r="BH429" s="36"/>
      <c r="BL429" s="36"/>
    </row>
    <row r="430" spans="1:64" s="4" customFormat="1">
      <c r="A430" s="41"/>
      <c r="B430" s="41"/>
      <c r="C430" s="41"/>
      <c r="D430" s="41"/>
      <c r="E430" s="59"/>
      <c r="F430" s="36"/>
      <c r="I430" s="36"/>
      <c r="J430" s="41"/>
      <c r="K430" s="41"/>
      <c r="L430" s="41"/>
      <c r="M430" s="36"/>
      <c r="N430" s="41"/>
      <c r="O430" s="41"/>
      <c r="P430" s="41"/>
      <c r="V430" s="36"/>
      <c r="AB430" s="36"/>
      <c r="AG430" s="36"/>
      <c r="AJ430" s="36"/>
      <c r="AO430" s="36"/>
      <c r="AP430" s="41"/>
      <c r="AQ430" s="41"/>
      <c r="AT430" s="36"/>
      <c r="AX430" s="36"/>
      <c r="AY430" s="36"/>
      <c r="BB430" s="36"/>
      <c r="BF430" s="41"/>
      <c r="BG430" s="135"/>
      <c r="BH430" s="36"/>
      <c r="BL430" s="36"/>
    </row>
    <row r="431" spans="1:64" s="4" customFormat="1">
      <c r="A431" s="41"/>
      <c r="B431" s="41"/>
      <c r="C431" s="41"/>
      <c r="D431" s="41"/>
      <c r="E431" s="59"/>
      <c r="F431" s="36"/>
      <c r="I431" s="36"/>
      <c r="J431" s="41"/>
      <c r="K431" s="41"/>
      <c r="L431" s="41"/>
      <c r="M431" s="36"/>
      <c r="N431" s="41"/>
      <c r="O431" s="41"/>
      <c r="P431" s="41"/>
      <c r="V431" s="36"/>
      <c r="AB431" s="36"/>
      <c r="AG431" s="36"/>
      <c r="AJ431" s="36"/>
      <c r="AO431" s="36"/>
      <c r="AP431" s="41"/>
      <c r="AQ431" s="41"/>
      <c r="AT431" s="36"/>
      <c r="AX431" s="36"/>
      <c r="AY431" s="36"/>
      <c r="BB431" s="36"/>
      <c r="BF431" s="41"/>
      <c r="BG431" s="135"/>
      <c r="BH431" s="36"/>
      <c r="BL431" s="36"/>
    </row>
    <row r="432" spans="1:64" s="4" customFormat="1">
      <c r="A432" s="41"/>
      <c r="B432" s="41"/>
      <c r="C432" s="41"/>
      <c r="D432" s="41"/>
      <c r="E432" s="59"/>
      <c r="F432" s="36"/>
      <c r="I432" s="36"/>
      <c r="J432" s="41"/>
      <c r="K432" s="41"/>
      <c r="L432" s="41"/>
      <c r="M432" s="36"/>
      <c r="N432" s="41"/>
      <c r="O432" s="41"/>
      <c r="P432" s="41"/>
      <c r="V432" s="36"/>
      <c r="AB432" s="36"/>
      <c r="AG432" s="36"/>
      <c r="AJ432" s="36"/>
      <c r="AO432" s="36"/>
      <c r="AP432" s="41"/>
      <c r="AQ432" s="41"/>
      <c r="AT432" s="36"/>
      <c r="AX432" s="36"/>
      <c r="AY432" s="36"/>
      <c r="BB432" s="36"/>
      <c r="BF432" s="41"/>
      <c r="BG432" s="135"/>
      <c r="BH432" s="36"/>
      <c r="BL432" s="36"/>
    </row>
    <row r="433" spans="1:64" s="4" customFormat="1">
      <c r="A433" s="41"/>
      <c r="B433" s="41"/>
      <c r="C433" s="41"/>
      <c r="D433" s="41"/>
      <c r="E433" s="59"/>
      <c r="F433" s="36"/>
      <c r="I433" s="36"/>
      <c r="J433" s="41"/>
      <c r="K433" s="41"/>
      <c r="L433" s="41"/>
      <c r="M433" s="36"/>
      <c r="N433" s="41"/>
      <c r="O433" s="41"/>
      <c r="P433" s="41"/>
      <c r="V433" s="36"/>
      <c r="AB433" s="36"/>
      <c r="AG433" s="36"/>
      <c r="AJ433" s="36"/>
      <c r="AO433" s="36"/>
      <c r="AP433" s="41"/>
      <c r="AQ433" s="41"/>
      <c r="AT433" s="36"/>
      <c r="AX433" s="36"/>
      <c r="AY433" s="36"/>
      <c r="BB433" s="36"/>
      <c r="BF433" s="41"/>
      <c r="BG433" s="135"/>
      <c r="BH433" s="36"/>
      <c r="BL433" s="36"/>
    </row>
    <row r="434" spans="1:64" s="4" customFormat="1">
      <c r="A434" s="41"/>
      <c r="B434" s="41"/>
      <c r="C434" s="41"/>
      <c r="D434" s="41"/>
      <c r="E434" s="59"/>
      <c r="F434" s="36"/>
      <c r="I434" s="36"/>
      <c r="J434" s="41"/>
      <c r="K434" s="41"/>
      <c r="L434" s="41"/>
      <c r="M434" s="36"/>
      <c r="N434" s="41"/>
      <c r="O434" s="41"/>
      <c r="P434" s="41"/>
      <c r="V434" s="36"/>
      <c r="AB434" s="36"/>
      <c r="AG434" s="36"/>
      <c r="AJ434" s="36"/>
      <c r="AO434" s="36"/>
      <c r="AP434" s="41"/>
      <c r="AQ434" s="41"/>
      <c r="AT434" s="36"/>
      <c r="AX434" s="36"/>
      <c r="AY434" s="36"/>
      <c r="BB434" s="36"/>
      <c r="BF434" s="41"/>
      <c r="BG434" s="135"/>
      <c r="BH434" s="36"/>
      <c r="BL434" s="36"/>
    </row>
    <row r="435" spans="1:64" s="4" customFormat="1">
      <c r="A435" s="41"/>
      <c r="B435" s="41"/>
      <c r="C435" s="41"/>
      <c r="D435" s="41"/>
      <c r="E435" s="59"/>
      <c r="F435" s="36"/>
      <c r="I435" s="36"/>
      <c r="J435" s="41"/>
      <c r="K435" s="41"/>
      <c r="L435" s="41"/>
      <c r="M435" s="36"/>
      <c r="N435" s="41"/>
      <c r="O435" s="41"/>
      <c r="P435" s="41"/>
      <c r="V435" s="36"/>
      <c r="AB435" s="36"/>
      <c r="AG435" s="36"/>
      <c r="AJ435" s="36"/>
      <c r="AO435" s="36"/>
      <c r="AP435" s="41"/>
      <c r="AQ435" s="41"/>
      <c r="AT435" s="36"/>
      <c r="AX435" s="36"/>
      <c r="AY435" s="36"/>
      <c r="BB435" s="36"/>
      <c r="BF435" s="41"/>
      <c r="BG435" s="135"/>
      <c r="BH435" s="36"/>
      <c r="BL435" s="36"/>
    </row>
    <row r="436" spans="1:64" s="4" customFormat="1">
      <c r="A436" s="41"/>
      <c r="B436" s="41"/>
      <c r="C436" s="41"/>
      <c r="D436" s="41"/>
      <c r="E436" s="59"/>
      <c r="F436" s="36"/>
      <c r="I436" s="36"/>
      <c r="J436" s="41"/>
      <c r="K436" s="41"/>
      <c r="L436" s="41"/>
      <c r="M436" s="36"/>
      <c r="N436" s="41"/>
      <c r="O436" s="41"/>
      <c r="P436" s="41"/>
      <c r="V436" s="36"/>
      <c r="AB436" s="36"/>
      <c r="AG436" s="36"/>
      <c r="AJ436" s="36"/>
      <c r="AO436" s="36"/>
      <c r="AP436" s="41"/>
      <c r="AQ436" s="41"/>
      <c r="AT436" s="36"/>
      <c r="AX436" s="36"/>
      <c r="AY436" s="36"/>
      <c r="BB436" s="36"/>
      <c r="BF436" s="41"/>
      <c r="BG436" s="135"/>
      <c r="BH436" s="36"/>
      <c r="BL436" s="36"/>
    </row>
    <row r="437" spans="1:64" s="4" customFormat="1">
      <c r="A437" s="41"/>
      <c r="B437" s="41"/>
      <c r="C437" s="41"/>
      <c r="D437" s="41"/>
      <c r="E437" s="59"/>
      <c r="F437" s="36"/>
      <c r="I437" s="36"/>
      <c r="J437" s="41"/>
      <c r="K437" s="41"/>
      <c r="L437" s="41"/>
      <c r="M437" s="36"/>
      <c r="N437" s="41"/>
      <c r="O437" s="41"/>
      <c r="P437" s="41"/>
      <c r="V437" s="36"/>
      <c r="AB437" s="36"/>
      <c r="AG437" s="36"/>
      <c r="AJ437" s="36"/>
      <c r="AO437" s="36"/>
      <c r="AP437" s="41"/>
      <c r="AQ437" s="41"/>
      <c r="AT437" s="36"/>
      <c r="AX437" s="36"/>
      <c r="AY437" s="36"/>
      <c r="BB437" s="36"/>
      <c r="BF437" s="41"/>
      <c r="BG437" s="135"/>
      <c r="BH437" s="36"/>
      <c r="BL437" s="36"/>
    </row>
    <row r="438" spans="1:64" s="4" customFormat="1">
      <c r="A438" s="41"/>
      <c r="B438" s="41"/>
      <c r="C438" s="41"/>
      <c r="D438" s="41"/>
      <c r="E438" s="59"/>
      <c r="F438" s="36"/>
      <c r="I438" s="36"/>
      <c r="J438" s="41"/>
      <c r="K438" s="41"/>
      <c r="L438" s="41"/>
      <c r="M438" s="36"/>
      <c r="N438" s="41"/>
      <c r="O438" s="41"/>
      <c r="P438" s="41"/>
      <c r="V438" s="36"/>
      <c r="AB438" s="36"/>
      <c r="AG438" s="36"/>
      <c r="AJ438" s="36"/>
      <c r="AO438" s="36"/>
      <c r="AP438" s="41"/>
      <c r="AQ438" s="41"/>
      <c r="AT438" s="36"/>
      <c r="AX438" s="36"/>
      <c r="AY438" s="36"/>
      <c r="BB438" s="36"/>
      <c r="BF438" s="41"/>
      <c r="BG438" s="135"/>
      <c r="BH438" s="36"/>
      <c r="BL438" s="36"/>
    </row>
    <row r="439" spans="1:64" s="4" customFormat="1">
      <c r="A439" s="41"/>
      <c r="B439" s="41"/>
      <c r="C439" s="41"/>
      <c r="D439" s="41"/>
      <c r="E439" s="59"/>
      <c r="F439" s="36"/>
      <c r="I439" s="36"/>
      <c r="J439" s="41"/>
      <c r="K439" s="41"/>
      <c r="L439" s="41"/>
      <c r="M439" s="36"/>
      <c r="N439" s="41"/>
      <c r="O439" s="41"/>
      <c r="P439" s="41"/>
      <c r="V439" s="36"/>
      <c r="AB439" s="36"/>
      <c r="AG439" s="36"/>
      <c r="AJ439" s="36"/>
      <c r="AO439" s="36"/>
      <c r="AP439" s="41"/>
      <c r="AQ439" s="41"/>
      <c r="AT439" s="36"/>
      <c r="AX439" s="36"/>
      <c r="AY439" s="36"/>
      <c r="BB439" s="36"/>
      <c r="BF439" s="41"/>
      <c r="BG439" s="135"/>
      <c r="BH439" s="36"/>
      <c r="BL439" s="36"/>
    </row>
    <row r="440" spans="1:64" s="4" customFormat="1">
      <c r="A440" s="41"/>
      <c r="B440" s="41"/>
      <c r="C440" s="41"/>
      <c r="D440" s="41"/>
      <c r="E440" s="59"/>
      <c r="F440" s="36"/>
      <c r="I440" s="36"/>
      <c r="J440" s="41"/>
      <c r="K440" s="41"/>
      <c r="L440" s="41"/>
      <c r="M440" s="36"/>
      <c r="N440" s="41"/>
      <c r="O440" s="41"/>
      <c r="P440" s="41"/>
      <c r="V440" s="36"/>
      <c r="AB440" s="36"/>
      <c r="AG440" s="36"/>
      <c r="AJ440" s="36"/>
      <c r="AO440" s="36"/>
      <c r="AP440" s="41"/>
      <c r="AQ440" s="41"/>
      <c r="AT440" s="36"/>
      <c r="AX440" s="36"/>
      <c r="AY440" s="36"/>
      <c r="BB440" s="36"/>
      <c r="BF440" s="41"/>
      <c r="BG440" s="135"/>
      <c r="BH440" s="36"/>
      <c r="BL440" s="36"/>
    </row>
    <row r="441" spans="1:64" s="4" customFormat="1">
      <c r="A441" s="41"/>
      <c r="B441" s="41"/>
      <c r="C441" s="41"/>
      <c r="D441" s="41"/>
      <c r="E441" s="59"/>
      <c r="F441" s="36"/>
      <c r="I441" s="36"/>
      <c r="J441" s="41"/>
      <c r="K441" s="41"/>
      <c r="L441" s="41"/>
      <c r="M441" s="36"/>
      <c r="N441" s="41"/>
      <c r="O441" s="41"/>
      <c r="P441" s="41"/>
      <c r="V441" s="36"/>
      <c r="AB441" s="36"/>
      <c r="AG441" s="36"/>
      <c r="AJ441" s="36"/>
      <c r="AO441" s="36"/>
      <c r="AP441" s="41"/>
      <c r="AQ441" s="41"/>
      <c r="AT441" s="36"/>
      <c r="AX441" s="36"/>
      <c r="AY441" s="36"/>
      <c r="BB441" s="36"/>
      <c r="BF441" s="41"/>
      <c r="BG441" s="135"/>
      <c r="BH441" s="36"/>
      <c r="BL441" s="36"/>
    </row>
    <row r="442" spans="1:64" s="4" customFormat="1">
      <c r="A442" s="41"/>
      <c r="B442" s="41"/>
      <c r="C442" s="41"/>
      <c r="D442" s="41"/>
      <c r="E442" s="59"/>
      <c r="F442" s="36"/>
      <c r="I442" s="36"/>
      <c r="J442" s="41"/>
      <c r="K442" s="41"/>
      <c r="L442" s="41"/>
      <c r="M442" s="36"/>
      <c r="N442" s="41"/>
      <c r="O442" s="41"/>
      <c r="P442" s="41"/>
      <c r="V442" s="36"/>
      <c r="AB442" s="36"/>
      <c r="AG442" s="36"/>
      <c r="AJ442" s="36"/>
      <c r="AO442" s="36"/>
      <c r="AP442" s="41"/>
      <c r="AQ442" s="41"/>
      <c r="AT442" s="36"/>
      <c r="AX442" s="36"/>
      <c r="AY442" s="36"/>
      <c r="BB442" s="36"/>
      <c r="BF442" s="41"/>
      <c r="BG442" s="135"/>
      <c r="BH442" s="36"/>
      <c r="BL442" s="36"/>
    </row>
    <row r="443" spans="1:64" s="4" customFormat="1">
      <c r="A443" s="41"/>
      <c r="B443" s="41"/>
      <c r="C443" s="41"/>
      <c r="D443" s="41"/>
      <c r="E443" s="59"/>
      <c r="F443" s="36"/>
      <c r="I443" s="36"/>
      <c r="J443" s="41"/>
      <c r="K443" s="41"/>
      <c r="L443" s="41"/>
      <c r="M443" s="36"/>
      <c r="N443" s="41"/>
      <c r="O443" s="41"/>
      <c r="P443" s="41"/>
      <c r="V443" s="36"/>
      <c r="AB443" s="36"/>
      <c r="AG443" s="36"/>
      <c r="AJ443" s="36"/>
      <c r="AO443" s="36"/>
      <c r="AP443" s="41"/>
      <c r="AQ443" s="41"/>
      <c r="AT443" s="36"/>
      <c r="AX443" s="36"/>
      <c r="AY443" s="36"/>
      <c r="BB443" s="36"/>
      <c r="BF443" s="41"/>
      <c r="BG443" s="135"/>
      <c r="BH443" s="36"/>
      <c r="BL443" s="36"/>
    </row>
    <row r="444" spans="1:64" s="4" customFormat="1">
      <c r="A444" s="41"/>
      <c r="B444" s="41"/>
      <c r="C444" s="41"/>
      <c r="D444" s="41"/>
      <c r="E444" s="59"/>
      <c r="F444" s="36"/>
      <c r="I444" s="36"/>
      <c r="J444" s="41"/>
      <c r="K444" s="41"/>
      <c r="L444" s="41"/>
      <c r="M444" s="36"/>
      <c r="N444" s="41"/>
      <c r="O444" s="41"/>
      <c r="P444" s="41"/>
      <c r="V444" s="36"/>
      <c r="AB444" s="36"/>
      <c r="AG444" s="36"/>
      <c r="AJ444" s="36"/>
      <c r="AO444" s="36"/>
      <c r="AP444" s="41"/>
      <c r="AQ444" s="41"/>
      <c r="AT444" s="36"/>
      <c r="AX444" s="36"/>
      <c r="AY444" s="36"/>
      <c r="BB444" s="36"/>
      <c r="BF444" s="41"/>
      <c r="BG444" s="135"/>
      <c r="BH444" s="36"/>
      <c r="BL444" s="36"/>
    </row>
    <row r="445" spans="1:64" s="4" customFormat="1">
      <c r="A445" s="41"/>
      <c r="B445" s="41"/>
      <c r="C445" s="41"/>
      <c r="D445" s="41"/>
      <c r="E445" s="59"/>
      <c r="F445" s="36"/>
      <c r="I445" s="36"/>
      <c r="J445" s="41"/>
      <c r="K445" s="41"/>
      <c r="L445" s="41"/>
      <c r="M445" s="36"/>
      <c r="N445" s="41"/>
      <c r="O445" s="41"/>
      <c r="P445" s="41"/>
      <c r="V445" s="36"/>
      <c r="AB445" s="36"/>
      <c r="AG445" s="36"/>
      <c r="AJ445" s="36"/>
      <c r="AO445" s="36"/>
      <c r="AP445" s="41"/>
      <c r="AQ445" s="41"/>
      <c r="AT445" s="36"/>
      <c r="AX445" s="36"/>
      <c r="AY445" s="36"/>
      <c r="BB445" s="36"/>
      <c r="BF445" s="41"/>
      <c r="BG445" s="135"/>
      <c r="BH445" s="36"/>
      <c r="BL445" s="36"/>
    </row>
    <row r="446" spans="1:64" s="4" customFormat="1">
      <c r="A446" s="41"/>
      <c r="B446" s="41"/>
      <c r="C446" s="41"/>
      <c r="D446" s="41"/>
      <c r="E446" s="59"/>
      <c r="F446" s="36"/>
      <c r="I446" s="36"/>
      <c r="J446" s="41"/>
      <c r="K446" s="41"/>
      <c r="L446" s="41"/>
      <c r="M446" s="36"/>
      <c r="N446" s="41"/>
      <c r="O446" s="41"/>
      <c r="P446" s="41"/>
      <c r="V446" s="36"/>
      <c r="AB446" s="36"/>
      <c r="AG446" s="36"/>
      <c r="AJ446" s="36"/>
      <c r="AO446" s="36"/>
      <c r="AP446" s="41"/>
      <c r="AQ446" s="41"/>
      <c r="AT446" s="36"/>
      <c r="AX446" s="36"/>
      <c r="AY446" s="36"/>
      <c r="BB446" s="36"/>
      <c r="BF446" s="41"/>
      <c r="BG446" s="135"/>
      <c r="BH446" s="36"/>
      <c r="BL446" s="36"/>
    </row>
    <row r="447" spans="1:64" s="4" customFormat="1">
      <c r="A447" s="41"/>
      <c r="B447" s="41"/>
      <c r="C447" s="41"/>
      <c r="D447" s="41"/>
      <c r="E447" s="59"/>
      <c r="F447" s="36"/>
      <c r="I447" s="36"/>
      <c r="J447" s="41"/>
      <c r="K447" s="41"/>
      <c r="L447" s="41"/>
      <c r="M447" s="36"/>
      <c r="N447" s="41"/>
      <c r="O447" s="41"/>
      <c r="P447" s="41"/>
      <c r="V447" s="36"/>
      <c r="AB447" s="36"/>
      <c r="AG447" s="36"/>
      <c r="AJ447" s="36"/>
      <c r="AO447" s="36"/>
      <c r="AP447" s="41"/>
      <c r="AQ447" s="41"/>
      <c r="AT447" s="36"/>
      <c r="AX447" s="36"/>
      <c r="AY447" s="36"/>
      <c r="BB447" s="36"/>
      <c r="BF447" s="41"/>
      <c r="BG447" s="135"/>
      <c r="BH447" s="36"/>
      <c r="BL447" s="36"/>
    </row>
    <row r="448" spans="1:64" s="4" customFormat="1">
      <c r="A448" s="41"/>
      <c r="B448" s="41"/>
      <c r="C448" s="41"/>
      <c r="D448" s="41"/>
      <c r="E448" s="59"/>
      <c r="F448" s="36"/>
      <c r="I448" s="36"/>
      <c r="J448" s="41"/>
      <c r="K448" s="41"/>
      <c r="L448" s="41"/>
      <c r="M448" s="36"/>
      <c r="N448" s="41"/>
      <c r="O448" s="41"/>
      <c r="P448" s="41"/>
      <c r="V448" s="36"/>
      <c r="AB448" s="36"/>
      <c r="AG448" s="36"/>
      <c r="AJ448" s="36"/>
      <c r="AO448" s="36"/>
      <c r="AP448" s="41"/>
      <c r="AQ448" s="41"/>
      <c r="AT448" s="36"/>
      <c r="AX448" s="36"/>
      <c r="AY448" s="36"/>
      <c r="BB448" s="36"/>
      <c r="BF448" s="41"/>
      <c r="BG448" s="135"/>
      <c r="BH448" s="36"/>
      <c r="BL448" s="36"/>
    </row>
    <row r="449" spans="1:64" s="4" customFormat="1">
      <c r="A449" s="41"/>
      <c r="B449" s="41"/>
      <c r="C449" s="41"/>
      <c r="D449" s="41"/>
      <c r="E449" s="59"/>
      <c r="F449" s="36"/>
      <c r="I449" s="36"/>
      <c r="J449" s="41"/>
      <c r="K449" s="41"/>
      <c r="L449" s="41"/>
      <c r="M449" s="36"/>
      <c r="N449" s="41"/>
      <c r="O449" s="41"/>
      <c r="P449" s="41"/>
      <c r="V449" s="36"/>
      <c r="AB449" s="36"/>
      <c r="AG449" s="36"/>
      <c r="AJ449" s="36"/>
      <c r="AO449" s="36"/>
      <c r="AP449" s="41"/>
      <c r="AQ449" s="41"/>
      <c r="AT449" s="36"/>
      <c r="AX449" s="36"/>
      <c r="AY449" s="36"/>
      <c r="BB449" s="36"/>
      <c r="BF449" s="41"/>
      <c r="BG449" s="135"/>
      <c r="BH449" s="36"/>
      <c r="BL449" s="36"/>
    </row>
    <row r="450" spans="1:64" s="4" customFormat="1">
      <c r="A450" s="41"/>
      <c r="B450" s="41"/>
      <c r="C450" s="41"/>
      <c r="D450" s="41"/>
      <c r="E450" s="59"/>
      <c r="F450" s="36"/>
      <c r="I450" s="36"/>
      <c r="J450" s="41"/>
      <c r="K450" s="41"/>
      <c r="L450" s="41"/>
      <c r="M450" s="36"/>
      <c r="N450" s="41"/>
      <c r="O450" s="41"/>
      <c r="P450" s="41"/>
      <c r="V450" s="36"/>
      <c r="AB450" s="36"/>
      <c r="AG450" s="36"/>
      <c r="AJ450" s="36"/>
      <c r="AO450" s="36"/>
      <c r="AP450" s="41"/>
      <c r="AQ450" s="41"/>
      <c r="AT450" s="36"/>
      <c r="AX450" s="36"/>
      <c r="AY450" s="36"/>
      <c r="BB450" s="36"/>
      <c r="BF450" s="41"/>
      <c r="BG450" s="135"/>
      <c r="BH450" s="36"/>
      <c r="BL450" s="36"/>
    </row>
    <row r="451" spans="1:64" s="4" customFormat="1">
      <c r="A451" s="41"/>
      <c r="B451" s="41"/>
      <c r="C451" s="41"/>
      <c r="D451" s="41"/>
      <c r="E451" s="59"/>
      <c r="F451" s="36"/>
      <c r="I451" s="36"/>
      <c r="J451" s="41"/>
      <c r="K451" s="41"/>
      <c r="L451" s="41"/>
      <c r="M451" s="36"/>
      <c r="N451" s="41"/>
      <c r="O451" s="41"/>
      <c r="P451" s="41"/>
      <c r="V451" s="36"/>
      <c r="AB451" s="36"/>
      <c r="AG451" s="36"/>
      <c r="AJ451" s="36"/>
      <c r="AO451" s="36"/>
      <c r="AP451" s="41"/>
      <c r="AQ451" s="41"/>
      <c r="AT451" s="36"/>
      <c r="AX451" s="36"/>
      <c r="AY451" s="36"/>
      <c r="BB451" s="36"/>
      <c r="BF451" s="41"/>
      <c r="BG451" s="135"/>
      <c r="BH451" s="36"/>
      <c r="BL451" s="36"/>
    </row>
    <row r="452" spans="1:64" s="4" customFormat="1">
      <c r="A452" s="41"/>
      <c r="B452" s="41"/>
      <c r="C452" s="41"/>
      <c r="D452" s="41"/>
      <c r="E452" s="59"/>
      <c r="F452" s="36"/>
      <c r="I452" s="36"/>
      <c r="J452" s="41"/>
      <c r="K452" s="41"/>
      <c r="L452" s="41"/>
      <c r="M452" s="36"/>
      <c r="N452" s="41"/>
      <c r="O452" s="41"/>
      <c r="P452" s="41"/>
      <c r="V452" s="36"/>
      <c r="AB452" s="36"/>
      <c r="AG452" s="36"/>
      <c r="AJ452" s="36"/>
      <c r="AO452" s="36"/>
      <c r="AP452" s="41"/>
      <c r="AQ452" s="41"/>
      <c r="AT452" s="36"/>
      <c r="AX452" s="36"/>
      <c r="AY452" s="36"/>
      <c r="BB452" s="36"/>
      <c r="BF452" s="41"/>
      <c r="BG452" s="135"/>
      <c r="BH452" s="36"/>
      <c r="BL452" s="36"/>
    </row>
    <row r="453" spans="1:64" s="4" customFormat="1">
      <c r="A453" s="41"/>
      <c r="B453" s="41"/>
      <c r="C453" s="41"/>
      <c r="D453" s="41"/>
      <c r="E453" s="59"/>
      <c r="F453" s="36"/>
      <c r="I453" s="36"/>
      <c r="J453" s="41"/>
      <c r="K453" s="41"/>
      <c r="L453" s="41"/>
      <c r="M453" s="36"/>
      <c r="N453" s="41"/>
      <c r="O453" s="41"/>
      <c r="P453" s="41"/>
      <c r="V453" s="36"/>
      <c r="AB453" s="36"/>
      <c r="AG453" s="36"/>
      <c r="AJ453" s="36"/>
      <c r="AO453" s="36"/>
      <c r="AP453" s="41"/>
      <c r="AQ453" s="41"/>
      <c r="AT453" s="36"/>
      <c r="AX453" s="36"/>
      <c r="AY453" s="36"/>
      <c r="BB453" s="36"/>
      <c r="BF453" s="41"/>
      <c r="BG453" s="135"/>
      <c r="BH453" s="36"/>
      <c r="BL453" s="36"/>
    </row>
    <row r="454" spans="1:64" s="4" customFormat="1">
      <c r="A454" s="41"/>
      <c r="B454" s="41"/>
      <c r="C454" s="41"/>
      <c r="D454" s="41"/>
      <c r="E454" s="59"/>
      <c r="F454" s="36"/>
      <c r="I454" s="36"/>
      <c r="J454" s="41"/>
      <c r="K454" s="41"/>
      <c r="L454" s="41"/>
      <c r="M454" s="36"/>
      <c r="N454" s="41"/>
      <c r="O454" s="41"/>
      <c r="P454" s="41"/>
      <c r="V454" s="36"/>
      <c r="AB454" s="36"/>
      <c r="AG454" s="36"/>
      <c r="AJ454" s="36"/>
      <c r="AO454" s="36"/>
      <c r="AP454" s="41"/>
      <c r="AQ454" s="41"/>
      <c r="AT454" s="36"/>
      <c r="AX454" s="36"/>
      <c r="AY454" s="36"/>
      <c r="BB454" s="36"/>
      <c r="BF454" s="41"/>
      <c r="BG454" s="135"/>
      <c r="BH454" s="36"/>
      <c r="BL454" s="36"/>
    </row>
    <row r="455" spans="1:64" s="4" customFormat="1">
      <c r="A455" s="41"/>
      <c r="B455" s="41"/>
      <c r="C455" s="41"/>
      <c r="D455" s="41"/>
      <c r="E455" s="59"/>
      <c r="F455" s="36"/>
      <c r="I455" s="36"/>
      <c r="J455" s="41"/>
      <c r="K455" s="41"/>
      <c r="L455" s="41"/>
      <c r="M455" s="36"/>
      <c r="N455" s="41"/>
      <c r="O455" s="41"/>
      <c r="P455" s="41"/>
      <c r="V455" s="36"/>
      <c r="AB455" s="36"/>
      <c r="AG455" s="36"/>
      <c r="AJ455" s="36"/>
      <c r="AO455" s="36"/>
      <c r="AP455" s="41"/>
      <c r="AQ455" s="41"/>
      <c r="AT455" s="36"/>
      <c r="AX455" s="36"/>
      <c r="AY455" s="36"/>
      <c r="BB455" s="36"/>
      <c r="BF455" s="41"/>
      <c r="BG455" s="135"/>
      <c r="BH455" s="36"/>
      <c r="BL455" s="36"/>
    </row>
    <row r="456" spans="1:64" s="4" customFormat="1">
      <c r="A456" s="41"/>
      <c r="B456" s="41"/>
      <c r="C456" s="41"/>
      <c r="D456" s="41"/>
      <c r="E456" s="59"/>
      <c r="F456" s="36"/>
      <c r="I456" s="36"/>
      <c r="J456" s="41"/>
      <c r="K456" s="41"/>
      <c r="L456" s="41"/>
      <c r="M456" s="36"/>
      <c r="N456" s="41"/>
      <c r="O456" s="41"/>
      <c r="P456" s="41"/>
      <c r="V456" s="36"/>
      <c r="AB456" s="36"/>
      <c r="AG456" s="36"/>
      <c r="AJ456" s="36"/>
      <c r="AO456" s="36"/>
      <c r="AP456" s="41"/>
      <c r="AQ456" s="41"/>
      <c r="AT456" s="36"/>
      <c r="AX456" s="36"/>
      <c r="AY456" s="36"/>
      <c r="BB456" s="36"/>
      <c r="BF456" s="41"/>
      <c r="BG456" s="135"/>
      <c r="BH456" s="36"/>
      <c r="BL456" s="36"/>
    </row>
    <row r="457" spans="1:64" s="4" customFormat="1">
      <c r="A457" s="41"/>
      <c r="B457" s="41"/>
      <c r="C457" s="41"/>
      <c r="D457" s="41"/>
      <c r="E457" s="59"/>
      <c r="F457" s="36"/>
      <c r="I457" s="36"/>
      <c r="J457" s="41"/>
      <c r="K457" s="41"/>
      <c r="L457" s="41"/>
      <c r="M457" s="36"/>
      <c r="N457" s="41"/>
      <c r="O457" s="41"/>
      <c r="P457" s="41"/>
      <c r="V457" s="36"/>
      <c r="AB457" s="36"/>
      <c r="AG457" s="36"/>
      <c r="AJ457" s="36"/>
      <c r="AO457" s="36"/>
      <c r="AP457" s="41"/>
      <c r="AQ457" s="41"/>
      <c r="AT457" s="36"/>
      <c r="AX457" s="36"/>
      <c r="AY457" s="36"/>
      <c r="BB457" s="36"/>
      <c r="BF457" s="41"/>
      <c r="BG457" s="135"/>
      <c r="BH457" s="36"/>
      <c r="BL457" s="36"/>
    </row>
    <row r="458" spans="1:64" s="4" customFormat="1">
      <c r="A458" s="41"/>
      <c r="B458" s="41"/>
      <c r="C458" s="41"/>
      <c r="D458" s="41"/>
      <c r="E458" s="59"/>
      <c r="F458" s="36"/>
      <c r="I458" s="36"/>
      <c r="J458" s="41"/>
      <c r="K458" s="41"/>
      <c r="L458" s="41"/>
      <c r="M458" s="36"/>
      <c r="N458" s="41"/>
      <c r="O458" s="41"/>
      <c r="P458" s="41"/>
      <c r="V458" s="36"/>
      <c r="AB458" s="36"/>
      <c r="AG458" s="36"/>
      <c r="AJ458" s="36"/>
      <c r="AO458" s="36"/>
      <c r="AP458" s="41"/>
      <c r="AQ458" s="41"/>
      <c r="AT458" s="36"/>
      <c r="AX458" s="36"/>
      <c r="AY458" s="36"/>
      <c r="BB458" s="36"/>
      <c r="BF458" s="41"/>
      <c r="BG458" s="135"/>
      <c r="BH458" s="36"/>
      <c r="BL458" s="36"/>
    </row>
    <row r="459" spans="1:64" s="4" customFormat="1">
      <c r="A459" s="41"/>
      <c r="B459" s="41"/>
      <c r="C459" s="41"/>
      <c r="D459" s="41"/>
      <c r="E459" s="59"/>
      <c r="F459" s="36"/>
      <c r="I459" s="36"/>
      <c r="J459" s="41"/>
      <c r="K459" s="41"/>
      <c r="L459" s="41"/>
      <c r="M459" s="36"/>
      <c r="N459" s="41"/>
      <c r="O459" s="41"/>
      <c r="P459" s="41"/>
      <c r="V459" s="36"/>
      <c r="AB459" s="36"/>
      <c r="AG459" s="36"/>
      <c r="AJ459" s="36"/>
      <c r="AO459" s="36"/>
      <c r="AP459" s="41"/>
      <c r="AQ459" s="41"/>
      <c r="AT459" s="36"/>
      <c r="AX459" s="36"/>
      <c r="AY459" s="36"/>
      <c r="BB459" s="36"/>
      <c r="BF459" s="41"/>
      <c r="BG459" s="135"/>
      <c r="BH459" s="36"/>
      <c r="BL459" s="36"/>
    </row>
    <row r="460" spans="1:64" s="4" customFormat="1">
      <c r="A460" s="41"/>
      <c r="B460" s="41"/>
      <c r="C460" s="41"/>
      <c r="D460" s="41"/>
      <c r="E460" s="59"/>
      <c r="F460" s="36"/>
      <c r="I460" s="36"/>
      <c r="J460" s="41"/>
      <c r="K460" s="41"/>
      <c r="L460" s="41"/>
      <c r="M460" s="36"/>
      <c r="N460" s="41"/>
      <c r="O460" s="41"/>
      <c r="P460" s="41"/>
      <c r="V460" s="36"/>
      <c r="AB460" s="36"/>
      <c r="AG460" s="36"/>
      <c r="AJ460" s="36"/>
      <c r="AO460" s="36"/>
      <c r="AP460" s="41"/>
      <c r="AQ460" s="41"/>
      <c r="AT460" s="36"/>
      <c r="AX460" s="36"/>
      <c r="AY460" s="36"/>
      <c r="BB460" s="36"/>
      <c r="BF460" s="41"/>
      <c r="BG460" s="135"/>
      <c r="BH460" s="36"/>
      <c r="BL460" s="36"/>
    </row>
    <row r="461" spans="1:64" s="4" customFormat="1">
      <c r="A461" s="41"/>
      <c r="B461" s="41"/>
      <c r="C461" s="41"/>
      <c r="D461" s="41"/>
      <c r="E461" s="59"/>
      <c r="F461" s="36"/>
      <c r="I461" s="36"/>
      <c r="J461" s="41"/>
      <c r="K461" s="41"/>
      <c r="L461" s="41"/>
      <c r="M461" s="36"/>
      <c r="N461" s="41"/>
      <c r="O461" s="41"/>
      <c r="P461" s="41"/>
      <c r="V461" s="36"/>
      <c r="AB461" s="36"/>
      <c r="AG461" s="36"/>
      <c r="AJ461" s="36"/>
      <c r="AO461" s="36"/>
      <c r="AP461" s="41"/>
      <c r="AQ461" s="41"/>
      <c r="AT461" s="36"/>
      <c r="AX461" s="36"/>
      <c r="AY461" s="36"/>
      <c r="BB461" s="36"/>
      <c r="BF461" s="41"/>
      <c r="BG461" s="135"/>
      <c r="BH461" s="36"/>
      <c r="BL461" s="36"/>
    </row>
    <row r="462" spans="1:64" s="4" customFormat="1">
      <c r="A462" s="41"/>
      <c r="B462" s="41"/>
      <c r="C462" s="41"/>
      <c r="D462" s="41"/>
      <c r="E462" s="59"/>
      <c r="F462" s="36"/>
      <c r="I462" s="36"/>
      <c r="J462" s="41"/>
      <c r="K462" s="41"/>
      <c r="L462" s="41"/>
      <c r="M462" s="36"/>
      <c r="N462" s="41"/>
      <c r="O462" s="41"/>
      <c r="P462" s="41"/>
      <c r="V462" s="36"/>
      <c r="AB462" s="36"/>
      <c r="AG462" s="36"/>
      <c r="AJ462" s="36"/>
      <c r="AO462" s="36"/>
      <c r="AP462" s="41"/>
      <c r="AQ462" s="41"/>
      <c r="AT462" s="36"/>
      <c r="AX462" s="36"/>
      <c r="AY462" s="36"/>
      <c r="BB462" s="36"/>
      <c r="BF462" s="41"/>
      <c r="BG462" s="135"/>
      <c r="BH462" s="36"/>
      <c r="BL462" s="36"/>
    </row>
    <row r="463" spans="1:64" s="4" customFormat="1">
      <c r="A463" s="41"/>
      <c r="B463" s="41"/>
      <c r="C463" s="41"/>
      <c r="D463" s="41"/>
      <c r="E463" s="59"/>
      <c r="F463" s="36"/>
      <c r="I463" s="36"/>
      <c r="J463" s="41"/>
      <c r="K463" s="41"/>
      <c r="L463" s="41"/>
      <c r="M463" s="36"/>
      <c r="N463" s="41"/>
      <c r="O463" s="41"/>
      <c r="P463" s="41"/>
      <c r="V463" s="36"/>
      <c r="AB463" s="36"/>
      <c r="AG463" s="36"/>
      <c r="AJ463" s="36"/>
      <c r="AO463" s="36"/>
      <c r="AP463" s="41"/>
      <c r="AQ463" s="41"/>
      <c r="AT463" s="36"/>
      <c r="AX463" s="36"/>
      <c r="AY463" s="36"/>
      <c r="BB463" s="36"/>
      <c r="BF463" s="41"/>
      <c r="BG463" s="135"/>
      <c r="BH463" s="36"/>
      <c r="BL463" s="36"/>
    </row>
    <row r="464" spans="1:64" s="4" customFormat="1">
      <c r="A464" s="41"/>
      <c r="B464" s="41"/>
      <c r="C464" s="41"/>
      <c r="D464" s="41"/>
      <c r="E464" s="59"/>
      <c r="F464" s="36"/>
      <c r="I464" s="36"/>
      <c r="J464" s="41"/>
      <c r="K464" s="41"/>
      <c r="L464" s="41"/>
      <c r="M464" s="36"/>
      <c r="N464" s="41"/>
      <c r="O464" s="41"/>
      <c r="P464" s="41"/>
      <c r="V464" s="36"/>
      <c r="AB464" s="36"/>
      <c r="AG464" s="36"/>
      <c r="AJ464" s="36"/>
      <c r="AO464" s="36"/>
      <c r="AP464" s="41"/>
      <c r="AQ464" s="41"/>
      <c r="AT464" s="36"/>
      <c r="AX464" s="36"/>
      <c r="AY464" s="36"/>
      <c r="BB464" s="36"/>
      <c r="BF464" s="41"/>
      <c r="BG464" s="135"/>
      <c r="BH464" s="36"/>
      <c r="BL464" s="36"/>
    </row>
    <row r="465" spans="1:64" s="4" customFormat="1">
      <c r="A465" s="41"/>
      <c r="B465" s="41"/>
      <c r="C465" s="41"/>
      <c r="D465" s="41"/>
      <c r="E465" s="59"/>
      <c r="F465" s="36"/>
      <c r="I465" s="36"/>
      <c r="J465" s="41"/>
      <c r="K465" s="41"/>
      <c r="L465" s="41"/>
      <c r="M465" s="36"/>
      <c r="N465" s="41"/>
      <c r="O465" s="41"/>
      <c r="P465" s="41"/>
      <c r="V465" s="36"/>
      <c r="AB465" s="36"/>
      <c r="AG465" s="36"/>
      <c r="AJ465" s="36"/>
      <c r="AO465" s="36"/>
      <c r="AP465" s="41"/>
      <c r="AQ465" s="41"/>
      <c r="AT465" s="36"/>
      <c r="AX465" s="36"/>
      <c r="AY465" s="36"/>
      <c r="BB465" s="36"/>
      <c r="BF465" s="41"/>
      <c r="BG465" s="135"/>
      <c r="BH465" s="36"/>
      <c r="BL465" s="36"/>
    </row>
    <row r="466" spans="1:64" s="4" customFormat="1">
      <c r="A466" s="41"/>
      <c r="B466" s="41"/>
      <c r="C466" s="41"/>
      <c r="D466" s="41"/>
      <c r="E466" s="59"/>
      <c r="F466" s="36"/>
      <c r="I466" s="36"/>
      <c r="J466" s="41"/>
      <c r="K466" s="41"/>
      <c r="L466" s="41"/>
      <c r="M466" s="36"/>
      <c r="N466" s="41"/>
      <c r="O466" s="41"/>
      <c r="P466" s="41"/>
      <c r="V466" s="36"/>
      <c r="AB466" s="36"/>
      <c r="AG466" s="36"/>
      <c r="AJ466" s="36"/>
      <c r="AO466" s="36"/>
      <c r="AP466" s="41"/>
      <c r="AQ466" s="41"/>
      <c r="AT466" s="36"/>
      <c r="AX466" s="36"/>
      <c r="AY466" s="36"/>
      <c r="BB466" s="36"/>
      <c r="BF466" s="41"/>
      <c r="BG466" s="135"/>
      <c r="BH466" s="36"/>
      <c r="BL466" s="36"/>
    </row>
    <row r="467" spans="1:64" s="4" customFormat="1">
      <c r="A467" s="41"/>
      <c r="B467" s="41"/>
      <c r="C467" s="41"/>
      <c r="D467" s="41"/>
      <c r="E467" s="59"/>
      <c r="F467" s="36"/>
      <c r="I467" s="36"/>
      <c r="J467" s="41"/>
      <c r="K467" s="41"/>
      <c r="L467" s="41"/>
      <c r="M467" s="36"/>
      <c r="N467" s="41"/>
      <c r="O467" s="41"/>
      <c r="P467" s="41"/>
      <c r="V467" s="36"/>
      <c r="AB467" s="36"/>
      <c r="AG467" s="36"/>
      <c r="AJ467" s="36"/>
      <c r="AO467" s="36"/>
      <c r="AP467" s="41"/>
      <c r="AQ467" s="41"/>
      <c r="AT467" s="36"/>
      <c r="AX467" s="36"/>
      <c r="AY467" s="36"/>
      <c r="BB467" s="36"/>
      <c r="BF467" s="41"/>
      <c r="BG467" s="135"/>
      <c r="BH467" s="36"/>
      <c r="BL467" s="36"/>
    </row>
    <row r="468" spans="1:64" s="4" customFormat="1">
      <c r="A468" s="41"/>
      <c r="B468" s="41"/>
      <c r="C468" s="41"/>
      <c r="D468" s="41"/>
      <c r="E468" s="59"/>
      <c r="F468" s="36"/>
      <c r="I468" s="36"/>
      <c r="J468" s="41"/>
      <c r="K468" s="41"/>
      <c r="L468" s="41"/>
      <c r="M468" s="36"/>
      <c r="N468" s="41"/>
      <c r="O468" s="41"/>
      <c r="P468" s="41"/>
      <c r="V468" s="36"/>
      <c r="AB468" s="36"/>
      <c r="AG468" s="36"/>
      <c r="AJ468" s="36"/>
      <c r="AO468" s="36"/>
      <c r="AP468" s="41"/>
      <c r="AQ468" s="41"/>
      <c r="AT468" s="36"/>
      <c r="AX468" s="36"/>
      <c r="AY468" s="36"/>
      <c r="BB468" s="36"/>
      <c r="BF468" s="41"/>
      <c r="BG468" s="135"/>
      <c r="BH468" s="36"/>
      <c r="BL468" s="36"/>
    </row>
    <row r="469" spans="1:64" s="4" customFormat="1">
      <c r="A469" s="41"/>
      <c r="B469" s="41"/>
      <c r="C469" s="41"/>
      <c r="D469" s="41"/>
      <c r="E469" s="59"/>
      <c r="F469" s="36"/>
      <c r="I469" s="36"/>
      <c r="J469" s="41"/>
      <c r="K469" s="41"/>
      <c r="L469" s="41"/>
      <c r="M469" s="36"/>
      <c r="N469" s="41"/>
      <c r="O469" s="41"/>
      <c r="P469" s="41"/>
      <c r="V469" s="36"/>
      <c r="AB469" s="36"/>
      <c r="AG469" s="36"/>
      <c r="AJ469" s="36"/>
      <c r="AO469" s="36"/>
      <c r="AP469" s="41"/>
      <c r="AQ469" s="41"/>
      <c r="AT469" s="36"/>
      <c r="AX469" s="36"/>
      <c r="AY469" s="36"/>
      <c r="BB469" s="36"/>
      <c r="BF469" s="41"/>
      <c r="BG469" s="135"/>
      <c r="BH469" s="36"/>
      <c r="BL469" s="36"/>
    </row>
    <row r="470" spans="1:64" s="4" customFormat="1">
      <c r="A470" s="41"/>
      <c r="B470" s="41"/>
      <c r="C470" s="41"/>
      <c r="D470" s="41"/>
      <c r="E470" s="59"/>
      <c r="F470" s="36"/>
      <c r="I470" s="36"/>
      <c r="J470" s="41"/>
      <c r="K470" s="41"/>
      <c r="L470" s="41"/>
      <c r="M470" s="36"/>
      <c r="N470" s="41"/>
      <c r="O470" s="41"/>
      <c r="P470" s="41"/>
      <c r="V470" s="36"/>
      <c r="AB470" s="36"/>
      <c r="AG470" s="36"/>
      <c r="AJ470" s="36"/>
      <c r="AO470" s="36"/>
      <c r="AP470" s="41"/>
      <c r="AQ470" s="41"/>
      <c r="AT470" s="36"/>
      <c r="AX470" s="36"/>
      <c r="AY470" s="36"/>
      <c r="BB470" s="36"/>
      <c r="BF470" s="41"/>
      <c r="BG470" s="135"/>
      <c r="BH470" s="36"/>
      <c r="BL470" s="36"/>
    </row>
    <row r="471" spans="1:64" s="4" customFormat="1">
      <c r="A471" s="41"/>
      <c r="B471" s="41"/>
      <c r="C471" s="41"/>
      <c r="D471" s="41"/>
      <c r="E471" s="59"/>
      <c r="F471" s="36"/>
      <c r="I471" s="36"/>
      <c r="J471" s="41"/>
      <c r="K471" s="41"/>
      <c r="L471" s="41"/>
      <c r="M471" s="36"/>
      <c r="N471" s="41"/>
      <c r="O471" s="41"/>
      <c r="P471" s="41"/>
      <c r="V471" s="36"/>
      <c r="AB471" s="36"/>
      <c r="AG471" s="36"/>
      <c r="AJ471" s="36"/>
      <c r="AO471" s="36"/>
      <c r="AP471" s="41"/>
      <c r="AQ471" s="41"/>
      <c r="AT471" s="36"/>
      <c r="AX471" s="36"/>
      <c r="AY471" s="36"/>
      <c r="BB471" s="36"/>
      <c r="BF471" s="41"/>
      <c r="BG471" s="135"/>
      <c r="BH471" s="36"/>
      <c r="BL471" s="36"/>
    </row>
    <row r="472" spans="1:64" s="4" customFormat="1">
      <c r="A472" s="41"/>
      <c r="B472" s="41"/>
      <c r="C472" s="41"/>
      <c r="D472" s="41"/>
      <c r="E472" s="59"/>
      <c r="F472" s="36"/>
      <c r="I472" s="36"/>
      <c r="J472" s="41"/>
      <c r="K472" s="41"/>
      <c r="L472" s="41"/>
      <c r="M472" s="36"/>
      <c r="N472" s="41"/>
      <c r="O472" s="41"/>
      <c r="P472" s="41"/>
      <c r="V472" s="36"/>
      <c r="AB472" s="36"/>
      <c r="AG472" s="36"/>
      <c r="AJ472" s="36"/>
      <c r="AO472" s="36"/>
      <c r="AP472" s="41"/>
      <c r="AQ472" s="41"/>
      <c r="AT472" s="36"/>
      <c r="AX472" s="36"/>
      <c r="AY472" s="36"/>
      <c r="BB472" s="36"/>
      <c r="BF472" s="41"/>
      <c r="BG472" s="135"/>
      <c r="BH472" s="36"/>
      <c r="BL472" s="36"/>
    </row>
    <row r="473" spans="1:64" s="4" customFormat="1">
      <c r="A473" s="41"/>
      <c r="B473" s="41"/>
      <c r="C473" s="41"/>
      <c r="D473" s="41"/>
      <c r="E473" s="59"/>
      <c r="F473" s="36"/>
      <c r="I473" s="36"/>
      <c r="J473" s="41"/>
      <c r="K473" s="41"/>
      <c r="L473" s="41"/>
      <c r="M473" s="36"/>
      <c r="N473" s="41"/>
      <c r="O473" s="41"/>
      <c r="P473" s="41"/>
      <c r="V473" s="36"/>
      <c r="AB473" s="36"/>
      <c r="AG473" s="36"/>
      <c r="AJ473" s="36"/>
      <c r="AO473" s="36"/>
      <c r="AP473" s="41"/>
      <c r="AQ473" s="41"/>
      <c r="AT473" s="36"/>
      <c r="AX473" s="36"/>
      <c r="AY473" s="36"/>
      <c r="BB473" s="36"/>
      <c r="BF473" s="41"/>
      <c r="BG473" s="135"/>
      <c r="BH473" s="36"/>
      <c r="BL473" s="36"/>
    </row>
    <row r="474" spans="1:64" s="4" customFormat="1">
      <c r="A474" s="41"/>
      <c r="B474" s="41"/>
      <c r="C474" s="41"/>
      <c r="D474" s="41"/>
      <c r="E474" s="59"/>
      <c r="F474" s="36"/>
      <c r="I474" s="36"/>
      <c r="J474" s="41"/>
      <c r="K474" s="41"/>
      <c r="L474" s="41"/>
      <c r="M474" s="36"/>
      <c r="N474" s="41"/>
      <c r="O474" s="41"/>
      <c r="P474" s="41"/>
      <c r="V474" s="36"/>
      <c r="AB474" s="36"/>
      <c r="AG474" s="36"/>
      <c r="AJ474" s="36"/>
      <c r="AO474" s="36"/>
      <c r="AP474" s="41"/>
      <c r="AQ474" s="41"/>
      <c r="AT474" s="36"/>
      <c r="AX474" s="36"/>
      <c r="AY474" s="36"/>
      <c r="BB474" s="36"/>
      <c r="BF474" s="41"/>
      <c r="BG474" s="135"/>
      <c r="BH474" s="36"/>
      <c r="BL474" s="36"/>
    </row>
    <row r="475" spans="1:64" s="4" customFormat="1">
      <c r="A475" s="41"/>
      <c r="B475" s="41"/>
      <c r="C475" s="41"/>
      <c r="D475" s="41"/>
      <c r="E475" s="59"/>
      <c r="F475" s="36"/>
      <c r="I475" s="36"/>
      <c r="J475" s="41"/>
      <c r="K475" s="41"/>
      <c r="L475" s="41"/>
      <c r="M475" s="36"/>
      <c r="N475" s="41"/>
      <c r="O475" s="41"/>
      <c r="P475" s="41"/>
      <c r="V475" s="36"/>
      <c r="AB475" s="36"/>
      <c r="AG475" s="36"/>
      <c r="AJ475" s="36"/>
      <c r="AO475" s="36"/>
      <c r="AP475" s="41"/>
      <c r="AQ475" s="41"/>
      <c r="AT475" s="36"/>
      <c r="AX475" s="36"/>
      <c r="AY475" s="36"/>
      <c r="BB475" s="36"/>
      <c r="BF475" s="41"/>
      <c r="BG475" s="135"/>
      <c r="BH475" s="36"/>
      <c r="BL475" s="36"/>
    </row>
    <row r="476" spans="1:64" s="4" customFormat="1">
      <c r="A476" s="41"/>
      <c r="B476" s="41"/>
      <c r="C476" s="41"/>
      <c r="D476" s="41"/>
      <c r="E476" s="59"/>
      <c r="F476" s="36"/>
      <c r="I476" s="36"/>
      <c r="J476" s="41"/>
      <c r="K476" s="41"/>
      <c r="L476" s="41"/>
      <c r="M476" s="36"/>
      <c r="N476" s="41"/>
      <c r="O476" s="41"/>
      <c r="P476" s="41"/>
      <c r="V476" s="36"/>
      <c r="AB476" s="36"/>
      <c r="AG476" s="36"/>
      <c r="AJ476" s="36"/>
      <c r="AO476" s="36"/>
      <c r="AP476" s="41"/>
      <c r="AQ476" s="41"/>
      <c r="AT476" s="36"/>
      <c r="AX476" s="36"/>
      <c r="AY476" s="36"/>
      <c r="BB476" s="36"/>
      <c r="BF476" s="41"/>
      <c r="BG476" s="135"/>
      <c r="BH476" s="36"/>
      <c r="BL476" s="36"/>
    </row>
    <row r="477" spans="1:64" s="4" customFormat="1">
      <c r="A477" s="41"/>
      <c r="B477" s="41"/>
      <c r="C477" s="41"/>
      <c r="D477" s="41"/>
      <c r="E477" s="59"/>
      <c r="F477" s="36"/>
      <c r="I477" s="36"/>
      <c r="J477" s="41"/>
      <c r="K477" s="41"/>
      <c r="L477" s="41"/>
      <c r="M477" s="36"/>
      <c r="N477" s="41"/>
      <c r="O477" s="41"/>
      <c r="P477" s="41"/>
      <c r="V477" s="36"/>
      <c r="AB477" s="36"/>
      <c r="AG477" s="36"/>
      <c r="AJ477" s="36"/>
      <c r="AO477" s="36"/>
      <c r="AP477" s="41"/>
      <c r="AQ477" s="41"/>
      <c r="AT477" s="36"/>
      <c r="AX477" s="36"/>
      <c r="AY477" s="36"/>
      <c r="BB477" s="36"/>
      <c r="BF477" s="41"/>
      <c r="BG477" s="135"/>
      <c r="BH477" s="36"/>
      <c r="BL477" s="36"/>
    </row>
    <row r="478" spans="1:64" s="4" customFormat="1">
      <c r="A478" s="41"/>
      <c r="B478" s="41"/>
      <c r="C478" s="41"/>
      <c r="D478" s="41"/>
      <c r="E478" s="59"/>
      <c r="F478" s="36"/>
      <c r="I478" s="36"/>
      <c r="J478" s="41"/>
      <c r="K478" s="41"/>
      <c r="L478" s="41"/>
      <c r="M478" s="36"/>
      <c r="N478" s="41"/>
      <c r="O478" s="41"/>
      <c r="P478" s="41"/>
      <c r="V478" s="36"/>
      <c r="AB478" s="36"/>
      <c r="AG478" s="36"/>
      <c r="AJ478" s="36"/>
      <c r="AO478" s="36"/>
      <c r="AP478" s="41"/>
      <c r="AQ478" s="41"/>
      <c r="AT478" s="36"/>
      <c r="AX478" s="36"/>
      <c r="AY478" s="36"/>
      <c r="BB478" s="36"/>
      <c r="BF478" s="41"/>
      <c r="BG478" s="135"/>
      <c r="BH478" s="36"/>
      <c r="BL478" s="36"/>
    </row>
    <row r="479" spans="1:64" s="4" customFormat="1">
      <c r="A479" s="41"/>
      <c r="B479" s="41"/>
      <c r="C479" s="41"/>
      <c r="D479" s="41"/>
      <c r="E479" s="59"/>
      <c r="F479" s="36"/>
      <c r="I479" s="36"/>
      <c r="J479" s="41"/>
      <c r="K479" s="41"/>
      <c r="L479" s="41"/>
      <c r="M479" s="36"/>
      <c r="N479" s="41"/>
      <c r="O479" s="41"/>
      <c r="P479" s="41"/>
      <c r="V479" s="36"/>
      <c r="AB479" s="36"/>
      <c r="AG479" s="36"/>
      <c r="AJ479" s="36"/>
      <c r="AO479" s="36"/>
      <c r="AP479" s="41"/>
      <c r="AQ479" s="41"/>
      <c r="AT479" s="36"/>
      <c r="AX479" s="36"/>
      <c r="AY479" s="36"/>
      <c r="BB479" s="36"/>
      <c r="BF479" s="41"/>
      <c r="BG479" s="135"/>
      <c r="BH479" s="36"/>
      <c r="BL479" s="36"/>
    </row>
    <row r="480" spans="1:64" s="4" customFormat="1">
      <c r="A480" s="41"/>
      <c r="B480" s="41"/>
      <c r="C480" s="41"/>
      <c r="D480" s="41"/>
      <c r="E480" s="59"/>
      <c r="F480" s="36"/>
      <c r="I480" s="36"/>
      <c r="J480" s="41"/>
      <c r="K480" s="41"/>
      <c r="L480" s="41"/>
      <c r="M480" s="36"/>
      <c r="N480" s="41"/>
      <c r="O480" s="41"/>
      <c r="P480" s="41"/>
      <c r="V480" s="36"/>
      <c r="AB480" s="36"/>
      <c r="AG480" s="36"/>
      <c r="AJ480" s="36"/>
      <c r="AO480" s="36"/>
      <c r="AP480" s="41"/>
      <c r="AQ480" s="41"/>
      <c r="AT480" s="36"/>
      <c r="AX480" s="36"/>
      <c r="AY480" s="36"/>
      <c r="BB480" s="36"/>
      <c r="BF480" s="41"/>
      <c r="BG480" s="135"/>
      <c r="BH480" s="36"/>
      <c r="BL480" s="36"/>
    </row>
    <row r="481" spans="1:64" s="4" customFormat="1">
      <c r="A481" s="41"/>
      <c r="B481" s="41"/>
      <c r="C481" s="41"/>
      <c r="D481" s="41"/>
      <c r="E481" s="59"/>
      <c r="F481" s="36"/>
      <c r="I481" s="36"/>
      <c r="J481" s="41"/>
      <c r="K481" s="41"/>
      <c r="L481" s="41"/>
      <c r="M481" s="36"/>
      <c r="N481" s="41"/>
      <c r="O481" s="41"/>
      <c r="P481" s="41"/>
      <c r="V481" s="36"/>
      <c r="AB481" s="36"/>
      <c r="AG481" s="36"/>
      <c r="AJ481" s="36"/>
      <c r="AO481" s="36"/>
      <c r="AP481" s="41"/>
      <c r="AQ481" s="41"/>
      <c r="AT481" s="36"/>
      <c r="AX481" s="36"/>
      <c r="AY481" s="36"/>
      <c r="BB481" s="36"/>
      <c r="BF481" s="41"/>
      <c r="BG481" s="135"/>
      <c r="BH481" s="36"/>
      <c r="BL481" s="36"/>
    </row>
    <row r="482" spans="1:64" s="4" customFormat="1">
      <c r="A482" s="41"/>
      <c r="B482" s="41"/>
      <c r="C482" s="41"/>
      <c r="D482" s="41"/>
      <c r="E482" s="59"/>
      <c r="F482" s="36"/>
      <c r="I482" s="36"/>
      <c r="J482" s="41"/>
      <c r="K482" s="41"/>
      <c r="L482" s="41"/>
      <c r="M482" s="36"/>
      <c r="N482" s="41"/>
      <c r="O482" s="41"/>
      <c r="P482" s="41"/>
      <c r="V482" s="36"/>
      <c r="AB482" s="36"/>
      <c r="AG482" s="36"/>
      <c r="AJ482" s="36"/>
      <c r="AO482" s="36"/>
      <c r="AP482" s="41"/>
      <c r="AQ482" s="41"/>
      <c r="AT482" s="36"/>
      <c r="AX482" s="36"/>
      <c r="AY482" s="36"/>
      <c r="BB482" s="36"/>
      <c r="BF482" s="41"/>
      <c r="BG482" s="135"/>
      <c r="BH482" s="36"/>
      <c r="BL482" s="36"/>
    </row>
    <row r="483" spans="1:64" s="4" customFormat="1">
      <c r="A483" s="41"/>
      <c r="B483" s="41"/>
      <c r="C483" s="41"/>
      <c r="D483" s="41"/>
      <c r="E483" s="59"/>
      <c r="F483" s="36"/>
      <c r="I483" s="36"/>
      <c r="J483" s="41"/>
      <c r="K483" s="41"/>
      <c r="L483" s="41"/>
      <c r="M483" s="36"/>
      <c r="N483" s="41"/>
      <c r="O483" s="41"/>
      <c r="P483" s="41"/>
      <c r="V483" s="36"/>
      <c r="AB483" s="36"/>
      <c r="AG483" s="36"/>
      <c r="AJ483" s="36"/>
      <c r="AO483" s="36"/>
      <c r="AP483" s="41"/>
      <c r="AQ483" s="41"/>
      <c r="AT483" s="36"/>
      <c r="AX483" s="36"/>
      <c r="AY483" s="36"/>
      <c r="BB483" s="36"/>
      <c r="BF483" s="41"/>
      <c r="BG483" s="135"/>
      <c r="BH483" s="36"/>
      <c r="BL483" s="36"/>
    </row>
    <row r="484" spans="1:64" s="4" customFormat="1">
      <c r="A484" s="41"/>
      <c r="B484" s="41"/>
      <c r="C484" s="41"/>
      <c r="D484" s="41"/>
      <c r="E484" s="59"/>
      <c r="F484" s="36"/>
      <c r="I484" s="36"/>
      <c r="J484" s="41"/>
      <c r="K484" s="41"/>
      <c r="L484" s="41"/>
      <c r="M484" s="36"/>
      <c r="N484" s="41"/>
      <c r="O484" s="41"/>
      <c r="P484" s="41"/>
      <c r="V484" s="36"/>
      <c r="AB484" s="36"/>
      <c r="AG484" s="36"/>
      <c r="AJ484" s="36"/>
      <c r="AO484" s="36"/>
      <c r="AP484" s="41"/>
      <c r="AQ484" s="41"/>
      <c r="AT484" s="36"/>
      <c r="AX484" s="36"/>
      <c r="AY484" s="36"/>
      <c r="BB484" s="36"/>
      <c r="BF484" s="41"/>
      <c r="BG484" s="135"/>
      <c r="BH484" s="36"/>
      <c r="BL484" s="36"/>
    </row>
    <row r="485" spans="1:64" s="4" customFormat="1">
      <c r="A485" s="41"/>
      <c r="B485" s="41"/>
      <c r="C485" s="41"/>
      <c r="D485" s="41"/>
      <c r="E485" s="59"/>
      <c r="F485" s="36"/>
      <c r="I485" s="36"/>
      <c r="J485" s="41"/>
      <c r="K485" s="41"/>
      <c r="L485" s="41"/>
      <c r="M485" s="36"/>
      <c r="N485" s="41"/>
      <c r="O485" s="41"/>
      <c r="P485" s="41"/>
      <c r="V485" s="36"/>
      <c r="AB485" s="36"/>
      <c r="AG485" s="36"/>
      <c r="AJ485" s="36"/>
      <c r="AO485" s="36"/>
      <c r="AP485" s="41"/>
      <c r="AQ485" s="41"/>
      <c r="AT485" s="36"/>
      <c r="AX485" s="36"/>
      <c r="AY485" s="36"/>
      <c r="BB485" s="36"/>
      <c r="BF485" s="41"/>
      <c r="BG485" s="135"/>
      <c r="BH485" s="36"/>
      <c r="BL485" s="36"/>
    </row>
    <row r="486" spans="1:64" s="4" customFormat="1">
      <c r="A486" s="41"/>
      <c r="B486" s="41"/>
      <c r="C486" s="41"/>
      <c r="D486" s="41"/>
      <c r="E486" s="59"/>
      <c r="F486" s="36"/>
      <c r="I486" s="36"/>
      <c r="J486" s="41"/>
      <c r="K486" s="41"/>
      <c r="L486" s="41"/>
      <c r="M486" s="36"/>
      <c r="N486" s="41"/>
      <c r="O486" s="41"/>
      <c r="P486" s="41"/>
      <c r="V486" s="36"/>
      <c r="AB486" s="36"/>
      <c r="AG486" s="36"/>
      <c r="AJ486" s="36"/>
      <c r="AO486" s="36"/>
      <c r="AP486" s="41"/>
      <c r="AQ486" s="41"/>
      <c r="AT486" s="36"/>
      <c r="AX486" s="36"/>
      <c r="AY486" s="36"/>
      <c r="BB486" s="36"/>
      <c r="BF486" s="41"/>
      <c r="BG486" s="135"/>
      <c r="BH486" s="36"/>
      <c r="BL486" s="36"/>
    </row>
    <row r="487" spans="1:64" s="4" customFormat="1">
      <c r="A487" s="41"/>
      <c r="B487" s="41"/>
      <c r="C487" s="41"/>
      <c r="D487" s="41"/>
      <c r="E487" s="59"/>
      <c r="F487" s="36"/>
      <c r="I487" s="36"/>
      <c r="J487" s="41"/>
      <c r="K487" s="41"/>
      <c r="L487" s="41"/>
      <c r="M487" s="36"/>
      <c r="N487" s="41"/>
      <c r="O487" s="41"/>
      <c r="P487" s="41"/>
      <c r="V487" s="36"/>
      <c r="AB487" s="36"/>
      <c r="AG487" s="36"/>
      <c r="AJ487" s="36"/>
      <c r="AO487" s="36"/>
      <c r="AP487" s="41"/>
      <c r="AQ487" s="41"/>
      <c r="AT487" s="36"/>
      <c r="AX487" s="36"/>
      <c r="AY487" s="36"/>
      <c r="BB487" s="36"/>
      <c r="BF487" s="41"/>
      <c r="BG487" s="135"/>
      <c r="BH487" s="36"/>
      <c r="BL487" s="36"/>
    </row>
    <row r="488" spans="1:64" s="4" customFormat="1">
      <c r="A488" s="41"/>
      <c r="B488" s="41"/>
      <c r="C488" s="41"/>
      <c r="D488" s="41"/>
      <c r="E488" s="59"/>
      <c r="F488" s="36"/>
      <c r="I488" s="36"/>
      <c r="J488" s="41"/>
      <c r="K488" s="41"/>
      <c r="L488" s="41"/>
      <c r="M488" s="36"/>
      <c r="N488" s="41"/>
      <c r="O488" s="41"/>
      <c r="P488" s="41"/>
      <c r="V488" s="36"/>
      <c r="AB488" s="36"/>
      <c r="AG488" s="36"/>
      <c r="AJ488" s="36"/>
      <c r="AO488" s="36"/>
      <c r="AP488" s="41"/>
      <c r="AQ488" s="41"/>
      <c r="AT488" s="36"/>
      <c r="AX488" s="36"/>
      <c r="AY488" s="36"/>
      <c r="BB488" s="36"/>
      <c r="BF488" s="41"/>
      <c r="BG488" s="135"/>
      <c r="BH488" s="36"/>
      <c r="BL488" s="36"/>
    </row>
    <row r="489" spans="1:64" s="4" customFormat="1">
      <c r="A489" s="41"/>
      <c r="B489" s="41"/>
      <c r="C489" s="41"/>
      <c r="D489" s="41"/>
      <c r="E489" s="59"/>
      <c r="F489" s="36"/>
      <c r="I489" s="36"/>
      <c r="J489" s="41"/>
      <c r="K489" s="41"/>
      <c r="L489" s="41"/>
      <c r="M489" s="36"/>
      <c r="N489" s="41"/>
      <c r="O489" s="41"/>
      <c r="P489" s="41"/>
      <c r="V489" s="36"/>
      <c r="AB489" s="36"/>
      <c r="AG489" s="36"/>
      <c r="AJ489" s="36"/>
      <c r="AO489" s="36"/>
      <c r="AP489" s="41"/>
      <c r="AQ489" s="41"/>
      <c r="AT489" s="36"/>
      <c r="AX489" s="36"/>
      <c r="AY489" s="36"/>
      <c r="BB489" s="36"/>
      <c r="BF489" s="41"/>
      <c r="BG489" s="135"/>
      <c r="BH489" s="36"/>
      <c r="BL489" s="36"/>
    </row>
    <row r="490" spans="1:64" s="4" customFormat="1">
      <c r="A490" s="41"/>
      <c r="B490" s="41"/>
      <c r="C490" s="41"/>
      <c r="D490" s="41"/>
      <c r="E490" s="59"/>
      <c r="F490" s="36"/>
      <c r="I490" s="36"/>
      <c r="J490" s="41"/>
      <c r="K490" s="41"/>
      <c r="L490" s="41"/>
      <c r="M490" s="36"/>
      <c r="N490" s="41"/>
      <c r="O490" s="41"/>
      <c r="P490" s="41"/>
      <c r="V490" s="36"/>
      <c r="AB490" s="36"/>
      <c r="AG490" s="36"/>
      <c r="AJ490" s="36"/>
      <c r="AO490" s="36"/>
      <c r="AP490" s="41"/>
      <c r="AQ490" s="41"/>
      <c r="AT490" s="36"/>
      <c r="AX490" s="36"/>
      <c r="AY490" s="36"/>
      <c r="BB490" s="36"/>
      <c r="BF490" s="41"/>
      <c r="BG490" s="135"/>
      <c r="BH490" s="36"/>
      <c r="BL490" s="36"/>
    </row>
    <row r="491" spans="1:64" s="4" customFormat="1">
      <c r="A491" s="41"/>
      <c r="B491" s="41"/>
      <c r="C491" s="41"/>
      <c r="D491" s="41"/>
      <c r="E491" s="59"/>
      <c r="F491" s="36"/>
      <c r="I491" s="36"/>
      <c r="J491" s="41"/>
      <c r="K491" s="41"/>
      <c r="L491" s="41"/>
      <c r="M491" s="36"/>
      <c r="N491" s="41"/>
      <c r="O491" s="41"/>
      <c r="P491" s="41"/>
      <c r="V491" s="36"/>
      <c r="AB491" s="36"/>
      <c r="AG491" s="36"/>
      <c r="AJ491" s="36"/>
      <c r="AO491" s="36"/>
      <c r="AP491" s="41"/>
      <c r="AQ491" s="41"/>
      <c r="AT491" s="36"/>
      <c r="AX491" s="36"/>
      <c r="AY491" s="36"/>
      <c r="BB491" s="36"/>
      <c r="BF491" s="41"/>
      <c r="BG491" s="135"/>
      <c r="BH491" s="36"/>
      <c r="BL491" s="36"/>
    </row>
    <row r="492" spans="1:64" s="4" customFormat="1">
      <c r="A492" s="41"/>
      <c r="B492" s="41"/>
      <c r="C492" s="41"/>
      <c r="D492" s="41"/>
      <c r="E492" s="59"/>
      <c r="F492" s="36"/>
      <c r="I492" s="36"/>
      <c r="J492" s="41"/>
      <c r="K492" s="41"/>
      <c r="L492" s="41"/>
      <c r="M492" s="36"/>
      <c r="N492" s="41"/>
      <c r="O492" s="41"/>
      <c r="P492" s="41"/>
      <c r="V492" s="36"/>
      <c r="AB492" s="36"/>
      <c r="AG492" s="36"/>
      <c r="AJ492" s="36"/>
      <c r="AO492" s="36"/>
      <c r="AP492" s="41"/>
      <c r="AQ492" s="41"/>
      <c r="AT492" s="36"/>
      <c r="AX492" s="36"/>
      <c r="AY492" s="36"/>
      <c r="BB492" s="36"/>
      <c r="BF492" s="41"/>
      <c r="BG492" s="135"/>
      <c r="BH492" s="36"/>
      <c r="BL492" s="36"/>
    </row>
    <row r="493" spans="1:64" s="4" customFormat="1">
      <c r="A493" s="41"/>
      <c r="B493" s="41"/>
      <c r="C493" s="41"/>
      <c r="D493" s="41"/>
      <c r="E493" s="59"/>
      <c r="F493" s="36"/>
      <c r="I493" s="36"/>
      <c r="J493" s="41"/>
      <c r="K493" s="41"/>
      <c r="L493" s="41"/>
      <c r="M493" s="36"/>
      <c r="N493" s="41"/>
      <c r="O493" s="41"/>
      <c r="P493" s="41"/>
      <c r="V493" s="36"/>
      <c r="AB493" s="36"/>
      <c r="AG493" s="36"/>
      <c r="AJ493" s="36"/>
      <c r="AO493" s="36"/>
      <c r="AP493" s="41"/>
      <c r="AQ493" s="41"/>
      <c r="AT493" s="36"/>
      <c r="AX493" s="36"/>
      <c r="AY493" s="36"/>
      <c r="BB493" s="36"/>
      <c r="BF493" s="41"/>
      <c r="BG493" s="135"/>
      <c r="BH493" s="36"/>
      <c r="BL493" s="36"/>
    </row>
    <row r="494" spans="1:64" s="4" customFormat="1">
      <c r="A494" s="41"/>
      <c r="B494" s="41"/>
      <c r="C494" s="41"/>
      <c r="D494" s="41"/>
      <c r="E494" s="59"/>
      <c r="F494" s="36"/>
      <c r="I494" s="36"/>
      <c r="J494" s="41"/>
      <c r="K494" s="41"/>
      <c r="L494" s="41"/>
      <c r="M494" s="36"/>
      <c r="N494" s="41"/>
      <c r="O494" s="41"/>
      <c r="P494" s="41"/>
      <c r="V494" s="36"/>
      <c r="AB494" s="36"/>
      <c r="AG494" s="36"/>
      <c r="AJ494" s="36"/>
      <c r="AO494" s="36"/>
      <c r="AP494" s="41"/>
      <c r="AQ494" s="41"/>
      <c r="AT494" s="36"/>
      <c r="AX494" s="36"/>
      <c r="AY494" s="36"/>
      <c r="BB494" s="36"/>
      <c r="BF494" s="41"/>
      <c r="BG494" s="135"/>
      <c r="BH494" s="36"/>
      <c r="BL494" s="36"/>
    </row>
    <row r="495" spans="1:64" s="4" customFormat="1">
      <c r="A495" s="41"/>
      <c r="B495" s="41"/>
      <c r="C495" s="41"/>
      <c r="D495" s="41"/>
      <c r="E495" s="59"/>
      <c r="F495" s="36"/>
      <c r="I495" s="36"/>
      <c r="J495" s="41"/>
      <c r="K495" s="41"/>
      <c r="L495" s="41"/>
      <c r="M495" s="36"/>
      <c r="N495" s="41"/>
      <c r="O495" s="41"/>
      <c r="P495" s="41"/>
      <c r="V495" s="36"/>
      <c r="AB495" s="36"/>
      <c r="AG495" s="36"/>
      <c r="AJ495" s="36"/>
      <c r="AO495" s="36"/>
      <c r="AP495" s="41"/>
      <c r="AQ495" s="41"/>
      <c r="AT495" s="36"/>
      <c r="AX495" s="36"/>
      <c r="AY495" s="36"/>
      <c r="BB495" s="36"/>
      <c r="BF495" s="41"/>
      <c r="BG495" s="135"/>
      <c r="BH495" s="36"/>
      <c r="BL495" s="36"/>
    </row>
    <row r="496" spans="1:64" s="4" customFormat="1">
      <c r="A496" s="41"/>
      <c r="B496" s="41"/>
      <c r="C496" s="41"/>
      <c r="D496" s="41"/>
      <c r="E496" s="59"/>
      <c r="F496" s="36"/>
      <c r="I496" s="36"/>
      <c r="J496" s="41"/>
      <c r="K496" s="41"/>
      <c r="L496" s="41"/>
      <c r="M496" s="36"/>
      <c r="N496" s="41"/>
      <c r="O496" s="41"/>
      <c r="P496" s="41"/>
      <c r="V496" s="36"/>
      <c r="AB496" s="36"/>
      <c r="AG496" s="36"/>
      <c r="AJ496" s="36"/>
      <c r="AO496" s="36"/>
      <c r="AP496" s="41"/>
      <c r="AQ496" s="41"/>
      <c r="AT496" s="36"/>
      <c r="AX496" s="36"/>
      <c r="AY496" s="36"/>
      <c r="BB496" s="36"/>
      <c r="BF496" s="41"/>
      <c r="BG496" s="135"/>
      <c r="BH496" s="36"/>
      <c r="BL496" s="36"/>
    </row>
    <row r="497" spans="1:64" s="4" customFormat="1">
      <c r="A497" s="41"/>
      <c r="B497" s="41"/>
      <c r="C497" s="41"/>
      <c r="D497" s="41"/>
      <c r="E497" s="59"/>
      <c r="F497" s="36"/>
      <c r="I497" s="36"/>
      <c r="J497" s="41"/>
      <c r="K497" s="41"/>
      <c r="L497" s="41"/>
      <c r="M497" s="36"/>
      <c r="N497" s="41"/>
      <c r="O497" s="41"/>
      <c r="P497" s="41"/>
      <c r="V497" s="36"/>
      <c r="AB497" s="36"/>
      <c r="AG497" s="36"/>
      <c r="AJ497" s="36"/>
      <c r="AO497" s="36"/>
      <c r="AP497" s="41"/>
      <c r="AQ497" s="41"/>
      <c r="AT497" s="36"/>
      <c r="AX497" s="36"/>
      <c r="AY497" s="36"/>
      <c r="BB497" s="36"/>
      <c r="BF497" s="41"/>
      <c r="BG497" s="135"/>
      <c r="BH497" s="36"/>
      <c r="BL497" s="36"/>
    </row>
    <row r="498" spans="1:64" s="4" customFormat="1">
      <c r="A498" s="41"/>
      <c r="B498" s="41"/>
      <c r="C498" s="41"/>
      <c r="D498" s="41"/>
      <c r="E498" s="59"/>
      <c r="F498" s="36"/>
      <c r="I498" s="36"/>
      <c r="J498" s="41"/>
      <c r="K498" s="41"/>
      <c r="L498" s="41"/>
      <c r="M498" s="36"/>
      <c r="N498" s="41"/>
      <c r="O498" s="41"/>
      <c r="P498" s="41"/>
      <c r="V498" s="36"/>
      <c r="AB498" s="36"/>
      <c r="AG498" s="36"/>
      <c r="AJ498" s="36"/>
      <c r="AO498" s="36"/>
      <c r="AP498" s="41"/>
      <c r="AQ498" s="41"/>
      <c r="AT498" s="36"/>
      <c r="AX498" s="36"/>
      <c r="AY498" s="36"/>
      <c r="BB498" s="36"/>
      <c r="BF498" s="41"/>
      <c r="BG498" s="135"/>
      <c r="BH498" s="36"/>
      <c r="BL498" s="36"/>
    </row>
    <row r="499" spans="1:64" s="4" customFormat="1">
      <c r="A499" s="41"/>
      <c r="B499" s="41"/>
      <c r="C499" s="41"/>
      <c r="D499" s="41"/>
      <c r="E499" s="59"/>
      <c r="F499" s="36"/>
      <c r="I499" s="36"/>
      <c r="J499" s="41"/>
      <c r="K499" s="41"/>
      <c r="L499" s="41"/>
      <c r="M499" s="36"/>
      <c r="N499" s="41"/>
      <c r="O499" s="41"/>
      <c r="P499" s="41"/>
      <c r="V499" s="36"/>
      <c r="AB499" s="36"/>
      <c r="AG499" s="36"/>
      <c r="AJ499" s="36"/>
      <c r="AO499" s="36"/>
      <c r="AP499" s="41"/>
      <c r="AQ499" s="41"/>
      <c r="AT499" s="36"/>
      <c r="AX499" s="36"/>
      <c r="AY499" s="36"/>
      <c r="BB499" s="36"/>
      <c r="BF499" s="41"/>
      <c r="BG499" s="135"/>
      <c r="BH499" s="36"/>
      <c r="BL499" s="36"/>
    </row>
    <row r="500" spans="1:64" s="4" customFormat="1">
      <c r="A500" s="41"/>
      <c r="B500" s="41"/>
      <c r="C500" s="41"/>
      <c r="D500" s="41"/>
      <c r="E500" s="59"/>
      <c r="F500" s="36"/>
      <c r="I500" s="36"/>
      <c r="J500" s="41"/>
      <c r="K500" s="41"/>
      <c r="L500" s="41"/>
      <c r="M500" s="36"/>
      <c r="N500" s="41"/>
      <c r="O500" s="41"/>
      <c r="P500" s="41"/>
      <c r="V500" s="36"/>
      <c r="AB500" s="36"/>
      <c r="AG500" s="36"/>
      <c r="AJ500" s="36"/>
      <c r="AO500" s="36"/>
      <c r="AP500" s="41"/>
      <c r="AQ500" s="41"/>
      <c r="AT500" s="36"/>
      <c r="AX500" s="36"/>
      <c r="AY500" s="36"/>
      <c r="BB500" s="36"/>
      <c r="BF500" s="41"/>
      <c r="BG500" s="135"/>
      <c r="BH500" s="36"/>
      <c r="BL500" s="36"/>
    </row>
    <row r="501" spans="1:64" s="4" customFormat="1">
      <c r="A501" s="41"/>
      <c r="B501" s="41"/>
      <c r="C501" s="41"/>
      <c r="D501" s="41"/>
      <c r="E501" s="59"/>
      <c r="F501" s="36"/>
      <c r="I501" s="36"/>
      <c r="J501" s="41"/>
      <c r="K501" s="41"/>
      <c r="L501" s="41"/>
      <c r="M501" s="36"/>
      <c r="N501" s="41"/>
      <c r="O501" s="41"/>
      <c r="P501" s="41"/>
      <c r="V501" s="36"/>
      <c r="AB501" s="36"/>
      <c r="AG501" s="36"/>
      <c r="AJ501" s="36"/>
      <c r="AO501" s="36"/>
      <c r="AP501" s="41"/>
      <c r="AQ501" s="41"/>
      <c r="AT501" s="36"/>
      <c r="AX501" s="36"/>
      <c r="AY501" s="36"/>
      <c r="BB501" s="36"/>
      <c r="BF501" s="41"/>
      <c r="BG501" s="135"/>
      <c r="BH501" s="36"/>
      <c r="BL501" s="36"/>
    </row>
    <row r="502" spans="1:64" s="4" customFormat="1">
      <c r="A502" s="41"/>
      <c r="B502" s="41"/>
      <c r="C502" s="41"/>
      <c r="D502" s="41"/>
      <c r="E502" s="59"/>
      <c r="F502" s="36"/>
      <c r="I502" s="36"/>
      <c r="J502" s="41"/>
      <c r="K502" s="41"/>
      <c r="L502" s="41"/>
      <c r="M502" s="36"/>
      <c r="N502" s="41"/>
      <c r="O502" s="41"/>
      <c r="P502" s="41"/>
      <c r="V502" s="36"/>
      <c r="AB502" s="36"/>
      <c r="AG502" s="36"/>
      <c r="AJ502" s="36"/>
      <c r="AO502" s="36"/>
      <c r="AP502" s="41"/>
      <c r="AQ502" s="41"/>
      <c r="AT502" s="36"/>
      <c r="AX502" s="36"/>
      <c r="AY502" s="36"/>
      <c r="BB502" s="36"/>
      <c r="BF502" s="41"/>
      <c r="BG502" s="135"/>
      <c r="BH502" s="36"/>
      <c r="BL502" s="36"/>
    </row>
    <row r="503" spans="1:64" s="4" customFormat="1">
      <c r="A503" s="41"/>
      <c r="B503" s="41"/>
      <c r="C503" s="41"/>
      <c r="D503" s="41"/>
      <c r="E503" s="59"/>
      <c r="F503" s="36"/>
      <c r="I503" s="36"/>
      <c r="J503" s="41"/>
      <c r="K503" s="41"/>
      <c r="L503" s="41"/>
      <c r="M503" s="36"/>
      <c r="N503" s="41"/>
      <c r="O503" s="41"/>
      <c r="P503" s="41"/>
      <c r="V503" s="36"/>
      <c r="AB503" s="36"/>
      <c r="AG503" s="36"/>
      <c r="AJ503" s="36"/>
      <c r="AO503" s="36"/>
      <c r="AP503" s="41"/>
      <c r="AQ503" s="41"/>
      <c r="AT503" s="36"/>
      <c r="AX503" s="36"/>
      <c r="AY503" s="36"/>
      <c r="BB503" s="36"/>
      <c r="BF503" s="41"/>
      <c r="BG503" s="135"/>
      <c r="BH503" s="36"/>
      <c r="BL503" s="36"/>
    </row>
    <row r="504" spans="1:64" s="4" customFormat="1">
      <c r="A504" s="41"/>
      <c r="B504" s="41"/>
      <c r="C504" s="41"/>
      <c r="D504" s="41"/>
      <c r="E504" s="59"/>
      <c r="F504" s="36"/>
      <c r="I504" s="36"/>
      <c r="J504" s="41"/>
      <c r="K504" s="41"/>
      <c r="L504" s="41"/>
      <c r="M504" s="36"/>
      <c r="N504" s="41"/>
      <c r="O504" s="41"/>
      <c r="P504" s="41"/>
      <c r="V504" s="36"/>
      <c r="AB504" s="36"/>
      <c r="AG504" s="36"/>
      <c r="AJ504" s="36"/>
      <c r="AO504" s="36"/>
      <c r="AP504" s="41"/>
      <c r="AQ504" s="41"/>
      <c r="AT504" s="36"/>
      <c r="AX504" s="36"/>
      <c r="AY504" s="36"/>
      <c r="BB504" s="36"/>
      <c r="BF504" s="41"/>
      <c r="BG504" s="135"/>
      <c r="BH504" s="36"/>
      <c r="BL504" s="36"/>
    </row>
    <row r="505" spans="1:64" s="4" customFormat="1">
      <c r="A505" s="41"/>
      <c r="B505" s="41"/>
      <c r="C505" s="41"/>
      <c r="D505" s="41"/>
      <c r="E505" s="59"/>
      <c r="F505" s="36"/>
      <c r="I505" s="36"/>
      <c r="J505" s="41"/>
      <c r="K505" s="41"/>
      <c r="L505" s="41"/>
      <c r="M505" s="36"/>
      <c r="N505" s="41"/>
      <c r="O505" s="41"/>
      <c r="P505" s="41"/>
      <c r="V505" s="36"/>
      <c r="AB505" s="36"/>
      <c r="AG505" s="36"/>
      <c r="AJ505" s="36"/>
      <c r="AO505" s="36"/>
      <c r="AP505" s="41"/>
      <c r="AQ505" s="41"/>
      <c r="AT505" s="36"/>
      <c r="AX505" s="36"/>
      <c r="AY505" s="36"/>
      <c r="BB505" s="36"/>
      <c r="BF505" s="41"/>
      <c r="BG505" s="135"/>
      <c r="BH505" s="36"/>
      <c r="BL505" s="36"/>
    </row>
    <row r="506" spans="1:64" s="4" customFormat="1">
      <c r="A506" s="41"/>
      <c r="B506" s="41"/>
      <c r="C506" s="41"/>
      <c r="D506" s="41"/>
      <c r="E506" s="59"/>
      <c r="F506" s="36"/>
      <c r="I506" s="36"/>
      <c r="J506" s="41"/>
      <c r="K506" s="41"/>
      <c r="L506" s="41"/>
      <c r="M506" s="36"/>
      <c r="N506" s="41"/>
      <c r="O506" s="41"/>
      <c r="P506" s="41"/>
      <c r="V506" s="36"/>
      <c r="AB506" s="36"/>
      <c r="AG506" s="36"/>
      <c r="AJ506" s="36"/>
      <c r="AO506" s="36"/>
      <c r="AP506" s="41"/>
      <c r="AQ506" s="41"/>
      <c r="AT506" s="36"/>
      <c r="AX506" s="36"/>
      <c r="AY506" s="36"/>
      <c r="BB506" s="36"/>
      <c r="BF506" s="41"/>
      <c r="BG506" s="135"/>
      <c r="BH506" s="36"/>
      <c r="BL506" s="36"/>
    </row>
    <row r="507" spans="1:64" s="4" customFormat="1">
      <c r="A507" s="41"/>
      <c r="B507" s="41"/>
      <c r="C507" s="41"/>
      <c r="D507" s="41"/>
      <c r="E507" s="59"/>
      <c r="F507" s="36"/>
      <c r="I507" s="36"/>
      <c r="J507" s="41"/>
      <c r="K507" s="41"/>
      <c r="L507" s="41"/>
      <c r="M507" s="36"/>
      <c r="N507" s="41"/>
      <c r="O507" s="41"/>
      <c r="P507" s="41"/>
      <c r="V507" s="36"/>
      <c r="AB507" s="36"/>
      <c r="AG507" s="36"/>
      <c r="AJ507" s="36"/>
      <c r="AO507" s="36"/>
      <c r="AP507" s="41"/>
      <c r="AQ507" s="41"/>
      <c r="AT507" s="36"/>
      <c r="AX507" s="36"/>
      <c r="AY507" s="36"/>
      <c r="BB507" s="36"/>
      <c r="BF507" s="41"/>
      <c r="BG507" s="135"/>
      <c r="BH507" s="36"/>
      <c r="BL507" s="36"/>
    </row>
    <row r="508" spans="1:64" s="4" customFormat="1">
      <c r="A508" s="41"/>
      <c r="B508" s="41"/>
      <c r="C508" s="41"/>
      <c r="D508" s="41"/>
      <c r="E508" s="59"/>
      <c r="F508" s="36"/>
      <c r="I508" s="36"/>
      <c r="J508" s="41"/>
      <c r="K508" s="41"/>
      <c r="L508" s="41"/>
      <c r="M508" s="36"/>
      <c r="N508" s="41"/>
      <c r="O508" s="41"/>
      <c r="P508" s="41"/>
      <c r="V508" s="36"/>
      <c r="AB508" s="36"/>
      <c r="AG508" s="36"/>
      <c r="AJ508" s="36"/>
      <c r="AO508" s="36"/>
      <c r="AP508" s="41"/>
      <c r="AQ508" s="41"/>
      <c r="AT508" s="36"/>
      <c r="AX508" s="36"/>
      <c r="AY508" s="36"/>
      <c r="BB508" s="36"/>
      <c r="BF508" s="41"/>
      <c r="BG508" s="135"/>
      <c r="BH508" s="36"/>
      <c r="BL508" s="36"/>
    </row>
    <row r="509" spans="1:64" s="4" customFormat="1">
      <c r="A509" s="41"/>
      <c r="B509" s="41"/>
      <c r="C509" s="41"/>
      <c r="D509" s="41"/>
      <c r="E509" s="59"/>
      <c r="F509" s="36"/>
      <c r="I509" s="36"/>
      <c r="J509" s="41"/>
      <c r="K509" s="41"/>
      <c r="L509" s="41"/>
      <c r="M509" s="36"/>
      <c r="N509" s="41"/>
      <c r="O509" s="41"/>
      <c r="P509" s="41"/>
      <c r="V509" s="36"/>
      <c r="AB509" s="36"/>
      <c r="AG509" s="36"/>
      <c r="AJ509" s="36"/>
      <c r="AO509" s="36"/>
      <c r="AP509" s="41"/>
      <c r="AQ509" s="41"/>
      <c r="AT509" s="36"/>
      <c r="AX509" s="36"/>
      <c r="AY509" s="36"/>
      <c r="BB509" s="36"/>
      <c r="BF509" s="41"/>
      <c r="BG509" s="135"/>
      <c r="BH509" s="36"/>
      <c r="BL509" s="36"/>
    </row>
    <row r="510" spans="1:64" s="4" customFormat="1">
      <c r="A510" s="41"/>
      <c r="B510" s="41"/>
      <c r="C510" s="41"/>
      <c r="D510" s="41"/>
      <c r="E510" s="59"/>
      <c r="F510" s="36"/>
      <c r="I510" s="36"/>
      <c r="J510" s="41"/>
      <c r="K510" s="41"/>
      <c r="L510" s="41"/>
      <c r="M510" s="36"/>
      <c r="N510" s="41"/>
      <c r="O510" s="41"/>
      <c r="P510" s="41"/>
      <c r="V510" s="36"/>
      <c r="AB510" s="36"/>
      <c r="AG510" s="36"/>
      <c r="AJ510" s="36"/>
      <c r="AO510" s="36"/>
      <c r="AP510" s="41"/>
      <c r="AQ510" s="41"/>
      <c r="AT510" s="36"/>
      <c r="AX510" s="36"/>
      <c r="AY510" s="36"/>
      <c r="BB510" s="36"/>
      <c r="BF510" s="41"/>
      <c r="BG510" s="135"/>
      <c r="BH510" s="36"/>
      <c r="BL510" s="36"/>
    </row>
    <row r="511" spans="1:64" s="4" customFormat="1">
      <c r="A511" s="41"/>
      <c r="B511" s="41"/>
      <c r="C511" s="41"/>
      <c r="D511" s="41"/>
      <c r="E511" s="59"/>
      <c r="F511" s="36"/>
      <c r="I511" s="36"/>
      <c r="J511" s="41"/>
      <c r="K511" s="41"/>
      <c r="L511" s="41"/>
      <c r="M511" s="36"/>
      <c r="N511" s="41"/>
      <c r="O511" s="41"/>
      <c r="P511" s="41"/>
      <c r="V511" s="36"/>
      <c r="AB511" s="36"/>
      <c r="AG511" s="36"/>
      <c r="AJ511" s="36"/>
      <c r="AO511" s="36"/>
      <c r="AP511" s="41"/>
      <c r="AQ511" s="41"/>
      <c r="AT511" s="36"/>
      <c r="AX511" s="36"/>
      <c r="AY511" s="36"/>
      <c r="BB511" s="36"/>
      <c r="BF511" s="41"/>
      <c r="BG511" s="135"/>
      <c r="BH511" s="36"/>
      <c r="BL511" s="36"/>
    </row>
    <row r="512" spans="1:64" s="4" customFormat="1">
      <c r="A512" s="41"/>
      <c r="B512" s="41"/>
      <c r="C512" s="41"/>
      <c r="D512" s="41"/>
      <c r="E512" s="59"/>
      <c r="F512" s="36"/>
      <c r="I512" s="36"/>
      <c r="J512" s="41"/>
      <c r="K512" s="41"/>
      <c r="L512" s="41"/>
      <c r="M512" s="36"/>
      <c r="N512" s="41"/>
      <c r="O512" s="41"/>
      <c r="P512" s="41"/>
      <c r="V512" s="36"/>
      <c r="AB512" s="36"/>
      <c r="AG512" s="36"/>
      <c r="AJ512" s="36"/>
      <c r="AO512" s="36"/>
      <c r="AP512" s="41"/>
      <c r="AQ512" s="41"/>
      <c r="AT512" s="36"/>
      <c r="AX512" s="36"/>
      <c r="AY512" s="36"/>
      <c r="BB512" s="36"/>
      <c r="BF512" s="41"/>
      <c r="BG512" s="135"/>
      <c r="BH512" s="36"/>
      <c r="BL512" s="36"/>
    </row>
    <row r="513" spans="1:64" s="4" customFormat="1">
      <c r="A513" s="41"/>
      <c r="B513" s="41"/>
      <c r="C513" s="41"/>
      <c r="D513" s="41"/>
      <c r="E513" s="59"/>
      <c r="F513" s="36"/>
      <c r="I513" s="36"/>
      <c r="J513" s="41"/>
      <c r="K513" s="41"/>
      <c r="L513" s="41"/>
      <c r="M513" s="36"/>
      <c r="N513" s="41"/>
      <c r="O513" s="41"/>
      <c r="P513" s="41"/>
      <c r="V513" s="36"/>
      <c r="AB513" s="36"/>
      <c r="AG513" s="36"/>
      <c r="AJ513" s="36"/>
      <c r="AO513" s="36"/>
      <c r="AP513" s="41"/>
      <c r="AQ513" s="41"/>
      <c r="AT513" s="36"/>
      <c r="AX513" s="36"/>
      <c r="AY513" s="36"/>
      <c r="BB513" s="36"/>
      <c r="BF513" s="41"/>
      <c r="BG513" s="135"/>
      <c r="BH513" s="36"/>
      <c r="BL513" s="36"/>
    </row>
    <row r="514" spans="1:64" s="4" customFormat="1">
      <c r="A514" s="41"/>
      <c r="B514" s="41"/>
      <c r="C514" s="41"/>
      <c r="D514" s="41"/>
      <c r="E514" s="59"/>
      <c r="F514" s="36"/>
      <c r="I514" s="36"/>
      <c r="J514" s="41"/>
      <c r="K514" s="41"/>
      <c r="L514" s="41"/>
      <c r="M514" s="36"/>
      <c r="N514" s="41"/>
      <c r="O514" s="41"/>
      <c r="P514" s="41"/>
      <c r="V514" s="36"/>
      <c r="AB514" s="36"/>
      <c r="AG514" s="36"/>
      <c r="AJ514" s="36"/>
      <c r="AO514" s="36"/>
      <c r="AP514" s="41"/>
      <c r="AQ514" s="41"/>
      <c r="AT514" s="36"/>
      <c r="AX514" s="36"/>
      <c r="AY514" s="36"/>
      <c r="BB514" s="36"/>
      <c r="BF514" s="41"/>
      <c r="BG514" s="135"/>
      <c r="BH514" s="36"/>
      <c r="BL514" s="36"/>
    </row>
    <row r="515" spans="1:64" s="4" customFormat="1">
      <c r="A515" s="41"/>
      <c r="B515" s="41"/>
      <c r="C515" s="41"/>
      <c r="D515" s="41"/>
      <c r="E515" s="59"/>
      <c r="F515" s="36"/>
      <c r="I515" s="36"/>
      <c r="J515" s="41"/>
      <c r="K515" s="41"/>
      <c r="L515" s="41"/>
      <c r="M515" s="36"/>
      <c r="N515" s="41"/>
      <c r="O515" s="41"/>
      <c r="P515" s="41"/>
      <c r="V515" s="36"/>
      <c r="AB515" s="36"/>
      <c r="AG515" s="36"/>
      <c r="AJ515" s="36"/>
      <c r="AO515" s="36"/>
      <c r="AP515" s="41"/>
      <c r="AQ515" s="41"/>
      <c r="AT515" s="36"/>
      <c r="AX515" s="36"/>
      <c r="AY515" s="36"/>
      <c r="BB515" s="36"/>
      <c r="BF515" s="41"/>
      <c r="BG515" s="135"/>
      <c r="BH515" s="36"/>
      <c r="BL515" s="36"/>
    </row>
    <row r="516" spans="1:64" s="4" customFormat="1">
      <c r="A516" s="41"/>
      <c r="B516" s="41"/>
      <c r="C516" s="41"/>
      <c r="D516" s="41"/>
      <c r="E516" s="59"/>
      <c r="F516" s="36"/>
      <c r="I516" s="36"/>
      <c r="J516" s="41"/>
      <c r="K516" s="41"/>
      <c r="L516" s="41"/>
      <c r="M516" s="36"/>
      <c r="N516" s="41"/>
      <c r="O516" s="41"/>
      <c r="P516" s="41"/>
      <c r="V516" s="36"/>
      <c r="AB516" s="36"/>
      <c r="AG516" s="36"/>
      <c r="AJ516" s="36"/>
      <c r="AO516" s="36"/>
      <c r="AP516" s="41"/>
      <c r="AQ516" s="41"/>
      <c r="AT516" s="36"/>
      <c r="AX516" s="36"/>
      <c r="AY516" s="36"/>
      <c r="BB516" s="36"/>
      <c r="BF516" s="41"/>
      <c r="BG516" s="135"/>
      <c r="BH516" s="36"/>
      <c r="BL516" s="36"/>
    </row>
    <row r="517" spans="1:64" s="4" customFormat="1">
      <c r="A517" s="41"/>
      <c r="B517" s="41"/>
      <c r="C517" s="41"/>
      <c r="D517" s="41"/>
      <c r="E517" s="59"/>
      <c r="F517" s="36"/>
      <c r="I517" s="36"/>
      <c r="J517" s="41"/>
      <c r="K517" s="41"/>
      <c r="L517" s="41"/>
      <c r="M517" s="36"/>
      <c r="N517" s="41"/>
      <c r="O517" s="41"/>
      <c r="P517" s="41"/>
      <c r="V517" s="36"/>
      <c r="AB517" s="36"/>
      <c r="AG517" s="36"/>
      <c r="AJ517" s="36"/>
      <c r="AO517" s="36"/>
      <c r="AP517" s="41"/>
      <c r="AQ517" s="41"/>
      <c r="AT517" s="36"/>
      <c r="AX517" s="36"/>
      <c r="AY517" s="36"/>
      <c r="BB517" s="36"/>
      <c r="BF517" s="41"/>
      <c r="BG517" s="135"/>
      <c r="BH517" s="36"/>
      <c r="BL517" s="36"/>
    </row>
    <row r="518" spans="1:64" s="4" customFormat="1">
      <c r="A518" s="41"/>
      <c r="B518" s="41"/>
      <c r="C518" s="41"/>
      <c r="D518" s="41"/>
      <c r="E518" s="59"/>
      <c r="F518" s="36"/>
      <c r="I518" s="36"/>
      <c r="J518" s="41"/>
      <c r="K518" s="41"/>
      <c r="L518" s="41"/>
      <c r="M518" s="36"/>
      <c r="N518" s="41"/>
      <c r="O518" s="41"/>
      <c r="P518" s="41"/>
      <c r="V518" s="36"/>
      <c r="AB518" s="36"/>
      <c r="AG518" s="36"/>
      <c r="AJ518" s="36"/>
      <c r="AO518" s="36"/>
      <c r="AP518" s="41"/>
      <c r="AQ518" s="41"/>
      <c r="AT518" s="36"/>
      <c r="AX518" s="36"/>
      <c r="AY518" s="36"/>
      <c r="BB518" s="36"/>
      <c r="BF518" s="41"/>
      <c r="BG518" s="135"/>
      <c r="BH518" s="36"/>
      <c r="BL518" s="36"/>
    </row>
    <row r="519" spans="1:64" s="4" customFormat="1">
      <c r="A519" s="41"/>
      <c r="B519" s="41"/>
      <c r="C519" s="41"/>
      <c r="D519" s="41"/>
      <c r="E519" s="59"/>
      <c r="F519" s="36"/>
      <c r="I519" s="36"/>
      <c r="J519" s="41"/>
      <c r="K519" s="41"/>
      <c r="L519" s="41"/>
      <c r="M519" s="36"/>
      <c r="N519" s="41"/>
      <c r="O519" s="41"/>
      <c r="P519" s="41"/>
      <c r="V519" s="36"/>
      <c r="AB519" s="36"/>
      <c r="AG519" s="36"/>
      <c r="AJ519" s="36"/>
      <c r="AO519" s="36"/>
      <c r="AP519" s="41"/>
      <c r="AQ519" s="41"/>
      <c r="AT519" s="36"/>
      <c r="AX519" s="36"/>
      <c r="AY519" s="36"/>
      <c r="BB519" s="36"/>
      <c r="BF519" s="41"/>
      <c r="BG519" s="135"/>
      <c r="BH519" s="36"/>
      <c r="BL519" s="36"/>
    </row>
    <row r="520" spans="1:64" s="4" customFormat="1">
      <c r="A520" s="41"/>
      <c r="B520" s="41"/>
      <c r="C520" s="41"/>
      <c r="D520" s="41"/>
      <c r="E520" s="59"/>
      <c r="F520" s="36"/>
      <c r="I520" s="36"/>
      <c r="J520" s="41"/>
      <c r="K520" s="41"/>
      <c r="L520" s="41"/>
      <c r="M520" s="36"/>
      <c r="N520" s="41"/>
      <c r="O520" s="41"/>
      <c r="P520" s="41"/>
      <c r="V520" s="36"/>
      <c r="AB520" s="36"/>
      <c r="AG520" s="36"/>
      <c r="AJ520" s="36"/>
      <c r="AO520" s="36"/>
      <c r="AP520" s="41"/>
      <c r="AQ520" s="41"/>
      <c r="AT520" s="36"/>
      <c r="AX520" s="36"/>
      <c r="AY520" s="36"/>
      <c r="BB520" s="36"/>
      <c r="BF520" s="41"/>
      <c r="BG520" s="135"/>
      <c r="BH520" s="36"/>
      <c r="BL520" s="36"/>
    </row>
    <row r="521" spans="1:64" s="4" customFormat="1">
      <c r="A521" s="41"/>
      <c r="B521" s="41"/>
      <c r="C521" s="41"/>
      <c r="D521" s="41"/>
      <c r="E521" s="59"/>
      <c r="F521" s="36"/>
      <c r="I521" s="36"/>
      <c r="J521" s="41"/>
      <c r="K521" s="41"/>
      <c r="L521" s="41"/>
      <c r="M521" s="36"/>
      <c r="N521" s="41"/>
      <c r="O521" s="41"/>
      <c r="P521" s="41"/>
      <c r="V521" s="36"/>
      <c r="AB521" s="36"/>
      <c r="AG521" s="36"/>
      <c r="AJ521" s="36"/>
      <c r="AO521" s="36"/>
      <c r="AP521" s="41"/>
      <c r="AQ521" s="41"/>
      <c r="AT521" s="36"/>
      <c r="AX521" s="36"/>
      <c r="AY521" s="36"/>
      <c r="BB521" s="36"/>
      <c r="BF521" s="41"/>
      <c r="BG521" s="135"/>
      <c r="BH521" s="36"/>
      <c r="BL521" s="36"/>
    </row>
    <row r="522" spans="1:64" s="4" customFormat="1">
      <c r="A522" s="41"/>
      <c r="B522" s="41"/>
      <c r="C522" s="41"/>
      <c r="D522" s="41"/>
      <c r="E522" s="59"/>
      <c r="F522" s="36"/>
      <c r="I522" s="36"/>
      <c r="J522" s="41"/>
      <c r="K522" s="41"/>
      <c r="L522" s="41"/>
      <c r="M522" s="36"/>
      <c r="N522" s="41"/>
      <c r="O522" s="41"/>
      <c r="P522" s="41"/>
      <c r="V522" s="36"/>
      <c r="AB522" s="36"/>
      <c r="AG522" s="36"/>
      <c r="AJ522" s="36"/>
      <c r="AO522" s="36"/>
      <c r="AP522" s="41"/>
      <c r="AQ522" s="41"/>
      <c r="AT522" s="36"/>
      <c r="AX522" s="36"/>
      <c r="AY522" s="36"/>
      <c r="BB522" s="36"/>
      <c r="BF522" s="41"/>
      <c r="BG522" s="135"/>
      <c r="BH522" s="36"/>
      <c r="BL522" s="36"/>
    </row>
    <row r="523" spans="1:64" s="4" customFormat="1">
      <c r="A523" s="41"/>
      <c r="B523" s="41"/>
      <c r="C523" s="41"/>
      <c r="D523" s="41"/>
      <c r="E523" s="59"/>
      <c r="F523" s="36"/>
      <c r="I523" s="36"/>
      <c r="J523" s="41"/>
      <c r="K523" s="41"/>
      <c r="L523" s="41"/>
      <c r="M523" s="36"/>
      <c r="N523" s="41"/>
      <c r="O523" s="41"/>
      <c r="P523" s="41"/>
      <c r="V523" s="36"/>
      <c r="AB523" s="36"/>
      <c r="AG523" s="36"/>
      <c r="AJ523" s="36"/>
      <c r="AO523" s="36"/>
      <c r="AP523" s="41"/>
      <c r="AQ523" s="41"/>
      <c r="AT523" s="36"/>
      <c r="AX523" s="36"/>
      <c r="AY523" s="36"/>
      <c r="BB523" s="36"/>
      <c r="BF523" s="41"/>
      <c r="BG523" s="135"/>
      <c r="BH523" s="36"/>
      <c r="BL523" s="36"/>
    </row>
    <row r="524" spans="1:64" s="4" customFormat="1">
      <c r="A524" s="41"/>
      <c r="B524" s="41"/>
      <c r="C524" s="41"/>
      <c r="D524" s="41"/>
      <c r="E524" s="59"/>
      <c r="F524" s="36"/>
      <c r="I524" s="36"/>
      <c r="J524" s="41"/>
      <c r="K524" s="41"/>
      <c r="L524" s="41"/>
      <c r="M524" s="36"/>
      <c r="N524" s="41"/>
      <c r="O524" s="41"/>
      <c r="P524" s="41"/>
      <c r="V524" s="36"/>
      <c r="AB524" s="36"/>
      <c r="AG524" s="36"/>
      <c r="AJ524" s="36"/>
      <c r="AO524" s="36"/>
      <c r="AP524" s="41"/>
      <c r="AQ524" s="41"/>
      <c r="AT524" s="36"/>
      <c r="AX524" s="36"/>
      <c r="AY524" s="36"/>
      <c r="BB524" s="36"/>
      <c r="BF524" s="41"/>
      <c r="BG524" s="135"/>
      <c r="BH524" s="36"/>
      <c r="BL524" s="36"/>
    </row>
    <row r="525" spans="1:64" s="4" customFormat="1">
      <c r="A525" s="41"/>
      <c r="B525" s="41"/>
      <c r="C525" s="41"/>
      <c r="D525" s="41"/>
      <c r="E525" s="59"/>
      <c r="F525" s="36"/>
      <c r="I525" s="36"/>
      <c r="J525" s="41"/>
      <c r="K525" s="41"/>
      <c r="L525" s="41"/>
      <c r="M525" s="36"/>
      <c r="N525" s="41"/>
      <c r="O525" s="41"/>
      <c r="P525" s="41"/>
      <c r="V525" s="36"/>
      <c r="AB525" s="36"/>
      <c r="AG525" s="36"/>
      <c r="AJ525" s="36"/>
      <c r="AO525" s="36"/>
      <c r="AP525" s="41"/>
      <c r="AQ525" s="41"/>
      <c r="AT525" s="36"/>
      <c r="AX525" s="36"/>
      <c r="AY525" s="36"/>
      <c r="BB525" s="36"/>
      <c r="BF525" s="41"/>
      <c r="BG525" s="135"/>
      <c r="BH525" s="36"/>
      <c r="BL525" s="36"/>
    </row>
    <row r="526" spans="1:64" s="4" customFormat="1">
      <c r="A526" s="41"/>
      <c r="B526" s="41"/>
      <c r="C526" s="41"/>
      <c r="D526" s="41"/>
      <c r="E526" s="59"/>
      <c r="F526" s="36"/>
      <c r="I526" s="36"/>
      <c r="J526" s="41"/>
      <c r="K526" s="41"/>
      <c r="L526" s="41"/>
      <c r="M526" s="36"/>
      <c r="N526" s="41"/>
      <c r="O526" s="41"/>
      <c r="P526" s="41"/>
      <c r="V526" s="36"/>
      <c r="AB526" s="36"/>
      <c r="AG526" s="36"/>
      <c r="AJ526" s="36"/>
      <c r="AO526" s="36"/>
      <c r="AP526" s="41"/>
      <c r="AQ526" s="41"/>
      <c r="AT526" s="36"/>
      <c r="AX526" s="36"/>
      <c r="AY526" s="36"/>
      <c r="BB526" s="36"/>
      <c r="BF526" s="41"/>
      <c r="BG526" s="135"/>
      <c r="BH526" s="36"/>
      <c r="BL526" s="36"/>
    </row>
    <row r="527" spans="1:64" s="4" customFormat="1">
      <c r="A527" s="41"/>
      <c r="B527" s="41"/>
      <c r="C527" s="41"/>
      <c r="D527" s="41"/>
      <c r="E527" s="59"/>
      <c r="F527" s="36"/>
      <c r="I527" s="36"/>
      <c r="J527" s="41"/>
      <c r="K527" s="41"/>
      <c r="L527" s="41"/>
      <c r="M527" s="36"/>
      <c r="N527" s="41"/>
      <c r="O527" s="41"/>
      <c r="P527" s="41"/>
      <c r="V527" s="36"/>
      <c r="AB527" s="36"/>
      <c r="AG527" s="36"/>
      <c r="AJ527" s="36"/>
      <c r="AO527" s="36"/>
      <c r="AP527" s="41"/>
      <c r="AQ527" s="41"/>
      <c r="AT527" s="36"/>
      <c r="AX527" s="36"/>
      <c r="AY527" s="36"/>
      <c r="BB527" s="36"/>
      <c r="BF527" s="41"/>
      <c r="BG527" s="135"/>
      <c r="BH527" s="36"/>
      <c r="BL527" s="36"/>
    </row>
    <row r="528" spans="1:64" s="4" customFormat="1">
      <c r="A528" s="41"/>
      <c r="B528" s="41"/>
      <c r="C528" s="41"/>
      <c r="D528" s="41"/>
      <c r="E528" s="59"/>
      <c r="F528" s="36"/>
      <c r="I528" s="36"/>
      <c r="J528" s="41"/>
      <c r="K528" s="41"/>
      <c r="L528" s="41"/>
      <c r="M528" s="36"/>
      <c r="N528" s="41"/>
      <c r="O528" s="41"/>
      <c r="P528" s="41"/>
      <c r="V528" s="36"/>
      <c r="AB528" s="36"/>
      <c r="AG528" s="36"/>
      <c r="AJ528" s="36"/>
      <c r="AO528" s="36"/>
      <c r="AP528" s="41"/>
      <c r="AQ528" s="41"/>
      <c r="AT528" s="36"/>
      <c r="AX528" s="36"/>
      <c r="AY528" s="36"/>
      <c r="BB528" s="36"/>
      <c r="BF528" s="41"/>
      <c r="BG528" s="135"/>
      <c r="BH528" s="36"/>
      <c r="BL528" s="36"/>
    </row>
    <row r="529" spans="1:64" s="4" customFormat="1">
      <c r="A529" s="41"/>
      <c r="B529" s="41"/>
      <c r="C529" s="41"/>
      <c r="D529" s="41"/>
      <c r="E529" s="59"/>
      <c r="F529" s="36"/>
      <c r="I529" s="36"/>
      <c r="J529" s="41"/>
      <c r="K529" s="41"/>
      <c r="L529" s="41"/>
      <c r="M529" s="36"/>
      <c r="N529" s="41"/>
      <c r="O529" s="41"/>
      <c r="P529" s="41"/>
      <c r="V529" s="36"/>
      <c r="AB529" s="36"/>
      <c r="AG529" s="36"/>
      <c r="AJ529" s="36"/>
      <c r="AO529" s="36"/>
      <c r="AP529" s="41"/>
      <c r="AQ529" s="41"/>
      <c r="AT529" s="36"/>
      <c r="AX529" s="36"/>
      <c r="AY529" s="36"/>
      <c r="BB529" s="36"/>
      <c r="BF529" s="41"/>
      <c r="BG529" s="135"/>
      <c r="BH529" s="36"/>
      <c r="BL529" s="36"/>
    </row>
    <row r="530" spans="1:64" s="4" customFormat="1">
      <c r="A530" s="41"/>
      <c r="B530" s="41"/>
      <c r="C530" s="41"/>
      <c r="D530" s="41"/>
      <c r="E530" s="59"/>
      <c r="F530" s="36"/>
      <c r="I530" s="36"/>
      <c r="J530" s="41"/>
      <c r="K530" s="41"/>
      <c r="L530" s="41"/>
      <c r="M530" s="36"/>
      <c r="N530" s="41"/>
      <c r="O530" s="41"/>
      <c r="P530" s="41"/>
      <c r="V530" s="36"/>
      <c r="AB530" s="36"/>
      <c r="AG530" s="36"/>
      <c r="AJ530" s="36"/>
      <c r="AO530" s="36"/>
      <c r="AP530" s="41"/>
      <c r="AQ530" s="41"/>
      <c r="AT530" s="36"/>
      <c r="AX530" s="36"/>
      <c r="AY530" s="36"/>
      <c r="BB530" s="36"/>
      <c r="BF530" s="41"/>
      <c r="BG530" s="135"/>
      <c r="BH530" s="36"/>
      <c r="BL530" s="36"/>
    </row>
    <row r="531" spans="1:64" s="4" customFormat="1">
      <c r="A531" s="41"/>
      <c r="B531" s="41"/>
      <c r="C531" s="41"/>
      <c r="D531" s="41"/>
      <c r="E531" s="59"/>
      <c r="F531" s="36"/>
      <c r="I531" s="36"/>
      <c r="J531" s="41"/>
      <c r="K531" s="41"/>
      <c r="L531" s="41"/>
      <c r="M531" s="36"/>
      <c r="N531" s="41"/>
      <c r="O531" s="41"/>
      <c r="P531" s="41"/>
      <c r="V531" s="36"/>
      <c r="AB531" s="36"/>
      <c r="AG531" s="36"/>
      <c r="AJ531" s="36"/>
      <c r="AO531" s="36"/>
      <c r="AP531" s="41"/>
      <c r="AQ531" s="41"/>
      <c r="AT531" s="36"/>
      <c r="AX531" s="36"/>
      <c r="AY531" s="36"/>
      <c r="BB531" s="36"/>
      <c r="BF531" s="41"/>
      <c r="BG531" s="135"/>
      <c r="BH531" s="36"/>
      <c r="BL531" s="36"/>
    </row>
    <row r="532" spans="1:64" s="4" customFormat="1">
      <c r="A532" s="41"/>
      <c r="B532" s="41"/>
      <c r="C532" s="41"/>
      <c r="D532" s="41"/>
      <c r="E532" s="59"/>
      <c r="F532" s="36"/>
      <c r="I532" s="36"/>
      <c r="J532" s="41"/>
      <c r="K532" s="41"/>
      <c r="L532" s="41"/>
      <c r="M532" s="36"/>
      <c r="N532" s="41"/>
      <c r="O532" s="41"/>
      <c r="P532" s="41"/>
      <c r="V532" s="36"/>
      <c r="AB532" s="36"/>
      <c r="AG532" s="36"/>
      <c r="AJ532" s="36"/>
      <c r="AO532" s="36"/>
      <c r="AP532" s="41"/>
      <c r="AQ532" s="41"/>
      <c r="AT532" s="36"/>
      <c r="AX532" s="36"/>
      <c r="AY532" s="36"/>
      <c r="BB532" s="36"/>
      <c r="BF532" s="41"/>
      <c r="BG532" s="135"/>
      <c r="BH532" s="36"/>
      <c r="BL532" s="36"/>
    </row>
    <row r="533" spans="1:64" s="4" customFormat="1">
      <c r="A533" s="41"/>
      <c r="B533" s="41"/>
      <c r="C533" s="41"/>
      <c r="D533" s="41"/>
      <c r="E533" s="59"/>
      <c r="F533" s="36"/>
      <c r="I533" s="36"/>
      <c r="J533" s="41"/>
      <c r="K533" s="41"/>
      <c r="L533" s="41"/>
      <c r="M533" s="36"/>
      <c r="N533" s="41"/>
      <c r="O533" s="41"/>
      <c r="P533" s="41"/>
      <c r="V533" s="36"/>
      <c r="AB533" s="36"/>
      <c r="AG533" s="36"/>
      <c r="AJ533" s="36"/>
      <c r="AO533" s="36"/>
      <c r="AP533" s="41"/>
      <c r="AQ533" s="41"/>
      <c r="AT533" s="36"/>
      <c r="AX533" s="36"/>
      <c r="AY533" s="36"/>
      <c r="BB533" s="36"/>
      <c r="BF533" s="41"/>
      <c r="BG533" s="135"/>
      <c r="BH533" s="36"/>
      <c r="BL533" s="36"/>
    </row>
    <row r="534" spans="1:64" s="4" customFormat="1">
      <c r="A534" s="41"/>
      <c r="B534" s="41"/>
      <c r="C534" s="41"/>
      <c r="D534" s="41"/>
      <c r="E534" s="59"/>
      <c r="F534" s="36"/>
      <c r="I534" s="36"/>
      <c r="J534" s="41"/>
      <c r="K534" s="41"/>
      <c r="L534" s="41"/>
      <c r="M534" s="36"/>
      <c r="N534" s="41"/>
      <c r="O534" s="41"/>
      <c r="P534" s="41"/>
      <c r="V534" s="36"/>
      <c r="AB534" s="36"/>
      <c r="AG534" s="36"/>
      <c r="AJ534" s="36"/>
      <c r="AO534" s="36"/>
      <c r="AP534" s="41"/>
      <c r="AQ534" s="41"/>
      <c r="AT534" s="36"/>
      <c r="AX534" s="36"/>
      <c r="AY534" s="36"/>
      <c r="BB534" s="36"/>
      <c r="BF534" s="41"/>
      <c r="BG534" s="135"/>
      <c r="BH534" s="36"/>
      <c r="BL534" s="36"/>
    </row>
    <row r="535" spans="1:64" s="4" customFormat="1">
      <c r="A535" s="41"/>
      <c r="B535" s="41"/>
      <c r="C535" s="41"/>
      <c r="D535" s="41"/>
      <c r="E535" s="59"/>
      <c r="F535" s="36"/>
      <c r="I535" s="36"/>
      <c r="J535" s="41"/>
      <c r="K535" s="41"/>
      <c r="L535" s="41"/>
      <c r="M535" s="36"/>
      <c r="N535" s="41"/>
      <c r="O535" s="41"/>
      <c r="P535" s="41"/>
      <c r="V535" s="36"/>
      <c r="AB535" s="36"/>
      <c r="AG535" s="36"/>
      <c r="AJ535" s="36"/>
      <c r="AO535" s="36"/>
      <c r="AP535" s="41"/>
      <c r="AQ535" s="41"/>
      <c r="AT535" s="36"/>
      <c r="AX535" s="36"/>
      <c r="AY535" s="36"/>
      <c r="BB535" s="36"/>
      <c r="BF535" s="41"/>
      <c r="BG535" s="135"/>
      <c r="BH535" s="36"/>
      <c r="BL535" s="36"/>
    </row>
    <row r="536" spans="1:64" s="4" customFormat="1">
      <c r="A536" s="41"/>
      <c r="B536" s="41"/>
      <c r="C536" s="41"/>
      <c r="D536" s="41"/>
      <c r="E536" s="59"/>
      <c r="F536" s="36"/>
      <c r="I536" s="36"/>
      <c r="J536" s="41"/>
      <c r="K536" s="41"/>
      <c r="L536" s="41"/>
      <c r="M536" s="36"/>
      <c r="N536" s="41"/>
      <c r="O536" s="41"/>
      <c r="P536" s="41"/>
      <c r="V536" s="36"/>
      <c r="AB536" s="36"/>
      <c r="AG536" s="36"/>
      <c r="AJ536" s="36"/>
      <c r="AO536" s="36"/>
      <c r="AP536" s="41"/>
      <c r="AQ536" s="41"/>
      <c r="AT536" s="36"/>
      <c r="AX536" s="36"/>
      <c r="AY536" s="36"/>
      <c r="BB536" s="36"/>
      <c r="BF536" s="41"/>
      <c r="BG536" s="135"/>
      <c r="BH536" s="36"/>
      <c r="BL536" s="36"/>
    </row>
    <row r="537" spans="1:64" s="4" customFormat="1">
      <c r="A537" s="41"/>
      <c r="B537" s="41"/>
      <c r="C537" s="41"/>
      <c r="D537" s="41"/>
      <c r="E537" s="59"/>
      <c r="F537" s="36"/>
      <c r="I537" s="36"/>
      <c r="J537" s="41"/>
      <c r="K537" s="41"/>
      <c r="L537" s="41"/>
      <c r="M537" s="36"/>
      <c r="N537" s="41"/>
      <c r="O537" s="41"/>
      <c r="P537" s="41"/>
      <c r="V537" s="36"/>
      <c r="AB537" s="36"/>
      <c r="AG537" s="36"/>
      <c r="AJ537" s="36"/>
      <c r="AO537" s="36"/>
      <c r="AP537" s="41"/>
      <c r="AQ537" s="41"/>
      <c r="AT537" s="36"/>
      <c r="AX537" s="36"/>
      <c r="AY537" s="36"/>
      <c r="BB537" s="36"/>
      <c r="BF537" s="41"/>
      <c r="BG537" s="135"/>
      <c r="BH537" s="36"/>
      <c r="BL537" s="36"/>
    </row>
    <row r="538" spans="1:64" s="4" customFormat="1">
      <c r="A538" s="41"/>
      <c r="B538" s="41"/>
      <c r="C538" s="41"/>
      <c r="D538" s="41"/>
      <c r="E538" s="59"/>
      <c r="F538" s="36"/>
      <c r="I538" s="36"/>
      <c r="J538" s="41"/>
      <c r="K538" s="41"/>
      <c r="L538" s="41"/>
      <c r="M538" s="36"/>
      <c r="N538" s="41"/>
      <c r="O538" s="41"/>
      <c r="P538" s="41"/>
      <c r="V538" s="36"/>
      <c r="AB538" s="36"/>
      <c r="AG538" s="36"/>
      <c r="AJ538" s="36"/>
      <c r="AO538" s="36"/>
      <c r="AP538" s="41"/>
      <c r="AQ538" s="41"/>
      <c r="AT538" s="36"/>
      <c r="AX538" s="36"/>
      <c r="AY538" s="36"/>
      <c r="BB538" s="36"/>
      <c r="BF538" s="41"/>
      <c r="BG538" s="135"/>
      <c r="BH538" s="36"/>
      <c r="BL538" s="36"/>
    </row>
    <row r="539" spans="1:64" s="4" customFormat="1">
      <c r="A539" s="41"/>
      <c r="B539" s="41"/>
      <c r="C539" s="41"/>
      <c r="D539" s="41"/>
      <c r="E539" s="59"/>
      <c r="F539" s="36"/>
      <c r="I539" s="36"/>
      <c r="J539" s="41"/>
      <c r="K539" s="41"/>
      <c r="L539" s="41"/>
      <c r="M539" s="36"/>
      <c r="N539" s="41"/>
      <c r="O539" s="41"/>
      <c r="P539" s="41"/>
      <c r="V539" s="36"/>
      <c r="AB539" s="36"/>
      <c r="AG539" s="36"/>
      <c r="AJ539" s="36"/>
      <c r="AO539" s="36"/>
      <c r="AP539" s="41"/>
      <c r="AQ539" s="41"/>
      <c r="AT539" s="36"/>
      <c r="AX539" s="36"/>
      <c r="AY539" s="36"/>
      <c r="BB539" s="36"/>
      <c r="BF539" s="41"/>
      <c r="BG539" s="135"/>
      <c r="BH539" s="36"/>
      <c r="BL539" s="36"/>
    </row>
    <row r="540" spans="1:64" s="4" customFormat="1">
      <c r="A540" s="41"/>
      <c r="B540" s="41"/>
      <c r="C540" s="41"/>
      <c r="D540" s="41"/>
      <c r="E540" s="59"/>
      <c r="F540" s="36"/>
      <c r="I540" s="36"/>
      <c r="J540" s="41"/>
      <c r="K540" s="41"/>
      <c r="L540" s="41"/>
      <c r="M540" s="36"/>
      <c r="N540" s="41"/>
      <c r="O540" s="41"/>
      <c r="P540" s="41"/>
      <c r="V540" s="36"/>
      <c r="AB540" s="36"/>
      <c r="AG540" s="36"/>
      <c r="AJ540" s="36"/>
      <c r="AO540" s="36"/>
      <c r="AP540" s="41"/>
      <c r="AQ540" s="41"/>
      <c r="AT540" s="36"/>
      <c r="AX540" s="36"/>
      <c r="AY540" s="36"/>
      <c r="BB540" s="36"/>
      <c r="BF540" s="41"/>
      <c r="BG540" s="135"/>
      <c r="BH540" s="36"/>
      <c r="BL540" s="36"/>
    </row>
    <row r="541" spans="1:64" s="4" customFormat="1">
      <c r="A541" s="41"/>
      <c r="B541" s="41"/>
      <c r="C541" s="41"/>
      <c r="D541" s="41"/>
      <c r="E541" s="59"/>
      <c r="F541" s="36"/>
      <c r="I541" s="36"/>
      <c r="J541" s="41"/>
      <c r="K541" s="41"/>
      <c r="L541" s="41"/>
      <c r="M541" s="36"/>
      <c r="N541" s="41"/>
      <c r="O541" s="41"/>
      <c r="P541" s="41"/>
      <c r="V541" s="36"/>
      <c r="AB541" s="36"/>
      <c r="AG541" s="36"/>
      <c r="AJ541" s="36"/>
      <c r="AO541" s="36"/>
      <c r="AP541" s="41"/>
      <c r="AQ541" s="41"/>
      <c r="AT541" s="36"/>
      <c r="AX541" s="36"/>
      <c r="AY541" s="36"/>
      <c r="BB541" s="36"/>
      <c r="BF541" s="41"/>
      <c r="BG541" s="135"/>
      <c r="BH541" s="36"/>
      <c r="BL541" s="36"/>
    </row>
    <row r="542" spans="1:64" s="4" customFormat="1">
      <c r="A542" s="41"/>
      <c r="B542" s="41"/>
      <c r="C542" s="41"/>
      <c r="D542" s="41"/>
      <c r="E542" s="59"/>
      <c r="F542" s="36"/>
      <c r="I542" s="36"/>
      <c r="J542" s="41"/>
      <c r="K542" s="41"/>
      <c r="L542" s="41"/>
      <c r="M542" s="36"/>
      <c r="N542" s="41"/>
      <c r="O542" s="41"/>
      <c r="P542" s="41"/>
      <c r="V542" s="36"/>
      <c r="AB542" s="36"/>
      <c r="AG542" s="36"/>
      <c r="AJ542" s="36"/>
      <c r="AO542" s="36"/>
      <c r="AP542" s="41"/>
      <c r="AQ542" s="41"/>
      <c r="AT542" s="36"/>
      <c r="AX542" s="36"/>
      <c r="AY542" s="36"/>
      <c r="BB542" s="36"/>
      <c r="BF542" s="41"/>
      <c r="BG542" s="135"/>
      <c r="BH542" s="36"/>
      <c r="BL542" s="36"/>
    </row>
    <row r="543" spans="1:64" s="4" customFormat="1">
      <c r="A543" s="41"/>
      <c r="B543" s="41"/>
      <c r="C543" s="41"/>
      <c r="D543" s="41"/>
      <c r="E543" s="59"/>
      <c r="F543" s="36"/>
      <c r="I543" s="36"/>
      <c r="J543" s="41"/>
      <c r="K543" s="41"/>
      <c r="L543" s="41"/>
      <c r="M543" s="36"/>
      <c r="N543" s="41"/>
      <c r="O543" s="41"/>
      <c r="P543" s="41"/>
      <c r="V543" s="36"/>
      <c r="AB543" s="36"/>
      <c r="AG543" s="36"/>
      <c r="AJ543" s="36"/>
      <c r="AO543" s="36"/>
      <c r="AP543" s="41"/>
      <c r="AQ543" s="41"/>
      <c r="AT543" s="36"/>
      <c r="AX543" s="36"/>
      <c r="AY543" s="36"/>
      <c r="BB543" s="36"/>
      <c r="BF543" s="41"/>
      <c r="BG543" s="135"/>
      <c r="BH543" s="36"/>
      <c r="BL543" s="36"/>
    </row>
    <row r="544" spans="1:64" s="4" customFormat="1">
      <c r="A544" s="41"/>
      <c r="B544" s="41"/>
      <c r="C544" s="41"/>
      <c r="D544" s="41"/>
      <c r="E544" s="59"/>
      <c r="F544" s="36"/>
      <c r="I544" s="36"/>
      <c r="J544" s="41"/>
      <c r="K544" s="41"/>
      <c r="L544" s="41"/>
      <c r="M544" s="36"/>
      <c r="N544" s="41"/>
      <c r="O544" s="41"/>
      <c r="P544" s="41"/>
      <c r="V544" s="36"/>
      <c r="AB544" s="36"/>
      <c r="AG544" s="36"/>
      <c r="AJ544" s="36"/>
      <c r="AO544" s="36"/>
      <c r="AP544" s="41"/>
      <c r="AQ544" s="41"/>
      <c r="AT544" s="36"/>
      <c r="AX544" s="36"/>
      <c r="AY544" s="36"/>
      <c r="BB544" s="36"/>
      <c r="BF544" s="41"/>
      <c r="BG544" s="135"/>
      <c r="BH544" s="36"/>
      <c r="BL544" s="36"/>
    </row>
    <row r="545" spans="1:64" s="4" customFormat="1">
      <c r="A545" s="41"/>
      <c r="B545" s="41"/>
      <c r="C545" s="41"/>
      <c r="D545" s="41"/>
      <c r="E545" s="59"/>
      <c r="F545" s="36"/>
      <c r="I545" s="36"/>
      <c r="J545" s="41"/>
      <c r="K545" s="41"/>
      <c r="L545" s="41"/>
      <c r="M545" s="36"/>
      <c r="N545" s="41"/>
      <c r="O545" s="41"/>
      <c r="P545" s="41"/>
      <c r="V545" s="36"/>
      <c r="AB545" s="36"/>
      <c r="AG545" s="36"/>
      <c r="AJ545" s="36"/>
      <c r="AO545" s="36"/>
      <c r="AP545" s="41"/>
      <c r="AQ545" s="41"/>
      <c r="AT545" s="36"/>
      <c r="AX545" s="36"/>
      <c r="AY545" s="36"/>
      <c r="BB545" s="36"/>
      <c r="BF545" s="41"/>
      <c r="BG545" s="135"/>
      <c r="BH545" s="36"/>
      <c r="BL545" s="36"/>
    </row>
    <row r="546" spans="1:64" s="4" customFormat="1">
      <c r="A546" s="41"/>
      <c r="B546" s="41"/>
      <c r="C546" s="41"/>
      <c r="D546" s="41"/>
      <c r="E546" s="59"/>
      <c r="F546" s="36"/>
      <c r="I546" s="36"/>
      <c r="J546" s="41"/>
      <c r="K546" s="41"/>
      <c r="L546" s="41"/>
      <c r="M546" s="36"/>
      <c r="N546" s="41"/>
      <c r="O546" s="41"/>
      <c r="P546" s="41"/>
      <c r="V546" s="36"/>
      <c r="AB546" s="36"/>
      <c r="AG546" s="36"/>
      <c r="AJ546" s="36"/>
      <c r="AO546" s="36"/>
      <c r="AP546" s="41"/>
      <c r="AQ546" s="41"/>
      <c r="AT546" s="36"/>
      <c r="AX546" s="36"/>
      <c r="AY546" s="36"/>
      <c r="BB546" s="36"/>
      <c r="BF546" s="41"/>
      <c r="BG546" s="135"/>
      <c r="BH546" s="36"/>
      <c r="BL546" s="36"/>
    </row>
    <row r="547" spans="1:64" s="4" customFormat="1">
      <c r="A547" s="41"/>
      <c r="B547" s="41"/>
      <c r="C547" s="41"/>
      <c r="D547" s="41"/>
      <c r="E547" s="59"/>
      <c r="F547" s="36"/>
      <c r="I547" s="36"/>
      <c r="J547" s="41"/>
      <c r="K547" s="41"/>
      <c r="L547" s="41"/>
      <c r="M547" s="36"/>
      <c r="N547" s="41"/>
      <c r="O547" s="41"/>
      <c r="P547" s="41"/>
      <c r="V547" s="36"/>
      <c r="AB547" s="36"/>
      <c r="AG547" s="36"/>
      <c r="AJ547" s="36"/>
      <c r="AO547" s="36"/>
      <c r="AP547" s="41"/>
      <c r="AQ547" s="41"/>
      <c r="AT547" s="36"/>
      <c r="AX547" s="36"/>
      <c r="AY547" s="36"/>
      <c r="BB547" s="36"/>
      <c r="BF547" s="41"/>
      <c r="BG547" s="135"/>
      <c r="BH547" s="36"/>
      <c r="BL547" s="36"/>
    </row>
    <row r="548" spans="1:64" s="4" customFormat="1">
      <c r="A548" s="41"/>
      <c r="B548" s="41"/>
      <c r="C548" s="41"/>
      <c r="D548" s="41"/>
      <c r="E548" s="59"/>
      <c r="F548" s="36"/>
      <c r="I548" s="36"/>
      <c r="J548" s="41"/>
      <c r="K548" s="41"/>
      <c r="L548" s="41"/>
      <c r="M548" s="36"/>
      <c r="N548" s="41"/>
      <c r="O548" s="41"/>
      <c r="P548" s="41"/>
      <c r="V548" s="36"/>
      <c r="AB548" s="36"/>
      <c r="AG548" s="36"/>
      <c r="AJ548" s="36"/>
      <c r="AO548" s="36"/>
      <c r="AP548" s="41"/>
      <c r="AQ548" s="41"/>
      <c r="AT548" s="36"/>
      <c r="AX548" s="36"/>
      <c r="AY548" s="36"/>
      <c r="BB548" s="36"/>
      <c r="BF548" s="41"/>
      <c r="BG548" s="135"/>
      <c r="BH548" s="36"/>
      <c r="BL548" s="36"/>
    </row>
    <row r="549" spans="1:64" s="4" customFormat="1">
      <c r="A549" s="41"/>
      <c r="B549" s="41"/>
      <c r="C549" s="41"/>
      <c r="D549" s="41"/>
      <c r="E549" s="59"/>
      <c r="F549" s="36"/>
      <c r="I549" s="36"/>
      <c r="J549" s="41"/>
      <c r="K549" s="41"/>
      <c r="L549" s="41"/>
      <c r="M549" s="36"/>
      <c r="N549" s="41"/>
      <c r="O549" s="41"/>
      <c r="P549" s="41"/>
      <c r="V549" s="36"/>
      <c r="AB549" s="36"/>
      <c r="AG549" s="36"/>
      <c r="AJ549" s="36"/>
      <c r="AO549" s="36"/>
      <c r="AP549" s="41"/>
      <c r="AQ549" s="41"/>
      <c r="AT549" s="36"/>
      <c r="AX549" s="36"/>
      <c r="AY549" s="36"/>
      <c r="BB549" s="36"/>
      <c r="BF549" s="41"/>
      <c r="BG549" s="135"/>
      <c r="BH549" s="36"/>
      <c r="BL549" s="36"/>
    </row>
    <row r="550" spans="1:64" s="4" customFormat="1">
      <c r="A550" s="41"/>
      <c r="B550" s="41"/>
      <c r="C550" s="41"/>
      <c r="D550" s="41"/>
      <c r="E550" s="59"/>
      <c r="F550" s="36"/>
      <c r="I550" s="36"/>
      <c r="J550" s="41"/>
      <c r="K550" s="41"/>
      <c r="L550" s="41"/>
      <c r="M550" s="36"/>
      <c r="N550" s="41"/>
      <c r="O550" s="41"/>
      <c r="P550" s="41"/>
      <c r="V550" s="36"/>
      <c r="AB550" s="36"/>
      <c r="AG550" s="36"/>
      <c r="AJ550" s="36"/>
      <c r="AO550" s="36"/>
      <c r="AP550" s="41"/>
      <c r="AQ550" s="41"/>
      <c r="AT550" s="36"/>
      <c r="AX550" s="36"/>
      <c r="AY550" s="36"/>
      <c r="BB550" s="36"/>
      <c r="BF550" s="41"/>
      <c r="BG550" s="135"/>
      <c r="BH550" s="36"/>
      <c r="BL550" s="36"/>
    </row>
    <row r="551" spans="1:64" s="4" customFormat="1">
      <c r="A551" s="41"/>
      <c r="B551" s="41"/>
      <c r="C551" s="41"/>
      <c r="D551" s="41"/>
      <c r="E551" s="59"/>
      <c r="F551" s="36"/>
      <c r="I551" s="36"/>
      <c r="J551" s="41"/>
      <c r="K551" s="41"/>
      <c r="L551" s="41"/>
      <c r="M551" s="36"/>
      <c r="N551" s="41"/>
      <c r="O551" s="41"/>
      <c r="P551" s="41"/>
      <c r="V551" s="36"/>
      <c r="AB551" s="36"/>
      <c r="AG551" s="36"/>
      <c r="AJ551" s="36"/>
      <c r="AO551" s="36"/>
      <c r="AP551" s="41"/>
      <c r="AQ551" s="41"/>
      <c r="AT551" s="36"/>
      <c r="AX551" s="36"/>
      <c r="AY551" s="36"/>
      <c r="BB551" s="36"/>
      <c r="BF551" s="41"/>
      <c r="BG551" s="135"/>
      <c r="BH551" s="36"/>
      <c r="BL551" s="36"/>
    </row>
    <row r="552" spans="1:64" s="4" customFormat="1">
      <c r="A552" s="41"/>
      <c r="B552" s="41"/>
      <c r="C552" s="41"/>
      <c r="D552" s="41"/>
      <c r="E552" s="59"/>
      <c r="F552" s="36"/>
      <c r="I552" s="36"/>
      <c r="J552" s="41"/>
      <c r="K552" s="41"/>
      <c r="L552" s="41"/>
      <c r="M552" s="36"/>
      <c r="N552" s="41"/>
      <c r="O552" s="41"/>
      <c r="P552" s="41"/>
      <c r="V552" s="36"/>
      <c r="AB552" s="36"/>
      <c r="AG552" s="36"/>
      <c r="AJ552" s="36"/>
      <c r="AO552" s="36"/>
      <c r="AP552" s="41"/>
      <c r="AQ552" s="41"/>
      <c r="AT552" s="36"/>
      <c r="AX552" s="36"/>
      <c r="AY552" s="36"/>
      <c r="BB552" s="36"/>
      <c r="BF552" s="41"/>
      <c r="BG552" s="135"/>
      <c r="BH552" s="36"/>
      <c r="BL552" s="36"/>
    </row>
    <row r="553" spans="1:64" s="4" customFormat="1">
      <c r="A553" s="41"/>
      <c r="B553" s="41"/>
      <c r="C553" s="41"/>
      <c r="D553" s="41"/>
      <c r="E553" s="59"/>
      <c r="F553" s="36"/>
      <c r="I553" s="36"/>
      <c r="J553" s="41"/>
      <c r="K553" s="41"/>
      <c r="L553" s="41"/>
      <c r="M553" s="36"/>
      <c r="N553" s="41"/>
      <c r="O553" s="41"/>
      <c r="P553" s="41"/>
      <c r="V553" s="36"/>
      <c r="AB553" s="36"/>
      <c r="AG553" s="36"/>
      <c r="AJ553" s="36"/>
      <c r="AO553" s="36"/>
      <c r="AP553" s="41"/>
      <c r="AQ553" s="41"/>
      <c r="AT553" s="36"/>
      <c r="AX553" s="36"/>
      <c r="AY553" s="36"/>
      <c r="BB553" s="36"/>
      <c r="BF553" s="41"/>
      <c r="BG553" s="135"/>
      <c r="BH553" s="36"/>
      <c r="BL553" s="36"/>
    </row>
    <row r="554" spans="1:64" s="4" customFormat="1">
      <c r="A554" s="41"/>
      <c r="B554" s="41"/>
      <c r="C554" s="41"/>
      <c r="D554" s="41"/>
      <c r="E554" s="59"/>
      <c r="F554" s="36"/>
      <c r="I554" s="36"/>
      <c r="J554" s="41"/>
      <c r="K554" s="41"/>
      <c r="L554" s="41"/>
      <c r="M554" s="36"/>
      <c r="N554" s="41"/>
      <c r="O554" s="41"/>
      <c r="P554" s="41"/>
      <c r="V554" s="36"/>
      <c r="AB554" s="36"/>
      <c r="AG554" s="36"/>
      <c r="AJ554" s="36"/>
      <c r="AO554" s="36"/>
      <c r="AP554" s="41"/>
      <c r="AQ554" s="41"/>
      <c r="AT554" s="36"/>
      <c r="AX554" s="36"/>
      <c r="AY554" s="36"/>
      <c r="BB554" s="36"/>
      <c r="BF554" s="41"/>
      <c r="BG554" s="135"/>
      <c r="BH554" s="36"/>
      <c r="BL554" s="36"/>
    </row>
    <row r="555" spans="1:64" s="4" customFormat="1">
      <c r="A555" s="41"/>
      <c r="B555" s="41"/>
      <c r="C555" s="41"/>
      <c r="D555" s="41"/>
      <c r="E555" s="59"/>
      <c r="F555" s="36"/>
      <c r="I555" s="36"/>
      <c r="J555" s="41"/>
      <c r="K555" s="41"/>
      <c r="L555" s="41"/>
      <c r="M555" s="36"/>
      <c r="N555" s="41"/>
      <c r="O555" s="41"/>
      <c r="P555" s="41"/>
      <c r="V555" s="36"/>
      <c r="AB555" s="36"/>
      <c r="AG555" s="36"/>
      <c r="AJ555" s="36"/>
      <c r="AO555" s="36"/>
      <c r="AP555" s="41"/>
      <c r="AQ555" s="41"/>
      <c r="AT555" s="36"/>
      <c r="AX555" s="36"/>
      <c r="AY555" s="36"/>
      <c r="BB555" s="36"/>
      <c r="BF555" s="41"/>
      <c r="BG555" s="135"/>
      <c r="BH555" s="36"/>
      <c r="BL555" s="36"/>
    </row>
    <row r="556" spans="1:64" s="4" customFormat="1">
      <c r="A556" s="41"/>
      <c r="B556" s="41"/>
      <c r="C556" s="41"/>
      <c r="D556" s="41"/>
      <c r="E556" s="59"/>
      <c r="F556" s="36"/>
      <c r="I556" s="36"/>
      <c r="J556" s="41"/>
      <c r="K556" s="41"/>
      <c r="L556" s="41"/>
      <c r="M556" s="36"/>
      <c r="N556" s="41"/>
      <c r="O556" s="41"/>
      <c r="P556" s="41"/>
      <c r="V556" s="36"/>
      <c r="AB556" s="36"/>
      <c r="AG556" s="36"/>
      <c r="AJ556" s="36"/>
      <c r="AO556" s="36"/>
      <c r="AP556" s="41"/>
      <c r="AQ556" s="41"/>
      <c r="AT556" s="36"/>
      <c r="AX556" s="36"/>
      <c r="AY556" s="36"/>
      <c r="BB556" s="36"/>
      <c r="BF556" s="41"/>
      <c r="BG556" s="135"/>
      <c r="BH556" s="36"/>
      <c r="BL556" s="36"/>
    </row>
    <row r="557" spans="1:64" s="4" customFormat="1">
      <c r="A557" s="41"/>
      <c r="B557" s="41"/>
      <c r="C557" s="41"/>
      <c r="D557" s="41"/>
      <c r="E557" s="59"/>
      <c r="F557" s="36"/>
      <c r="I557" s="36"/>
      <c r="J557" s="41"/>
      <c r="K557" s="41"/>
      <c r="L557" s="41"/>
      <c r="M557" s="36"/>
      <c r="N557" s="41"/>
      <c r="O557" s="41"/>
      <c r="P557" s="41"/>
      <c r="V557" s="36"/>
      <c r="AB557" s="36"/>
      <c r="AG557" s="36"/>
      <c r="AJ557" s="36"/>
      <c r="AO557" s="36"/>
      <c r="AP557" s="41"/>
      <c r="AQ557" s="41"/>
      <c r="AT557" s="36"/>
      <c r="AX557" s="36"/>
      <c r="AY557" s="36"/>
      <c r="BB557" s="36"/>
      <c r="BF557" s="41"/>
      <c r="BG557" s="135"/>
      <c r="BH557" s="36"/>
      <c r="BL557" s="36"/>
    </row>
    <row r="558" spans="1:64" s="4" customFormat="1">
      <c r="A558" s="41"/>
      <c r="B558" s="41"/>
      <c r="C558" s="41"/>
      <c r="D558" s="41"/>
      <c r="E558" s="59"/>
      <c r="F558" s="36"/>
      <c r="I558" s="36"/>
      <c r="J558" s="41"/>
      <c r="K558" s="41"/>
      <c r="L558" s="41"/>
      <c r="M558" s="36"/>
      <c r="N558" s="41"/>
      <c r="O558" s="41"/>
      <c r="P558" s="41"/>
      <c r="V558" s="36"/>
      <c r="AB558" s="36"/>
      <c r="AG558" s="36"/>
      <c r="AJ558" s="36"/>
      <c r="AO558" s="36"/>
      <c r="AP558" s="41"/>
      <c r="AQ558" s="41"/>
      <c r="AT558" s="36"/>
      <c r="AX558" s="36"/>
      <c r="AY558" s="36"/>
      <c r="BB558" s="36"/>
      <c r="BF558" s="41"/>
      <c r="BG558" s="135"/>
      <c r="BH558" s="36"/>
      <c r="BL558" s="36"/>
    </row>
    <row r="559" spans="1:64" s="4" customFormat="1">
      <c r="A559" s="41"/>
      <c r="B559" s="41"/>
      <c r="C559" s="41"/>
      <c r="D559" s="41"/>
      <c r="E559" s="59"/>
      <c r="F559" s="36"/>
      <c r="I559" s="36"/>
      <c r="J559" s="41"/>
      <c r="K559" s="41"/>
      <c r="L559" s="41"/>
      <c r="M559" s="36"/>
      <c r="N559" s="41"/>
      <c r="O559" s="41"/>
      <c r="P559" s="41"/>
      <c r="V559" s="36"/>
      <c r="AB559" s="36"/>
      <c r="AG559" s="36"/>
      <c r="AJ559" s="36"/>
      <c r="AO559" s="36"/>
      <c r="AP559" s="41"/>
      <c r="AQ559" s="41"/>
      <c r="AT559" s="36"/>
      <c r="AX559" s="36"/>
      <c r="AY559" s="36"/>
      <c r="BB559" s="36"/>
      <c r="BF559" s="41"/>
      <c r="BG559" s="135"/>
      <c r="BH559" s="36"/>
      <c r="BL559" s="36"/>
    </row>
    <row r="560" spans="1:64" s="4" customFormat="1">
      <c r="A560" s="41"/>
      <c r="B560" s="41"/>
      <c r="C560" s="41"/>
      <c r="D560" s="41"/>
      <c r="E560" s="59"/>
      <c r="F560" s="36"/>
      <c r="I560" s="36"/>
      <c r="J560" s="41"/>
      <c r="K560" s="41"/>
      <c r="L560" s="41"/>
      <c r="M560" s="36"/>
      <c r="N560" s="41"/>
      <c r="O560" s="41"/>
      <c r="P560" s="41"/>
      <c r="V560" s="36"/>
      <c r="AB560" s="36"/>
      <c r="AG560" s="36"/>
      <c r="AJ560" s="36"/>
      <c r="AO560" s="36"/>
      <c r="AP560" s="41"/>
      <c r="AQ560" s="41"/>
      <c r="AT560" s="36"/>
      <c r="AX560" s="36"/>
      <c r="AY560" s="36"/>
      <c r="BB560" s="36"/>
      <c r="BF560" s="41"/>
      <c r="BG560" s="135"/>
      <c r="BH560" s="36"/>
      <c r="BL560" s="36"/>
    </row>
    <row r="561" spans="1:64" s="4" customFormat="1">
      <c r="A561" s="41"/>
      <c r="B561" s="41"/>
      <c r="C561" s="41"/>
      <c r="D561" s="41"/>
      <c r="E561" s="59"/>
      <c r="F561" s="36"/>
      <c r="I561" s="36"/>
      <c r="J561" s="41"/>
      <c r="K561" s="41"/>
      <c r="L561" s="41"/>
      <c r="M561" s="36"/>
      <c r="N561" s="41"/>
      <c r="O561" s="41"/>
      <c r="P561" s="41"/>
      <c r="V561" s="36"/>
      <c r="AB561" s="36"/>
      <c r="AG561" s="36"/>
      <c r="AJ561" s="36"/>
      <c r="AO561" s="36"/>
      <c r="AP561" s="41"/>
      <c r="AQ561" s="41"/>
      <c r="AT561" s="36"/>
      <c r="AX561" s="36"/>
      <c r="AY561" s="36"/>
      <c r="BB561" s="36"/>
      <c r="BF561" s="41"/>
      <c r="BG561" s="135"/>
      <c r="BH561" s="36"/>
      <c r="BL561" s="36"/>
    </row>
    <row r="562" spans="1:64" s="4" customFormat="1">
      <c r="A562" s="41"/>
      <c r="B562" s="41"/>
      <c r="C562" s="41"/>
      <c r="D562" s="41"/>
      <c r="E562" s="59"/>
      <c r="F562" s="36"/>
      <c r="I562" s="36"/>
      <c r="J562" s="41"/>
      <c r="K562" s="41"/>
      <c r="L562" s="41"/>
      <c r="M562" s="36"/>
      <c r="N562" s="41"/>
      <c r="O562" s="41"/>
      <c r="P562" s="41"/>
      <c r="V562" s="36"/>
      <c r="AB562" s="36"/>
      <c r="AG562" s="36"/>
      <c r="AJ562" s="36"/>
      <c r="AO562" s="36"/>
      <c r="AP562" s="41"/>
      <c r="AQ562" s="41"/>
      <c r="AT562" s="36"/>
      <c r="AX562" s="36"/>
      <c r="AY562" s="36"/>
      <c r="BB562" s="36"/>
      <c r="BF562" s="41"/>
      <c r="BG562" s="135"/>
      <c r="BH562" s="36"/>
      <c r="BL562" s="36"/>
    </row>
    <row r="563" spans="1:64" s="4" customFormat="1">
      <c r="A563" s="41"/>
      <c r="B563" s="41"/>
      <c r="C563" s="41"/>
      <c r="D563" s="41"/>
      <c r="E563" s="59"/>
      <c r="F563" s="36"/>
      <c r="I563" s="36"/>
      <c r="J563" s="41"/>
      <c r="K563" s="41"/>
      <c r="L563" s="41"/>
      <c r="M563" s="36"/>
      <c r="N563" s="41"/>
      <c r="O563" s="41"/>
      <c r="P563" s="41"/>
      <c r="V563" s="36"/>
      <c r="AB563" s="36"/>
      <c r="AG563" s="36"/>
      <c r="AJ563" s="36"/>
      <c r="AO563" s="36"/>
      <c r="AP563" s="41"/>
      <c r="AQ563" s="41"/>
      <c r="AT563" s="36"/>
      <c r="AX563" s="36"/>
      <c r="AY563" s="36"/>
      <c r="BB563" s="36"/>
      <c r="BF563" s="41"/>
      <c r="BG563" s="135"/>
      <c r="BH563" s="36"/>
      <c r="BL563" s="36"/>
    </row>
    <row r="564" spans="1:64" s="4" customFormat="1">
      <c r="A564" s="41"/>
      <c r="B564" s="41"/>
      <c r="C564" s="41"/>
      <c r="D564" s="41"/>
      <c r="E564" s="59"/>
      <c r="F564" s="36"/>
      <c r="I564" s="36"/>
      <c r="J564" s="41"/>
      <c r="K564" s="41"/>
      <c r="L564" s="41"/>
      <c r="M564" s="36"/>
      <c r="N564" s="41"/>
      <c r="O564" s="41"/>
      <c r="P564" s="41"/>
      <c r="V564" s="36"/>
      <c r="AB564" s="36"/>
      <c r="AG564" s="36"/>
      <c r="AJ564" s="36"/>
      <c r="AO564" s="36"/>
      <c r="AP564" s="41"/>
      <c r="AQ564" s="41"/>
      <c r="AT564" s="36"/>
      <c r="AX564" s="36"/>
      <c r="AY564" s="36"/>
      <c r="BB564" s="36"/>
      <c r="BF564" s="41"/>
      <c r="BG564" s="135"/>
      <c r="BH564" s="36"/>
      <c r="BL564" s="36"/>
    </row>
    <row r="565" spans="1:64" s="4" customFormat="1">
      <c r="A565" s="41"/>
      <c r="B565" s="41"/>
      <c r="C565" s="41"/>
      <c r="D565" s="41"/>
      <c r="E565" s="59"/>
      <c r="F565" s="36"/>
      <c r="I565" s="36"/>
      <c r="J565" s="41"/>
      <c r="K565" s="41"/>
      <c r="L565" s="41"/>
      <c r="M565" s="36"/>
      <c r="N565" s="41"/>
      <c r="O565" s="41"/>
      <c r="P565" s="41"/>
      <c r="V565" s="36"/>
      <c r="AB565" s="36"/>
      <c r="AG565" s="36"/>
      <c r="AJ565" s="36"/>
      <c r="AO565" s="36"/>
      <c r="AP565" s="41"/>
      <c r="AQ565" s="41"/>
      <c r="AT565" s="36"/>
      <c r="AX565" s="36"/>
      <c r="AY565" s="36"/>
      <c r="BB565" s="36"/>
      <c r="BF565" s="41"/>
      <c r="BG565" s="135"/>
      <c r="BH565" s="36"/>
      <c r="BL565" s="36"/>
    </row>
    <row r="566" spans="1:64" s="4" customFormat="1">
      <c r="A566" s="41"/>
      <c r="B566" s="41"/>
      <c r="C566" s="41"/>
      <c r="D566" s="41"/>
      <c r="E566" s="59"/>
      <c r="F566" s="36"/>
      <c r="I566" s="36"/>
      <c r="J566" s="41"/>
      <c r="K566" s="41"/>
      <c r="L566" s="41"/>
      <c r="M566" s="36"/>
      <c r="N566" s="41"/>
      <c r="O566" s="41"/>
      <c r="P566" s="41"/>
      <c r="V566" s="36"/>
      <c r="AB566" s="36"/>
      <c r="AG566" s="36"/>
      <c r="AJ566" s="36"/>
      <c r="AO566" s="36"/>
      <c r="AP566" s="41"/>
      <c r="AQ566" s="41"/>
      <c r="AT566" s="36"/>
      <c r="AX566" s="36"/>
      <c r="AY566" s="36"/>
      <c r="BB566" s="36"/>
      <c r="BF566" s="41"/>
      <c r="BG566" s="135"/>
      <c r="BH566" s="36"/>
      <c r="BL566" s="36"/>
    </row>
    <row r="567" spans="1:64" s="4" customFormat="1">
      <c r="A567" s="41"/>
      <c r="B567" s="41"/>
      <c r="C567" s="41"/>
      <c r="D567" s="41"/>
      <c r="E567" s="59"/>
      <c r="F567" s="36"/>
      <c r="I567" s="36"/>
      <c r="J567" s="41"/>
      <c r="K567" s="41"/>
      <c r="L567" s="41"/>
      <c r="M567" s="36"/>
      <c r="N567" s="41"/>
      <c r="O567" s="41"/>
      <c r="P567" s="41"/>
      <c r="V567" s="36"/>
      <c r="AB567" s="36"/>
      <c r="AG567" s="36"/>
      <c r="AJ567" s="36"/>
      <c r="AO567" s="36"/>
      <c r="AP567" s="41"/>
      <c r="AQ567" s="41"/>
      <c r="AT567" s="36"/>
      <c r="AX567" s="36"/>
      <c r="AY567" s="36"/>
      <c r="BB567" s="36"/>
      <c r="BF567" s="41"/>
      <c r="BG567" s="135"/>
      <c r="BH567" s="36"/>
      <c r="BL567" s="36"/>
    </row>
    <row r="568" spans="1:64" s="4" customFormat="1">
      <c r="A568" s="41"/>
      <c r="B568" s="41"/>
      <c r="C568" s="41"/>
      <c r="D568" s="41"/>
      <c r="E568" s="59"/>
      <c r="F568" s="36"/>
      <c r="I568" s="36"/>
      <c r="J568" s="41"/>
      <c r="K568" s="41"/>
      <c r="L568" s="41"/>
      <c r="M568" s="36"/>
      <c r="N568" s="41"/>
      <c r="O568" s="41"/>
      <c r="P568" s="41"/>
      <c r="V568" s="36"/>
      <c r="AB568" s="36"/>
      <c r="AG568" s="36"/>
      <c r="AJ568" s="36"/>
      <c r="AO568" s="36"/>
      <c r="AP568" s="41"/>
      <c r="AQ568" s="41"/>
      <c r="AT568" s="36"/>
      <c r="AX568" s="36"/>
      <c r="AY568" s="36"/>
      <c r="BB568" s="36"/>
      <c r="BF568" s="41"/>
      <c r="BG568" s="135"/>
      <c r="BH568" s="36"/>
      <c r="BL568" s="36"/>
    </row>
    <row r="569" spans="1:64" s="4" customFormat="1">
      <c r="A569" s="41"/>
      <c r="B569" s="41"/>
      <c r="C569" s="41"/>
      <c r="D569" s="41"/>
      <c r="E569" s="59"/>
      <c r="F569" s="36"/>
      <c r="I569" s="36"/>
      <c r="J569" s="41"/>
      <c r="K569" s="41"/>
      <c r="L569" s="41"/>
      <c r="M569" s="36"/>
      <c r="N569" s="41"/>
      <c r="O569" s="41"/>
      <c r="P569" s="41"/>
      <c r="V569" s="36"/>
      <c r="AB569" s="36"/>
      <c r="AG569" s="36"/>
      <c r="AJ569" s="36"/>
      <c r="AO569" s="36"/>
      <c r="AP569" s="41"/>
      <c r="AQ569" s="41"/>
      <c r="AT569" s="36"/>
      <c r="AX569" s="36"/>
      <c r="AY569" s="36"/>
      <c r="BB569" s="36"/>
      <c r="BF569" s="41"/>
      <c r="BG569" s="135"/>
      <c r="BH569" s="36"/>
      <c r="BL569" s="36"/>
    </row>
    <row r="570" spans="1:64" s="4" customFormat="1">
      <c r="A570" s="41"/>
      <c r="B570" s="41"/>
      <c r="C570" s="41"/>
      <c r="D570" s="41"/>
      <c r="E570" s="59"/>
      <c r="F570" s="36"/>
      <c r="I570" s="36"/>
      <c r="J570" s="41"/>
      <c r="K570" s="41"/>
      <c r="L570" s="41"/>
      <c r="M570" s="36"/>
      <c r="N570" s="41"/>
      <c r="O570" s="41"/>
      <c r="P570" s="41"/>
      <c r="V570" s="36"/>
      <c r="AB570" s="36"/>
      <c r="AG570" s="36"/>
      <c r="AJ570" s="36"/>
      <c r="AO570" s="36"/>
      <c r="AP570" s="41"/>
      <c r="AQ570" s="41"/>
      <c r="AT570" s="36"/>
      <c r="AX570" s="36"/>
      <c r="AY570" s="36"/>
      <c r="BB570" s="36"/>
      <c r="BF570" s="41"/>
      <c r="BG570" s="135"/>
      <c r="BH570" s="36"/>
      <c r="BL570" s="36"/>
    </row>
    <row r="571" spans="1:64" s="4" customFormat="1">
      <c r="A571" s="41"/>
      <c r="B571" s="41"/>
      <c r="C571" s="41"/>
      <c r="D571" s="41"/>
      <c r="E571" s="59"/>
      <c r="F571" s="36"/>
      <c r="I571" s="36"/>
      <c r="J571" s="41"/>
      <c r="K571" s="41"/>
      <c r="L571" s="41"/>
      <c r="M571" s="36"/>
      <c r="N571" s="41"/>
      <c r="O571" s="41"/>
      <c r="P571" s="41"/>
      <c r="V571" s="36"/>
      <c r="AB571" s="36"/>
      <c r="AG571" s="36"/>
      <c r="AJ571" s="36"/>
      <c r="AO571" s="36"/>
      <c r="AP571" s="41"/>
      <c r="AQ571" s="41"/>
      <c r="AT571" s="36"/>
      <c r="AX571" s="36"/>
      <c r="AY571" s="36"/>
      <c r="BB571" s="36"/>
      <c r="BF571" s="41"/>
      <c r="BG571" s="135"/>
      <c r="BH571" s="36"/>
      <c r="BL571" s="36"/>
    </row>
    <row r="572" spans="1:64" s="4" customFormat="1">
      <c r="A572" s="41"/>
      <c r="B572" s="41"/>
      <c r="C572" s="41"/>
      <c r="D572" s="41"/>
      <c r="E572" s="59"/>
      <c r="F572" s="36"/>
      <c r="I572" s="36"/>
      <c r="J572" s="41"/>
      <c r="K572" s="41"/>
      <c r="L572" s="41"/>
      <c r="M572" s="36"/>
      <c r="N572" s="41"/>
      <c r="O572" s="41"/>
      <c r="P572" s="41"/>
      <c r="V572" s="36"/>
      <c r="AB572" s="36"/>
      <c r="AG572" s="36"/>
      <c r="AJ572" s="36"/>
      <c r="AO572" s="36"/>
      <c r="AP572" s="41"/>
      <c r="AQ572" s="41"/>
      <c r="AT572" s="36"/>
      <c r="AX572" s="36"/>
      <c r="AY572" s="36"/>
      <c r="BB572" s="36"/>
      <c r="BF572" s="41"/>
      <c r="BG572" s="135"/>
      <c r="BH572" s="36"/>
      <c r="BL572" s="36"/>
    </row>
    <row r="573" spans="1:64" s="4" customFormat="1">
      <c r="A573" s="41"/>
      <c r="B573" s="41"/>
      <c r="C573" s="41"/>
      <c r="D573" s="41"/>
      <c r="E573" s="59"/>
      <c r="F573" s="36"/>
      <c r="I573" s="36"/>
      <c r="J573" s="41"/>
      <c r="K573" s="41"/>
      <c r="L573" s="41"/>
      <c r="M573" s="36"/>
      <c r="N573" s="41"/>
      <c r="O573" s="41"/>
      <c r="P573" s="41"/>
      <c r="V573" s="36"/>
      <c r="AB573" s="36"/>
      <c r="AG573" s="36"/>
      <c r="AJ573" s="36"/>
      <c r="AO573" s="36"/>
      <c r="AP573" s="41"/>
      <c r="AQ573" s="41"/>
      <c r="AT573" s="36"/>
      <c r="AX573" s="36"/>
      <c r="AY573" s="36"/>
      <c r="BB573" s="36"/>
      <c r="BF573" s="41"/>
      <c r="BG573" s="135"/>
      <c r="BH573" s="36"/>
      <c r="BL573" s="36"/>
    </row>
    <row r="574" spans="1:64" s="4" customFormat="1">
      <c r="A574" s="41"/>
      <c r="B574" s="41"/>
      <c r="C574" s="41"/>
      <c r="D574" s="41"/>
      <c r="E574" s="59"/>
      <c r="F574" s="36"/>
      <c r="I574" s="36"/>
      <c r="J574" s="41"/>
      <c r="K574" s="41"/>
      <c r="L574" s="41"/>
      <c r="M574" s="36"/>
      <c r="N574" s="41"/>
      <c r="O574" s="41"/>
      <c r="P574" s="41"/>
      <c r="V574" s="36"/>
      <c r="AB574" s="36"/>
      <c r="AG574" s="36"/>
      <c r="AJ574" s="36"/>
      <c r="AO574" s="36"/>
      <c r="AP574" s="41"/>
      <c r="AQ574" s="41"/>
      <c r="AT574" s="36"/>
      <c r="AX574" s="36"/>
      <c r="AY574" s="36"/>
      <c r="BB574" s="36"/>
      <c r="BF574" s="41"/>
      <c r="BG574" s="135"/>
      <c r="BH574" s="36"/>
      <c r="BL574" s="36"/>
    </row>
    <row r="575" spans="1:64" s="4" customFormat="1">
      <c r="A575" s="41"/>
      <c r="B575" s="41"/>
      <c r="C575" s="41"/>
      <c r="D575" s="41"/>
      <c r="E575" s="59"/>
      <c r="F575" s="36"/>
      <c r="I575" s="36"/>
      <c r="J575" s="41"/>
      <c r="K575" s="41"/>
      <c r="L575" s="41"/>
      <c r="M575" s="36"/>
      <c r="N575" s="41"/>
      <c r="O575" s="41"/>
      <c r="P575" s="41"/>
      <c r="V575" s="36"/>
      <c r="AB575" s="36"/>
      <c r="AG575" s="36"/>
      <c r="AJ575" s="36"/>
      <c r="AO575" s="36"/>
      <c r="AP575" s="41"/>
      <c r="AQ575" s="41"/>
      <c r="AT575" s="36"/>
      <c r="AX575" s="36"/>
      <c r="AY575" s="36"/>
      <c r="BB575" s="36"/>
      <c r="BF575" s="41"/>
      <c r="BG575" s="135"/>
      <c r="BH575" s="36"/>
      <c r="BL575" s="36"/>
    </row>
    <row r="576" spans="1:64" s="4" customFormat="1">
      <c r="A576" s="41"/>
      <c r="B576" s="41"/>
      <c r="C576" s="41"/>
      <c r="D576" s="41"/>
      <c r="E576" s="59"/>
      <c r="F576" s="36"/>
      <c r="I576" s="36"/>
      <c r="J576" s="41"/>
      <c r="K576" s="41"/>
      <c r="L576" s="41"/>
      <c r="M576" s="36"/>
      <c r="N576" s="41"/>
      <c r="O576" s="41"/>
      <c r="P576" s="41"/>
      <c r="V576" s="36"/>
      <c r="AB576" s="36"/>
      <c r="AG576" s="36"/>
      <c r="AJ576" s="36"/>
      <c r="AO576" s="36"/>
      <c r="AP576" s="41"/>
      <c r="AQ576" s="41"/>
      <c r="AT576" s="36"/>
      <c r="AX576" s="36"/>
      <c r="AY576" s="36"/>
      <c r="BB576" s="36"/>
      <c r="BF576" s="41"/>
      <c r="BG576" s="135"/>
      <c r="BH576" s="36"/>
      <c r="BL576" s="36"/>
    </row>
    <row r="577" spans="1:64" s="4" customFormat="1">
      <c r="A577" s="41"/>
      <c r="B577" s="41"/>
      <c r="C577" s="41"/>
      <c r="D577" s="41"/>
      <c r="E577" s="59"/>
      <c r="F577" s="36"/>
      <c r="I577" s="36"/>
      <c r="J577" s="41"/>
      <c r="K577" s="41"/>
      <c r="L577" s="41"/>
      <c r="M577" s="36"/>
      <c r="N577" s="41"/>
      <c r="O577" s="41"/>
      <c r="P577" s="41"/>
      <c r="V577" s="36"/>
      <c r="AB577" s="36"/>
      <c r="AG577" s="36"/>
      <c r="AJ577" s="36"/>
      <c r="AO577" s="36"/>
      <c r="AP577" s="41"/>
      <c r="AQ577" s="41"/>
      <c r="AT577" s="36"/>
      <c r="AX577" s="36"/>
      <c r="AY577" s="36"/>
      <c r="BB577" s="36"/>
      <c r="BF577" s="41"/>
      <c r="BG577" s="135"/>
      <c r="BH577" s="36"/>
      <c r="BL577" s="36"/>
    </row>
    <row r="578" spans="1:64" s="4" customFormat="1">
      <c r="A578" s="41"/>
      <c r="B578" s="41"/>
      <c r="C578" s="41"/>
      <c r="D578" s="41"/>
      <c r="E578" s="59"/>
      <c r="F578" s="36"/>
      <c r="I578" s="36"/>
      <c r="J578" s="41"/>
      <c r="K578" s="41"/>
      <c r="L578" s="41"/>
      <c r="M578" s="36"/>
      <c r="N578" s="41"/>
      <c r="O578" s="41"/>
      <c r="P578" s="41"/>
      <c r="V578" s="36"/>
      <c r="AB578" s="36"/>
      <c r="AG578" s="36"/>
      <c r="AJ578" s="36"/>
      <c r="AO578" s="36"/>
      <c r="AP578" s="41"/>
      <c r="AQ578" s="41"/>
      <c r="AT578" s="36"/>
      <c r="AX578" s="36"/>
      <c r="AY578" s="36"/>
      <c r="BB578" s="36"/>
      <c r="BF578" s="41"/>
      <c r="BG578" s="135"/>
      <c r="BH578" s="36"/>
      <c r="BL578" s="36"/>
    </row>
    <row r="579" spans="1:64" s="4" customFormat="1">
      <c r="A579" s="41"/>
      <c r="B579" s="41"/>
      <c r="C579" s="41"/>
      <c r="D579" s="41"/>
      <c r="E579" s="59"/>
      <c r="F579" s="36"/>
      <c r="I579" s="36"/>
      <c r="J579" s="41"/>
      <c r="K579" s="41"/>
      <c r="L579" s="41"/>
      <c r="M579" s="36"/>
      <c r="N579" s="41"/>
      <c r="O579" s="41"/>
      <c r="P579" s="41"/>
      <c r="V579" s="36"/>
      <c r="AB579" s="36"/>
      <c r="AG579" s="36"/>
      <c r="AJ579" s="36"/>
      <c r="AO579" s="36"/>
      <c r="AP579" s="41"/>
      <c r="AQ579" s="41"/>
      <c r="AT579" s="36"/>
      <c r="AX579" s="36"/>
      <c r="AY579" s="36"/>
      <c r="BB579" s="36"/>
      <c r="BF579" s="41"/>
      <c r="BG579" s="135"/>
      <c r="BH579" s="36"/>
      <c r="BL579" s="36"/>
    </row>
    <row r="580" spans="1:64" s="4" customFormat="1">
      <c r="A580" s="41"/>
      <c r="B580" s="41"/>
      <c r="C580" s="41"/>
      <c r="D580" s="41"/>
      <c r="E580" s="59"/>
      <c r="F580" s="36"/>
      <c r="I580" s="36"/>
      <c r="J580" s="41"/>
      <c r="K580" s="41"/>
      <c r="L580" s="41"/>
      <c r="M580" s="36"/>
      <c r="N580" s="41"/>
      <c r="O580" s="41"/>
      <c r="P580" s="41"/>
      <c r="V580" s="36"/>
      <c r="AB580" s="36"/>
      <c r="AG580" s="36"/>
      <c r="AJ580" s="36"/>
      <c r="AO580" s="36"/>
      <c r="AP580" s="41"/>
      <c r="AQ580" s="41"/>
      <c r="AT580" s="36"/>
      <c r="AX580" s="36"/>
      <c r="AY580" s="36"/>
      <c r="BB580" s="36"/>
      <c r="BF580" s="41"/>
      <c r="BG580" s="135"/>
      <c r="BH580" s="36"/>
      <c r="BL580" s="36"/>
    </row>
    <row r="581" spans="1:64" s="4" customFormat="1">
      <c r="A581" s="41"/>
      <c r="B581" s="41"/>
      <c r="C581" s="41"/>
      <c r="D581" s="41"/>
      <c r="E581" s="59"/>
      <c r="F581" s="36"/>
      <c r="I581" s="36"/>
      <c r="J581" s="41"/>
      <c r="K581" s="41"/>
      <c r="L581" s="41"/>
      <c r="M581" s="36"/>
      <c r="N581" s="41"/>
      <c r="O581" s="41"/>
      <c r="P581" s="41"/>
      <c r="V581" s="36"/>
      <c r="AB581" s="36"/>
      <c r="AG581" s="36"/>
      <c r="AJ581" s="36"/>
      <c r="AO581" s="36"/>
      <c r="AP581" s="41"/>
      <c r="AQ581" s="41"/>
      <c r="AT581" s="36"/>
      <c r="AX581" s="36"/>
      <c r="AY581" s="36"/>
      <c r="BB581" s="36"/>
      <c r="BF581" s="41"/>
      <c r="BG581" s="135"/>
      <c r="BH581" s="36"/>
      <c r="BL581" s="36"/>
    </row>
    <row r="582" spans="1:64" s="4" customFormat="1">
      <c r="A582" s="41"/>
      <c r="B582" s="41"/>
      <c r="C582" s="41"/>
      <c r="D582" s="41"/>
      <c r="E582" s="59"/>
      <c r="F582" s="36"/>
      <c r="I582" s="36"/>
      <c r="J582" s="41"/>
      <c r="K582" s="41"/>
      <c r="L582" s="41"/>
      <c r="M582" s="36"/>
      <c r="N582" s="41"/>
      <c r="O582" s="41"/>
      <c r="P582" s="41"/>
      <c r="V582" s="36"/>
      <c r="AB582" s="36"/>
      <c r="AG582" s="36"/>
      <c r="AJ582" s="36"/>
      <c r="AO582" s="36"/>
      <c r="AP582" s="41"/>
      <c r="AQ582" s="41"/>
      <c r="AT582" s="36"/>
      <c r="AX582" s="36"/>
      <c r="AY582" s="36"/>
      <c r="BB582" s="36"/>
      <c r="BF582" s="41"/>
      <c r="BG582" s="135"/>
      <c r="BH582" s="36"/>
      <c r="BL582" s="36"/>
    </row>
    <row r="583" spans="1:64" s="4" customFormat="1">
      <c r="A583" s="41"/>
      <c r="B583" s="41"/>
      <c r="C583" s="41"/>
      <c r="D583" s="41"/>
      <c r="E583" s="59"/>
      <c r="F583" s="36"/>
      <c r="I583" s="36"/>
      <c r="J583" s="41"/>
      <c r="K583" s="41"/>
      <c r="L583" s="41"/>
      <c r="M583" s="36"/>
      <c r="N583" s="41"/>
      <c r="O583" s="41"/>
      <c r="P583" s="41"/>
      <c r="V583" s="36"/>
      <c r="AB583" s="36"/>
      <c r="AG583" s="36"/>
      <c r="AJ583" s="36"/>
      <c r="AO583" s="36"/>
      <c r="AP583" s="41"/>
      <c r="AQ583" s="41"/>
      <c r="AT583" s="36"/>
      <c r="AX583" s="36"/>
      <c r="AY583" s="36"/>
      <c r="BB583" s="36"/>
      <c r="BF583" s="41"/>
      <c r="BG583" s="135"/>
      <c r="BH583" s="36"/>
      <c r="BL583" s="36"/>
    </row>
    <row r="584" spans="1:64" s="4" customFormat="1">
      <c r="A584" s="41"/>
      <c r="B584" s="41"/>
      <c r="C584" s="41"/>
      <c r="D584" s="41"/>
      <c r="E584" s="59"/>
      <c r="F584" s="36"/>
      <c r="I584" s="36"/>
      <c r="J584" s="41"/>
      <c r="K584" s="41"/>
      <c r="L584" s="41"/>
      <c r="M584" s="36"/>
      <c r="N584" s="41"/>
      <c r="O584" s="41"/>
      <c r="P584" s="41"/>
      <c r="V584" s="36"/>
      <c r="AB584" s="36"/>
      <c r="AG584" s="36"/>
      <c r="AJ584" s="36"/>
      <c r="AO584" s="36"/>
      <c r="AP584" s="41"/>
      <c r="AQ584" s="41"/>
      <c r="AT584" s="36"/>
      <c r="AX584" s="36"/>
      <c r="AY584" s="36"/>
      <c r="BB584" s="36"/>
      <c r="BF584" s="41"/>
      <c r="BG584" s="135"/>
      <c r="BH584" s="36"/>
      <c r="BL584" s="36"/>
    </row>
    <row r="585" spans="1:64" s="4" customFormat="1">
      <c r="A585" s="41"/>
      <c r="B585" s="41"/>
      <c r="C585" s="41"/>
      <c r="D585" s="41"/>
      <c r="E585" s="59"/>
      <c r="F585" s="36"/>
      <c r="I585" s="36"/>
      <c r="J585" s="41"/>
      <c r="K585" s="41"/>
      <c r="L585" s="41"/>
      <c r="M585" s="36"/>
      <c r="N585" s="41"/>
      <c r="O585" s="41"/>
      <c r="P585" s="41"/>
      <c r="V585" s="36"/>
      <c r="AB585" s="36"/>
      <c r="AG585" s="36"/>
      <c r="AJ585" s="36"/>
      <c r="AO585" s="36"/>
      <c r="AP585" s="41"/>
      <c r="AQ585" s="41"/>
      <c r="AT585" s="36"/>
      <c r="AX585" s="36"/>
      <c r="AY585" s="36"/>
      <c r="BB585" s="36"/>
      <c r="BF585" s="41"/>
      <c r="BG585" s="135"/>
      <c r="BH585" s="36"/>
      <c r="BL585" s="36"/>
    </row>
    <row r="586" spans="1:64" s="4" customFormat="1">
      <c r="A586" s="41"/>
      <c r="B586" s="41"/>
      <c r="C586" s="41"/>
      <c r="D586" s="41"/>
      <c r="E586" s="59"/>
      <c r="F586" s="36"/>
      <c r="I586" s="36"/>
      <c r="J586" s="41"/>
      <c r="K586" s="41"/>
      <c r="L586" s="41"/>
      <c r="M586" s="36"/>
      <c r="N586" s="41"/>
      <c r="O586" s="41"/>
      <c r="P586" s="41"/>
      <c r="V586" s="36"/>
      <c r="AB586" s="36"/>
      <c r="AG586" s="36"/>
      <c r="AJ586" s="36"/>
      <c r="AO586" s="36"/>
      <c r="AP586" s="41"/>
      <c r="AQ586" s="41"/>
      <c r="AT586" s="36"/>
      <c r="AX586" s="36"/>
      <c r="AY586" s="36"/>
      <c r="BB586" s="36"/>
      <c r="BF586" s="41"/>
      <c r="BG586" s="135"/>
      <c r="BH586" s="36"/>
      <c r="BL586" s="36"/>
    </row>
    <row r="587" spans="1:64" s="4" customFormat="1">
      <c r="A587" s="41"/>
      <c r="B587" s="41"/>
      <c r="C587" s="41"/>
      <c r="D587" s="41"/>
      <c r="E587" s="59"/>
      <c r="F587" s="36"/>
      <c r="I587" s="36"/>
      <c r="J587" s="41"/>
      <c r="K587" s="41"/>
      <c r="L587" s="41"/>
      <c r="M587" s="36"/>
      <c r="N587" s="41"/>
      <c r="O587" s="41"/>
      <c r="P587" s="41"/>
      <c r="V587" s="36"/>
      <c r="AB587" s="36"/>
      <c r="AG587" s="36"/>
      <c r="AJ587" s="36"/>
      <c r="AO587" s="36"/>
      <c r="AP587" s="41"/>
      <c r="AQ587" s="41"/>
      <c r="AT587" s="36"/>
      <c r="AX587" s="36"/>
      <c r="AY587" s="36"/>
      <c r="BB587" s="36"/>
      <c r="BF587" s="41"/>
      <c r="BG587" s="135"/>
      <c r="BH587" s="36"/>
      <c r="BL587" s="36"/>
    </row>
    <row r="588" spans="1:64" s="4" customFormat="1">
      <c r="A588" s="41"/>
      <c r="B588" s="41"/>
      <c r="C588" s="41"/>
      <c r="D588" s="41"/>
      <c r="E588" s="59"/>
      <c r="F588" s="36"/>
      <c r="I588" s="36"/>
      <c r="J588" s="41"/>
      <c r="K588" s="41"/>
      <c r="L588" s="41"/>
      <c r="M588" s="36"/>
      <c r="N588" s="41"/>
      <c r="O588" s="41"/>
      <c r="P588" s="41"/>
      <c r="V588" s="36"/>
      <c r="AB588" s="36"/>
      <c r="AG588" s="36"/>
      <c r="AJ588" s="36"/>
      <c r="AO588" s="36"/>
      <c r="AP588" s="41"/>
      <c r="AQ588" s="41"/>
      <c r="AT588" s="36"/>
      <c r="AX588" s="36"/>
      <c r="AY588" s="36"/>
      <c r="BB588" s="36"/>
      <c r="BF588" s="41"/>
      <c r="BG588" s="135"/>
      <c r="BH588" s="36"/>
      <c r="BL588" s="36"/>
    </row>
    <row r="589" spans="1:64" s="4" customFormat="1">
      <c r="A589" s="41"/>
      <c r="B589" s="41"/>
      <c r="C589" s="41"/>
      <c r="D589" s="41"/>
      <c r="E589" s="59"/>
      <c r="F589" s="36"/>
      <c r="I589" s="36"/>
      <c r="J589" s="41"/>
      <c r="K589" s="41"/>
      <c r="L589" s="41"/>
      <c r="M589" s="36"/>
      <c r="N589" s="41"/>
      <c r="O589" s="41"/>
      <c r="P589" s="41"/>
      <c r="V589" s="36"/>
      <c r="AB589" s="36"/>
      <c r="AG589" s="36"/>
      <c r="AJ589" s="36"/>
      <c r="AO589" s="36"/>
      <c r="AP589" s="41"/>
      <c r="AQ589" s="41"/>
      <c r="AT589" s="36"/>
      <c r="AX589" s="36"/>
      <c r="AY589" s="36"/>
      <c r="BB589" s="36"/>
      <c r="BF589" s="41"/>
      <c r="BG589" s="135"/>
      <c r="BH589" s="36"/>
      <c r="BL589" s="36"/>
    </row>
    <row r="590" spans="1:64" s="4" customFormat="1">
      <c r="A590" s="41"/>
      <c r="B590" s="41"/>
      <c r="C590" s="41"/>
      <c r="D590" s="41"/>
      <c r="E590" s="59"/>
      <c r="F590" s="36"/>
      <c r="I590" s="36"/>
      <c r="J590" s="41"/>
      <c r="K590" s="41"/>
      <c r="L590" s="41"/>
      <c r="M590" s="36"/>
      <c r="N590" s="41"/>
      <c r="O590" s="41"/>
      <c r="P590" s="41"/>
      <c r="V590" s="36"/>
      <c r="AB590" s="36"/>
      <c r="AG590" s="36"/>
      <c r="AJ590" s="36"/>
      <c r="AO590" s="36"/>
      <c r="AP590" s="41"/>
      <c r="AQ590" s="41"/>
      <c r="AT590" s="36"/>
      <c r="AX590" s="36"/>
      <c r="AY590" s="36"/>
      <c r="BB590" s="36"/>
      <c r="BF590" s="41"/>
      <c r="BG590" s="135"/>
      <c r="BH590" s="36"/>
      <c r="BL590" s="36"/>
    </row>
    <row r="591" spans="1:64" s="4" customFormat="1">
      <c r="A591" s="41"/>
      <c r="B591" s="41"/>
      <c r="C591" s="41"/>
      <c r="D591" s="41"/>
      <c r="E591" s="59"/>
      <c r="F591" s="36"/>
      <c r="I591" s="36"/>
      <c r="J591" s="41"/>
      <c r="K591" s="41"/>
      <c r="L591" s="41"/>
      <c r="M591" s="36"/>
      <c r="N591" s="41"/>
      <c r="O591" s="41"/>
      <c r="P591" s="41"/>
      <c r="V591" s="36"/>
      <c r="AB591" s="36"/>
      <c r="AG591" s="36"/>
      <c r="AJ591" s="36"/>
      <c r="AO591" s="36"/>
      <c r="AP591" s="41"/>
      <c r="AQ591" s="41"/>
      <c r="AT591" s="36"/>
      <c r="AX591" s="36"/>
      <c r="AY591" s="36"/>
      <c r="BB591" s="36"/>
      <c r="BF591" s="41"/>
      <c r="BG591" s="135"/>
      <c r="BH591" s="36"/>
      <c r="BL591" s="36"/>
    </row>
    <row r="592" spans="1:64" s="4" customFormat="1">
      <c r="A592" s="41"/>
      <c r="B592" s="41"/>
      <c r="C592" s="41"/>
      <c r="D592" s="41"/>
      <c r="E592" s="59"/>
      <c r="F592" s="36"/>
      <c r="I592" s="36"/>
      <c r="J592" s="41"/>
      <c r="K592" s="41"/>
      <c r="L592" s="41"/>
      <c r="M592" s="36"/>
      <c r="N592" s="41"/>
      <c r="O592" s="41"/>
      <c r="P592" s="41"/>
      <c r="V592" s="36"/>
      <c r="AB592" s="36"/>
      <c r="AG592" s="36"/>
      <c r="AJ592" s="36"/>
      <c r="AO592" s="36"/>
      <c r="AP592" s="41"/>
      <c r="AQ592" s="41"/>
      <c r="AT592" s="36"/>
      <c r="AX592" s="36"/>
      <c r="AY592" s="36"/>
      <c r="BB592" s="36"/>
      <c r="BF592" s="41"/>
      <c r="BG592" s="135"/>
      <c r="BH592" s="36"/>
      <c r="BL592" s="36"/>
    </row>
    <row r="593" spans="1:64" s="4" customFormat="1">
      <c r="A593" s="41"/>
      <c r="B593" s="41"/>
      <c r="C593" s="41"/>
      <c r="D593" s="41"/>
      <c r="E593" s="59"/>
      <c r="F593" s="36"/>
      <c r="I593" s="36"/>
      <c r="J593" s="41"/>
      <c r="K593" s="41"/>
      <c r="L593" s="41"/>
      <c r="M593" s="36"/>
      <c r="N593" s="41"/>
      <c r="O593" s="41"/>
      <c r="P593" s="41"/>
      <c r="V593" s="36"/>
      <c r="AB593" s="36"/>
      <c r="AG593" s="36"/>
      <c r="AJ593" s="36"/>
      <c r="AO593" s="36"/>
      <c r="AP593" s="41"/>
      <c r="AQ593" s="41"/>
      <c r="AT593" s="36"/>
      <c r="AX593" s="36"/>
      <c r="AY593" s="36"/>
      <c r="BB593" s="36"/>
      <c r="BF593" s="41"/>
      <c r="BG593" s="135"/>
      <c r="BH593" s="36"/>
      <c r="BL593" s="36"/>
    </row>
    <row r="594" spans="1:64" s="4" customFormat="1">
      <c r="A594" s="41"/>
      <c r="B594" s="41"/>
      <c r="C594" s="41"/>
      <c r="D594" s="41"/>
      <c r="E594" s="59"/>
      <c r="F594" s="36"/>
      <c r="I594" s="36"/>
      <c r="J594" s="41"/>
      <c r="K594" s="41"/>
      <c r="L594" s="41"/>
      <c r="M594" s="36"/>
      <c r="N594" s="41"/>
      <c r="O594" s="41"/>
      <c r="P594" s="41"/>
      <c r="V594" s="36"/>
      <c r="AB594" s="36"/>
      <c r="AG594" s="36"/>
      <c r="AJ594" s="36"/>
      <c r="AO594" s="36"/>
      <c r="AP594" s="41"/>
      <c r="AQ594" s="41"/>
      <c r="AT594" s="36"/>
      <c r="AX594" s="36"/>
      <c r="AY594" s="36"/>
      <c r="BB594" s="36"/>
      <c r="BF594" s="41"/>
      <c r="BG594" s="135"/>
      <c r="BH594" s="36"/>
      <c r="BL594" s="36"/>
    </row>
    <row r="595" spans="1:64" s="4" customFormat="1">
      <c r="A595" s="41"/>
      <c r="B595" s="41"/>
      <c r="C595" s="41"/>
      <c r="D595" s="41"/>
      <c r="E595" s="59"/>
      <c r="F595" s="36"/>
      <c r="I595" s="36"/>
      <c r="J595" s="41"/>
      <c r="K595" s="41"/>
      <c r="L595" s="41"/>
      <c r="M595" s="36"/>
      <c r="N595" s="41"/>
      <c r="O595" s="41"/>
      <c r="P595" s="41"/>
      <c r="V595" s="36"/>
      <c r="AB595" s="36"/>
      <c r="AG595" s="36"/>
      <c r="AJ595" s="36"/>
      <c r="AO595" s="36"/>
      <c r="AP595" s="41"/>
      <c r="AQ595" s="41"/>
      <c r="AT595" s="36"/>
      <c r="AX595" s="36"/>
      <c r="AY595" s="36"/>
      <c r="BB595" s="36"/>
      <c r="BF595" s="41"/>
      <c r="BG595" s="135"/>
      <c r="BH595" s="36"/>
      <c r="BL595" s="36"/>
    </row>
    <row r="596" spans="1:64" s="4" customFormat="1">
      <c r="A596" s="41"/>
      <c r="B596" s="41"/>
      <c r="C596" s="41"/>
      <c r="D596" s="41"/>
      <c r="E596" s="59"/>
      <c r="F596" s="36"/>
      <c r="I596" s="36"/>
      <c r="J596" s="41"/>
      <c r="K596" s="41"/>
      <c r="L596" s="41"/>
      <c r="M596" s="36"/>
      <c r="N596" s="41"/>
      <c r="O596" s="41"/>
      <c r="P596" s="41"/>
      <c r="V596" s="36"/>
      <c r="AB596" s="36"/>
      <c r="AG596" s="36"/>
      <c r="AJ596" s="36"/>
      <c r="AO596" s="36"/>
      <c r="AP596" s="41"/>
      <c r="AQ596" s="41"/>
      <c r="AT596" s="36"/>
      <c r="AX596" s="36"/>
      <c r="AY596" s="36"/>
      <c r="BB596" s="36"/>
      <c r="BF596" s="41"/>
      <c r="BG596" s="135"/>
      <c r="BH596" s="36"/>
      <c r="BL596" s="36"/>
    </row>
    <row r="597" spans="1:64" s="4" customFormat="1">
      <c r="A597" s="41"/>
      <c r="B597" s="41"/>
      <c r="C597" s="41"/>
      <c r="D597" s="41"/>
      <c r="E597" s="59"/>
      <c r="F597" s="36"/>
      <c r="I597" s="36"/>
      <c r="J597" s="41"/>
      <c r="K597" s="41"/>
      <c r="L597" s="41"/>
      <c r="M597" s="36"/>
      <c r="N597" s="41"/>
      <c r="O597" s="41"/>
      <c r="P597" s="41"/>
      <c r="V597" s="36"/>
      <c r="AB597" s="36"/>
      <c r="AG597" s="36"/>
      <c r="AJ597" s="36"/>
      <c r="AO597" s="36"/>
      <c r="AP597" s="41"/>
      <c r="AQ597" s="41"/>
      <c r="AT597" s="36"/>
      <c r="AX597" s="36"/>
      <c r="AY597" s="36"/>
      <c r="BB597" s="36"/>
      <c r="BF597" s="41"/>
      <c r="BG597" s="135"/>
      <c r="BH597" s="36"/>
      <c r="BL597" s="36"/>
    </row>
    <row r="598" spans="1:64" s="4" customFormat="1">
      <c r="A598" s="41"/>
      <c r="B598" s="41"/>
      <c r="C598" s="41"/>
      <c r="D598" s="41"/>
      <c r="E598" s="59"/>
      <c r="F598" s="36"/>
      <c r="I598" s="36"/>
      <c r="J598" s="41"/>
      <c r="K598" s="41"/>
      <c r="L598" s="41"/>
      <c r="M598" s="36"/>
      <c r="N598" s="41"/>
      <c r="O598" s="41"/>
      <c r="P598" s="41"/>
      <c r="V598" s="36"/>
      <c r="AB598" s="36"/>
      <c r="AG598" s="36"/>
      <c r="AJ598" s="36"/>
      <c r="AO598" s="36"/>
      <c r="AP598" s="41"/>
      <c r="AQ598" s="41"/>
      <c r="AT598" s="36"/>
      <c r="AX598" s="36"/>
      <c r="AY598" s="36"/>
      <c r="BB598" s="36"/>
      <c r="BF598" s="41"/>
      <c r="BG598" s="135"/>
      <c r="BH598" s="36"/>
      <c r="BL598" s="36"/>
    </row>
    <row r="599" spans="1:64" s="4" customFormat="1">
      <c r="A599" s="41"/>
      <c r="B599" s="41"/>
      <c r="C599" s="41"/>
      <c r="D599" s="41"/>
      <c r="E599" s="59"/>
      <c r="F599" s="36"/>
      <c r="I599" s="36"/>
      <c r="J599" s="41"/>
      <c r="K599" s="41"/>
      <c r="L599" s="41"/>
      <c r="M599" s="36"/>
      <c r="N599" s="41"/>
      <c r="O599" s="41"/>
      <c r="P599" s="41"/>
      <c r="V599" s="36"/>
      <c r="AB599" s="36"/>
      <c r="AG599" s="36"/>
      <c r="AJ599" s="36"/>
      <c r="AO599" s="36"/>
      <c r="AP599" s="41"/>
      <c r="AQ599" s="41"/>
      <c r="AT599" s="36"/>
      <c r="AX599" s="36"/>
      <c r="AY599" s="36"/>
      <c r="BB599" s="36"/>
      <c r="BF599" s="41"/>
      <c r="BG599" s="135"/>
      <c r="BH599" s="36"/>
      <c r="BL599" s="36"/>
    </row>
    <row r="600" spans="1:64" s="4" customFormat="1">
      <c r="A600" s="41"/>
      <c r="B600" s="41"/>
      <c r="C600" s="41"/>
      <c r="D600" s="41"/>
      <c r="E600" s="59"/>
      <c r="F600" s="36"/>
      <c r="I600" s="36"/>
      <c r="J600" s="41"/>
      <c r="K600" s="41"/>
      <c r="L600" s="41"/>
      <c r="M600" s="36"/>
      <c r="N600" s="41"/>
      <c r="O600" s="41"/>
      <c r="P600" s="41"/>
      <c r="V600" s="36"/>
      <c r="AB600" s="36"/>
      <c r="AG600" s="36"/>
      <c r="AJ600" s="36"/>
      <c r="AO600" s="36"/>
      <c r="AP600" s="41"/>
      <c r="AQ600" s="41"/>
      <c r="AT600" s="36"/>
      <c r="AX600" s="36"/>
      <c r="AY600" s="36"/>
      <c r="BB600" s="36"/>
      <c r="BF600" s="41"/>
      <c r="BG600" s="135"/>
      <c r="BH600" s="36"/>
      <c r="BL600" s="36"/>
    </row>
    <row r="601" spans="1:64" s="4" customFormat="1">
      <c r="A601" s="41"/>
      <c r="B601" s="41"/>
      <c r="C601" s="41"/>
      <c r="D601" s="41"/>
      <c r="E601" s="59"/>
      <c r="F601" s="36"/>
      <c r="I601" s="36"/>
      <c r="J601" s="41"/>
      <c r="K601" s="41"/>
      <c r="L601" s="41"/>
      <c r="M601" s="36"/>
      <c r="N601" s="41"/>
      <c r="O601" s="41"/>
      <c r="P601" s="41"/>
      <c r="V601" s="36"/>
      <c r="AB601" s="36"/>
      <c r="AG601" s="36"/>
      <c r="AJ601" s="36"/>
      <c r="AO601" s="36"/>
      <c r="AP601" s="41"/>
      <c r="AQ601" s="41"/>
      <c r="AT601" s="36"/>
      <c r="AX601" s="36"/>
      <c r="AY601" s="36"/>
      <c r="BB601" s="36"/>
      <c r="BF601" s="41"/>
      <c r="BG601" s="135"/>
      <c r="BH601" s="36"/>
      <c r="BL601" s="36"/>
    </row>
    <row r="602" spans="1:64" s="4" customFormat="1">
      <c r="A602" s="41"/>
      <c r="B602" s="41"/>
      <c r="C602" s="41"/>
      <c r="D602" s="41"/>
      <c r="E602" s="59"/>
      <c r="F602" s="36"/>
      <c r="I602" s="36"/>
      <c r="J602" s="41"/>
      <c r="K602" s="41"/>
      <c r="L602" s="41"/>
      <c r="M602" s="36"/>
      <c r="N602" s="41"/>
      <c r="O602" s="41"/>
      <c r="P602" s="41"/>
      <c r="V602" s="36"/>
      <c r="AB602" s="36"/>
      <c r="AG602" s="36"/>
      <c r="AJ602" s="36"/>
      <c r="AO602" s="36"/>
      <c r="AP602" s="41"/>
      <c r="AQ602" s="41"/>
      <c r="AT602" s="36"/>
      <c r="AX602" s="36"/>
      <c r="AY602" s="36"/>
      <c r="BB602" s="36"/>
      <c r="BF602" s="41"/>
      <c r="BG602" s="135"/>
      <c r="BH602" s="36"/>
      <c r="BL602" s="36"/>
    </row>
    <row r="603" spans="1:64" s="4" customFormat="1">
      <c r="A603" s="41"/>
      <c r="B603" s="41"/>
      <c r="C603" s="41"/>
      <c r="D603" s="41"/>
      <c r="E603" s="59"/>
      <c r="F603" s="36"/>
      <c r="I603" s="36"/>
      <c r="J603" s="41"/>
      <c r="K603" s="41"/>
      <c r="L603" s="41"/>
      <c r="M603" s="36"/>
      <c r="N603" s="41"/>
      <c r="O603" s="41"/>
      <c r="P603" s="41"/>
      <c r="V603" s="36"/>
      <c r="AB603" s="36"/>
      <c r="AG603" s="36"/>
      <c r="AJ603" s="36"/>
      <c r="AO603" s="36"/>
      <c r="AP603" s="41"/>
      <c r="AQ603" s="41"/>
      <c r="AT603" s="36"/>
      <c r="AX603" s="36"/>
      <c r="AY603" s="36"/>
      <c r="BB603" s="36"/>
      <c r="BF603" s="41"/>
      <c r="BG603" s="135"/>
      <c r="BH603" s="36"/>
      <c r="BL603" s="36"/>
    </row>
    <row r="604" spans="1:64" s="4" customFormat="1">
      <c r="A604" s="41"/>
      <c r="B604" s="41"/>
      <c r="C604" s="41"/>
      <c r="D604" s="41"/>
      <c r="E604" s="59"/>
      <c r="F604" s="36"/>
      <c r="I604" s="36"/>
      <c r="J604" s="41"/>
      <c r="K604" s="41"/>
      <c r="L604" s="41"/>
      <c r="M604" s="36"/>
      <c r="N604" s="41"/>
      <c r="O604" s="41"/>
      <c r="P604" s="41"/>
      <c r="V604" s="36"/>
      <c r="AB604" s="36"/>
      <c r="AG604" s="36"/>
      <c r="AJ604" s="36"/>
      <c r="AO604" s="36"/>
      <c r="AP604" s="41"/>
      <c r="AQ604" s="41"/>
      <c r="AT604" s="36"/>
      <c r="AX604" s="36"/>
      <c r="AY604" s="36"/>
      <c r="BB604" s="36"/>
      <c r="BF604" s="41"/>
      <c r="BG604" s="135"/>
      <c r="BH604" s="36"/>
      <c r="BL604" s="36"/>
    </row>
    <row r="605" spans="1:64" s="4" customFormat="1">
      <c r="A605" s="41"/>
      <c r="B605" s="41"/>
      <c r="C605" s="41"/>
      <c r="D605" s="41"/>
      <c r="E605" s="59"/>
      <c r="F605" s="36"/>
      <c r="I605" s="36"/>
      <c r="J605" s="41"/>
      <c r="K605" s="41"/>
      <c r="L605" s="41"/>
      <c r="M605" s="36"/>
      <c r="N605" s="41"/>
      <c r="O605" s="41"/>
      <c r="P605" s="41"/>
      <c r="V605" s="36"/>
      <c r="AB605" s="36"/>
      <c r="AG605" s="36"/>
      <c r="AJ605" s="36"/>
      <c r="AO605" s="36"/>
      <c r="AP605" s="41"/>
      <c r="AQ605" s="41"/>
      <c r="AT605" s="36"/>
      <c r="AX605" s="36"/>
      <c r="AY605" s="36"/>
      <c r="BB605" s="36"/>
      <c r="BF605" s="41"/>
      <c r="BG605" s="135"/>
      <c r="BH605" s="36"/>
      <c r="BL605" s="36"/>
    </row>
    <row r="606" spans="1:64" s="4" customFormat="1">
      <c r="A606" s="41"/>
      <c r="B606" s="41"/>
      <c r="C606" s="41"/>
      <c r="D606" s="41"/>
      <c r="E606" s="59"/>
      <c r="F606" s="36"/>
      <c r="I606" s="36"/>
      <c r="J606" s="41"/>
      <c r="K606" s="41"/>
      <c r="L606" s="41"/>
      <c r="M606" s="36"/>
      <c r="N606" s="41"/>
      <c r="O606" s="41"/>
      <c r="P606" s="41"/>
      <c r="V606" s="36"/>
      <c r="AB606" s="36"/>
      <c r="AG606" s="36"/>
      <c r="AJ606" s="36"/>
      <c r="AO606" s="36"/>
      <c r="AP606" s="41"/>
      <c r="AQ606" s="41"/>
      <c r="AT606" s="36"/>
      <c r="AX606" s="36"/>
      <c r="AY606" s="36"/>
      <c r="BB606" s="36"/>
      <c r="BF606" s="41"/>
      <c r="BG606" s="135"/>
      <c r="BH606" s="36"/>
      <c r="BL606" s="36"/>
    </row>
    <row r="607" spans="1:64" s="4" customFormat="1">
      <c r="A607" s="41"/>
      <c r="B607" s="41"/>
      <c r="C607" s="41"/>
      <c r="D607" s="41"/>
      <c r="E607" s="59"/>
      <c r="F607" s="36"/>
      <c r="I607" s="36"/>
      <c r="J607" s="41"/>
      <c r="K607" s="41"/>
      <c r="L607" s="41"/>
      <c r="M607" s="36"/>
      <c r="N607" s="41"/>
      <c r="O607" s="41"/>
      <c r="P607" s="41"/>
      <c r="V607" s="36"/>
      <c r="AB607" s="36"/>
      <c r="AG607" s="36"/>
      <c r="AJ607" s="36"/>
      <c r="AO607" s="36"/>
      <c r="AP607" s="41"/>
      <c r="AQ607" s="41"/>
      <c r="AT607" s="36"/>
      <c r="AX607" s="36"/>
      <c r="AY607" s="36"/>
      <c r="BB607" s="36"/>
      <c r="BF607" s="41"/>
      <c r="BG607" s="135"/>
      <c r="BH607" s="36"/>
      <c r="BL607" s="36"/>
    </row>
    <row r="608" spans="1:64" s="4" customFormat="1">
      <c r="A608" s="41"/>
      <c r="B608" s="41"/>
      <c r="C608" s="41"/>
      <c r="D608" s="41"/>
      <c r="E608" s="59"/>
      <c r="F608" s="36"/>
      <c r="I608" s="36"/>
      <c r="J608" s="41"/>
      <c r="K608" s="41"/>
      <c r="L608" s="41"/>
      <c r="M608" s="36"/>
      <c r="N608" s="41"/>
      <c r="O608" s="41"/>
      <c r="P608" s="41"/>
      <c r="V608" s="36"/>
      <c r="AB608" s="36"/>
      <c r="AG608" s="36"/>
      <c r="AJ608" s="36"/>
      <c r="AO608" s="36"/>
      <c r="AP608" s="41"/>
      <c r="AQ608" s="41"/>
      <c r="AT608" s="36"/>
      <c r="AX608" s="36"/>
      <c r="AY608" s="36"/>
      <c r="BB608" s="36"/>
      <c r="BF608" s="41"/>
      <c r="BG608" s="135"/>
      <c r="BH608" s="36"/>
      <c r="BL608" s="36"/>
    </row>
    <row r="609" spans="1:64" s="4" customFormat="1">
      <c r="A609" s="41"/>
      <c r="B609" s="41"/>
      <c r="C609" s="41"/>
      <c r="D609" s="41"/>
      <c r="E609" s="59"/>
      <c r="F609" s="36"/>
      <c r="I609" s="36"/>
      <c r="J609" s="41"/>
      <c r="K609" s="41"/>
      <c r="L609" s="41"/>
      <c r="M609" s="36"/>
      <c r="N609" s="41"/>
      <c r="O609" s="41"/>
      <c r="P609" s="41"/>
      <c r="V609" s="36"/>
      <c r="AB609" s="36"/>
      <c r="AG609" s="36"/>
      <c r="AJ609" s="36"/>
      <c r="AO609" s="36"/>
      <c r="AP609" s="41"/>
      <c r="AQ609" s="41"/>
      <c r="AT609" s="36"/>
      <c r="AX609" s="36"/>
      <c r="AY609" s="36"/>
      <c r="BB609" s="36"/>
      <c r="BF609" s="41"/>
      <c r="BG609" s="135"/>
      <c r="BH609" s="36"/>
      <c r="BL609" s="36"/>
    </row>
    <row r="610" spans="1:64" s="4" customFormat="1">
      <c r="A610" s="41"/>
      <c r="B610" s="41"/>
      <c r="C610" s="41"/>
      <c r="D610" s="41"/>
      <c r="E610" s="59"/>
      <c r="F610" s="36"/>
      <c r="I610" s="36"/>
      <c r="J610" s="41"/>
      <c r="K610" s="41"/>
      <c r="L610" s="41"/>
      <c r="M610" s="36"/>
      <c r="N610" s="41"/>
      <c r="O610" s="41"/>
      <c r="P610" s="41"/>
      <c r="V610" s="36"/>
      <c r="AB610" s="36"/>
      <c r="AG610" s="36"/>
      <c r="AJ610" s="36"/>
      <c r="AO610" s="36"/>
      <c r="AP610" s="41"/>
      <c r="AQ610" s="41"/>
      <c r="AT610" s="36"/>
      <c r="AX610" s="36"/>
      <c r="AY610" s="36"/>
      <c r="BB610" s="36"/>
      <c r="BF610" s="41"/>
      <c r="BG610" s="135"/>
      <c r="BH610" s="36"/>
      <c r="BL610" s="36"/>
    </row>
    <row r="611" spans="1:64" s="4" customFormat="1">
      <c r="A611" s="41"/>
      <c r="B611" s="41"/>
      <c r="C611" s="41"/>
      <c r="D611" s="41"/>
      <c r="E611" s="59"/>
      <c r="F611" s="36"/>
      <c r="I611" s="36"/>
      <c r="J611" s="41"/>
      <c r="K611" s="41"/>
      <c r="L611" s="41"/>
      <c r="M611" s="36"/>
      <c r="N611" s="41"/>
      <c r="O611" s="41"/>
      <c r="P611" s="41"/>
      <c r="V611" s="36"/>
      <c r="AB611" s="36"/>
      <c r="AG611" s="36"/>
      <c r="AJ611" s="36"/>
      <c r="AO611" s="36"/>
      <c r="AP611" s="41"/>
      <c r="AQ611" s="41"/>
      <c r="AT611" s="36"/>
      <c r="AX611" s="36"/>
      <c r="AY611" s="36"/>
      <c r="BB611" s="36"/>
      <c r="BF611" s="41"/>
      <c r="BG611" s="135"/>
      <c r="BH611" s="36"/>
      <c r="BL611" s="36"/>
    </row>
    <row r="612" spans="1:64" s="4" customFormat="1">
      <c r="A612" s="41"/>
      <c r="B612" s="41"/>
      <c r="C612" s="41"/>
      <c r="D612" s="41"/>
      <c r="E612" s="59"/>
      <c r="F612" s="36"/>
      <c r="I612" s="36"/>
      <c r="J612" s="41"/>
      <c r="K612" s="41"/>
      <c r="L612" s="41"/>
      <c r="M612" s="36"/>
      <c r="N612" s="41"/>
      <c r="O612" s="41"/>
      <c r="P612" s="41"/>
      <c r="V612" s="36"/>
      <c r="AB612" s="36"/>
      <c r="AG612" s="36"/>
      <c r="AJ612" s="36"/>
      <c r="AO612" s="36"/>
      <c r="AP612" s="41"/>
      <c r="AQ612" s="41"/>
      <c r="AT612" s="36"/>
      <c r="AX612" s="36"/>
      <c r="AY612" s="36"/>
      <c r="BB612" s="36"/>
      <c r="BF612" s="41"/>
      <c r="BG612" s="135"/>
      <c r="BH612" s="36"/>
      <c r="BL612" s="36"/>
    </row>
    <row r="613" spans="1:64" s="4" customFormat="1">
      <c r="A613" s="41"/>
      <c r="B613" s="41"/>
      <c r="C613" s="41"/>
      <c r="D613" s="41"/>
      <c r="E613" s="59"/>
      <c r="F613" s="36"/>
      <c r="I613" s="36"/>
      <c r="J613" s="41"/>
      <c r="K613" s="41"/>
      <c r="L613" s="41"/>
      <c r="M613" s="36"/>
      <c r="N613" s="41"/>
      <c r="O613" s="41"/>
      <c r="P613" s="41"/>
      <c r="V613" s="36"/>
      <c r="AB613" s="36"/>
      <c r="AG613" s="36"/>
      <c r="AJ613" s="36"/>
      <c r="AO613" s="36"/>
      <c r="AP613" s="41"/>
      <c r="AQ613" s="41"/>
      <c r="AT613" s="36"/>
      <c r="AX613" s="36"/>
      <c r="AY613" s="36"/>
      <c r="BB613" s="36"/>
      <c r="BF613" s="41"/>
      <c r="BG613" s="135"/>
      <c r="BH613" s="36"/>
      <c r="BL613" s="36"/>
    </row>
    <row r="614" spans="1:64" s="4" customFormat="1">
      <c r="A614" s="41"/>
      <c r="B614" s="41"/>
      <c r="C614" s="41"/>
      <c r="D614" s="41"/>
      <c r="E614" s="59"/>
      <c r="F614" s="36"/>
      <c r="I614" s="36"/>
      <c r="J614" s="41"/>
      <c r="K614" s="41"/>
      <c r="L614" s="41"/>
      <c r="M614" s="36"/>
      <c r="N614" s="41"/>
      <c r="O614" s="41"/>
      <c r="P614" s="41"/>
      <c r="V614" s="36"/>
      <c r="AB614" s="36"/>
      <c r="AG614" s="36"/>
      <c r="AJ614" s="36"/>
      <c r="AO614" s="36"/>
      <c r="AP614" s="41"/>
      <c r="AQ614" s="41"/>
      <c r="AT614" s="36"/>
      <c r="AX614" s="36"/>
      <c r="AY614" s="36"/>
      <c r="BB614" s="36"/>
      <c r="BF614" s="41"/>
      <c r="BG614" s="135"/>
      <c r="BH614" s="36"/>
      <c r="BL614" s="36"/>
    </row>
    <row r="615" spans="1:64" s="4" customFormat="1">
      <c r="A615" s="41"/>
      <c r="B615" s="41"/>
      <c r="C615" s="41"/>
      <c r="D615" s="41"/>
      <c r="E615" s="59"/>
      <c r="F615" s="36"/>
      <c r="I615" s="36"/>
      <c r="J615" s="41"/>
      <c r="K615" s="41"/>
      <c r="L615" s="41"/>
      <c r="M615" s="36"/>
      <c r="N615" s="41"/>
      <c r="O615" s="41"/>
      <c r="P615" s="41"/>
      <c r="V615" s="36"/>
      <c r="AB615" s="36"/>
      <c r="AG615" s="36"/>
      <c r="AJ615" s="36"/>
      <c r="AO615" s="36"/>
      <c r="AP615" s="41"/>
      <c r="AQ615" s="41"/>
      <c r="AT615" s="36"/>
      <c r="AX615" s="36"/>
      <c r="AY615" s="36"/>
      <c r="BB615" s="36"/>
      <c r="BF615" s="41"/>
      <c r="BG615" s="135"/>
      <c r="BH615" s="36"/>
      <c r="BL615" s="36"/>
    </row>
    <row r="616" spans="1:64" s="4" customFormat="1">
      <c r="A616" s="41"/>
      <c r="B616" s="41"/>
      <c r="C616" s="41"/>
      <c r="D616" s="41"/>
      <c r="E616" s="59"/>
      <c r="F616" s="36"/>
      <c r="I616" s="36"/>
      <c r="J616" s="41"/>
      <c r="K616" s="41"/>
      <c r="L616" s="41"/>
      <c r="M616" s="36"/>
      <c r="N616" s="41"/>
      <c r="O616" s="41"/>
      <c r="P616" s="41"/>
      <c r="V616" s="36"/>
      <c r="AB616" s="36"/>
      <c r="AG616" s="36"/>
      <c r="AJ616" s="36"/>
      <c r="AO616" s="36"/>
      <c r="AP616" s="41"/>
      <c r="AQ616" s="41"/>
      <c r="AT616" s="36"/>
      <c r="AX616" s="36"/>
      <c r="AY616" s="36"/>
      <c r="BB616" s="36"/>
      <c r="BF616" s="41"/>
      <c r="BG616" s="135"/>
      <c r="BH616" s="36"/>
      <c r="BL616" s="36"/>
    </row>
    <row r="617" spans="1:64" s="4" customFormat="1">
      <c r="A617" s="41"/>
      <c r="B617" s="41"/>
      <c r="C617" s="41"/>
      <c r="D617" s="41"/>
      <c r="E617" s="59"/>
      <c r="F617" s="36"/>
      <c r="I617" s="36"/>
      <c r="J617" s="41"/>
      <c r="K617" s="41"/>
      <c r="L617" s="41"/>
      <c r="M617" s="36"/>
      <c r="N617" s="41"/>
      <c r="O617" s="41"/>
      <c r="P617" s="41"/>
      <c r="V617" s="36"/>
      <c r="AB617" s="36"/>
      <c r="AG617" s="36"/>
      <c r="AJ617" s="36"/>
      <c r="AO617" s="36"/>
      <c r="AP617" s="41"/>
      <c r="AQ617" s="41"/>
      <c r="AT617" s="36"/>
      <c r="AX617" s="36"/>
      <c r="AY617" s="36"/>
      <c r="BB617" s="36"/>
      <c r="BF617" s="41"/>
      <c r="BG617" s="135"/>
      <c r="BH617" s="36"/>
      <c r="BL617" s="36"/>
    </row>
    <row r="618" spans="1:64" s="4" customFormat="1">
      <c r="A618" s="41"/>
      <c r="B618" s="41"/>
      <c r="C618" s="41"/>
      <c r="D618" s="41"/>
      <c r="E618" s="59"/>
      <c r="F618" s="36"/>
      <c r="I618" s="36"/>
      <c r="J618" s="41"/>
      <c r="K618" s="41"/>
      <c r="L618" s="41"/>
      <c r="M618" s="36"/>
      <c r="N618" s="41"/>
      <c r="O618" s="41"/>
      <c r="P618" s="41"/>
      <c r="V618" s="36"/>
      <c r="AB618" s="36"/>
      <c r="AG618" s="36"/>
      <c r="AJ618" s="36"/>
      <c r="AO618" s="36"/>
      <c r="AP618" s="41"/>
      <c r="AQ618" s="41"/>
      <c r="AT618" s="36"/>
      <c r="AX618" s="36"/>
      <c r="AY618" s="36"/>
      <c r="BB618" s="36"/>
      <c r="BF618" s="41"/>
      <c r="BG618" s="135"/>
      <c r="BH618" s="36"/>
      <c r="BL618" s="36"/>
    </row>
    <row r="619" spans="1:64" s="4" customFormat="1">
      <c r="A619" s="41"/>
      <c r="B619" s="41"/>
      <c r="C619" s="41"/>
      <c r="D619" s="41"/>
      <c r="E619" s="59"/>
      <c r="F619" s="36"/>
      <c r="I619" s="36"/>
      <c r="J619" s="41"/>
      <c r="K619" s="41"/>
      <c r="L619" s="41"/>
      <c r="M619" s="36"/>
      <c r="N619" s="41"/>
      <c r="O619" s="41"/>
      <c r="P619" s="41"/>
      <c r="V619" s="36"/>
      <c r="AB619" s="36"/>
      <c r="AG619" s="36"/>
      <c r="AJ619" s="36"/>
      <c r="AO619" s="36"/>
      <c r="AP619" s="41"/>
      <c r="AQ619" s="41"/>
      <c r="AT619" s="36"/>
      <c r="AX619" s="36"/>
      <c r="AY619" s="36"/>
      <c r="BB619" s="36"/>
      <c r="BF619" s="41"/>
      <c r="BG619" s="135"/>
      <c r="BH619" s="36"/>
      <c r="BL619" s="36"/>
    </row>
    <row r="620" spans="1:64" s="4" customFormat="1">
      <c r="A620" s="41"/>
      <c r="B620" s="41"/>
      <c r="C620" s="41"/>
      <c r="D620" s="41"/>
      <c r="E620" s="59"/>
      <c r="F620" s="36"/>
      <c r="I620" s="36"/>
      <c r="J620" s="41"/>
      <c r="K620" s="41"/>
      <c r="L620" s="41"/>
      <c r="M620" s="36"/>
      <c r="N620" s="41"/>
      <c r="O620" s="41"/>
      <c r="P620" s="41"/>
      <c r="V620" s="36"/>
      <c r="AB620" s="36"/>
      <c r="AG620" s="36"/>
      <c r="AJ620" s="36"/>
      <c r="AO620" s="36"/>
      <c r="AP620" s="41"/>
      <c r="AQ620" s="41"/>
      <c r="AT620" s="36"/>
      <c r="AX620" s="36"/>
      <c r="AY620" s="36"/>
      <c r="BB620" s="36"/>
      <c r="BF620" s="41"/>
      <c r="BG620" s="135"/>
      <c r="BH620" s="36"/>
      <c r="BL620" s="36"/>
    </row>
    <row r="621" spans="1:64" s="4" customFormat="1">
      <c r="A621" s="41"/>
      <c r="B621" s="41"/>
      <c r="C621" s="41"/>
      <c r="D621" s="41"/>
      <c r="E621" s="59"/>
      <c r="F621" s="36"/>
      <c r="I621" s="36"/>
      <c r="J621" s="41"/>
      <c r="K621" s="41"/>
      <c r="L621" s="41"/>
      <c r="M621" s="36"/>
      <c r="N621" s="41"/>
      <c r="O621" s="41"/>
      <c r="P621" s="41"/>
      <c r="V621" s="36"/>
      <c r="AB621" s="36"/>
      <c r="AG621" s="36"/>
      <c r="AJ621" s="36"/>
      <c r="AO621" s="36"/>
      <c r="AP621" s="41"/>
      <c r="AQ621" s="41"/>
      <c r="AT621" s="36"/>
      <c r="AX621" s="36"/>
      <c r="AY621" s="36"/>
      <c r="BB621" s="36"/>
      <c r="BF621" s="41"/>
      <c r="BG621" s="135"/>
      <c r="BH621" s="36"/>
      <c r="BL621" s="36"/>
    </row>
    <row r="622" spans="1:64" s="4" customFormat="1">
      <c r="A622" s="41"/>
      <c r="B622" s="41"/>
      <c r="C622" s="41"/>
      <c r="D622" s="41"/>
      <c r="E622" s="59"/>
      <c r="F622" s="36"/>
      <c r="I622" s="36"/>
      <c r="J622" s="41"/>
      <c r="K622" s="41"/>
      <c r="L622" s="41"/>
      <c r="M622" s="36"/>
      <c r="N622" s="41"/>
      <c r="O622" s="41"/>
      <c r="P622" s="41"/>
      <c r="V622" s="36"/>
      <c r="AB622" s="36"/>
      <c r="AG622" s="36"/>
      <c r="AJ622" s="36"/>
      <c r="AO622" s="36"/>
      <c r="AP622" s="41"/>
      <c r="AQ622" s="41"/>
      <c r="AT622" s="36"/>
      <c r="AX622" s="36"/>
      <c r="AY622" s="36"/>
      <c r="BB622" s="36"/>
      <c r="BF622" s="41"/>
      <c r="BG622" s="135"/>
      <c r="BH622" s="36"/>
      <c r="BL622" s="36"/>
    </row>
    <row r="623" spans="1:64" s="4" customFormat="1">
      <c r="A623" s="41"/>
      <c r="B623" s="41"/>
      <c r="C623" s="41"/>
      <c r="D623" s="41"/>
      <c r="E623" s="59"/>
      <c r="F623" s="36"/>
      <c r="I623" s="36"/>
      <c r="J623" s="41"/>
      <c r="K623" s="41"/>
      <c r="L623" s="41"/>
      <c r="M623" s="36"/>
      <c r="N623" s="41"/>
      <c r="O623" s="41"/>
      <c r="P623" s="41"/>
      <c r="V623" s="36"/>
      <c r="AB623" s="36"/>
      <c r="AG623" s="36"/>
      <c r="AJ623" s="36"/>
      <c r="AO623" s="36"/>
      <c r="AP623" s="41"/>
      <c r="AQ623" s="41"/>
      <c r="AT623" s="36"/>
      <c r="AX623" s="36"/>
      <c r="AY623" s="36"/>
      <c r="BB623" s="36"/>
      <c r="BF623" s="41"/>
      <c r="BG623" s="135"/>
      <c r="BH623" s="36"/>
      <c r="BL623" s="36"/>
    </row>
    <row r="624" spans="1:64" s="4" customFormat="1">
      <c r="A624" s="41"/>
      <c r="B624" s="41"/>
      <c r="C624" s="41"/>
      <c r="D624" s="41"/>
      <c r="E624" s="59"/>
      <c r="F624" s="36"/>
      <c r="I624" s="36"/>
      <c r="J624" s="41"/>
      <c r="K624" s="41"/>
      <c r="L624" s="41"/>
      <c r="M624" s="36"/>
      <c r="N624" s="41"/>
      <c r="O624" s="41"/>
      <c r="P624" s="41"/>
      <c r="V624" s="36"/>
      <c r="AB624" s="36"/>
      <c r="AG624" s="36"/>
      <c r="AJ624" s="36"/>
      <c r="AO624" s="36"/>
      <c r="AP624" s="41"/>
      <c r="AQ624" s="41"/>
      <c r="AT624" s="36"/>
      <c r="AX624" s="36"/>
      <c r="AY624" s="36"/>
      <c r="BB624" s="36"/>
      <c r="BF624" s="41"/>
      <c r="BG624" s="135"/>
      <c r="BH624" s="36"/>
      <c r="BL624" s="36"/>
    </row>
    <row r="625" spans="1:64" s="4" customFormat="1">
      <c r="A625" s="41"/>
      <c r="B625" s="41"/>
      <c r="C625" s="41"/>
      <c r="D625" s="41"/>
      <c r="E625" s="59"/>
      <c r="F625" s="36"/>
      <c r="I625" s="36"/>
      <c r="J625" s="41"/>
      <c r="K625" s="41"/>
      <c r="L625" s="41"/>
      <c r="M625" s="36"/>
      <c r="N625" s="41"/>
      <c r="O625" s="41"/>
      <c r="P625" s="41"/>
      <c r="V625" s="36"/>
      <c r="AB625" s="36"/>
      <c r="AG625" s="36"/>
      <c r="AJ625" s="36"/>
      <c r="AO625" s="36"/>
      <c r="AP625" s="41"/>
      <c r="AQ625" s="41"/>
      <c r="AT625" s="36"/>
      <c r="AX625" s="36"/>
      <c r="AY625" s="36"/>
      <c r="BB625" s="36"/>
      <c r="BF625" s="41"/>
      <c r="BG625" s="135"/>
      <c r="BH625" s="36"/>
      <c r="BL625" s="36"/>
    </row>
    <row r="626" spans="1:64" s="4" customFormat="1">
      <c r="A626" s="41"/>
      <c r="B626" s="41"/>
      <c r="C626" s="41"/>
      <c r="D626" s="41"/>
      <c r="E626" s="59"/>
      <c r="F626" s="36"/>
      <c r="I626" s="36"/>
      <c r="J626" s="41"/>
      <c r="K626" s="41"/>
      <c r="L626" s="41"/>
      <c r="M626" s="36"/>
      <c r="N626" s="41"/>
      <c r="O626" s="41"/>
      <c r="P626" s="41"/>
      <c r="V626" s="36"/>
      <c r="AB626" s="36"/>
      <c r="AG626" s="36"/>
      <c r="AJ626" s="36"/>
      <c r="AO626" s="36"/>
      <c r="AP626" s="41"/>
      <c r="AQ626" s="41"/>
      <c r="AT626" s="36"/>
      <c r="AX626" s="36"/>
      <c r="AY626" s="36"/>
      <c r="BB626" s="36"/>
      <c r="BF626" s="41"/>
      <c r="BG626" s="135"/>
      <c r="BH626" s="36"/>
      <c r="BL626" s="36"/>
    </row>
    <row r="627" spans="1:64" s="4" customFormat="1">
      <c r="A627" s="41"/>
      <c r="B627" s="41"/>
      <c r="C627" s="41"/>
      <c r="D627" s="41"/>
      <c r="E627" s="59"/>
      <c r="F627" s="36"/>
      <c r="I627" s="36"/>
      <c r="J627" s="41"/>
      <c r="K627" s="41"/>
      <c r="L627" s="41"/>
      <c r="M627" s="36"/>
      <c r="N627" s="41"/>
      <c r="O627" s="41"/>
      <c r="P627" s="41"/>
      <c r="V627" s="36"/>
      <c r="AB627" s="36"/>
      <c r="AG627" s="36"/>
      <c r="AJ627" s="36"/>
      <c r="AO627" s="36"/>
      <c r="AP627" s="41"/>
      <c r="AQ627" s="41"/>
      <c r="AT627" s="36"/>
      <c r="AX627" s="36"/>
      <c r="AY627" s="36"/>
      <c r="BB627" s="36"/>
      <c r="BF627" s="41"/>
      <c r="BG627" s="135"/>
      <c r="BH627" s="36"/>
      <c r="BL627" s="36"/>
    </row>
    <row r="628" spans="1:64" s="4" customFormat="1">
      <c r="A628" s="41"/>
      <c r="B628" s="41"/>
      <c r="C628" s="41"/>
      <c r="D628" s="41"/>
      <c r="E628" s="59"/>
      <c r="F628" s="36"/>
      <c r="I628" s="36"/>
      <c r="J628" s="41"/>
      <c r="K628" s="41"/>
      <c r="L628" s="41"/>
      <c r="M628" s="36"/>
      <c r="N628" s="41"/>
      <c r="O628" s="41"/>
      <c r="P628" s="41"/>
      <c r="V628" s="36"/>
      <c r="AB628" s="36"/>
      <c r="AG628" s="36"/>
      <c r="AJ628" s="36"/>
      <c r="AO628" s="36"/>
      <c r="AP628" s="41"/>
      <c r="AQ628" s="41"/>
      <c r="AT628" s="36"/>
      <c r="AX628" s="36"/>
      <c r="AY628" s="36"/>
      <c r="BB628" s="36"/>
      <c r="BF628" s="41"/>
      <c r="BG628" s="135"/>
      <c r="BH628" s="36"/>
      <c r="BL628" s="36"/>
    </row>
    <row r="629" spans="1:64" s="4" customFormat="1">
      <c r="A629" s="41"/>
      <c r="B629" s="41"/>
      <c r="C629" s="41"/>
      <c r="D629" s="41"/>
      <c r="E629" s="59"/>
      <c r="F629" s="36"/>
      <c r="I629" s="36"/>
      <c r="J629" s="41"/>
      <c r="K629" s="41"/>
      <c r="L629" s="41"/>
      <c r="M629" s="36"/>
      <c r="N629" s="41"/>
      <c r="O629" s="41"/>
      <c r="P629" s="41"/>
      <c r="V629" s="36"/>
      <c r="AB629" s="36"/>
      <c r="AG629" s="36"/>
      <c r="AJ629" s="36"/>
      <c r="AO629" s="36"/>
      <c r="AP629" s="41"/>
      <c r="AQ629" s="41"/>
      <c r="AT629" s="36"/>
      <c r="AX629" s="36"/>
      <c r="AY629" s="36"/>
      <c r="BB629" s="36"/>
      <c r="BF629" s="41"/>
      <c r="BG629" s="135"/>
      <c r="BH629" s="36"/>
      <c r="BL629" s="36"/>
    </row>
    <row r="630" spans="1:64" s="4" customFormat="1">
      <c r="A630" s="41"/>
      <c r="B630" s="41"/>
      <c r="C630" s="41"/>
      <c r="D630" s="41"/>
      <c r="E630" s="59"/>
      <c r="F630" s="36"/>
      <c r="I630" s="36"/>
      <c r="J630" s="41"/>
      <c r="K630" s="41"/>
      <c r="L630" s="41"/>
      <c r="M630" s="36"/>
      <c r="N630" s="41"/>
      <c r="O630" s="41"/>
      <c r="P630" s="41"/>
      <c r="V630" s="36"/>
      <c r="AB630" s="36"/>
      <c r="AG630" s="36"/>
      <c r="AJ630" s="36"/>
      <c r="AO630" s="36"/>
      <c r="AP630" s="41"/>
      <c r="AQ630" s="41"/>
      <c r="AT630" s="36"/>
      <c r="AX630" s="36"/>
      <c r="AY630" s="36"/>
      <c r="BB630" s="36"/>
      <c r="BF630" s="41"/>
      <c r="BG630" s="135"/>
      <c r="BH630" s="36"/>
      <c r="BL630" s="36"/>
    </row>
    <row r="631" spans="1:64" s="4" customFormat="1">
      <c r="A631" s="41"/>
      <c r="B631" s="41"/>
      <c r="C631" s="41"/>
      <c r="D631" s="41"/>
      <c r="E631" s="59"/>
      <c r="F631" s="36"/>
      <c r="I631" s="36"/>
      <c r="J631" s="41"/>
      <c r="K631" s="41"/>
      <c r="L631" s="41"/>
      <c r="M631" s="36"/>
      <c r="N631" s="41"/>
      <c r="O631" s="41"/>
      <c r="P631" s="41"/>
      <c r="V631" s="36"/>
      <c r="AB631" s="36"/>
      <c r="AG631" s="36"/>
      <c r="AJ631" s="36"/>
      <c r="AO631" s="36"/>
      <c r="AP631" s="41"/>
      <c r="AQ631" s="41"/>
      <c r="AT631" s="36"/>
      <c r="AX631" s="36"/>
      <c r="AY631" s="36"/>
      <c r="BB631" s="36"/>
      <c r="BF631" s="41"/>
      <c r="BG631" s="135"/>
      <c r="BH631" s="36"/>
      <c r="BL631" s="36"/>
    </row>
    <row r="632" spans="1:64" s="4" customFormat="1">
      <c r="A632" s="41"/>
      <c r="B632" s="41"/>
      <c r="C632" s="41"/>
      <c r="D632" s="41"/>
      <c r="E632" s="59"/>
      <c r="F632" s="36"/>
      <c r="I632" s="36"/>
      <c r="J632" s="41"/>
      <c r="K632" s="41"/>
      <c r="L632" s="41"/>
      <c r="M632" s="36"/>
      <c r="N632" s="41"/>
      <c r="O632" s="41"/>
      <c r="P632" s="41"/>
      <c r="V632" s="36"/>
      <c r="AB632" s="36"/>
      <c r="AG632" s="36"/>
      <c r="AJ632" s="36"/>
      <c r="AO632" s="36"/>
      <c r="AP632" s="41"/>
      <c r="AQ632" s="41"/>
      <c r="AT632" s="36"/>
      <c r="AX632" s="36"/>
      <c r="AY632" s="36"/>
      <c r="BB632" s="36"/>
      <c r="BF632" s="41"/>
      <c r="BG632" s="135"/>
      <c r="BH632" s="36"/>
      <c r="BL632" s="36"/>
    </row>
    <row r="633" spans="1:64" s="4" customFormat="1">
      <c r="A633" s="41"/>
      <c r="B633" s="41"/>
      <c r="C633" s="41"/>
      <c r="D633" s="41"/>
      <c r="E633" s="59"/>
      <c r="F633" s="36"/>
      <c r="I633" s="36"/>
      <c r="J633" s="41"/>
      <c r="K633" s="41"/>
      <c r="L633" s="41"/>
      <c r="M633" s="36"/>
      <c r="N633" s="41"/>
      <c r="O633" s="41"/>
      <c r="P633" s="41"/>
      <c r="V633" s="36"/>
      <c r="AB633" s="36"/>
      <c r="AG633" s="36"/>
      <c r="AJ633" s="36"/>
      <c r="AO633" s="36"/>
      <c r="AP633" s="41"/>
      <c r="AQ633" s="41"/>
      <c r="AT633" s="36"/>
      <c r="AX633" s="36"/>
      <c r="AY633" s="36"/>
      <c r="BB633" s="36"/>
      <c r="BF633" s="41"/>
      <c r="BG633" s="135"/>
      <c r="BH633" s="36"/>
      <c r="BL633" s="36"/>
    </row>
    <row r="634" spans="1:64" s="4" customFormat="1">
      <c r="A634" s="41"/>
      <c r="B634" s="41"/>
      <c r="C634" s="41"/>
      <c r="D634" s="41"/>
      <c r="E634" s="59"/>
      <c r="F634" s="36"/>
      <c r="I634" s="36"/>
      <c r="J634" s="41"/>
      <c r="K634" s="41"/>
      <c r="L634" s="41"/>
      <c r="M634" s="36"/>
      <c r="N634" s="41"/>
      <c r="O634" s="41"/>
      <c r="P634" s="41"/>
      <c r="V634" s="36"/>
      <c r="AB634" s="36"/>
      <c r="AG634" s="36"/>
      <c r="AJ634" s="36"/>
      <c r="AO634" s="36"/>
      <c r="AP634" s="41"/>
      <c r="AQ634" s="41"/>
      <c r="AT634" s="36"/>
      <c r="AX634" s="36"/>
      <c r="AY634" s="36"/>
      <c r="BB634" s="36"/>
      <c r="BF634" s="41"/>
      <c r="BG634" s="135"/>
      <c r="BH634" s="36"/>
      <c r="BL634" s="36"/>
    </row>
    <row r="635" spans="1:64" s="4" customFormat="1">
      <c r="A635" s="41"/>
      <c r="B635" s="41"/>
      <c r="C635" s="41"/>
      <c r="D635" s="41"/>
      <c r="E635" s="59"/>
      <c r="F635" s="36"/>
      <c r="I635" s="36"/>
      <c r="J635" s="41"/>
      <c r="K635" s="41"/>
      <c r="L635" s="41"/>
      <c r="M635" s="36"/>
      <c r="N635" s="41"/>
      <c r="O635" s="41"/>
      <c r="P635" s="41"/>
      <c r="V635" s="36"/>
      <c r="AB635" s="36"/>
      <c r="AG635" s="36"/>
      <c r="AJ635" s="36"/>
      <c r="AO635" s="36"/>
      <c r="AP635" s="41"/>
      <c r="AQ635" s="41"/>
      <c r="AT635" s="36"/>
      <c r="AX635" s="36"/>
      <c r="AY635" s="36"/>
      <c r="BB635" s="36"/>
      <c r="BF635" s="41"/>
      <c r="BG635" s="135"/>
      <c r="BH635" s="36"/>
      <c r="BL635" s="36"/>
    </row>
    <row r="636" spans="1:64" s="4" customFormat="1">
      <c r="A636" s="41"/>
      <c r="B636" s="41"/>
      <c r="C636" s="41"/>
      <c r="D636" s="41"/>
      <c r="E636" s="59"/>
      <c r="F636" s="36"/>
      <c r="I636" s="36"/>
      <c r="J636" s="41"/>
      <c r="K636" s="41"/>
      <c r="L636" s="41"/>
      <c r="M636" s="36"/>
      <c r="N636" s="41"/>
      <c r="O636" s="41"/>
      <c r="P636" s="41"/>
      <c r="V636" s="36"/>
      <c r="AB636" s="36"/>
      <c r="AG636" s="36"/>
      <c r="AJ636" s="36"/>
      <c r="AO636" s="36"/>
      <c r="AP636" s="41"/>
      <c r="AQ636" s="41"/>
      <c r="AT636" s="36"/>
      <c r="AX636" s="36"/>
      <c r="AY636" s="36"/>
      <c r="BB636" s="36"/>
      <c r="BF636" s="41"/>
      <c r="BG636" s="135"/>
      <c r="BH636" s="36"/>
      <c r="BL636" s="36"/>
    </row>
    <row r="637" spans="1:64" s="4" customFormat="1">
      <c r="A637" s="41"/>
      <c r="B637" s="41"/>
      <c r="C637" s="41"/>
      <c r="D637" s="41"/>
      <c r="E637" s="59"/>
      <c r="F637" s="36"/>
      <c r="I637" s="36"/>
      <c r="J637" s="41"/>
      <c r="K637" s="41"/>
      <c r="L637" s="41"/>
      <c r="M637" s="36"/>
      <c r="N637" s="41"/>
      <c r="O637" s="41"/>
      <c r="P637" s="41"/>
      <c r="V637" s="36"/>
      <c r="AB637" s="36"/>
      <c r="AG637" s="36"/>
      <c r="AJ637" s="36"/>
      <c r="AO637" s="36"/>
      <c r="AP637" s="41"/>
      <c r="AQ637" s="41"/>
      <c r="AT637" s="36"/>
      <c r="AX637" s="36"/>
      <c r="AY637" s="36"/>
      <c r="BB637" s="36"/>
      <c r="BF637" s="41"/>
      <c r="BG637" s="135"/>
      <c r="BH637" s="36"/>
      <c r="BL637" s="36"/>
    </row>
    <row r="638" spans="1:64" s="4" customFormat="1">
      <c r="A638" s="41"/>
      <c r="B638" s="41"/>
      <c r="C638" s="41"/>
      <c r="D638" s="41"/>
      <c r="E638" s="59"/>
      <c r="F638" s="36"/>
      <c r="I638" s="36"/>
      <c r="J638" s="41"/>
      <c r="K638" s="41"/>
      <c r="L638" s="41"/>
      <c r="M638" s="36"/>
      <c r="N638" s="41"/>
      <c r="O638" s="41"/>
      <c r="P638" s="41"/>
      <c r="V638" s="36"/>
      <c r="AB638" s="36"/>
      <c r="AG638" s="36"/>
      <c r="AJ638" s="36"/>
      <c r="AO638" s="36"/>
      <c r="AP638" s="41"/>
      <c r="AQ638" s="41"/>
      <c r="AT638" s="36"/>
      <c r="AX638" s="36"/>
      <c r="AY638" s="36"/>
      <c r="BB638" s="36"/>
      <c r="BF638" s="41"/>
      <c r="BG638" s="135"/>
      <c r="BH638" s="36"/>
      <c r="BL638" s="36"/>
    </row>
    <row r="639" spans="1:64" s="4" customFormat="1">
      <c r="A639" s="41"/>
      <c r="B639" s="41"/>
      <c r="C639" s="41"/>
      <c r="D639" s="41"/>
      <c r="E639" s="59"/>
      <c r="F639" s="36"/>
      <c r="I639" s="36"/>
      <c r="J639" s="41"/>
      <c r="K639" s="41"/>
      <c r="L639" s="41"/>
      <c r="M639" s="36"/>
      <c r="N639" s="41"/>
      <c r="O639" s="41"/>
      <c r="P639" s="41"/>
      <c r="V639" s="36"/>
      <c r="AB639" s="36"/>
      <c r="AG639" s="36"/>
      <c r="AJ639" s="36"/>
      <c r="AO639" s="36"/>
      <c r="AP639" s="41"/>
      <c r="AQ639" s="41"/>
      <c r="AT639" s="36"/>
      <c r="AX639" s="36"/>
      <c r="AY639" s="36"/>
      <c r="BB639" s="36"/>
      <c r="BF639" s="41"/>
      <c r="BG639" s="135"/>
      <c r="BH639" s="36"/>
      <c r="BL639" s="36"/>
    </row>
    <row r="640" spans="1:64" s="4" customFormat="1">
      <c r="A640" s="41"/>
      <c r="B640" s="41"/>
      <c r="C640" s="41"/>
      <c r="D640" s="41"/>
      <c r="E640" s="59"/>
      <c r="F640" s="36"/>
      <c r="I640" s="36"/>
      <c r="J640" s="41"/>
      <c r="K640" s="41"/>
      <c r="L640" s="41"/>
      <c r="M640" s="36"/>
      <c r="N640" s="41"/>
      <c r="O640" s="41"/>
      <c r="P640" s="41"/>
      <c r="V640" s="36"/>
      <c r="AB640" s="36"/>
      <c r="AG640" s="36"/>
      <c r="AJ640" s="36"/>
      <c r="AO640" s="36"/>
      <c r="AP640" s="41"/>
      <c r="AQ640" s="41"/>
      <c r="AT640" s="36"/>
      <c r="AX640" s="36"/>
      <c r="AY640" s="36"/>
      <c r="BB640" s="36"/>
      <c r="BF640" s="41"/>
      <c r="BG640" s="135"/>
      <c r="BH640" s="36"/>
      <c r="BL640" s="36"/>
    </row>
    <row r="641" spans="1:64" s="4" customFormat="1">
      <c r="A641" s="41"/>
      <c r="B641" s="41"/>
      <c r="C641" s="41"/>
      <c r="D641" s="41"/>
      <c r="E641" s="59"/>
      <c r="F641" s="36"/>
      <c r="I641" s="36"/>
      <c r="J641" s="41"/>
      <c r="K641" s="41"/>
      <c r="L641" s="41"/>
      <c r="M641" s="36"/>
      <c r="N641" s="41"/>
      <c r="O641" s="41"/>
      <c r="P641" s="41"/>
      <c r="V641" s="36"/>
      <c r="AB641" s="36"/>
      <c r="AG641" s="36"/>
      <c r="AJ641" s="36"/>
      <c r="AO641" s="36"/>
      <c r="AP641" s="41"/>
      <c r="AQ641" s="41"/>
      <c r="AT641" s="36"/>
      <c r="AX641" s="36"/>
      <c r="AY641" s="36"/>
      <c r="BB641" s="36"/>
      <c r="BF641" s="41"/>
      <c r="BG641" s="135"/>
      <c r="BH641" s="36"/>
      <c r="BL641" s="36"/>
    </row>
    <row r="642" spans="1:64" s="4" customFormat="1">
      <c r="A642" s="41"/>
      <c r="B642" s="41"/>
      <c r="C642" s="41"/>
      <c r="D642" s="41"/>
      <c r="E642" s="59"/>
      <c r="F642" s="36"/>
      <c r="I642" s="36"/>
      <c r="J642" s="41"/>
      <c r="K642" s="41"/>
      <c r="L642" s="41"/>
      <c r="M642" s="36"/>
      <c r="N642" s="41"/>
      <c r="O642" s="41"/>
      <c r="P642" s="41"/>
      <c r="V642" s="36"/>
      <c r="AB642" s="36"/>
      <c r="AG642" s="36"/>
      <c r="AJ642" s="36"/>
      <c r="AO642" s="36"/>
      <c r="AP642" s="41"/>
      <c r="AQ642" s="41"/>
      <c r="AT642" s="36"/>
      <c r="AX642" s="36"/>
      <c r="AY642" s="36"/>
      <c r="BB642" s="36"/>
      <c r="BF642" s="41"/>
      <c r="BG642" s="135"/>
      <c r="BH642" s="36"/>
      <c r="BL642" s="36"/>
    </row>
    <row r="643" spans="1:64" s="4" customFormat="1">
      <c r="A643" s="41"/>
      <c r="B643" s="41"/>
      <c r="C643" s="41"/>
      <c r="D643" s="41"/>
      <c r="E643" s="59"/>
      <c r="F643" s="36"/>
      <c r="I643" s="36"/>
      <c r="J643" s="41"/>
      <c r="K643" s="41"/>
      <c r="L643" s="41"/>
      <c r="M643" s="36"/>
      <c r="N643" s="41"/>
      <c r="O643" s="41"/>
      <c r="P643" s="41"/>
      <c r="V643" s="36"/>
      <c r="AB643" s="36"/>
      <c r="AG643" s="36"/>
      <c r="AJ643" s="36"/>
      <c r="AO643" s="36"/>
      <c r="AP643" s="41"/>
      <c r="AQ643" s="41"/>
      <c r="AT643" s="36"/>
      <c r="AX643" s="36"/>
      <c r="AY643" s="36"/>
      <c r="BB643" s="36"/>
      <c r="BF643" s="41"/>
      <c r="BG643" s="135"/>
      <c r="BH643" s="36"/>
      <c r="BL643" s="36"/>
    </row>
    <row r="644" spans="1:64" s="4" customFormat="1">
      <c r="A644" s="41"/>
      <c r="B644" s="41"/>
      <c r="C644" s="41"/>
      <c r="D644" s="41"/>
      <c r="E644" s="59"/>
      <c r="F644" s="36"/>
      <c r="I644" s="36"/>
      <c r="J644" s="41"/>
      <c r="K644" s="41"/>
      <c r="L644" s="41"/>
      <c r="M644" s="36"/>
      <c r="N644" s="41"/>
      <c r="O644" s="41"/>
      <c r="P644" s="41"/>
      <c r="V644" s="36"/>
      <c r="AB644" s="36"/>
      <c r="AG644" s="36"/>
      <c r="AJ644" s="36"/>
      <c r="AO644" s="36"/>
      <c r="AP644" s="41"/>
      <c r="AQ644" s="41"/>
      <c r="AT644" s="36"/>
      <c r="AX644" s="36"/>
      <c r="AY644" s="36"/>
      <c r="BB644" s="36"/>
      <c r="BF644" s="41"/>
      <c r="BG644" s="135"/>
      <c r="BH644" s="36"/>
      <c r="BL644" s="36"/>
    </row>
    <row r="645" spans="1:64" s="4" customFormat="1">
      <c r="A645" s="41"/>
      <c r="B645" s="41"/>
      <c r="C645" s="41"/>
      <c r="D645" s="41"/>
      <c r="E645" s="59"/>
      <c r="F645" s="36"/>
      <c r="I645" s="36"/>
      <c r="J645" s="41"/>
      <c r="K645" s="41"/>
      <c r="L645" s="41"/>
      <c r="M645" s="36"/>
      <c r="N645" s="41"/>
      <c r="O645" s="41"/>
      <c r="P645" s="41"/>
      <c r="V645" s="36"/>
      <c r="AB645" s="36"/>
      <c r="AG645" s="36"/>
      <c r="AJ645" s="36"/>
      <c r="AO645" s="36"/>
      <c r="AP645" s="41"/>
      <c r="AQ645" s="41"/>
      <c r="AT645" s="36"/>
      <c r="AX645" s="36"/>
      <c r="AY645" s="36"/>
      <c r="BB645" s="36"/>
      <c r="BF645" s="41"/>
      <c r="BG645" s="135"/>
      <c r="BH645" s="36"/>
      <c r="BL645" s="36"/>
    </row>
    <row r="646" spans="1:64" s="4" customFormat="1">
      <c r="A646" s="41"/>
      <c r="B646" s="41"/>
      <c r="C646" s="41"/>
      <c r="D646" s="41"/>
      <c r="E646" s="59"/>
      <c r="F646" s="36"/>
      <c r="I646" s="36"/>
      <c r="J646" s="41"/>
      <c r="K646" s="41"/>
      <c r="L646" s="41"/>
      <c r="M646" s="36"/>
      <c r="N646" s="41"/>
      <c r="O646" s="41"/>
      <c r="P646" s="41"/>
      <c r="V646" s="36"/>
      <c r="AB646" s="36"/>
      <c r="AG646" s="36"/>
      <c r="AJ646" s="36"/>
      <c r="AO646" s="36"/>
      <c r="AP646" s="41"/>
      <c r="AQ646" s="41"/>
      <c r="AT646" s="36"/>
      <c r="AX646" s="36"/>
      <c r="AY646" s="36"/>
      <c r="BB646" s="36"/>
      <c r="BF646" s="41"/>
      <c r="BG646" s="135"/>
      <c r="BH646" s="36"/>
      <c r="BL646" s="36"/>
    </row>
    <row r="647" spans="1:64" s="4" customFormat="1">
      <c r="A647" s="41"/>
      <c r="B647" s="41"/>
      <c r="C647" s="41"/>
      <c r="D647" s="41"/>
      <c r="E647" s="59"/>
      <c r="F647" s="36"/>
      <c r="I647" s="36"/>
      <c r="J647" s="41"/>
      <c r="K647" s="41"/>
      <c r="L647" s="41"/>
      <c r="M647" s="36"/>
      <c r="N647" s="41"/>
      <c r="O647" s="41"/>
      <c r="P647" s="41"/>
      <c r="V647" s="36"/>
      <c r="AB647" s="36"/>
      <c r="AG647" s="36"/>
      <c r="AJ647" s="36"/>
      <c r="AO647" s="36"/>
      <c r="AP647" s="41"/>
      <c r="AQ647" s="41"/>
      <c r="AT647" s="36"/>
      <c r="AX647" s="36"/>
      <c r="AY647" s="36"/>
      <c r="BB647" s="36"/>
      <c r="BF647" s="41"/>
      <c r="BG647" s="135"/>
      <c r="BH647" s="36"/>
      <c r="BL647" s="36"/>
    </row>
    <row r="648" spans="1:64" s="4" customFormat="1">
      <c r="A648" s="41"/>
      <c r="B648" s="41"/>
      <c r="C648" s="41"/>
      <c r="D648" s="41"/>
      <c r="E648" s="59"/>
      <c r="F648" s="36"/>
      <c r="I648" s="36"/>
      <c r="J648" s="41"/>
      <c r="K648" s="41"/>
      <c r="L648" s="41"/>
      <c r="M648" s="36"/>
      <c r="N648" s="41"/>
      <c r="O648" s="41"/>
      <c r="P648" s="41"/>
      <c r="V648" s="36"/>
      <c r="AB648" s="36"/>
      <c r="AG648" s="36"/>
      <c r="AJ648" s="36"/>
      <c r="AO648" s="36"/>
      <c r="AP648" s="41"/>
      <c r="AQ648" s="41"/>
      <c r="AT648" s="36"/>
      <c r="AX648" s="36"/>
      <c r="AY648" s="36"/>
      <c r="BB648" s="36"/>
      <c r="BF648" s="41"/>
      <c r="BG648" s="135"/>
      <c r="BH648" s="36"/>
      <c r="BL648" s="36"/>
    </row>
    <row r="649" spans="1:64" s="4" customFormat="1">
      <c r="A649" s="41"/>
      <c r="B649" s="41"/>
      <c r="C649" s="41"/>
      <c r="D649" s="41"/>
      <c r="E649" s="59"/>
      <c r="F649" s="36"/>
      <c r="I649" s="36"/>
      <c r="J649" s="41"/>
      <c r="K649" s="41"/>
      <c r="L649" s="41"/>
      <c r="M649" s="36"/>
      <c r="N649" s="41"/>
      <c r="O649" s="41"/>
      <c r="P649" s="41"/>
      <c r="V649" s="36"/>
      <c r="AB649" s="36"/>
      <c r="AG649" s="36"/>
      <c r="AJ649" s="36"/>
      <c r="AO649" s="36"/>
      <c r="AP649" s="41"/>
      <c r="AQ649" s="41"/>
      <c r="AT649" s="36"/>
      <c r="AX649" s="36"/>
      <c r="AY649" s="36"/>
      <c r="BB649" s="36"/>
      <c r="BF649" s="41"/>
      <c r="BG649" s="135"/>
      <c r="BH649" s="36"/>
      <c r="BL649" s="36"/>
    </row>
    <row r="650" spans="1:64" s="4" customFormat="1">
      <c r="A650" s="41"/>
      <c r="B650" s="41"/>
      <c r="C650" s="41"/>
      <c r="D650" s="41"/>
      <c r="E650" s="59"/>
      <c r="F650" s="36"/>
      <c r="I650" s="36"/>
      <c r="J650" s="41"/>
      <c r="K650" s="41"/>
      <c r="L650" s="41"/>
      <c r="M650" s="36"/>
      <c r="N650" s="41"/>
      <c r="O650" s="41"/>
      <c r="P650" s="41"/>
      <c r="V650" s="36"/>
      <c r="AB650" s="36"/>
      <c r="AG650" s="36"/>
      <c r="AJ650" s="36"/>
      <c r="AO650" s="36"/>
      <c r="AP650" s="41"/>
      <c r="AQ650" s="41"/>
      <c r="AT650" s="36"/>
      <c r="AX650" s="36"/>
      <c r="AY650" s="36"/>
      <c r="BB650" s="36"/>
      <c r="BF650" s="41"/>
      <c r="BG650" s="135"/>
      <c r="BH650" s="36"/>
      <c r="BL650" s="36"/>
    </row>
    <row r="651" spans="1:64" s="4" customFormat="1">
      <c r="A651" s="41"/>
      <c r="B651" s="41"/>
      <c r="C651" s="41"/>
      <c r="D651" s="41"/>
      <c r="E651" s="59"/>
      <c r="F651" s="36"/>
      <c r="I651" s="36"/>
      <c r="J651" s="41"/>
      <c r="K651" s="41"/>
      <c r="L651" s="41"/>
      <c r="M651" s="36"/>
      <c r="N651" s="41"/>
      <c r="O651" s="41"/>
      <c r="P651" s="41"/>
      <c r="V651" s="36"/>
      <c r="AB651" s="36"/>
      <c r="AG651" s="36"/>
      <c r="AJ651" s="36"/>
      <c r="AO651" s="36"/>
      <c r="AP651" s="41"/>
      <c r="AQ651" s="41"/>
      <c r="AT651" s="36"/>
      <c r="AX651" s="36"/>
      <c r="AY651" s="36"/>
      <c r="BB651" s="36"/>
      <c r="BF651" s="41"/>
      <c r="BG651" s="135"/>
      <c r="BH651" s="36"/>
      <c r="BL651" s="36"/>
    </row>
    <row r="652" spans="1:64" s="4" customFormat="1">
      <c r="A652" s="41"/>
      <c r="B652" s="41"/>
      <c r="C652" s="41"/>
      <c r="D652" s="41"/>
      <c r="E652" s="59"/>
      <c r="F652" s="36"/>
      <c r="I652" s="36"/>
      <c r="J652" s="41"/>
      <c r="K652" s="41"/>
      <c r="L652" s="41"/>
      <c r="M652" s="36"/>
      <c r="N652" s="41"/>
      <c r="O652" s="41"/>
      <c r="P652" s="41"/>
      <c r="V652" s="36"/>
      <c r="AB652" s="36"/>
      <c r="AG652" s="36"/>
      <c r="AJ652" s="36"/>
      <c r="AO652" s="36"/>
      <c r="AP652" s="41"/>
      <c r="AQ652" s="41"/>
      <c r="AT652" s="36"/>
      <c r="AX652" s="36"/>
      <c r="AY652" s="36"/>
      <c r="BB652" s="36"/>
      <c r="BF652" s="41"/>
      <c r="BG652" s="135"/>
      <c r="BH652" s="36"/>
      <c r="BL652" s="36"/>
    </row>
    <row r="653" spans="1:64" s="4" customFormat="1">
      <c r="A653" s="41"/>
      <c r="B653" s="41"/>
      <c r="C653" s="41"/>
      <c r="D653" s="41"/>
      <c r="E653" s="59"/>
      <c r="F653" s="36"/>
      <c r="I653" s="36"/>
      <c r="J653" s="41"/>
      <c r="K653" s="41"/>
      <c r="L653" s="41"/>
      <c r="M653" s="36"/>
      <c r="N653" s="41"/>
      <c r="O653" s="41"/>
      <c r="P653" s="41"/>
      <c r="V653" s="36"/>
      <c r="AB653" s="36"/>
      <c r="AG653" s="36"/>
      <c r="AJ653" s="36"/>
      <c r="AO653" s="36"/>
      <c r="AP653" s="41"/>
      <c r="AQ653" s="41"/>
      <c r="AT653" s="36"/>
      <c r="AX653" s="36"/>
      <c r="AY653" s="36"/>
      <c r="BB653" s="36"/>
      <c r="BF653" s="41"/>
      <c r="BG653" s="135"/>
      <c r="BH653" s="36"/>
      <c r="BL653" s="36"/>
    </row>
    <row r="654" spans="1:64" s="4" customFormat="1">
      <c r="A654" s="41"/>
      <c r="B654" s="41"/>
      <c r="C654" s="41"/>
      <c r="D654" s="41"/>
      <c r="E654" s="59"/>
      <c r="F654" s="36"/>
      <c r="I654" s="36"/>
      <c r="J654" s="41"/>
      <c r="K654" s="41"/>
      <c r="L654" s="41"/>
      <c r="M654" s="36"/>
      <c r="N654" s="41"/>
      <c r="O654" s="41"/>
      <c r="P654" s="41"/>
      <c r="V654" s="36"/>
      <c r="AB654" s="36"/>
      <c r="AG654" s="36"/>
      <c r="AJ654" s="36"/>
      <c r="AO654" s="36"/>
      <c r="AP654" s="41"/>
      <c r="AQ654" s="41"/>
      <c r="AT654" s="36"/>
      <c r="AX654" s="36"/>
      <c r="AY654" s="36"/>
      <c r="BB654" s="36"/>
      <c r="BF654" s="41"/>
      <c r="BG654" s="135"/>
      <c r="BH654" s="36"/>
      <c r="BL654" s="36"/>
    </row>
    <row r="655" spans="1:64" s="4" customFormat="1">
      <c r="A655" s="41"/>
      <c r="B655" s="41"/>
      <c r="C655" s="41"/>
      <c r="D655" s="41"/>
      <c r="E655" s="59"/>
      <c r="F655" s="36"/>
      <c r="I655" s="36"/>
      <c r="J655" s="41"/>
      <c r="K655" s="41"/>
      <c r="L655" s="41"/>
      <c r="M655" s="36"/>
      <c r="N655" s="41"/>
      <c r="O655" s="41"/>
      <c r="P655" s="41"/>
      <c r="V655" s="36"/>
      <c r="AB655" s="36"/>
      <c r="AG655" s="36"/>
      <c r="AJ655" s="36"/>
      <c r="AO655" s="36"/>
      <c r="AP655" s="41"/>
      <c r="AQ655" s="41"/>
      <c r="AT655" s="36"/>
      <c r="AX655" s="36"/>
      <c r="AY655" s="36"/>
      <c r="BB655" s="36"/>
      <c r="BF655" s="41"/>
      <c r="BG655" s="135"/>
      <c r="BH655" s="36"/>
      <c r="BL655" s="36"/>
    </row>
    <row r="656" spans="1:64" s="4" customFormat="1">
      <c r="A656" s="41"/>
      <c r="B656" s="41"/>
      <c r="C656" s="41"/>
      <c r="D656" s="41"/>
      <c r="E656" s="59"/>
      <c r="F656" s="36"/>
      <c r="I656" s="36"/>
      <c r="J656" s="41"/>
      <c r="K656" s="41"/>
      <c r="L656" s="41"/>
      <c r="M656" s="36"/>
      <c r="N656" s="41"/>
      <c r="O656" s="41"/>
      <c r="P656" s="41"/>
      <c r="V656" s="36"/>
      <c r="AB656" s="36"/>
      <c r="AG656" s="36"/>
      <c r="AJ656" s="36"/>
      <c r="AO656" s="36"/>
      <c r="AP656" s="41"/>
      <c r="AQ656" s="41"/>
      <c r="AT656" s="36"/>
      <c r="AX656" s="36"/>
      <c r="AY656" s="36"/>
      <c r="BB656" s="36"/>
      <c r="BF656" s="41"/>
      <c r="BG656" s="135"/>
      <c r="BH656" s="36"/>
      <c r="BL656" s="36"/>
    </row>
    <row r="657" spans="1:64" s="4" customFormat="1">
      <c r="A657" s="41"/>
      <c r="B657" s="41"/>
      <c r="C657" s="41"/>
      <c r="D657" s="41"/>
      <c r="E657" s="59"/>
      <c r="F657" s="36"/>
      <c r="I657" s="36"/>
      <c r="J657" s="41"/>
      <c r="K657" s="41"/>
      <c r="L657" s="41"/>
      <c r="M657" s="36"/>
      <c r="N657" s="41"/>
      <c r="O657" s="41"/>
      <c r="P657" s="41"/>
      <c r="V657" s="36"/>
      <c r="AB657" s="36"/>
      <c r="AG657" s="36"/>
      <c r="AJ657" s="36"/>
      <c r="AO657" s="36"/>
      <c r="AP657" s="41"/>
      <c r="AQ657" s="41"/>
      <c r="AT657" s="36"/>
      <c r="AX657" s="36"/>
      <c r="AY657" s="36"/>
      <c r="BB657" s="36"/>
      <c r="BF657" s="41"/>
      <c r="BG657" s="135"/>
      <c r="BH657" s="36"/>
      <c r="BL657" s="36"/>
    </row>
    <row r="658" spans="1:64" s="4" customFormat="1">
      <c r="A658" s="41"/>
      <c r="B658" s="41"/>
      <c r="C658" s="41"/>
      <c r="D658" s="41"/>
      <c r="E658" s="59"/>
      <c r="F658" s="36"/>
      <c r="I658" s="36"/>
      <c r="J658" s="41"/>
      <c r="K658" s="41"/>
      <c r="L658" s="41"/>
      <c r="M658" s="36"/>
      <c r="N658" s="41"/>
      <c r="O658" s="41"/>
      <c r="P658" s="41"/>
      <c r="V658" s="36"/>
      <c r="AB658" s="36"/>
      <c r="AG658" s="36"/>
      <c r="AJ658" s="36"/>
      <c r="AO658" s="36"/>
      <c r="AP658" s="41"/>
      <c r="AQ658" s="41"/>
      <c r="AT658" s="36"/>
      <c r="AX658" s="36"/>
      <c r="AY658" s="36"/>
      <c r="BB658" s="36"/>
      <c r="BF658" s="41"/>
      <c r="BG658" s="135"/>
      <c r="BH658" s="36"/>
      <c r="BL658" s="36"/>
    </row>
    <row r="659" spans="1:64" s="4" customFormat="1">
      <c r="A659" s="41"/>
      <c r="B659" s="41"/>
      <c r="C659" s="41"/>
      <c r="D659" s="41"/>
      <c r="E659" s="59"/>
      <c r="F659" s="36"/>
      <c r="I659" s="36"/>
      <c r="J659" s="41"/>
      <c r="K659" s="41"/>
      <c r="L659" s="41"/>
      <c r="M659" s="36"/>
      <c r="N659" s="41"/>
      <c r="O659" s="41"/>
      <c r="P659" s="41"/>
      <c r="V659" s="36"/>
      <c r="AB659" s="36"/>
      <c r="AG659" s="36"/>
      <c r="AJ659" s="36"/>
      <c r="AO659" s="36"/>
      <c r="AP659" s="41"/>
      <c r="AQ659" s="41"/>
      <c r="AT659" s="36"/>
      <c r="AX659" s="36"/>
      <c r="AY659" s="36"/>
      <c r="BB659" s="36"/>
      <c r="BF659" s="41"/>
      <c r="BG659" s="135"/>
      <c r="BH659" s="36"/>
      <c r="BL659" s="36"/>
    </row>
    <row r="660" spans="1:64" s="4" customFormat="1">
      <c r="A660" s="41"/>
      <c r="B660" s="41"/>
      <c r="C660" s="41"/>
      <c r="D660" s="41"/>
      <c r="E660" s="59"/>
      <c r="F660" s="36"/>
      <c r="I660" s="36"/>
      <c r="J660" s="41"/>
      <c r="K660" s="41"/>
      <c r="L660" s="41"/>
      <c r="M660" s="36"/>
      <c r="N660" s="41"/>
      <c r="O660" s="41"/>
      <c r="P660" s="41"/>
      <c r="V660" s="36"/>
      <c r="AB660" s="36"/>
      <c r="AG660" s="36"/>
      <c r="AJ660" s="36"/>
      <c r="AO660" s="36"/>
      <c r="AP660" s="41"/>
      <c r="AQ660" s="41"/>
      <c r="AT660" s="36"/>
      <c r="AX660" s="36"/>
      <c r="AY660" s="36"/>
      <c r="BB660" s="36"/>
      <c r="BF660" s="41"/>
      <c r="BG660" s="135"/>
      <c r="BH660" s="36"/>
      <c r="BL660" s="36"/>
    </row>
    <row r="661" spans="1:64" s="4" customFormat="1">
      <c r="A661" s="41"/>
      <c r="B661" s="41"/>
      <c r="C661" s="41"/>
      <c r="D661" s="41"/>
      <c r="E661" s="59"/>
      <c r="F661" s="36"/>
      <c r="I661" s="36"/>
      <c r="J661" s="41"/>
      <c r="K661" s="41"/>
      <c r="L661" s="41"/>
      <c r="M661" s="36"/>
      <c r="N661" s="41"/>
      <c r="O661" s="41"/>
      <c r="P661" s="41"/>
      <c r="V661" s="36"/>
      <c r="AB661" s="36"/>
      <c r="AG661" s="36"/>
      <c r="AJ661" s="36"/>
      <c r="AO661" s="36"/>
      <c r="AP661" s="41"/>
      <c r="AQ661" s="41"/>
      <c r="AT661" s="36"/>
      <c r="AX661" s="36"/>
      <c r="AY661" s="36"/>
      <c r="BB661" s="36"/>
      <c r="BF661" s="41"/>
      <c r="BG661" s="135"/>
      <c r="BH661" s="36"/>
      <c r="BL661" s="36"/>
    </row>
    <row r="662" spans="1:64" s="4" customFormat="1">
      <c r="A662" s="41"/>
      <c r="B662" s="41"/>
      <c r="C662" s="41"/>
      <c r="D662" s="41"/>
      <c r="E662" s="59"/>
      <c r="F662" s="36"/>
      <c r="I662" s="36"/>
      <c r="J662" s="41"/>
      <c r="K662" s="41"/>
      <c r="L662" s="41"/>
      <c r="M662" s="36"/>
      <c r="N662" s="41"/>
      <c r="O662" s="41"/>
      <c r="P662" s="41"/>
      <c r="V662" s="36"/>
      <c r="AB662" s="36"/>
      <c r="AG662" s="36"/>
      <c r="AJ662" s="36"/>
      <c r="AO662" s="36"/>
      <c r="AP662" s="41"/>
      <c r="AQ662" s="41"/>
      <c r="AT662" s="36"/>
      <c r="AX662" s="36"/>
      <c r="AY662" s="36"/>
      <c r="BB662" s="36"/>
      <c r="BF662" s="41"/>
      <c r="BG662" s="135"/>
      <c r="BH662" s="36"/>
      <c r="BL662" s="36"/>
    </row>
    <row r="663" spans="1:64" s="4" customFormat="1">
      <c r="A663" s="41"/>
      <c r="B663" s="41"/>
      <c r="C663" s="41"/>
      <c r="D663" s="41"/>
      <c r="E663" s="59"/>
      <c r="F663" s="36"/>
      <c r="I663" s="36"/>
      <c r="J663" s="41"/>
      <c r="K663" s="41"/>
      <c r="L663" s="41"/>
      <c r="M663" s="36"/>
      <c r="N663" s="41"/>
      <c r="O663" s="41"/>
      <c r="P663" s="41"/>
      <c r="V663" s="36"/>
      <c r="AB663" s="36"/>
      <c r="AG663" s="36"/>
      <c r="AJ663" s="36"/>
      <c r="AO663" s="36"/>
      <c r="AP663" s="41"/>
      <c r="AQ663" s="41"/>
      <c r="AT663" s="36"/>
      <c r="AX663" s="36"/>
      <c r="AY663" s="36"/>
      <c r="BB663" s="36"/>
      <c r="BF663" s="41"/>
      <c r="BG663" s="135"/>
      <c r="BH663" s="36"/>
      <c r="BL663" s="36"/>
    </row>
    <row r="664" spans="1:64" s="4" customFormat="1">
      <c r="A664" s="41"/>
      <c r="B664" s="41"/>
      <c r="C664" s="41"/>
      <c r="D664" s="41"/>
      <c r="E664" s="59"/>
      <c r="F664" s="36"/>
      <c r="I664" s="36"/>
      <c r="J664" s="41"/>
      <c r="K664" s="41"/>
      <c r="L664" s="41"/>
      <c r="M664" s="36"/>
      <c r="N664" s="41"/>
      <c r="O664" s="41"/>
      <c r="P664" s="41"/>
      <c r="V664" s="36"/>
      <c r="AB664" s="36"/>
      <c r="AG664" s="36"/>
      <c r="AJ664" s="36"/>
      <c r="AO664" s="36"/>
      <c r="AP664" s="41"/>
      <c r="AQ664" s="41"/>
      <c r="AT664" s="36"/>
      <c r="AX664" s="36"/>
      <c r="AY664" s="36"/>
      <c r="BB664" s="36"/>
      <c r="BF664" s="41"/>
      <c r="BG664" s="135"/>
      <c r="BH664" s="36"/>
      <c r="BL664" s="36"/>
    </row>
    <row r="665" spans="1:64" s="4" customFormat="1">
      <c r="A665" s="41"/>
      <c r="B665" s="41"/>
      <c r="C665" s="41"/>
      <c r="D665" s="41"/>
      <c r="E665" s="59"/>
      <c r="F665" s="36"/>
      <c r="I665" s="36"/>
      <c r="J665" s="41"/>
      <c r="K665" s="41"/>
      <c r="L665" s="41"/>
      <c r="M665" s="36"/>
      <c r="N665" s="41"/>
      <c r="O665" s="41"/>
      <c r="P665" s="41"/>
      <c r="V665" s="36"/>
      <c r="AB665" s="36"/>
      <c r="AG665" s="36"/>
      <c r="AJ665" s="36"/>
      <c r="AO665" s="36"/>
      <c r="AP665" s="41"/>
      <c r="AQ665" s="41"/>
      <c r="AT665" s="36"/>
      <c r="AX665" s="36"/>
      <c r="AY665" s="36"/>
      <c r="BB665" s="36"/>
      <c r="BF665" s="41"/>
      <c r="BG665" s="135"/>
      <c r="BH665" s="36"/>
      <c r="BL665" s="36"/>
    </row>
    <row r="666" spans="1:64" s="4" customFormat="1">
      <c r="A666" s="41"/>
      <c r="B666" s="41"/>
      <c r="C666" s="41"/>
      <c r="D666" s="41"/>
      <c r="E666" s="59"/>
      <c r="F666" s="36"/>
      <c r="I666" s="36"/>
      <c r="J666" s="41"/>
      <c r="K666" s="41"/>
      <c r="L666" s="41"/>
      <c r="M666" s="36"/>
      <c r="N666" s="41"/>
      <c r="O666" s="41"/>
      <c r="P666" s="41"/>
      <c r="V666" s="36"/>
      <c r="AB666" s="36"/>
      <c r="AG666" s="36"/>
      <c r="AJ666" s="36"/>
      <c r="AO666" s="36"/>
      <c r="AP666" s="41"/>
      <c r="AQ666" s="41"/>
      <c r="AT666" s="36"/>
      <c r="AX666" s="36"/>
      <c r="AY666" s="36"/>
      <c r="BB666" s="36"/>
      <c r="BF666" s="41"/>
      <c r="BG666" s="135"/>
      <c r="BH666" s="36"/>
      <c r="BL666" s="36"/>
    </row>
    <row r="667" spans="1:64" s="4" customFormat="1">
      <c r="A667" s="41"/>
      <c r="B667" s="41"/>
      <c r="C667" s="41"/>
      <c r="D667" s="41"/>
      <c r="E667" s="59"/>
      <c r="F667" s="36"/>
      <c r="I667" s="36"/>
      <c r="J667" s="41"/>
      <c r="K667" s="41"/>
      <c r="L667" s="41"/>
      <c r="M667" s="36"/>
      <c r="N667" s="41"/>
      <c r="O667" s="41"/>
      <c r="P667" s="41"/>
      <c r="V667" s="36"/>
      <c r="AB667" s="36"/>
      <c r="AG667" s="36"/>
      <c r="AJ667" s="36"/>
      <c r="AO667" s="36"/>
      <c r="AP667" s="41"/>
      <c r="AQ667" s="41"/>
      <c r="AT667" s="36"/>
      <c r="AX667" s="36"/>
      <c r="AY667" s="36"/>
      <c r="BB667" s="36"/>
      <c r="BF667" s="41"/>
      <c r="BG667" s="135"/>
      <c r="BH667" s="36"/>
      <c r="BL667" s="36"/>
    </row>
    <row r="668" spans="1:64" s="4" customFormat="1">
      <c r="A668" s="41"/>
      <c r="B668" s="41"/>
      <c r="C668" s="41"/>
      <c r="D668" s="41"/>
      <c r="E668" s="59"/>
      <c r="F668" s="36"/>
      <c r="I668" s="36"/>
      <c r="J668" s="41"/>
      <c r="K668" s="41"/>
      <c r="L668" s="41"/>
      <c r="M668" s="36"/>
      <c r="N668" s="41"/>
      <c r="O668" s="41"/>
      <c r="P668" s="41"/>
      <c r="V668" s="36"/>
      <c r="AB668" s="36"/>
      <c r="AG668" s="36"/>
      <c r="AJ668" s="36"/>
      <c r="AO668" s="36"/>
      <c r="AP668" s="41"/>
      <c r="AQ668" s="41"/>
      <c r="AT668" s="36"/>
      <c r="AX668" s="36"/>
      <c r="AY668" s="36"/>
      <c r="BB668" s="36"/>
      <c r="BF668" s="41"/>
      <c r="BG668" s="135"/>
      <c r="BH668" s="36"/>
      <c r="BL668" s="36"/>
    </row>
    <row r="669" spans="1:64" s="4" customFormat="1">
      <c r="A669" s="41"/>
      <c r="B669" s="41"/>
      <c r="C669" s="41"/>
      <c r="D669" s="41"/>
      <c r="E669" s="59"/>
      <c r="F669" s="36"/>
      <c r="I669" s="36"/>
      <c r="J669" s="41"/>
      <c r="K669" s="41"/>
      <c r="L669" s="41"/>
      <c r="M669" s="36"/>
      <c r="N669" s="41"/>
      <c r="O669" s="41"/>
      <c r="P669" s="41"/>
      <c r="V669" s="36"/>
      <c r="AB669" s="36"/>
      <c r="AG669" s="36"/>
      <c r="AJ669" s="36"/>
      <c r="AO669" s="36"/>
      <c r="AP669" s="41"/>
      <c r="AQ669" s="41"/>
      <c r="AT669" s="36"/>
      <c r="AX669" s="36"/>
      <c r="AY669" s="36"/>
      <c r="BB669" s="36"/>
      <c r="BF669" s="41"/>
      <c r="BG669" s="135"/>
      <c r="BH669" s="36"/>
      <c r="BL669" s="36"/>
    </row>
    <row r="670" spans="1:64" s="4" customFormat="1">
      <c r="A670" s="41"/>
      <c r="B670" s="41"/>
      <c r="C670" s="41"/>
      <c r="D670" s="41"/>
      <c r="E670" s="59"/>
      <c r="F670" s="36"/>
      <c r="I670" s="36"/>
      <c r="J670" s="41"/>
      <c r="K670" s="41"/>
      <c r="L670" s="41"/>
      <c r="M670" s="36"/>
      <c r="N670" s="41"/>
      <c r="O670" s="41"/>
      <c r="P670" s="41"/>
      <c r="V670" s="36"/>
      <c r="AB670" s="36"/>
      <c r="AG670" s="36"/>
      <c r="AJ670" s="36"/>
      <c r="AO670" s="36"/>
      <c r="AP670" s="41"/>
      <c r="AQ670" s="41"/>
      <c r="AT670" s="36"/>
      <c r="AX670" s="36"/>
      <c r="AY670" s="36"/>
      <c r="BB670" s="36"/>
      <c r="BF670" s="41"/>
      <c r="BG670" s="135"/>
      <c r="BH670" s="36"/>
      <c r="BL670" s="36"/>
    </row>
    <row r="671" spans="1:64" s="4" customFormat="1">
      <c r="A671" s="41"/>
      <c r="B671" s="41"/>
      <c r="C671" s="41"/>
      <c r="D671" s="41"/>
      <c r="E671" s="59"/>
      <c r="F671" s="36"/>
      <c r="I671" s="36"/>
      <c r="J671" s="41"/>
      <c r="K671" s="41"/>
      <c r="L671" s="41"/>
      <c r="M671" s="36"/>
      <c r="N671" s="41"/>
      <c r="O671" s="41"/>
      <c r="P671" s="41"/>
      <c r="V671" s="36"/>
      <c r="AB671" s="36"/>
      <c r="AG671" s="36"/>
      <c r="AJ671" s="36"/>
      <c r="AO671" s="36"/>
      <c r="AP671" s="41"/>
      <c r="AQ671" s="41"/>
      <c r="AT671" s="36"/>
      <c r="AX671" s="36"/>
      <c r="AY671" s="36"/>
      <c r="BB671" s="36"/>
      <c r="BF671" s="41"/>
      <c r="BG671" s="135"/>
      <c r="BH671" s="36"/>
      <c r="BL671" s="36"/>
    </row>
    <row r="672" spans="1:64">
      <c r="BF672" s="41"/>
    </row>
    <row r="673" spans="58:58">
      <c r="BF673" s="41"/>
    </row>
    <row r="674" spans="58:58">
      <c r="BF674" s="41"/>
    </row>
    <row r="675" spans="58:58">
      <c r="BF675" s="41"/>
    </row>
    <row r="676" spans="58:58">
      <c r="BF676" s="41"/>
    </row>
    <row r="677" spans="58:58">
      <c r="BF677" s="41"/>
    </row>
    <row r="678" spans="58:58">
      <c r="BF678" s="41"/>
    </row>
    <row r="679" spans="58:58">
      <c r="BF679" s="41"/>
    </row>
    <row r="680" spans="58:58">
      <c r="BF680" s="41"/>
    </row>
    <row r="681" spans="58:58">
      <c r="BF681" s="41"/>
    </row>
    <row r="682" spans="58:58">
      <c r="BF682" s="41"/>
    </row>
    <row r="683" spans="58:58">
      <c r="BF683" s="41"/>
    </row>
    <row r="684" spans="58:58">
      <c r="BF684" s="41"/>
    </row>
    <row r="685" spans="58:58">
      <c r="BF685" s="41"/>
    </row>
  </sheetData>
  <mergeCells count="38">
    <mergeCell ref="AJ5:AN5"/>
    <mergeCell ref="AJ6:AN7"/>
    <mergeCell ref="AO5:AS5"/>
    <mergeCell ref="A127:B128"/>
    <mergeCell ref="A5:A8"/>
    <mergeCell ref="B5:B8"/>
    <mergeCell ref="E6:E7"/>
    <mergeCell ref="V5:AA5"/>
    <mergeCell ref="F5:H5"/>
    <mergeCell ref="F6:H7"/>
    <mergeCell ref="L6:L7"/>
    <mergeCell ref="AB5:AF5"/>
    <mergeCell ref="AB6:AF7"/>
    <mergeCell ref="M5:U5"/>
    <mergeCell ref="M6:U7"/>
    <mergeCell ref="A4:BO4"/>
    <mergeCell ref="I6:K7"/>
    <mergeCell ref="I5:K5"/>
    <mergeCell ref="AG5:AI5"/>
    <mergeCell ref="AG6:AI7"/>
    <mergeCell ref="C5:C8"/>
    <mergeCell ref="BB5:BD5"/>
    <mergeCell ref="BH5:BJ5"/>
    <mergeCell ref="BB6:BD7"/>
    <mergeCell ref="BF6:BF7"/>
    <mergeCell ref="D6:D7"/>
    <mergeCell ref="V6:AA7"/>
    <mergeCell ref="BO5:BO8"/>
    <mergeCell ref="AO6:AS7"/>
    <mergeCell ref="BH6:BJ7"/>
    <mergeCell ref="BL5:BM5"/>
    <mergeCell ref="AT5:AW5"/>
    <mergeCell ref="AT6:AW7"/>
    <mergeCell ref="BK6:BN7"/>
    <mergeCell ref="AX6:AX7"/>
    <mergeCell ref="AY5:BA5"/>
    <mergeCell ref="AY6:BA7"/>
    <mergeCell ref="BE6:BE7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M24"/>
  <sheetViews>
    <sheetView workbookViewId="0">
      <selection activeCell="J28" sqref="J28"/>
    </sheetView>
  </sheetViews>
  <sheetFormatPr defaultRowHeight="15"/>
  <cols>
    <col min="3" max="3" width="13.5703125" bestFit="1" customWidth="1"/>
    <col min="4" max="4" width="12.42578125" bestFit="1" customWidth="1"/>
    <col min="5" max="5" width="13.5703125" bestFit="1" customWidth="1"/>
    <col min="6" max="6" width="10" bestFit="1" customWidth="1"/>
    <col min="8" max="8" width="16" customWidth="1"/>
    <col min="13" max="13" width="13.5703125" bestFit="1" customWidth="1"/>
  </cols>
  <sheetData>
    <row r="4" spans="2:8">
      <c r="C4" t="s">
        <v>315</v>
      </c>
      <c r="D4" t="s">
        <v>316</v>
      </c>
      <c r="E4" t="s">
        <v>317</v>
      </c>
      <c r="F4" t="s">
        <v>318</v>
      </c>
    </row>
    <row r="5" spans="2:8">
      <c r="C5" s="29">
        <v>11621</v>
      </c>
      <c r="D5" s="29">
        <v>617</v>
      </c>
      <c r="E5" s="29">
        <v>94000</v>
      </c>
      <c r="F5" s="29">
        <v>105535</v>
      </c>
    </row>
    <row r="6" spans="2:8">
      <c r="C6" s="29">
        <v>249470</v>
      </c>
      <c r="D6" s="29">
        <v>57</v>
      </c>
      <c r="E6" s="29">
        <v>169069</v>
      </c>
      <c r="F6" s="29"/>
    </row>
    <row r="7" spans="2:8">
      <c r="C7" s="29">
        <v>2515789</v>
      </c>
      <c r="D7" s="29">
        <v>17000</v>
      </c>
      <c r="E7" s="29">
        <v>19500</v>
      </c>
      <c r="F7" s="29"/>
    </row>
    <row r="8" spans="2:8">
      <c r="C8" s="29">
        <v>2587</v>
      </c>
      <c r="D8" s="29">
        <v>3</v>
      </c>
      <c r="E8" s="29"/>
      <c r="F8" s="29"/>
    </row>
    <row r="9" spans="2:8">
      <c r="C9" s="29">
        <v>834002</v>
      </c>
      <c r="D9" s="29">
        <v>10513274</v>
      </c>
      <c r="E9" s="29"/>
      <c r="F9" s="29"/>
    </row>
    <row r="10" spans="2:8">
      <c r="C10" s="29">
        <v>35284755</v>
      </c>
      <c r="D10" s="29">
        <v>1053718</v>
      </c>
      <c r="E10" s="29"/>
      <c r="F10" s="29"/>
    </row>
    <row r="11" spans="2:8">
      <c r="C11" s="29">
        <v>17427451</v>
      </c>
      <c r="D11" s="29"/>
      <c r="E11" s="29"/>
      <c r="F11" s="29"/>
    </row>
    <row r="12" spans="2:8">
      <c r="C12" s="29">
        <v>35116753</v>
      </c>
      <c r="D12" s="29"/>
      <c r="E12" s="29"/>
      <c r="F12" s="29"/>
    </row>
    <row r="13" spans="2:8">
      <c r="C13" s="29">
        <v>9508548</v>
      </c>
      <c r="D13" s="29"/>
      <c r="E13" s="29"/>
      <c r="F13" s="29"/>
    </row>
    <row r="14" spans="2:8">
      <c r="B14" t="s">
        <v>319</v>
      </c>
      <c r="C14" s="29">
        <v>48447776</v>
      </c>
      <c r="D14" s="29"/>
      <c r="E14" s="29"/>
      <c r="F14" s="29"/>
    </row>
    <row r="15" spans="2:8">
      <c r="C15" s="30">
        <f>SUM(C5:C14)</f>
        <v>149398752</v>
      </c>
      <c r="D15" s="30">
        <f>SUM(D5:D14)</f>
        <v>11584669</v>
      </c>
      <c r="E15" s="30">
        <f>E5+E6+E7</f>
        <v>282569</v>
      </c>
      <c r="F15" s="30">
        <f>SUM(F5:F14)</f>
        <v>105535</v>
      </c>
      <c r="G15" s="31"/>
      <c r="H15" s="29">
        <f>C15+D15+E15+F15</f>
        <v>161371525</v>
      </c>
    </row>
    <row r="16" spans="2:8">
      <c r="C16" s="29"/>
      <c r="D16" s="29"/>
      <c r="E16" s="29"/>
      <c r="F16" s="29"/>
    </row>
    <row r="17" spans="3:13">
      <c r="C17" s="29"/>
      <c r="D17" s="29"/>
      <c r="E17" s="29"/>
      <c r="F17" s="29"/>
    </row>
    <row r="18" spans="3:13">
      <c r="C18" s="29"/>
      <c r="D18" s="29"/>
      <c r="E18" s="29"/>
      <c r="F18" s="29"/>
    </row>
    <row r="19" spans="3:13">
      <c r="C19" s="29"/>
      <c r="D19" s="29"/>
      <c r="E19" s="29"/>
      <c r="F19" s="29"/>
      <c r="M19" s="29"/>
    </row>
    <row r="20" spans="3:13">
      <c r="C20" s="29"/>
      <c r="D20" s="29"/>
      <c r="E20" s="29"/>
      <c r="F20" s="29"/>
    </row>
    <row r="21" spans="3:13">
      <c r="C21" s="29"/>
      <c r="D21" s="29"/>
      <c r="E21" s="29"/>
      <c r="F21" s="29"/>
    </row>
    <row r="22" spans="3:13">
      <c r="C22" s="29"/>
      <c r="D22" s="29"/>
      <c r="E22" s="29"/>
      <c r="F22" s="29"/>
    </row>
    <row r="23" spans="3:13">
      <c r="C23" s="29"/>
      <c r="D23" s="29"/>
      <c r="E23" s="29"/>
      <c r="F23" s="29"/>
      <c r="M23" s="29" t="e">
        <f>GMINY!BO126+POWIATY!X32+'SAMORZĄD WOJEWÓDZTWA'!I11+#REF!</f>
        <v>#REF!</v>
      </c>
    </row>
    <row r="24" spans="3:13">
      <c r="M24" s="2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7"/>
  <sheetViews>
    <sheetView topLeftCell="L16" zoomScaleNormal="100" zoomScaleSheetLayoutView="84" workbookViewId="0">
      <selection activeCell="A34" sqref="A34"/>
    </sheetView>
  </sheetViews>
  <sheetFormatPr defaultColWidth="9.140625" defaultRowHeight="15.75"/>
  <cols>
    <col min="1" max="1" width="6" style="70" customWidth="1"/>
    <col min="2" max="2" width="16.28515625" style="70" customWidth="1"/>
    <col min="3" max="3" width="11" style="70" customWidth="1"/>
    <col min="4" max="4" width="15.42578125" style="70" bestFit="1" customWidth="1"/>
    <col min="5" max="5" width="16.28515625" style="70" bestFit="1" customWidth="1"/>
    <col min="6" max="6" width="20" style="70" customWidth="1"/>
    <col min="7" max="7" width="16.28515625" style="70" customWidth="1"/>
    <col min="8" max="9" width="15.140625" style="70" customWidth="1"/>
    <col min="10" max="11" width="15.5703125" style="70" customWidth="1"/>
    <col min="12" max="13" width="15.42578125" style="70" customWidth="1"/>
    <col min="14" max="14" width="15" style="70" customWidth="1"/>
    <col min="15" max="15" width="15" style="161" customWidth="1"/>
    <col min="16" max="17" width="20.42578125" style="70" customWidth="1"/>
    <col min="18" max="19" width="20.85546875" style="70" customWidth="1"/>
    <col min="20" max="20" width="19" style="70" bestFit="1" customWidth="1"/>
    <col min="21" max="21" width="14.7109375" style="70" customWidth="1"/>
    <col min="22" max="22" width="19.28515625" style="70" customWidth="1"/>
    <col min="23" max="23" width="17.5703125" style="70" customWidth="1"/>
    <col min="24" max="24" width="16.42578125" style="70" customWidth="1"/>
    <col min="25" max="16384" width="9.140625" style="70"/>
  </cols>
  <sheetData>
    <row r="1" spans="1:24">
      <c r="A1" s="271" t="s">
        <v>360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2" spans="1:24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</row>
    <row r="3" spans="1:24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</row>
    <row r="4" spans="1:24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</row>
    <row r="5" spans="1:24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</row>
    <row r="6" spans="1:24" ht="31.5" customHeight="1">
      <c r="A6" s="273" t="s">
        <v>235</v>
      </c>
      <c r="B6" s="275" t="s">
        <v>236</v>
      </c>
      <c r="C6" s="302" t="s">
        <v>283</v>
      </c>
      <c r="D6" s="303"/>
      <c r="E6" s="304"/>
      <c r="F6" s="179" t="s">
        <v>237</v>
      </c>
      <c r="G6" s="281" t="s">
        <v>339</v>
      </c>
      <c r="H6" s="282"/>
      <c r="I6" s="311"/>
      <c r="J6" s="185" t="s">
        <v>238</v>
      </c>
      <c r="K6" s="321" t="s">
        <v>344</v>
      </c>
      <c r="L6" s="322"/>
      <c r="M6" s="323"/>
      <c r="N6" s="179" t="s">
        <v>381</v>
      </c>
      <c r="O6" s="157" t="s">
        <v>380</v>
      </c>
      <c r="P6" s="281" t="s">
        <v>280</v>
      </c>
      <c r="Q6" s="282"/>
      <c r="R6" s="299" t="s">
        <v>239</v>
      </c>
      <c r="S6" s="300"/>
      <c r="T6" s="300"/>
      <c r="U6" s="290" t="s">
        <v>240</v>
      </c>
      <c r="V6" s="290"/>
      <c r="W6" s="290"/>
      <c r="X6" s="287" t="s">
        <v>241</v>
      </c>
    </row>
    <row r="7" spans="1:24" ht="95.25" customHeight="1">
      <c r="A7" s="274"/>
      <c r="B7" s="276"/>
      <c r="C7" s="305" t="s">
        <v>341</v>
      </c>
      <c r="D7" s="306"/>
      <c r="E7" s="307"/>
      <c r="F7" s="318" t="s">
        <v>343</v>
      </c>
      <c r="G7" s="312" t="s">
        <v>340</v>
      </c>
      <c r="H7" s="313"/>
      <c r="I7" s="314"/>
      <c r="J7" s="277" t="s">
        <v>342</v>
      </c>
      <c r="K7" s="312" t="s">
        <v>282</v>
      </c>
      <c r="L7" s="313"/>
      <c r="M7" s="314"/>
      <c r="N7" s="319" t="s">
        <v>382</v>
      </c>
      <c r="O7" s="279" t="s">
        <v>383</v>
      </c>
      <c r="P7" s="283" t="s">
        <v>340</v>
      </c>
      <c r="Q7" s="284"/>
      <c r="R7" s="297" t="s">
        <v>345</v>
      </c>
      <c r="S7" s="298"/>
      <c r="T7" s="298"/>
      <c r="U7" s="291" t="s">
        <v>346</v>
      </c>
      <c r="V7" s="292"/>
      <c r="W7" s="292"/>
      <c r="X7" s="288"/>
    </row>
    <row r="8" spans="1:24" ht="41.25" customHeight="1">
      <c r="A8" s="274"/>
      <c r="B8" s="276"/>
      <c r="C8" s="308"/>
      <c r="D8" s="309"/>
      <c r="E8" s="310"/>
      <c r="F8" s="318"/>
      <c r="G8" s="315"/>
      <c r="H8" s="316"/>
      <c r="I8" s="317"/>
      <c r="J8" s="278"/>
      <c r="K8" s="315"/>
      <c r="L8" s="316"/>
      <c r="M8" s="317"/>
      <c r="N8" s="320"/>
      <c r="O8" s="280"/>
      <c r="P8" s="285"/>
      <c r="Q8" s="286"/>
      <c r="R8" s="89" t="s">
        <v>242</v>
      </c>
      <c r="S8" s="301" t="s">
        <v>243</v>
      </c>
      <c r="T8" s="301"/>
      <c r="U8" s="293"/>
      <c r="V8" s="294"/>
      <c r="W8" s="294"/>
      <c r="X8" s="288"/>
    </row>
    <row r="9" spans="1:24" s="87" customFormat="1" ht="12.75" customHeight="1">
      <c r="A9" s="86" t="s">
        <v>244</v>
      </c>
      <c r="B9" s="86" t="s">
        <v>245</v>
      </c>
      <c r="C9" s="86" t="s">
        <v>246</v>
      </c>
      <c r="D9" s="86" t="s">
        <v>247</v>
      </c>
      <c r="E9" s="86" t="s">
        <v>279</v>
      </c>
      <c r="F9" s="180" t="s">
        <v>248</v>
      </c>
      <c r="G9" s="86" t="s">
        <v>249</v>
      </c>
      <c r="H9" s="86" t="s">
        <v>250</v>
      </c>
      <c r="I9" s="86" t="s">
        <v>251</v>
      </c>
      <c r="J9" s="180" t="s">
        <v>252</v>
      </c>
      <c r="K9" s="86" t="s">
        <v>26</v>
      </c>
      <c r="L9" s="86" t="s">
        <v>27</v>
      </c>
      <c r="M9" s="86" t="s">
        <v>28</v>
      </c>
      <c r="N9" s="180" t="s">
        <v>29</v>
      </c>
      <c r="O9" s="158" t="s">
        <v>30</v>
      </c>
      <c r="P9" s="86" t="s">
        <v>31</v>
      </c>
      <c r="Q9" s="86" t="s">
        <v>32</v>
      </c>
      <c r="R9" s="86" t="s">
        <v>33</v>
      </c>
      <c r="S9" s="86" t="s">
        <v>34</v>
      </c>
      <c r="T9" s="86" t="s">
        <v>35</v>
      </c>
      <c r="U9" s="86" t="s">
        <v>36</v>
      </c>
      <c r="V9" s="86" t="s">
        <v>37</v>
      </c>
      <c r="W9" s="86" t="s">
        <v>38</v>
      </c>
      <c r="X9" s="288"/>
    </row>
    <row r="10" spans="1:24" s="74" customFormat="1" ht="31.5">
      <c r="A10" s="72"/>
      <c r="B10" s="72"/>
      <c r="C10" s="73" t="s">
        <v>258</v>
      </c>
      <c r="D10" s="181" t="s">
        <v>367</v>
      </c>
      <c r="E10" s="181" t="s">
        <v>376</v>
      </c>
      <c r="F10" s="176" t="s">
        <v>367</v>
      </c>
      <c r="G10" s="65" t="s">
        <v>258</v>
      </c>
      <c r="H10" s="156" t="s">
        <v>362</v>
      </c>
      <c r="I10" s="156" t="s">
        <v>376</v>
      </c>
      <c r="J10" s="184" t="s">
        <v>365</v>
      </c>
      <c r="K10" s="176" t="s">
        <v>258</v>
      </c>
      <c r="L10" s="156" t="s">
        <v>364</v>
      </c>
      <c r="M10" s="156" t="s">
        <v>387</v>
      </c>
      <c r="N10" s="184" t="s">
        <v>365</v>
      </c>
      <c r="O10" s="159" t="s">
        <v>379</v>
      </c>
      <c r="P10" s="73" t="s">
        <v>258</v>
      </c>
      <c r="Q10" s="72" t="s">
        <v>362</v>
      </c>
      <c r="R10" s="73" t="s">
        <v>364</v>
      </c>
      <c r="S10" s="92" t="s">
        <v>258</v>
      </c>
      <c r="T10" s="90" t="s">
        <v>364</v>
      </c>
      <c r="U10" s="73" t="s">
        <v>258</v>
      </c>
      <c r="V10" s="90" t="s">
        <v>367</v>
      </c>
      <c r="W10" s="90" t="s">
        <v>379</v>
      </c>
      <c r="X10" s="289"/>
    </row>
    <row r="11" spans="1:24">
      <c r="A11" s="75" t="s">
        <v>14</v>
      </c>
      <c r="B11" s="76" t="s">
        <v>48</v>
      </c>
      <c r="C11" s="77">
        <f>SUM(D11:E11)</f>
        <v>10483</v>
      </c>
      <c r="D11" s="78">
        <v>10263</v>
      </c>
      <c r="E11" s="78">
        <v>220</v>
      </c>
      <c r="F11" s="177">
        <v>247492</v>
      </c>
      <c r="G11" s="66">
        <f>SUM(H11:I11)</f>
        <v>635</v>
      </c>
      <c r="H11" s="88">
        <v>635</v>
      </c>
      <c r="I11" s="88">
        <v>0</v>
      </c>
      <c r="J11" s="177">
        <v>222196</v>
      </c>
      <c r="K11" s="177">
        <f>L11+M11</f>
        <v>0</v>
      </c>
      <c r="L11" s="88"/>
      <c r="M11" s="88"/>
      <c r="N11" s="182">
        <v>0</v>
      </c>
      <c r="O11" s="160">
        <v>24672</v>
      </c>
      <c r="P11" s="66">
        <f t="shared" ref="P11:P31" si="0">SUM(Q11:Q11)</f>
        <v>61175</v>
      </c>
      <c r="Q11" s="71">
        <v>61175</v>
      </c>
      <c r="R11" s="79"/>
      <c r="S11" s="79">
        <f t="shared" ref="S11:S31" si="1">SUM(T11:T11)</f>
        <v>0</v>
      </c>
      <c r="T11" s="91"/>
      <c r="U11" s="79">
        <f t="shared" ref="U11:U31" si="2">SUM(V11:W11)</f>
        <v>40931</v>
      </c>
      <c r="V11" s="91">
        <v>13787</v>
      </c>
      <c r="W11" s="91">
        <v>27144</v>
      </c>
      <c r="X11" s="79">
        <f t="shared" ref="X11:X32" si="3">C11+F11+G11+J11+K11+N11+O11+P11+R11+S11+U11</f>
        <v>607584</v>
      </c>
    </row>
    <row r="12" spans="1:24">
      <c r="A12" s="75" t="s">
        <v>15</v>
      </c>
      <c r="B12" s="76" t="s">
        <v>52</v>
      </c>
      <c r="C12" s="77">
        <f t="shared" ref="C12:C31" si="4">SUM(D12:E12)</f>
        <v>4996</v>
      </c>
      <c r="D12" s="78">
        <v>4996</v>
      </c>
      <c r="E12" s="78">
        <v>0</v>
      </c>
      <c r="F12" s="177">
        <v>180386</v>
      </c>
      <c r="G12" s="66">
        <f t="shared" ref="G12:G31" si="5">SUM(H12:I12)</f>
        <v>2525</v>
      </c>
      <c r="H12" s="88">
        <v>2525</v>
      </c>
      <c r="I12" s="88">
        <v>0</v>
      </c>
      <c r="J12" s="177">
        <v>104840</v>
      </c>
      <c r="K12" s="177">
        <f t="shared" ref="K12:K32" si="6">L12+M12</f>
        <v>38040</v>
      </c>
      <c r="L12" s="88">
        <v>38040</v>
      </c>
      <c r="M12" s="88"/>
      <c r="N12" s="182">
        <v>0</v>
      </c>
      <c r="O12" s="160">
        <v>38000</v>
      </c>
      <c r="P12" s="66">
        <f t="shared" si="0"/>
        <v>40400</v>
      </c>
      <c r="Q12" s="71">
        <v>40400</v>
      </c>
      <c r="R12" s="79"/>
      <c r="S12" s="79">
        <f t="shared" si="1"/>
        <v>0</v>
      </c>
      <c r="T12" s="91"/>
      <c r="U12" s="79">
        <f t="shared" si="2"/>
        <v>41184</v>
      </c>
      <c r="V12" s="91">
        <v>18390</v>
      </c>
      <c r="W12" s="91">
        <v>22794</v>
      </c>
      <c r="X12" s="79">
        <f t="shared" si="3"/>
        <v>450371</v>
      </c>
    </row>
    <row r="13" spans="1:24">
      <c r="A13" s="75" t="s">
        <v>16</v>
      </c>
      <c r="B13" s="76" t="s">
        <v>54</v>
      </c>
      <c r="C13" s="77">
        <f t="shared" si="4"/>
        <v>15949</v>
      </c>
      <c r="D13" s="78">
        <v>15949</v>
      </c>
      <c r="E13" s="78">
        <v>0</v>
      </c>
      <c r="F13" s="177">
        <v>212547</v>
      </c>
      <c r="G13" s="66">
        <f t="shared" si="5"/>
        <v>0</v>
      </c>
      <c r="H13" s="88">
        <v>0</v>
      </c>
      <c r="I13" s="88">
        <v>0</v>
      </c>
      <c r="J13" s="177">
        <v>115139</v>
      </c>
      <c r="K13" s="177">
        <f t="shared" si="6"/>
        <v>46916</v>
      </c>
      <c r="L13" s="88">
        <v>46916</v>
      </c>
      <c r="M13" s="88"/>
      <c r="N13" s="182">
        <v>0</v>
      </c>
      <c r="O13" s="160">
        <v>18981</v>
      </c>
      <c r="P13" s="66">
        <f t="shared" si="0"/>
        <v>34697</v>
      </c>
      <c r="Q13" s="71">
        <v>34697</v>
      </c>
      <c r="R13" s="79"/>
      <c r="S13" s="79">
        <f t="shared" si="1"/>
        <v>0</v>
      </c>
      <c r="T13" s="91"/>
      <c r="U13" s="79">
        <f t="shared" si="2"/>
        <v>67490</v>
      </c>
      <c r="V13" s="91">
        <v>25120</v>
      </c>
      <c r="W13" s="91">
        <v>42370</v>
      </c>
      <c r="X13" s="79">
        <f t="shared" si="3"/>
        <v>511719</v>
      </c>
    </row>
    <row r="14" spans="1:24">
      <c r="A14" s="75" t="s">
        <v>17</v>
      </c>
      <c r="B14" s="76" t="s">
        <v>55</v>
      </c>
      <c r="C14" s="77">
        <f t="shared" si="4"/>
        <v>9991</v>
      </c>
      <c r="D14" s="78">
        <v>9991</v>
      </c>
      <c r="E14" s="78">
        <v>0</v>
      </c>
      <c r="F14" s="177">
        <v>2340</v>
      </c>
      <c r="G14" s="66">
        <f t="shared" si="5"/>
        <v>0</v>
      </c>
      <c r="H14" s="88">
        <v>0</v>
      </c>
      <c r="I14" s="88">
        <v>0</v>
      </c>
      <c r="J14" s="177">
        <v>86732</v>
      </c>
      <c r="K14" s="177">
        <f t="shared" si="6"/>
        <v>39308</v>
      </c>
      <c r="L14" s="88">
        <v>39308</v>
      </c>
      <c r="M14" s="88"/>
      <c r="N14" s="182">
        <v>0</v>
      </c>
      <c r="O14" s="160">
        <v>20537</v>
      </c>
      <c r="P14" s="66">
        <f t="shared" si="0"/>
        <v>52665</v>
      </c>
      <c r="Q14" s="71">
        <v>52665</v>
      </c>
      <c r="R14" s="79"/>
      <c r="S14" s="79">
        <f t="shared" si="1"/>
        <v>0</v>
      </c>
      <c r="T14" s="91"/>
      <c r="U14" s="79">
        <f t="shared" si="2"/>
        <v>46384</v>
      </c>
      <c r="V14" s="91">
        <v>8930</v>
      </c>
      <c r="W14" s="91">
        <v>37454</v>
      </c>
      <c r="X14" s="79">
        <f t="shared" si="3"/>
        <v>257957</v>
      </c>
    </row>
    <row r="15" spans="1:24">
      <c r="A15" s="75" t="s">
        <v>18</v>
      </c>
      <c r="B15" s="76" t="s">
        <v>253</v>
      </c>
      <c r="C15" s="77">
        <f t="shared" si="4"/>
        <v>21663</v>
      </c>
      <c r="D15" s="78">
        <v>21663</v>
      </c>
      <c r="E15" s="78">
        <v>0</v>
      </c>
      <c r="F15" s="177">
        <v>499693</v>
      </c>
      <c r="G15" s="66">
        <f t="shared" si="5"/>
        <v>0</v>
      </c>
      <c r="H15" s="88">
        <v>0</v>
      </c>
      <c r="I15" s="88">
        <v>0</v>
      </c>
      <c r="J15" s="177">
        <v>202224</v>
      </c>
      <c r="K15" s="177">
        <f t="shared" si="6"/>
        <v>0</v>
      </c>
      <c r="L15" s="88"/>
      <c r="M15" s="88"/>
      <c r="N15" s="182">
        <v>0</v>
      </c>
      <c r="O15" s="160">
        <v>24598</v>
      </c>
      <c r="P15" s="66">
        <f t="shared" si="0"/>
        <v>122823</v>
      </c>
      <c r="Q15" s="71">
        <v>122823</v>
      </c>
      <c r="R15" s="79">
        <v>28103</v>
      </c>
      <c r="S15" s="79">
        <f t="shared" si="1"/>
        <v>545</v>
      </c>
      <c r="T15" s="91">
        <v>545</v>
      </c>
      <c r="U15" s="79">
        <f t="shared" si="2"/>
        <v>93262</v>
      </c>
      <c r="V15" s="91">
        <v>25880</v>
      </c>
      <c r="W15" s="91">
        <v>67382</v>
      </c>
      <c r="X15" s="79">
        <f t="shared" si="3"/>
        <v>992911</v>
      </c>
    </row>
    <row r="16" spans="1:24">
      <c r="A16" s="75" t="s">
        <v>19</v>
      </c>
      <c r="B16" s="76" t="s">
        <v>56</v>
      </c>
      <c r="C16" s="77">
        <f t="shared" si="4"/>
        <v>22114</v>
      </c>
      <c r="D16" s="78">
        <v>22114</v>
      </c>
      <c r="E16" s="78">
        <v>0</v>
      </c>
      <c r="F16" s="177">
        <v>261472</v>
      </c>
      <c r="G16" s="66">
        <f t="shared" si="5"/>
        <v>4382</v>
      </c>
      <c r="H16" s="88">
        <v>4382</v>
      </c>
      <c r="I16" s="88">
        <v>0</v>
      </c>
      <c r="J16" s="177">
        <v>619894</v>
      </c>
      <c r="K16" s="177">
        <f t="shared" si="6"/>
        <v>107780</v>
      </c>
      <c r="L16" s="88">
        <v>107780</v>
      </c>
      <c r="M16" s="88"/>
      <c r="N16" s="182">
        <v>0</v>
      </c>
      <c r="O16" s="160">
        <v>37962</v>
      </c>
      <c r="P16" s="66">
        <f t="shared" si="0"/>
        <v>87501</v>
      </c>
      <c r="Q16" s="71">
        <v>87501</v>
      </c>
      <c r="R16" s="79"/>
      <c r="S16" s="79">
        <f t="shared" si="1"/>
        <v>0</v>
      </c>
      <c r="T16" s="91"/>
      <c r="U16" s="79">
        <f t="shared" si="2"/>
        <v>60910</v>
      </c>
      <c r="V16" s="91">
        <v>22220</v>
      </c>
      <c r="W16" s="91">
        <v>38690</v>
      </c>
      <c r="X16" s="79">
        <f t="shared" si="3"/>
        <v>1202015</v>
      </c>
    </row>
    <row r="17" spans="1:24">
      <c r="A17" s="75" t="s">
        <v>20</v>
      </c>
      <c r="B17" s="76" t="s">
        <v>58</v>
      </c>
      <c r="C17" s="77">
        <f t="shared" si="4"/>
        <v>10300</v>
      </c>
      <c r="D17" s="78">
        <v>10300</v>
      </c>
      <c r="E17" s="78">
        <v>0</v>
      </c>
      <c r="F17" s="177">
        <v>116104</v>
      </c>
      <c r="G17" s="66">
        <f t="shared" si="5"/>
        <v>2020</v>
      </c>
      <c r="H17" s="88">
        <v>2020</v>
      </c>
      <c r="I17" s="88">
        <v>0</v>
      </c>
      <c r="J17" s="177">
        <v>60360</v>
      </c>
      <c r="K17" s="177">
        <f t="shared" si="6"/>
        <v>98270</v>
      </c>
      <c r="L17" s="88">
        <v>97002</v>
      </c>
      <c r="M17" s="88">
        <v>1268</v>
      </c>
      <c r="N17" s="182">
        <v>0</v>
      </c>
      <c r="O17" s="160">
        <v>48341</v>
      </c>
      <c r="P17" s="66">
        <f t="shared" si="0"/>
        <v>61488</v>
      </c>
      <c r="Q17" s="71">
        <v>61488</v>
      </c>
      <c r="R17" s="79"/>
      <c r="S17" s="79">
        <f t="shared" si="1"/>
        <v>0</v>
      </c>
      <c r="T17" s="91"/>
      <c r="U17" s="79">
        <f t="shared" si="2"/>
        <v>68752</v>
      </c>
      <c r="V17" s="91">
        <v>21170</v>
      </c>
      <c r="W17" s="91">
        <v>47582</v>
      </c>
      <c r="X17" s="79">
        <f t="shared" si="3"/>
        <v>465635</v>
      </c>
    </row>
    <row r="18" spans="1:24">
      <c r="A18" s="75" t="s">
        <v>21</v>
      </c>
      <c r="B18" s="76" t="s">
        <v>59</v>
      </c>
      <c r="C18" s="77">
        <f t="shared" si="4"/>
        <v>10299</v>
      </c>
      <c r="D18" s="78">
        <v>10299</v>
      </c>
      <c r="E18" s="78">
        <v>0</v>
      </c>
      <c r="F18" s="177">
        <v>81478</v>
      </c>
      <c r="G18" s="66">
        <f t="shared" si="5"/>
        <v>0</v>
      </c>
      <c r="H18" s="88">
        <v>0</v>
      </c>
      <c r="I18" s="88">
        <v>0</v>
      </c>
      <c r="J18" s="177">
        <v>0</v>
      </c>
      <c r="K18" s="177">
        <f t="shared" si="6"/>
        <v>0</v>
      </c>
      <c r="L18" s="88"/>
      <c r="M18" s="88"/>
      <c r="N18" s="182">
        <v>0</v>
      </c>
      <c r="O18" s="160">
        <v>24774</v>
      </c>
      <c r="P18" s="66">
        <f t="shared" si="0"/>
        <v>24257</v>
      </c>
      <c r="Q18" s="71">
        <v>24257</v>
      </c>
      <c r="R18" s="79"/>
      <c r="S18" s="79">
        <f t="shared" si="1"/>
        <v>3000</v>
      </c>
      <c r="T18" s="91">
        <v>3000</v>
      </c>
      <c r="U18" s="79">
        <f t="shared" si="2"/>
        <v>0</v>
      </c>
      <c r="V18" s="91">
        <v>0</v>
      </c>
      <c r="W18" s="91">
        <v>0</v>
      </c>
      <c r="X18" s="79">
        <f t="shared" si="3"/>
        <v>143808</v>
      </c>
    </row>
    <row r="19" spans="1:24">
      <c r="A19" s="75" t="s">
        <v>22</v>
      </c>
      <c r="B19" s="76" t="s">
        <v>61</v>
      </c>
      <c r="C19" s="77">
        <f t="shared" si="4"/>
        <v>9536</v>
      </c>
      <c r="D19" s="78">
        <v>9536</v>
      </c>
      <c r="E19" s="78">
        <v>0</v>
      </c>
      <c r="F19" s="177">
        <v>97943</v>
      </c>
      <c r="G19" s="66">
        <f t="shared" si="5"/>
        <v>0</v>
      </c>
      <c r="H19" s="88">
        <v>0</v>
      </c>
      <c r="I19" s="88">
        <v>0</v>
      </c>
      <c r="J19" s="177">
        <v>303670</v>
      </c>
      <c r="K19" s="177">
        <f t="shared" si="6"/>
        <v>51988</v>
      </c>
      <c r="L19" s="88">
        <v>51988</v>
      </c>
      <c r="M19" s="88"/>
      <c r="N19" s="182">
        <v>0</v>
      </c>
      <c r="O19" s="160">
        <v>58995</v>
      </c>
      <c r="P19" s="66">
        <f t="shared" si="0"/>
        <v>64790</v>
      </c>
      <c r="Q19" s="71">
        <v>64790</v>
      </c>
      <c r="R19" s="79"/>
      <c r="S19" s="79">
        <f t="shared" si="1"/>
        <v>0</v>
      </c>
      <c r="T19" s="91"/>
      <c r="U19" s="79">
        <f t="shared" si="2"/>
        <v>63590</v>
      </c>
      <c r="V19" s="91">
        <v>25950</v>
      </c>
      <c r="W19" s="91">
        <v>37640</v>
      </c>
      <c r="X19" s="79">
        <f t="shared" si="3"/>
        <v>650512</v>
      </c>
    </row>
    <row r="20" spans="1:24">
      <c r="A20" s="75" t="s">
        <v>23</v>
      </c>
      <c r="B20" s="76" t="s">
        <v>63</v>
      </c>
      <c r="C20" s="77">
        <f t="shared" si="4"/>
        <v>15530</v>
      </c>
      <c r="D20" s="78">
        <v>15530</v>
      </c>
      <c r="E20" s="78">
        <v>0</v>
      </c>
      <c r="F20" s="177">
        <v>243855</v>
      </c>
      <c r="G20" s="66">
        <f t="shared" si="5"/>
        <v>0</v>
      </c>
      <c r="H20" s="88">
        <v>0</v>
      </c>
      <c r="I20" s="88">
        <v>0</v>
      </c>
      <c r="J20" s="177">
        <v>33572</v>
      </c>
      <c r="K20" s="177">
        <f t="shared" si="6"/>
        <v>0</v>
      </c>
      <c r="L20" s="88"/>
      <c r="M20" s="88"/>
      <c r="N20" s="182">
        <v>1153</v>
      </c>
      <c r="O20" s="160">
        <v>13496</v>
      </c>
      <c r="P20" s="66">
        <f t="shared" si="0"/>
        <v>59861</v>
      </c>
      <c r="Q20" s="71">
        <v>59861</v>
      </c>
      <c r="R20" s="79"/>
      <c r="S20" s="79">
        <f t="shared" si="1"/>
        <v>0</v>
      </c>
      <c r="T20" s="91"/>
      <c r="U20" s="79">
        <f t="shared" si="2"/>
        <v>54110</v>
      </c>
      <c r="V20" s="91">
        <v>14190</v>
      </c>
      <c r="W20" s="91">
        <v>39920</v>
      </c>
      <c r="X20" s="79">
        <f t="shared" si="3"/>
        <v>421577</v>
      </c>
    </row>
    <row r="21" spans="1:24">
      <c r="A21" s="75" t="s">
        <v>24</v>
      </c>
      <c r="B21" s="76" t="s">
        <v>66</v>
      </c>
      <c r="C21" s="77">
        <f t="shared" si="4"/>
        <v>9751</v>
      </c>
      <c r="D21" s="78">
        <v>9751</v>
      </c>
      <c r="E21" s="78">
        <v>0</v>
      </c>
      <c r="F21" s="177">
        <v>144835</v>
      </c>
      <c r="G21" s="66">
        <f t="shared" si="5"/>
        <v>2795</v>
      </c>
      <c r="H21" s="88">
        <v>2525</v>
      </c>
      <c r="I21" s="88">
        <v>270</v>
      </c>
      <c r="J21" s="177">
        <v>0</v>
      </c>
      <c r="K21" s="177">
        <f t="shared" si="6"/>
        <v>44380</v>
      </c>
      <c r="L21" s="88">
        <v>44380</v>
      </c>
      <c r="M21" s="88"/>
      <c r="N21" s="182">
        <v>0</v>
      </c>
      <c r="O21" s="160">
        <v>16880</v>
      </c>
      <c r="P21" s="66">
        <f t="shared" si="0"/>
        <v>54035</v>
      </c>
      <c r="Q21" s="71">
        <v>54035</v>
      </c>
      <c r="R21" s="79"/>
      <c r="S21" s="79">
        <f t="shared" si="1"/>
        <v>0</v>
      </c>
      <c r="T21" s="91"/>
      <c r="U21" s="79">
        <f t="shared" si="2"/>
        <v>0</v>
      </c>
      <c r="V21" s="91">
        <v>0</v>
      </c>
      <c r="W21" s="91">
        <v>0</v>
      </c>
      <c r="X21" s="79">
        <f t="shared" si="3"/>
        <v>272676</v>
      </c>
    </row>
    <row r="22" spans="1:24">
      <c r="A22" s="75" t="s">
        <v>25</v>
      </c>
      <c r="B22" s="76" t="s">
        <v>74</v>
      </c>
      <c r="C22" s="77">
        <f t="shared" si="4"/>
        <v>10010</v>
      </c>
      <c r="D22" s="78">
        <v>10010</v>
      </c>
      <c r="E22" s="78">
        <v>0</v>
      </c>
      <c r="F22" s="177">
        <v>117418</v>
      </c>
      <c r="G22" s="66">
        <f t="shared" si="5"/>
        <v>0</v>
      </c>
      <c r="H22" s="88">
        <v>0</v>
      </c>
      <c r="I22" s="88">
        <v>0</v>
      </c>
      <c r="J22" s="177">
        <v>212007</v>
      </c>
      <c r="K22" s="177">
        <f t="shared" si="6"/>
        <v>0</v>
      </c>
      <c r="L22" s="88"/>
      <c r="M22" s="88"/>
      <c r="N22" s="182">
        <v>0</v>
      </c>
      <c r="O22" s="160">
        <v>18981</v>
      </c>
      <c r="P22" s="66">
        <f t="shared" si="0"/>
        <v>41036</v>
      </c>
      <c r="Q22" s="71">
        <v>41036</v>
      </c>
      <c r="R22" s="79"/>
      <c r="S22" s="79">
        <f t="shared" si="1"/>
        <v>0</v>
      </c>
      <c r="T22" s="91"/>
      <c r="U22" s="79">
        <f t="shared" si="2"/>
        <v>39470</v>
      </c>
      <c r="V22" s="91">
        <v>14120</v>
      </c>
      <c r="W22" s="91">
        <v>25350</v>
      </c>
      <c r="X22" s="79">
        <f t="shared" si="3"/>
        <v>438922</v>
      </c>
    </row>
    <row r="23" spans="1:24">
      <c r="A23" s="75" t="s">
        <v>26</v>
      </c>
      <c r="B23" s="76" t="s">
        <v>75</v>
      </c>
      <c r="C23" s="77">
        <f t="shared" si="4"/>
        <v>10390</v>
      </c>
      <c r="D23" s="78">
        <v>10390</v>
      </c>
      <c r="E23" s="78">
        <v>0</v>
      </c>
      <c r="F23" s="177">
        <v>61161</v>
      </c>
      <c r="G23" s="66">
        <f t="shared" si="5"/>
        <v>3535</v>
      </c>
      <c r="H23" s="88">
        <v>3535</v>
      </c>
      <c r="I23" s="88">
        <v>0</v>
      </c>
      <c r="J23" s="177">
        <v>63180</v>
      </c>
      <c r="K23" s="177">
        <f t="shared" si="6"/>
        <v>81152</v>
      </c>
      <c r="L23" s="88">
        <v>81152</v>
      </c>
      <c r="M23" s="88"/>
      <c r="N23" s="182">
        <v>0</v>
      </c>
      <c r="O23" s="160">
        <v>20646</v>
      </c>
      <c r="P23" s="66">
        <f t="shared" si="0"/>
        <v>27779</v>
      </c>
      <c r="Q23" s="71">
        <v>27779</v>
      </c>
      <c r="R23" s="79"/>
      <c r="S23" s="79">
        <f t="shared" si="1"/>
        <v>0</v>
      </c>
      <c r="T23" s="91"/>
      <c r="U23" s="79">
        <f t="shared" si="2"/>
        <v>0</v>
      </c>
      <c r="V23" s="91">
        <v>0</v>
      </c>
      <c r="W23" s="91">
        <v>0</v>
      </c>
      <c r="X23" s="79">
        <f t="shared" si="3"/>
        <v>267843</v>
      </c>
    </row>
    <row r="24" spans="1:24" ht="31.5">
      <c r="A24" s="75" t="s">
        <v>27</v>
      </c>
      <c r="B24" s="76" t="s">
        <v>76</v>
      </c>
      <c r="C24" s="77">
        <f t="shared" si="4"/>
        <v>9737</v>
      </c>
      <c r="D24" s="78">
        <v>9737</v>
      </c>
      <c r="E24" s="78">
        <v>0</v>
      </c>
      <c r="F24" s="177">
        <v>87703</v>
      </c>
      <c r="G24" s="66">
        <f t="shared" si="5"/>
        <v>0</v>
      </c>
      <c r="H24" s="88">
        <v>0</v>
      </c>
      <c r="I24" s="88">
        <v>0</v>
      </c>
      <c r="J24" s="177">
        <v>13377</v>
      </c>
      <c r="K24" s="177">
        <f t="shared" si="6"/>
        <v>49452</v>
      </c>
      <c r="L24" s="88">
        <v>49452</v>
      </c>
      <c r="M24" s="88"/>
      <c r="N24" s="182">
        <v>0</v>
      </c>
      <c r="O24" s="160">
        <v>15200</v>
      </c>
      <c r="P24" s="66">
        <f t="shared" si="0"/>
        <v>25906</v>
      </c>
      <c r="Q24" s="71">
        <v>25906</v>
      </c>
      <c r="R24" s="79"/>
      <c r="S24" s="79">
        <f t="shared" si="1"/>
        <v>0</v>
      </c>
      <c r="T24" s="91"/>
      <c r="U24" s="79">
        <f t="shared" si="2"/>
        <v>40960</v>
      </c>
      <c r="V24" s="91">
        <v>20230</v>
      </c>
      <c r="W24" s="91">
        <v>20730</v>
      </c>
      <c r="X24" s="79">
        <f t="shared" si="3"/>
        <v>242335</v>
      </c>
    </row>
    <row r="25" spans="1:24">
      <c r="A25" s="75" t="s">
        <v>28</v>
      </c>
      <c r="B25" s="76" t="s">
        <v>77</v>
      </c>
      <c r="C25" s="77">
        <f t="shared" si="4"/>
        <v>10300</v>
      </c>
      <c r="D25" s="78">
        <v>10300</v>
      </c>
      <c r="E25" s="78">
        <v>0</v>
      </c>
      <c r="F25" s="177">
        <v>110252</v>
      </c>
      <c r="G25" s="66">
        <f t="shared" si="5"/>
        <v>0</v>
      </c>
      <c r="H25" s="88">
        <v>0</v>
      </c>
      <c r="I25" s="88">
        <v>0</v>
      </c>
      <c r="J25" s="177">
        <v>21990</v>
      </c>
      <c r="K25" s="177">
        <f t="shared" si="6"/>
        <v>0</v>
      </c>
      <c r="L25" s="88"/>
      <c r="M25" s="88"/>
      <c r="N25" s="182">
        <v>0</v>
      </c>
      <c r="O25" s="160">
        <v>13389</v>
      </c>
      <c r="P25" s="66">
        <f t="shared" si="0"/>
        <v>37367</v>
      </c>
      <c r="Q25" s="71">
        <v>37367</v>
      </c>
      <c r="R25" s="79">
        <v>27335</v>
      </c>
      <c r="S25" s="79">
        <f t="shared" si="1"/>
        <v>846</v>
      </c>
      <c r="T25" s="91">
        <v>846</v>
      </c>
      <c r="U25" s="79">
        <f t="shared" si="2"/>
        <v>0</v>
      </c>
      <c r="V25" s="91">
        <v>0</v>
      </c>
      <c r="W25" s="91">
        <v>0</v>
      </c>
      <c r="X25" s="79">
        <f t="shared" si="3"/>
        <v>221479</v>
      </c>
    </row>
    <row r="26" spans="1:24">
      <c r="A26" s="75" t="s">
        <v>29</v>
      </c>
      <c r="B26" s="76" t="s">
        <v>78</v>
      </c>
      <c r="C26" s="77">
        <f t="shared" si="4"/>
        <v>27295</v>
      </c>
      <c r="D26" s="78">
        <v>27295</v>
      </c>
      <c r="E26" s="78">
        <v>0</v>
      </c>
      <c r="F26" s="177">
        <v>292897</v>
      </c>
      <c r="G26" s="66">
        <f t="shared" si="5"/>
        <v>0</v>
      </c>
      <c r="H26" s="88">
        <v>0</v>
      </c>
      <c r="I26" s="88">
        <v>0</v>
      </c>
      <c r="J26" s="177">
        <v>667994</v>
      </c>
      <c r="K26" s="177">
        <f t="shared" si="6"/>
        <v>0</v>
      </c>
      <c r="L26" s="88"/>
      <c r="M26" s="88"/>
      <c r="N26" s="182">
        <v>0</v>
      </c>
      <c r="O26" s="160">
        <v>88559</v>
      </c>
      <c r="P26" s="66">
        <f t="shared" si="0"/>
        <v>140732</v>
      </c>
      <c r="Q26" s="71">
        <v>140732</v>
      </c>
      <c r="R26" s="79"/>
      <c r="S26" s="79">
        <f t="shared" si="1"/>
        <v>0</v>
      </c>
      <c r="T26" s="91"/>
      <c r="U26" s="79">
        <f t="shared" si="2"/>
        <v>93490</v>
      </c>
      <c r="V26" s="91">
        <v>27420</v>
      </c>
      <c r="W26" s="91">
        <v>66070</v>
      </c>
      <c r="X26" s="79">
        <f t="shared" si="3"/>
        <v>1310967</v>
      </c>
    </row>
    <row r="27" spans="1:24">
      <c r="A27" s="75" t="s">
        <v>30</v>
      </c>
      <c r="B27" s="76" t="s">
        <v>254</v>
      </c>
      <c r="C27" s="77">
        <f t="shared" si="4"/>
        <v>34833</v>
      </c>
      <c r="D27" s="78">
        <v>34833</v>
      </c>
      <c r="E27" s="78">
        <v>0</v>
      </c>
      <c r="F27" s="177">
        <v>253731</v>
      </c>
      <c r="G27" s="66">
        <f t="shared" si="5"/>
        <v>3384</v>
      </c>
      <c r="H27" s="88">
        <v>3384</v>
      </c>
      <c r="I27" s="88">
        <v>0</v>
      </c>
      <c r="J27" s="177">
        <v>110671</v>
      </c>
      <c r="K27" s="177">
        <f t="shared" si="6"/>
        <v>773552</v>
      </c>
      <c r="L27" s="88">
        <v>773552</v>
      </c>
      <c r="M27" s="88"/>
      <c r="N27" s="182">
        <v>0</v>
      </c>
      <c r="O27" s="160">
        <v>95256</v>
      </c>
      <c r="P27" s="66">
        <f t="shared" si="0"/>
        <v>91414</v>
      </c>
      <c r="Q27" s="71">
        <v>91414</v>
      </c>
      <c r="R27" s="79">
        <v>27590</v>
      </c>
      <c r="S27" s="79">
        <f t="shared" si="1"/>
        <v>10152</v>
      </c>
      <c r="T27" s="91">
        <v>10152</v>
      </c>
      <c r="U27" s="79">
        <f t="shared" si="2"/>
        <v>101478</v>
      </c>
      <c r="V27" s="91">
        <v>25520</v>
      </c>
      <c r="W27" s="91">
        <v>75958</v>
      </c>
      <c r="X27" s="79">
        <f t="shared" si="3"/>
        <v>1502061</v>
      </c>
    </row>
    <row r="28" spans="1:24">
      <c r="A28" s="75" t="s">
        <v>31</v>
      </c>
      <c r="B28" s="76" t="s">
        <v>86</v>
      </c>
      <c r="C28" s="77">
        <f t="shared" si="4"/>
        <v>19981</v>
      </c>
      <c r="D28" s="78">
        <v>19981</v>
      </c>
      <c r="E28" s="78">
        <v>0</v>
      </c>
      <c r="F28" s="177">
        <v>266678</v>
      </c>
      <c r="G28" s="66">
        <f t="shared" si="5"/>
        <v>0</v>
      </c>
      <c r="H28" s="88">
        <v>0</v>
      </c>
      <c r="I28" s="88">
        <v>0</v>
      </c>
      <c r="J28" s="177">
        <v>112531</v>
      </c>
      <c r="K28" s="177">
        <f t="shared" si="6"/>
        <v>86224</v>
      </c>
      <c r="L28" s="88">
        <v>86224</v>
      </c>
      <c r="M28" s="88"/>
      <c r="N28" s="182">
        <v>0</v>
      </c>
      <c r="O28" s="160">
        <v>62377</v>
      </c>
      <c r="P28" s="66">
        <f t="shared" si="0"/>
        <v>88383</v>
      </c>
      <c r="Q28" s="71">
        <v>88383</v>
      </c>
      <c r="R28" s="79"/>
      <c r="S28" s="79">
        <f t="shared" si="1"/>
        <v>0</v>
      </c>
      <c r="T28" s="91"/>
      <c r="U28" s="79">
        <f t="shared" si="2"/>
        <v>94784</v>
      </c>
      <c r="V28" s="91">
        <v>29890</v>
      </c>
      <c r="W28" s="91">
        <v>64894</v>
      </c>
      <c r="X28" s="79">
        <f t="shared" si="3"/>
        <v>730958</v>
      </c>
    </row>
    <row r="29" spans="1:24">
      <c r="A29" s="75" t="s">
        <v>32</v>
      </c>
      <c r="B29" s="76" t="s">
        <v>94</v>
      </c>
      <c r="C29" s="77">
        <f t="shared" si="4"/>
        <v>9756</v>
      </c>
      <c r="D29" s="78">
        <v>9756</v>
      </c>
      <c r="E29" s="78">
        <v>0</v>
      </c>
      <c r="F29" s="177">
        <v>176719</v>
      </c>
      <c r="G29" s="66">
        <f t="shared" si="5"/>
        <v>0</v>
      </c>
      <c r="H29" s="88">
        <v>0</v>
      </c>
      <c r="I29" s="88">
        <v>0</v>
      </c>
      <c r="J29" s="177">
        <v>5638</v>
      </c>
      <c r="K29" s="177">
        <f t="shared" si="6"/>
        <v>119826</v>
      </c>
      <c r="L29" s="88">
        <v>119826</v>
      </c>
      <c r="M29" s="88"/>
      <c r="N29" s="182">
        <v>0</v>
      </c>
      <c r="O29" s="160">
        <v>33300</v>
      </c>
      <c r="P29" s="66">
        <f t="shared" si="0"/>
        <v>34944</v>
      </c>
      <c r="Q29" s="71">
        <v>34944</v>
      </c>
      <c r="R29" s="79"/>
      <c r="S29" s="79">
        <f t="shared" si="1"/>
        <v>0</v>
      </c>
      <c r="T29" s="91"/>
      <c r="U29" s="79">
        <f t="shared" si="2"/>
        <v>0</v>
      </c>
      <c r="V29" s="91">
        <v>0</v>
      </c>
      <c r="W29" s="91">
        <v>0</v>
      </c>
      <c r="X29" s="79">
        <f t="shared" si="3"/>
        <v>380183</v>
      </c>
    </row>
    <row r="30" spans="1:24">
      <c r="A30" s="75" t="s">
        <v>33</v>
      </c>
      <c r="B30" s="76" t="s">
        <v>106</v>
      </c>
      <c r="C30" s="77">
        <f t="shared" si="4"/>
        <v>14947</v>
      </c>
      <c r="D30" s="78">
        <v>14947</v>
      </c>
      <c r="E30" s="78">
        <v>0</v>
      </c>
      <c r="F30" s="177">
        <v>135374</v>
      </c>
      <c r="G30" s="66">
        <f t="shared" si="5"/>
        <v>0</v>
      </c>
      <c r="H30" s="88">
        <v>0</v>
      </c>
      <c r="I30" s="88">
        <v>0</v>
      </c>
      <c r="J30" s="177">
        <v>207117</v>
      </c>
      <c r="K30" s="177">
        <f t="shared" si="6"/>
        <v>223802</v>
      </c>
      <c r="L30" s="88">
        <v>223802</v>
      </c>
      <c r="M30" s="88"/>
      <c r="N30" s="182">
        <v>0</v>
      </c>
      <c r="O30" s="160">
        <v>31221</v>
      </c>
      <c r="P30" s="66">
        <f t="shared" si="0"/>
        <v>54647</v>
      </c>
      <c r="Q30" s="71">
        <v>54647</v>
      </c>
      <c r="R30" s="79"/>
      <c r="S30" s="79">
        <f t="shared" si="1"/>
        <v>0</v>
      </c>
      <c r="T30" s="91"/>
      <c r="U30" s="79">
        <f t="shared" si="2"/>
        <v>91844</v>
      </c>
      <c r="V30" s="91">
        <v>31440</v>
      </c>
      <c r="W30" s="91">
        <v>60404</v>
      </c>
      <c r="X30" s="79">
        <f t="shared" si="3"/>
        <v>758952</v>
      </c>
    </row>
    <row r="31" spans="1:24">
      <c r="A31" s="75" t="s">
        <v>34</v>
      </c>
      <c r="B31" s="76" t="s">
        <v>110</v>
      </c>
      <c r="C31" s="77">
        <f t="shared" si="4"/>
        <v>9925</v>
      </c>
      <c r="D31" s="78">
        <v>9925</v>
      </c>
      <c r="E31" s="78">
        <v>0</v>
      </c>
      <c r="F31" s="177">
        <v>76162</v>
      </c>
      <c r="G31" s="66">
        <f t="shared" si="5"/>
        <v>0</v>
      </c>
      <c r="H31" s="88">
        <v>0</v>
      </c>
      <c r="I31" s="88">
        <v>0</v>
      </c>
      <c r="J31" s="177">
        <v>489024</v>
      </c>
      <c r="K31" s="177">
        <f t="shared" si="6"/>
        <v>43112</v>
      </c>
      <c r="L31" s="88">
        <v>43112</v>
      </c>
      <c r="M31" s="88"/>
      <c r="N31" s="182">
        <v>0</v>
      </c>
      <c r="O31" s="182">
        <v>19758</v>
      </c>
      <c r="P31" s="66">
        <f t="shared" si="0"/>
        <v>26259</v>
      </c>
      <c r="Q31" s="71">
        <v>26259</v>
      </c>
      <c r="R31" s="79"/>
      <c r="S31" s="79">
        <f t="shared" si="1"/>
        <v>0</v>
      </c>
      <c r="T31" s="91"/>
      <c r="U31" s="79">
        <f t="shared" si="2"/>
        <v>0</v>
      </c>
      <c r="V31" s="91">
        <v>0</v>
      </c>
      <c r="W31" s="91">
        <v>0</v>
      </c>
      <c r="X31" s="79">
        <f t="shared" si="3"/>
        <v>664240</v>
      </c>
    </row>
    <row r="32" spans="1:24">
      <c r="A32" s="295" t="s">
        <v>241</v>
      </c>
      <c r="B32" s="295"/>
      <c r="C32" s="80">
        <f t="shared" ref="C32:G32" si="7">SUM(C11:C31)</f>
        <v>297786</v>
      </c>
      <c r="D32" s="78">
        <f>SUM(D11:D31)</f>
        <v>297566</v>
      </c>
      <c r="E32" s="167">
        <f>SUM(E11:E31)</f>
        <v>220</v>
      </c>
      <c r="F32" s="177">
        <f>SUM(F11:F31)</f>
        <v>3666240</v>
      </c>
      <c r="G32" s="67">
        <f t="shared" si="7"/>
        <v>19276</v>
      </c>
      <c r="H32" s="88">
        <f t="shared" ref="H32:O32" si="8">SUM(H11:H31)</f>
        <v>19006</v>
      </c>
      <c r="I32" s="166">
        <f t="shared" si="8"/>
        <v>270</v>
      </c>
      <c r="J32" s="178">
        <f t="shared" si="8"/>
        <v>3652156</v>
      </c>
      <c r="K32" s="178">
        <f t="shared" si="6"/>
        <v>1803802</v>
      </c>
      <c r="L32" s="166">
        <f t="shared" si="8"/>
        <v>1802534</v>
      </c>
      <c r="M32" s="166">
        <f>SUM(M11:M31)</f>
        <v>1268</v>
      </c>
      <c r="N32" s="183">
        <f t="shared" si="8"/>
        <v>1153</v>
      </c>
      <c r="O32" s="183">
        <f t="shared" si="8"/>
        <v>725923</v>
      </c>
      <c r="P32" s="67">
        <f t="shared" ref="P32" si="9">SUM(P11:P31)</f>
        <v>1232159</v>
      </c>
      <c r="Q32" s="71">
        <f>SUM(Q11:Q31)</f>
        <v>1232159</v>
      </c>
      <c r="R32" s="81">
        <f>SUM(R11:R31)</f>
        <v>83028</v>
      </c>
      <c r="S32" s="67">
        <f t="shared" ref="S32" si="10">SUM(S11:S31)</f>
        <v>14543</v>
      </c>
      <c r="T32" s="91">
        <f>SUM(T11:T31)</f>
        <v>14543</v>
      </c>
      <c r="U32" s="67">
        <f>SUM(U11:U31)</f>
        <v>998639</v>
      </c>
      <c r="V32" s="91">
        <f>SUM(V11:V31)</f>
        <v>324257</v>
      </c>
      <c r="W32" s="165">
        <f>SUM(W11:W31)</f>
        <v>674382</v>
      </c>
      <c r="X32" s="81">
        <f t="shared" si="3"/>
        <v>12494705</v>
      </c>
    </row>
    <row r="33" spans="1:24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162"/>
      <c r="P33" s="68"/>
      <c r="Q33" s="68"/>
      <c r="R33" s="82"/>
      <c r="S33" s="82"/>
      <c r="T33" s="82"/>
      <c r="U33" s="82"/>
      <c r="V33" s="82"/>
      <c r="W33" s="82"/>
      <c r="X33" s="82"/>
    </row>
    <row r="34" spans="1:24">
      <c r="A34" s="83" t="s">
        <v>448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84"/>
      <c r="O34" s="163"/>
      <c r="P34" s="84"/>
      <c r="Q34" s="84"/>
      <c r="R34" s="85"/>
      <c r="S34" s="85"/>
      <c r="T34" s="85"/>
      <c r="U34" s="85"/>
      <c r="V34" s="85"/>
      <c r="W34" s="85"/>
      <c r="X34" s="82"/>
    </row>
    <row r="35" spans="1:24">
      <c r="A35" s="296"/>
      <c r="B35" s="296"/>
      <c r="C35" s="296"/>
      <c r="D35" s="296"/>
      <c r="E35" s="296"/>
      <c r="F35" s="296"/>
      <c r="G35" s="94">
        <v>42618</v>
      </c>
      <c r="H35" s="95">
        <f>H32+Q32</f>
        <v>1251165</v>
      </c>
      <c r="I35" s="169">
        <f>H32+Q32</f>
        <v>1251165</v>
      </c>
      <c r="J35" s="69"/>
      <c r="K35" s="69"/>
      <c r="L35" s="69"/>
      <c r="M35" s="69"/>
      <c r="N35" s="84"/>
      <c r="O35" s="163"/>
      <c r="P35" s="84"/>
      <c r="Q35" s="84"/>
      <c r="R35" s="82"/>
      <c r="S35" s="82"/>
      <c r="T35" s="82"/>
      <c r="U35" s="82"/>
      <c r="V35" s="82"/>
      <c r="W35" s="82"/>
      <c r="X35" s="82"/>
    </row>
    <row r="36" spans="1:24">
      <c r="G36" s="93">
        <v>42620</v>
      </c>
      <c r="H36" s="96">
        <f>L32+R32+T32</f>
        <v>1900105</v>
      </c>
      <c r="I36" s="97">
        <f>L32+R32+T32</f>
        <v>1900105</v>
      </c>
      <c r="O36" s="164"/>
    </row>
    <row r="37" spans="1:24">
      <c r="G37" s="93">
        <v>42622</v>
      </c>
      <c r="H37" s="96">
        <f>D32+F32+J32+N32+V32</f>
        <v>7941372</v>
      </c>
      <c r="I37" s="97">
        <f>D32+J32+N32+V32+F32</f>
        <v>7941372</v>
      </c>
      <c r="O37" s="164"/>
    </row>
    <row r="38" spans="1:24">
      <c r="G38" s="93">
        <v>42632</v>
      </c>
      <c r="H38" s="96">
        <f>I32+E32</f>
        <v>490</v>
      </c>
      <c r="I38" s="97">
        <f>E32+I32</f>
        <v>490</v>
      </c>
      <c r="O38" s="164"/>
    </row>
    <row r="39" spans="1:24">
      <c r="G39" s="93">
        <v>42635</v>
      </c>
      <c r="H39" s="96">
        <f>O32+W32</f>
        <v>1400305</v>
      </c>
      <c r="I39" s="97">
        <f>O32+W32</f>
        <v>1400305</v>
      </c>
      <c r="O39" s="164"/>
    </row>
    <row r="40" spans="1:24">
      <c r="G40" s="93">
        <v>42639</v>
      </c>
      <c r="H40" s="96">
        <v>0</v>
      </c>
      <c r="O40" s="164"/>
    </row>
    <row r="41" spans="1:24">
      <c r="G41" s="93">
        <v>42643</v>
      </c>
      <c r="H41" s="96">
        <f>M32</f>
        <v>1268</v>
      </c>
      <c r="O41" s="164"/>
    </row>
    <row r="42" spans="1:24">
      <c r="H42" s="186">
        <f>SUM(H35:H41)</f>
        <v>12494705</v>
      </c>
      <c r="I42" s="97">
        <f>H42-X32</f>
        <v>0</v>
      </c>
      <c r="O42" s="164"/>
    </row>
    <row r="43" spans="1:24">
      <c r="O43" s="164"/>
    </row>
    <row r="44" spans="1:24">
      <c r="O44" s="164"/>
    </row>
    <row r="45" spans="1:24">
      <c r="O45" s="164"/>
    </row>
    <row r="46" spans="1:24">
      <c r="O46" s="164"/>
    </row>
    <row r="47" spans="1:24">
      <c r="O47" s="164"/>
    </row>
    <row r="48" spans="1:24">
      <c r="O48" s="164"/>
    </row>
    <row r="49" spans="15:15">
      <c r="O49" s="164"/>
    </row>
    <row r="50" spans="15:15">
      <c r="O50" s="164"/>
    </row>
    <row r="51" spans="15:15">
      <c r="O51" s="164"/>
    </row>
    <row r="52" spans="15:15">
      <c r="O52" s="164"/>
    </row>
    <row r="53" spans="15:15">
      <c r="O53" s="164"/>
    </row>
    <row r="54" spans="15:15">
      <c r="O54" s="164"/>
    </row>
    <row r="55" spans="15:15">
      <c r="O55" s="164"/>
    </row>
    <row r="56" spans="15:15">
      <c r="O56" s="164"/>
    </row>
    <row r="57" spans="15:15">
      <c r="O57" s="164"/>
    </row>
    <row r="58" spans="15:15">
      <c r="O58" s="164"/>
    </row>
    <row r="59" spans="15:15">
      <c r="O59" s="164"/>
    </row>
    <row r="60" spans="15:15">
      <c r="O60" s="164"/>
    </row>
    <row r="61" spans="15:15">
      <c r="O61" s="164"/>
    </row>
    <row r="62" spans="15:15">
      <c r="O62" s="164"/>
    </row>
    <row r="63" spans="15:15">
      <c r="O63" s="164"/>
    </row>
    <row r="64" spans="15:15">
      <c r="O64" s="164"/>
    </row>
    <row r="65" spans="15:15">
      <c r="O65" s="164"/>
    </row>
    <row r="66" spans="15:15">
      <c r="O66" s="164"/>
    </row>
    <row r="67" spans="15:15">
      <c r="O67" s="164"/>
    </row>
    <row r="68" spans="15:15">
      <c r="O68" s="164"/>
    </row>
    <row r="69" spans="15:15">
      <c r="O69" s="164"/>
    </row>
    <row r="70" spans="15:15">
      <c r="O70" s="164"/>
    </row>
    <row r="71" spans="15:15">
      <c r="O71" s="164"/>
    </row>
    <row r="72" spans="15:15">
      <c r="O72" s="164"/>
    </row>
    <row r="73" spans="15:15">
      <c r="O73" s="164"/>
    </row>
    <row r="74" spans="15:15">
      <c r="O74" s="164"/>
    </row>
    <row r="75" spans="15:15">
      <c r="O75" s="164"/>
    </row>
    <row r="76" spans="15:15">
      <c r="O76" s="164"/>
    </row>
    <row r="77" spans="15:15">
      <c r="O77" s="164"/>
    </row>
    <row r="78" spans="15:15">
      <c r="O78" s="164"/>
    </row>
    <row r="79" spans="15:15">
      <c r="O79" s="164"/>
    </row>
    <row r="80" spans="15:15">
      <c r="O80" s="164"/>
    </row>
    <row r="81" spans="15:15">
      <c r="O81" s="164"/>
    </row>
    <row r="82" spans="15:15">
      <c r="O82" s="164"/>
    </row>
    <row r="83" spans="15:15">
      <c r="O83" s="164"/>
    </row>
    <row r="84" spans="15:15">
      <c r="O84" s="164"/>
    </row>
    <row r="85" spans="15:15">
      <c r="O85" s="164"/>
    </row>
    <row r="86" spans="15:15">
      <c r="O86" s="164"/>
    </row>
    <row r="87" spans="15:15">
      <c r="O87" s="164"/>
    </row>
    <row r="88" spans="15:15">
      <c r="O88" s="164"/>
    </row>
    <row r="89" spans="15:15">
      <c r="O89" s="164"/>
    </row>
    <row r="90" spans="15:15">
      <c r="O90" s="164"/>
    </row>
    <row r="91" spans="15:15">
      <c r="O91" s="164"/>
    </row>
    <row r="92" spans="15:15">
      <c r="O92" s="164"/>
    </row>
    <row r="93" spans="15:15">
      <c r="O93" s="164"/>
    </row>
    <row r="94" spans="15:15">
      <c r="O94" s="164"/>
    </row>
    <row r="95" spans="15:15">
      <c r="O95" s="164"/>
    </row>
    <row r="96" spans="15:15">
      <c r="O96" s="164"/>
    </row>
    <row r="97" spans="15:15">
      <c r="O97" s="164"/>
    </row>
    <row r="98" spans="15:15">
      <c r="O98" s="164"/>
    </row>
    <row r="99" spans="15:15">
      <c r="O99" s="164"/>
    </row>
    <row r="100" spans="15:15">
      <c r="O100" s="164"/>
    </row>
    <row r="101" spans="15:15">
      <c r="O101" s="164"/>
    </row>
    <row r="102" spans="15:15">
      <c r="O102" s="164"/>
    </row>
    <row r="103" spans="15:15">
      <c r="O103" s="164"/>
    </row>
    <row r="104" spans="15:15">
      <c r="O104" s="164"/>
    </row>
    <row r="105" spans="15:15">
      <c r="O105" s="164"/>
    </row>
    <row r="106" spans="15:15">
      <c r="O106" s="164"/>
    </row>
    <row r="107" spans="15:15">
      <c r="O107" s="164"/>
    </row>
    <row r="108" spans="15:15">
      <c r="O108" s="164"/>
    </row>
    <row r="109" spans="15:15">
      <c r="O109" s="164"/>
    </row>
    <row r="110" spans="15:15">
      <c r="O110" s="164"/>
    </row>
    <row r="111" spans="15:15">
      <c r="O111" s="164"/>
    </row>
    <row r="112" spans="15:15">
      <c r="O112" s="164"/>
    </row>
    <row r="113" spans="15:15">
      <c r="O113" s="164"/>
    </row>
    <row r="114" spans="15:15">
      <c r="O114" s="164"/>
    </row>
    <row r="115" spans="15:15">
      <c r="O115" s="164"/>
    </row>
    <row r="116" spans="15:15">
      <c r="O116" s="164"/>
    </row>
    <row r="117" spans="15:15">
      <c r="O117" s="164"/>
    </row>
    <row r="118" spans="15:15">
      <c r="O118" s="164"/>
    </row>
    <row r="119" spans="15:15">
      <c r="O119" s="164"/>
    </row>
    <row r="120" spans="15:15">
      <c r="O120" s="164"/>
    </row>
    <row r="121" spans="15:15">
      <c r="O121" s="164"/>
    </row>
    <row r="122" spans="15:15">
      <c r="O122" s="164"/>
    </row>
    <row r="123" spans="15:15">
      <c r="O123" s="164"/>
    </row>
    <row r="124" spans="15:15">
      <c r="O124" s="164"/>
    </row>
    <row r="125" spans="15:15">
      <c r="O125" s="164"/>
    </row>
    <row r="126" spans="15:15">
      <c r="O126" s="164"/>
    </row>
    <row r="127" spans="15:15">
      <c r="O127" s="164"/>
    </row>
    <row r="128" spans="15:15">
      <c r="O128" s="164"/>
    </row>
    <row r="129" spans="15:15">
      <c r="O129" s="164"/>
    </row>
    <row r="130" spans="15:15">
      <c r="O130" s="164"/>
    </row>
    <row r="131" spans="15:15">
      <c r="O131" s="164"/>
    </row>
    <row r="132" spans="15:15">
      <c r="O132" s="164"/>
    </row>
    <row r="133" spans="15:15">
      <c r="O133" s="164"/>
    </row>
    <row r="134" spans="15:15">
      <c r="O134" s="164"/>
    </row>
    <row r="135" spans="15:15">
      <c r="O135" s="164"/>
    </row>
    <row r="136" spans="15:15">
      <c r="O136" s="164"/>
    </row>
    <row r="137" spans="15:15">
      <c r="O137" s="164"/>
    </row>
    <row r="138" spans="15:15">
      <c r="O138" s="164"/>
    </row>
    <row r="139" spans="15:15">
      <c r="O139" s="164"/>
    </row>
    <row r="140" spans="15:15">
      <c r="O140" s="164"/>
    </row>
    <row r="141" spans="15:15">
      <c r="O141" s="164"/>
    </row>
    <row r="142" spans="15:15">
      <c r="O142" s="164"/>
    </row>
    <row r="143" spans="15:15">
      <c r="O143" s="164"/>
    </row>
    <row r="144" spans="15:15">
      <c r="O144" s="164"/>
    </row>
    <row r="145" spans="15:15">
      <c r="O145" s="164"/>
    </row>
    <row r="146" spans="15:15">
      <c r="O146" s="164"/>
    </row>
    <row r="147" spans="15:15">
      <c r="O147" s="164"/>
    </row>
    <row r="148" spans="15:15">
      <c r="O148" s="164"/>
    </row>
    <row r="149" spans="15:15">
      <c r="O149" s="164"/>
    </row>
    <row r="150" spans="15:15">
      <c r="O150" s="164"/>
    </row>
    <row r="151" spans="15:15">
      <c r="O151" s="164"/>
    </row>
    <row r="152" spans="15:15">
      <c r="O152" s="164"/>
    </row>
    <row r="153" spans="15:15">
      <c r="O153" s="164"/>
    </row>
    <row r="154" spans="15:15">
      <c r="O154" s="164"/>
    </row>
    <row r="155" spans="15:15">
      <c r="O155" s="164"/>
    </row>
    <row r="156" spans="15:15">
      <c r="O156" s="164"/>
    </row>
    <row r="157" spans="15:15">
      <c r="O157" s="164"/>
    </row>
  </sheetData>
  <mergeCells count="23">
    <mergeCell ref="A32:B32"/>
    <mergeCell ref="A35:F35"/>
    <mergeCell ref="R7:T7"/>
    <mergeCell ref="R6:T6"/>
    <mergeCell ref="S8:T8"/>
    <mergeCell ref="C6:E6"/>
    <mergeCell ref="C7:E8"/>
    <mergeCell ref="G6:I6"/>
    <mergeCell ref="G7:I8"/>
    <mergeCell ref="F7:F8"/>
    <mergeCell ref="N7:N8"/>
    <mergeCell ref="K6:M6"/>
    <mergeCell ref="K7:M8"/>
    <mergeCell ref="A1:X5"/>
    <mergeCell ref="A6:A8"/>
    <mergeCell ref="B6:B8"/>
    <mergeCell ref="J7:J8"/>
    <mergeCell ref="O7:O8"/>
    <mergeCell ref="P6:Q6"/>
    <mergeCell ref="P7:Q8"/>
    <mergeCell ref="X6:X10"/>
    <mergeCell ref="U6:W6"/>
    <mergeCell ref="U7:W8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topLeftCell="A10" workbookViewId="0">
      <selection activeCell="A13" sqref="A13:G13"/>
    </sheetView>
  </sheetViews>
  <sheetFormatPr defaultColWidth="9.140625" defaultRowHeight="15"/>
  <cols>
    <col min="1" max="2" width="9.140625" style="26"/>
    <col min="3" max="3" width="16" style="26" customWidth="1"/>
    <col min="4" max="4" width="15.5703125" style="26" customWidth="1"/>
    <col min="5" max="5" width="23" style="26" customWidth="1"/>
    <col min="6" max="6" width="17.28515625" style="26" customWidth="1"/>
    <col min="7" max="8" width="15.7109375" style="26" customWidth="1"/>
    <col min="9" max="9" width="26.42578125" style="26" customWidth="1"/>
    <col min="10" max="16384" width="9.140625" style="26"/>
  </cols>
  <sheetData>
    <row r="1" spans="1:9">
      <c r="A1" s="5"/>
      <c r="B1" s="5"/>
      <c r="C1" s="5"/>
      <c r="D1" s="5"/>
      <c r="E1" s="5"/>
      <c r="F1" s="5"/>
      <c r="G1" s="6"/>
      <c r="H1" s="6"/>
      <c r="I1" s="7"/>
    </row>
    <row r="2" spans="1:9">
      <c r="A2" s="8"/>
      <c r="B2" s="8"/>
      <c r="C2" s="8"/>
      <c r="D2" s="8"/>
      <c r="E2" s="8"/>
      <c r="F2" s="8"/>
      <c r="G2" s="9"/>
      <c r="H2" s="9"/>
      <c r="I2" s="7"/>
    </row>
    <row r="3" spans="1:9">
      <c r="A3" s="8"/>
      <c r="B3" s="8"/>
      <c r="C3" s="8"/>
      <c r="D3" s="8"/>
      <c r="E3" s="8"/>
      <c r="F3" s="8"/>
      <c r="G3" s="9"/>
      <c r="H3" s="9"/>
      <c r="I3" s="7"/>
    </row>
    <row r="4" spans="1:9" ht="18.75">
      <c r="A4" s="10"/>
      <c r="B4" s="324" t="s">
        <v>357</v>
      </c>
      <c r="C4" s="325"/>
      <c r="D4" s="325"/>
      <c r="E4" s="325"/>
      <c r="F4" s="325"/>
      <c r="G4" s="325"/>
      <c r="H4" s="325"/>
      <c r="I4" s="326"/>
    </row>
    <row r="5" spans="1:9" ht="31.5">
      <c r="A5" s="10"/>
      <c r="B5" s="11" t="s">
        <v>235</v>
      </c>
      <c r="C5" s="11" t="s">
        <v>255</v>
      </c>
      <c r="D5" s="11" t="s">
        <v>256</v>
      </c>
      <c r="E5" s="12" t="s">
        <v>257</v>
      </c>
      <c r="F5" s="12" t="s">
        <v>362</v>
      </c>
      <c r="G5" s="11" t="s">
        <v>365</v>
      </c>
      <c r="H5" s="11" t="s">
        <v>375</v>
      </c>
      <c r="I5" s="23" t="s">
        <v>258</v>
      </c>
    </row>
    <row r="6" spans="1:9" ht="141.75">
      <c r="A6" s="10"/>
      <c r="B6" s="102" t="s">
        <v>14</v>
      </c>
      <c r="C6" s="103">
        <v>75084</v>
      </c>
      <c r="D6" s="103">
        <v>2210</v>
      </c>
      <c r="E6" s="101" t="s">
        <v>347</v>
      </c>
      <c r="F6" s="100">
        <v>0</v>
      </c>
      <c r="G6" s="116">
        <v>3750</v>
      </c>
      <c r="H6" s="100">
        <v>0</v>
      </c>
      <c r="I6" s="24">
        <f>SUM(F6:H6)</f>
        <v>3750</v>
      </c>
    </row>
    <row r="7" spans="1:9" ht="47.25">
      <c r="A7" s="10"/>
      <c r="B7" s="102" t="s">
        <v>15</v>
      </c>
      <c r="C7" s="103">
        <v>85205</v>
      </c>
      <c r="D7" s="103">
        <v>2230</v>
      </c>
      <c r="E7" s="101" t="s">
        <v>348</v>
      </c>
      <c r="F7" s="100">
        <v>0</v>
      </c>
      <c r="G7" s="100">
        <v>0</v>
      </c>
      <c r="H7" s="100">
        <v>0</v>
      </c>
      <c r="I7" s="24">
        <f t="shared" ref="I7:I10" si="0">SUM(F7:H7)</f>
        <v>0</v>
      </c>
    </row>
    <row r="8" spans="1:9" s="27" customFormat="1" ht="69" customHeight="1">
      <c r="A8" s="9"/>
      <c r="B8" s="102" t="s">
        <v>16</v>
      </c>
      <c r="C8" s="98">
        <v>85211</v>
      </c>
      <c r="D8" s="98">
        <v>2380</v>
      </c>
      <c r="E8" s="99" t="s">
        <v>340</v>
      </c>
      <c r="F8" s="100">
        <v>23500</v>
      </c>
      <c r="G8" s="100">
        <v>0</v>
      </c>
      <c r="H8" s="100">
        <v>0</v>
      </c>
      <c r="I8" s="24">
        <f t="shared" si="0"/>
        <v>23500</v>
      </c>
    </row>
    <row r="9" spans="1:9" s="27" customFormat="1" ht="75">
      <c r="A9" s="9"/>
      <c r="B9" s="102" t="s">
        <v>17</v>
      </c>
      <c r="C9" s="98">
        <v>85212</v>
      </c>
      <c r="D9" s="98">
        <v>2210</v>
      </c>
      <c r="E9" s="104" t="s">
        <v>349</v>
      </c>
      <c r="F9" s="100">
        <v>0</v>
      </c>
      <c r="G9" s="100">
        <v>0</v>
      </c>
      <c r="H9" s="100">
        <v>94000</v>
      </c>
      <c r="I9" s="24">
        <f t="shared" si="0"/>
        <v>94000</v>
      </c>
    </row>
    <row r="10" spans="1:9" s="27" customFormat="1" ht="126">
      <c r="A10" s="9"/>
      <c r="B10" s="102" t="s">
        <v>18</v>
      </c>
      <c r="C10" s="98">
        <v>85226</v>
      </c>
      <c r="D10" s="98">
        <v>2210</v>
      </c>
      <c r="E10" s="105" t="s">
        <v>350</v>
      </c>
      <c r="F10" s="100">
        <v>0</v>
      </c>
      <c r="G10" s="100">
        <v>139545</v>
      </c>
      <c r="H10" s="100">
        <v>0</v>
      </c>
      <c r="I10" s="24">
        <f t="shared" si="0"/>
        <v>139545</v>
      </c>
    </row>
    <row r="11" spans="1:9" s="27" customFormat="1" ht="15.75">
      <c r="A11" s="17"/>
      <c r="B11" s="327" t="s">
        <v>259</v>
      </c>
      <c r="C11" s="328"/>
      <c r="D11" s="328"/>
      <c r="E11" s="329"/>
      <c r="F11" s="100">
        <f>SUM(F6:F10)</f>
        <v>23500</v>
      </c>
      <c r="G11" s="100">
        <f>SUM(G6:G10)</f>
        <v>143295</v>
      </c>
      <c r="H11" s="153">
        <f>SUM(H6:H10)</f>
        <v>94000</v>
      </c>
      <c r="I11" s="25">
        <f>SUM(I6:I10)</f>
        <v>260795</v>
      </c>
    </row>
    <row r="12" spans="1:9" s="27" customFormat="1">
      <c r="A12" s="18"/>
      <c r="B12" s="18"/>
      <c r="C12" s="18"/>
      <c r="D12" s="18"/>
      <c r="E12" s="18"/>
      <c r="F12" s="19"/>
      <c r="G12" s="18"/>
      <c r="H12" s="18"/>
      <c r="I12" s="20"/>
    </row>
    <row r="13" spans="1:9" s="27" customFormat="1">
      <c r="A13" s="330" t="s">
        <v>448</v>
      </c>
      <c r="B13" s="330"/>
      <c r="C13" s="330"/>
      <c r="D13" s="330"/>
      <c r="E13" s="330"/>
      <c r="F13" s="330"/>
      <c r="G13" s="330"/>
      <c r="H13" s="21"/>
      <c r="I13" s="21"/>
    </row>
    <row r="14" spans="1:9" s="27" customFormat="1">
      <c r="A14" s="331"/>
      <c r="B14" s="331"/>
      <c r="C14" s="331"/>
      <c r="D14" s="331"/>
      <c r="E14" s="331"/>
      <c r="F14" s="331"/>
      <c r="G14" s="331"/>
      <c r="H14" s="22"/>
      <c r="I14" s="22"/>
    </row>
    <row r="15" spans="1:9" s="27" customFormat="1">
      <c r="G15" s="27" t="b">
        <f>F11+G11+H11=I11</f>
        <v>1</v>
      </c>
    </row>
  </sheetData>
  <mergeCells count="4">
    <mergeCell ref="B4:I4"/>
    <mergeCell ref="B11:E11"/>
    <mergeCell ref="A13:G13"/>
    <mergeCell ref="A14:G1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8"/>
  <sheetViews>
    <sheetView topLeftCell="A22" zoomScaleNormal="100" workbookViewId="0">
      <selection activeCell="L24" sqref="L24"/>
    </sheetView>
  </sheetViews>
  <sheetFormatPr defaultRowHeight="14.25"/>
  <cols>
    <col min="1" max="3" width="9.140625" style="136"/>
    <col min="4" max="4" width="13.42578125" style="136" customWidth="1"/>
    <col min="5" max="5" width="9.140625" style="136"/>
    <col min="6" max="6" width="12.85546875" style="136" customWidth="1"/>
    <col min="7" max="8" width="9.140625" style="136"/>
    <col min="9" max="9" width="14.5703125" style="136" customWidth="1"/>
    <col min="10" max="259" width="9.140625" style="136"/>
    <col min="260" max="260" width="13.42578125" style="136" customWidth="1"/>
    <col min="261" max="261" width="9.140625" style="136"/>
    <col min="262" max="262" width="12.85546875" style="136" customWidth="1"/>
    <col min="263" max="264" width="9.140625" style="136"/>
    <col min="265" max="265" width="14.5703125" style="136" customWidth="1"/>
    <col min="266" max="515" width="9.140625" style="136"/>
    <col min="516" max="516" width="13.42578125" style="136" customWidth="1"/>
    <col min="517" max="517" width="9.140625" style="136"/>
    <col min="518" max="518" width="12.85546875" style="136" customWidth="1"/>
    <col min="519" max="520" width="9.140625" style="136"/>
    <col min="521" max="521" width="14.5703125" style="136" customWidth="1"/>
    <col min="522" max="771" width="9.140625" style="136"/>
    <col min="772" max="772" width="13.42578125" style="136" customWidth="1"/>
    <col min="773" max="773" width="9.140625" style="136"/>
    <col min="774" max="774" width="12.85546875" style="136" customWidth="1"/>
    <col min="775" max="776" width="9.140625" style="136"/>
    <col min="777" max="777" width="14.5703125" style="136" customWidth="1"/>
    <col min="778" max="1027" width="9.140625" style="136"/>
    <col min="1028" max="1028" width="13.42578125" style="136" customWidth="1"/>
    <col min="1029" max="1029" width="9.140625" style="136"/>
    <col min="1030" max="1030" width="12.85546875" style="136" customWidth="1"/>
    <col min="1031" max="1032" width="9.140625" style="136"/>
    <col min="1033" max="1033" width="14.5703125" style="136" customWidth="1"/>
    <col min="1034" max="1283" width="9.140625" style="136"/>
    <col min="1284" max="1284" width="13.42578125" style="136" customWidth="1"/>
    <col min="1285" max="1285" width="9.140625" style="136"/>
    <col min="1286" max="1286" width="12.85546875" style="136" customWidth="1"/>
    <col min="1287" max="1288" width="9.140625" style="136"/>
    <col min="1289" max="1289" width="14.5703125" style="136" customWidth="1"/>
    <col min="1290" max="1539" width="9.140625" style="136"/>
    <col min="1540" max="1540" width="13.42578125" style="136" customWidth="1"/>
    <col min="1541" max="1541" width="9.140625" style="136"/>
    <col min="1542" max="1542" width="12.85546875" style="136" customWidth="1"/>
    <col min="1543" max="1544" width="9.140625" style="136"/>
    <col min="1545" max="1545" width="14.5703125" style="136" customWidth="1"/>
    <col min="1546" max="1795" width="9.140625" style="136"/>
    <col min="1796" max="1796" width="13.42578125" style="136" customWidth="1"/>
    <col min="1797" max="1797" width="9.140625" style="136"/>
    <col min="1798" max="1798" width="12.85546875" style="136" customWidth="1"/>
    <col min="1799" max="1800" width="9.140625" style="136"/>
    <col min="1801" max="1801" width="14.5703125" style="136" customWidth="1"/>
    <col min="1802" max="2051" width="9.140625" style="136"/>
    <col min="2052" max="2052" width="13.42578125" style="136" customWidth="1"/>
    <col min="2053" max="2053" width="9.140625" style="136"/>
    <col min="2054" max="2054" width="12.85546875" style="136" customWidth="1"/>
    <col min="2055" max="2056" width="9.140625" style="136"/>
    <col min="2057" max="2057" width="14.5703125" style="136" customWidth="1"/>
    <col min="2058" max="2307" width="9.140625" style="136"/>
    <col min="2308" max="2308" width="13.42578125" style="136" customWidth="1"/>
    <col min="2309" max="2309" width="9.140625" style="136"/>
    <col min="2310" max="2310" width="12.85546875" style="136" customWidth="1"/>
    <col min="2311" max="2312" width="9.140625" style="136"/>
    <col min="2313" max="2313" width="14.5703125" style="136" customWidth="1"/>
    <col min="2314" max="2563" width="9.140625" style="136"/>
    <col min="2564" max="2564" width="13.42578125" style="136" customWidth="1"/>
    <col min="2565" max="2565" width="9.140625" style="136"/>
    <col min="2566" max="2566" width="12.85546875" style="136" customWidth="1"/>
    <col min="2567" max="2568" width="9.140625" style="136"/>
    <col min="2569" max="2569" width="14.5703125" style="136" customWidth="1"/>
    <col min="2570" max="2819" width="9.140625" style="136"/>
    <col min="2820" max="2820" width="13.42578125" style="136" customWidth="1"/>
    <col min="2821" max="2821" width="9.140625" style="136"/>
    <col min="2822" max="2822" width="12.85546875" style="136" customWidth="1"/>
    <col min="2823" max="2824" width="9.140625" style="136"/>
    <col min="2825" max="2825" width="14.5703125" style="136" customWidth="1"/>
    <col min="2826" max="3075" width="9.140625" style="136"/>
    <col min="3076" max="3076" width="13.42578125" style="136" customWidth="1"/>
    <col min="3077" max="3077" width="9.140625" style="136"/>
    <col min="3078" max="3078" width="12.85546875" style="136" customWidth="1"/>
    <col min="3079" max="3080" width="9.140625" style="136"/>
    <col min="3081" max="3081" width="14.5703125" style="136" customWidth="1"/>
    <col min="3082" max="3331" width="9.140625" style="136"/>
    <col min="3332" max="3332" width="13.42578125" style="136" customWidth="1"/>
    <col min="3333" max="3333" width="9.140625" style="136"/>
    <col min="3334" max="3334" width="12.85546875" style="136" customWidth="1"/>
    <col min="3335" max="3336" width="9.140625" style="136"/>
    <col min="3337" max="3337" width="14.5703125" style="136" customWidth="1"/>
    <col min="3338" max="3587" width="9.140625" style="136"/>
    <col min="3588" max="3588" width="13.42578125" style="136" customWidth="1"/>
    <col min="3589" max="3589" width="9.140625" style="136"/>
    <col min="3590" max="3590" width="12.85546875" style="136" customWidth="1"/>
    <col min="3591" max="3592" width="9.140625" style="136"/>
    <col min="3593" max="3593" width="14.5703125" style="136" customWidth="1"/>
    <col min="3594" max="3843" width="9.140625" style="136"/>
    <col min="3844" max="3844" width="13.42578125" style="136" customWidth="1"/>
    <col min="3845" max="3845" width="9.140625" style="136"/>
    <col min="3846" max="3846" width="12.85546875" style="136" customWidth="1"/>
    <col min="3847" max="3848" width="9.140625" style="136"/>
    <col min="3849" max="3849" width="14.5703125" style="136" customWidth="1"/>
    <col min="3850" max="4099" width="9.140625" style="136"/>
    <col min="4100" max="4100" width="13.42578125" style="136" customWidth="1"/>
    <col min="4101" max="4101" width="9.140625" style="136"/>
    <col min="4102" max="4102" width="12.85546875" style="136" customWidth="1"/>
    <col min="4103" max="4104" width="9.140625" style="136"/>
    <col min="4105" max="4105" width="14.5703125" style="136" customWidth="1"/>
    <col min="4106" max="4355" width="9.140625" style="136"/>
    <col min="4356" max="4356" width="13.42578125" style="136" customWidth="1"/>
    <col min="4357" max="4357" width="9.140625" style="136"/>
    <col min="4358" max="4358" width="12.85546875" style="136" customWidth="1"/>
    <col min="4359" max="4360" width="9.140625" style="136"/>
    <col min="4361" max="4361" width="14.5703125" style="136" customWidth="1"/>
    <col min="4362" max="4611" width="9.140625" style="136"/>
    <col min="4612" max="4612" width="13.42578125" style="136" customWidth="1"/>
    <col min="4613" max="4613" width="9.140625" style="136"/>
    <col min="4614" max="4614" width="12.85546875" style="136" customWidth="1"/>
    <col min="4615" max="4616" width="9.140625" style="136"/>
    <col min="4617" max="4617" width="14.5703125" style="136" customWidth="1"/>
    <col min="4618" max="4867" width="9.140625" style="136"/>
    <col min="4868" max="4868" width="13.42578125" style="136" customWidth="1"/>
    <col min="4869" max="4869" width="9.140625" style="136"/>
    <col min="4870" max="4870" width="12.85546875" style="136" customWidth="1"/>
    <col min="4871" max="4872" width="9.140625" style="136"/>
    <col min="4873" max="4873" width="14.5703125" style="136" customWidth="1"/>
    <col min="4874" max="5123" width="9.140625" style="136"/>
    <col min="5124" max="5124" width="13.42578125" style="136" customWidth="1"/>
    <col min="5125" max="5125" width="9.140625" style="136"/>
    <col min="5126" max="5126" width="12.85546875" style="136" customWidth="1"/>
    <col min="5127" max="5128" width="9.140625" style="136"/>
    <col min="5129" max="5129" width="14.5703125" style="136" customWidth="1"/>
    <col min="5130" max="5379" width="9.140625" style="136"/>
    <col min="5380" max="5380" width="13.42578125" style="136" customWidth="1"/>
    <col min="5381" max="5381" width="9.140625" style="136"/>
    <col min="5382" max="5382" width="12.85546875" style="136" customWidth="1"/>
    <col min="5383" max="5384" width="9.140625" style="136"/>
    <col min="5385" max="5385" width="14.5703125" style="136" customWidth="1"/>
    <col min="5386" max="5635" width="9.140625" style="136"/>
    <col min="5636" max="5636" width="13.42578125" style="136" customWidth="1"/>
    <col min="5637" max="5637" width="9.140625" style="136"/>
    <col min="5638" max="5638" width="12.85546875" style="136" customWidth="1"/>
    <col min="5639" max="5640" width="9.140625" style="136"/>
    <col min="5641" max="5641" width="14.5703125" style="136" customWidth="1"/>
    <col min="5642" max="5891" width="9.140625" style="136"/>
    <col min="5892" max="5892" width="13.42578125" style="136" customWidth="1"/>
    <col min="5893" max="5893" width="9.140625" style="136"/>
    <col min="5894" max="5894" width="12.85546875" style="136" customWidth="1"/>
    <col min="5895" max="5896" width="9.140625" style="136"/>
    <col min="5897" max="5897" width="14.5703125" style="136" customWidth="1"/>
    <col min="5898" max="6147" width="9.140625" style="136"/>
    <col min="6148" max="6148" width="13.42578125" style="136" customWidth="1"/>
    <col min="6149" max="6149" width="9.140625" style="136"/>
    <col min="6150" max="6150" width="12.85546875" style="136" customWidth="1"/>
    <col min="6151" max="6152" width="9.140625" style="136"/>
    <col min="6153" max="6153" width="14.5703125" style="136" customWidth="1"/>
    <col min="6154" max="6403" width="9.140625" style="136"/>
    <col min="6404" max="6404" width="13.42578125" style="136" customWidth="1"/>
    <col min="6405" max="6405" width="9.140625" style="136"/>
    <col min="6406" max="6406" width="12.85546875" style="136" customWidth="1"/>
    <col min="6407" max="6408" width="9.140625" style="136"/>
    <col min="6409" max="6409" width="14.5703125" style="136" customWidth="1"/>
    <col min="6410" max="6659" width="9.140625" style="136"/>
    <col min="6660" max="6660" width="13.42578125" style="136" customWidth="1"/>
    <col min="6661" max="6661" width="9.140625" style="136"/>
    <col min="6662" max="6662" width="12.85546875" style="136" customWidth="1"/>
    <col min="6663" max="6664" width="9.140625" style="136"/>
    <col min="6665" max="6665" width="14.5703125" style="136" customWidth="1"/>
    <col min="6666" max="6915" width="9.140625" style="136"/>
    <col min="6916" max="6916" width="13.42578125" style="136" customWidth="1"/>
    <col min="6917" max="6917" width="9.140625" style="136"/>
    <col min="6918" max="6918" width="12.85546875" style="136" customWidth="1"/>
    <col min="6919" max="6920" width="9.140625" style="136"/>
    <col min="6921" max="6921" width="14.5703125" style="136" customWidth="1"/>
    <col min="6922" max="7171" width="9.140625" style="136"/>
    <col min="7172" max="7172" width="13.42578125" style="136" customWidth="1"/>
    <col min="7173" max="7173" width="9.140625" style="136"/>
    <col min="7174" max="7174" width="12.85546875" style="136" customWidth="1"/>
    <col min="7175" max="7176" width="9.140625" style="136"/>
    <col min="7177" max="7177" width="14.5703125" style="136" customWidth="1"/>
    <col min="7178" max="7427" width="9.140625" style="136"/>
    <col min="7428" max="7428" width="13.42578125" style="136" customWidth="1"/>
    <col min="7429" max="7429" width="9.140625" style="136"/>
    <col min="7430" max="7430" width="12.85546875" style="136" customWidth="1"/>
    <col min="7431" max="7432" width="9.140625" style="136"/>
    <col min="7433" max="7433" width="14.5703125" style="136" customWidth="1"/>
    <col min="7434" max="7683" width="9.140625" style="136"/>
    <col min="7684" max="7684" width="13.42578125" style="136" customWidth="1"/>
    <col min="7685" max="7685" width="9.140625" style="136"/>
    <col min="7686" max="7686" width="12.85546875" style="136" customWidth="1"/>
    <col min="7687" max="7688" width="9.140625" style="136"/>
    <col min="7689" max="7689" width="14.5703125" style="136" customWidth="1"/>
    <col min="7690" max="7939" width="9.140625" style="136"/>
    <col min="7940" max="7940" width="13.42578125" style="136" customWidth="1"/>
    <col min="7941" max="7941" width="9.140625" style="136"/>
    <col min="7942" max="7942" width="12.85546875" style="136" customWidth="1"/>
    <col min="7943" max="7944" width="9.140625" style="136"/>
    <col min="7945" max="7945" width="14.5703125" style="136" customWidth="1"/>
    <col min="7946" max="8195" width="9.140625" style="136"/>
    <col min="8196" max="8196" width="13.42578125" style="136" customWidth="1"/>
    <col min="8197" max="8197" width="9.140625" style="136"/>
    <col min="8198" max="8198" width="12.85546875" style="136" customWidth="1"/>
    <col min="8199" max="8200" width="9.140625" style="136"/>
    <col min="8201" max="8201" width="14.5703125" style="136" customWidth="1"/>
    <col min="8202" max="8451" width="9.140625" style="136"/>
    <col min="8452" max="8452" width="13.42578125" style="136" customWidth="1"/>
    <col min="8453" max="8453" width="9.140625" style="136"/>
    <col min="8454" max="8454" width="12.85546875" style="136" customWidth="1"/>
    <col min="8455" max="8456" width="9.140625" style="136"/>
    <col min="8457" max="8457" width="14.5703125" style="136" customWidth="1"/>
    <col min="8458" max="8707" width="9.140625" style="136"/>
    <col min="8708" max="8708" width="13.42578125" style="136" customWidth="1"/>
    <col min="8709" max="8709" width="9.140625" style="136"/>
    <col min="8710" max="8710" width="12.85546875" style="136" customWidth="1"/>
    <col min="8711" max="8712" width="9.140625" style="136"/>
    <col min="8713" max="8713" width="14.5703125" style="136" customWidth="1"/>
    <col min="8714" max="8963" width="9.140625" style="136"/>
    <col min="8964" max="8964" width="13.42578125" style="136" customWidth="1"/>
    <col min="8965" max="8965" width="9.140625" style="136"/>
    <col min="8966" max="8966" width="12.85546875" style="136" customWidth="1"/>
    <col min="8967" max="8968" width="9.140625" style="136"/>
    <col min="8969" max="8969" width="14.5703125" style="136" customWidth="1"/>
    <col min="8970" max="9219" width="9.140625" style="136"/>
    <col min="9220" max="9220" width="13.42578125" style="136" customWidth="1"/>
    <col min="9221" max="9221" width="9.140625" style="136"/>
    <col min="9222" max="9222" width="12.85546875" style="136" customWidth="1"/>
    <col min="9223" max="9224" width="9.140625" style="136"/>
    <col min="9225" max="9225" width="14.5703125" style="136" customWidth="1"/>
    <col min="9226" max="9475" width="9.140625" style="136"/>
    <col min="9476" max="9476" width="13.42578125" style="136" customWidth="1"/>
    <col min="9477" max="9477" width="9.140625" style="136"/>
    <col min="9478" max="9478" width="12.85546875" style="136" customWidth="1"/>
    <col min="9479" max="9480" width="9.140625" style="136"/>
    <col min="9481" max="9481" width="14.5703125" style="136" customWidth="1"/>
    <col min="9482" max="9731" width="9.140625" style="136"/>
    <col min="9732" max="9732" width="13.42578125" style="136" customWidth="1"/>
    <col min="9733" max="9733" width="9.140625" style="136"/>
    <col min="9734" max="9734" width="12.85546875" style="136" customWidth="1"/>
    <col min="9735" max="9736" width="9.140625" style="136"/>
    <col min="9737" max="9737" width="14.5703125" style="136" customWidth="1"/>
    <col min="9738" max="9987" width="9.140625" style="136"/>
    <col min="9988" max="9988" width="13.42578125" style="136" customWidth="1"/>
    <col min="9989" max="9989" width="9.140625" style="136"/>
    <col min="9990" max="9990" width="12.85546875" style="136" customWidth="1"/>
    <col min="9991" max="9992" width="9.140625" style="136"/>
    <col min="9993" max="9993" width="14.5703125" style="136" customWidth="1"/>
    <col min="9994" max="10243" width="9.140625" style="136"/>
    <col min="10244" max="10244" width="13.42578125" style="136" customWidth="1"/>
    <col min="10245" max="10245" width="9.140625" style="136"/>
    <col min="10246" max="10246" width="12.85546875" style="136" customWidth="1"/>
    <col min="10247" max="10248" width="9.140625" style="136"/>
    <col min="10249" max="10249" width="14.5703125" style="136" customWidth="1"/>
    <col min="10250" max="10499" width="9.140625" style="136"/>
    <col min="10500" max="10500" width="13.42578125" style="136" customWidth="1"/>
    <col min="10501" max="10501" width="9.140625" style="136"/>
    <col min="10502" max="10502" width="12.85546875" style="136" customWidth="1"/>
    <col min="10503" max="10504" width="9.140625" style="136"/>
    <col min="10505" max="10505" width="14.5703125" style="136" customWidth="1"/>
    <col min="10506" max="10755" width="9.140625" style="136"/>
    <col min="10756" max="10756" width="13.42578125" style="136" customWidth="1"/>
    <col min="10757" max="10757" width="9.140625" style="136"/>
    <col min="10758" max="10758" width="12.85546875" style="136" customWidth="1"/>
    <col min="10759" max="10760" width="9.140625" style="136"/>
    <col min="10761" max="10761" width="14.5703125" style="136" customWidth="1"/>
    <col min="10762" max="11011" width="9.140625" style="136"/>
    <col min="11012" max="11012" width="13.42578125" style="136" customWidth="1"/>
    <col min="11013" max="11013" width="9.140625" style="136"/>
    <col min="11014" max="11014" width="12.85546875" style="136" customWidth="1"/>
    <col min="11015" max="11016" width="9.140625" style="136"/>
    <col min="11017" max="11017" width="14.5703125" style="136" customWidth="1"/>
    <col min="11018" max="11267" width="9.140625" style="136"/>
    <col min="11268" max="11268" width="13.42578125" style="136" customWidth="1"/>
    <col min="11269" max="11269" width="9.140625" style="136"/>
    <col min="11270" max="11270" width="12.85546875" style="136" customWidth="1"/>
    <col min="11271" max="11272" width="9.140625" style="136"/>
    <col min="11273" max="11273" width="14.5703125" style="136" customWidth="1"/>
    <col min="11274" max="11523" width="9.140625" style="136"/>
    <col min="11524" max="11524" width="13.42578125" style="136" customWidth="1"/>
    <col min="11525" max="11525" width="9.140625" style="136"/>
    <col min="11526" max="11526" width="12.85546875" style="136" customWidth="1"/>
    <col min="11527" max="11528" width="9.140625" style="136"/>
    <col min="11529" max="11529" width="14.5703125" style="136" customWidth="1"/>
    <col min="11530" max="11779" width="9.140625" style="136"/>
    <col min="11780" max="11780" width="13.42578125" style="136" customWidth="1"/>
    <col min="11781" max="11781" width="9.140625" style="136"/>
    <col min="11782" max="11782" width="12.85546875" style="136" customWidth="1"/>
    <col min="11783" max="11784" width="9.140625" style="136"/>
    <col min="11785" max="11785" width="14.5703125" style="136" customWidth="1"/>
    <col min="11786" max="12035" width="9.140625" style="136"/>
    <col min="12036" max="12036" width="13.42578125" style="136" customWidth="1"/>
    <col min="12037" max="12037" width="9.140625" style="136"/>
    <col min="12038" max="12038" width="12.85546875" style="136" customWidth="1"/>
    <col min="12039" max="12040" width="9.140625" style="136"/>
    <col min="12041" max="12041" width="14.5703125" style="136" customWidth="1"/>
    <col min="12042" max="12291" width="9.140625" style="136"/>
    <col min="12292" max="12292" width="13.42578125" style="136" customWidth="1"/>
    <col min="12293" max="12293" width="9.140625" style="136"/>
    <col min="12294" max="12294" width="12.85546875" style="136" customWidth="1"/>
    <col min="12295" max="12296" width="9.140625" style="136"/>
    <col min="12297" max="12297" width="14.5703125" style="136" customWidth="1"/>
    <col min="12298" max="12547" width="9.140625" style="136"/>
    <col min="12548" max="12548" width="13.42578125" style="136" customWidth="1"/>
    <col min="12549" max="12549" width="9.140625" style="136"/>
    <col min="12550" max="12550" width="12.85546875" style="136" customWidth="1"/>
    <col min="12551" max="12552" width="9.140625" style="136"/>
    <col min="12553" max="12553" width="14.5703125" style="136" customWidth="1"/>
    <col min="12554" max="12803" width="9.140625" style="136"/>
    <col min="12804" max="12804" width="13.42578125" style="136" customWidth="1"/>
    <col min="12805" max="12805" width="9.140625" style="136"/>
    <col min="12806" max="12806" width="12.85546875" style="136" customWidth="1"/>
    <col min="12807" max="12808" width="9.140625" style="136"/>
    <col min="12809" max="12809" width="14.5703125" style="136" customWidth="1"/>
    <col min="12810" max="13059" width="9.140625" style="136"/>
    <col min="13060" max="13060" width="13.42578125" style="136" customWidth="1"/>
    <col min="13061" max="13061" width="9.140625" style="136"/>
    <col min="13062" max="13062" width="12.85546875" style="136" customWidth="1"/>
    <col min="13063" max="13064" width="9.140625" style="136"/>
    <col min="13065" max="13065" width="14.5703125" style="136" customWidth="1"/>
    <col min="13066" max="13315" width="9.140625" style="136"/>
    <col min="13316" max="13316" width="13.42578125" style="136" customWidth="1"/>
    <col min="13317" max="13317" width="9.140625" style="136"/>
    <col min="13318" max="13318" width="12.85546875" style="136" customWidth="1"/>
    <col min="13319" max="13320" width="9.140625" style="136"/>
    <col min="13321" max="13321" width="14.5703125" style="136" customWidth="1"/>
    <col min="13322" max="13571" width="9.140625" style="136"/>
    <col min="13572" max="13572" width="13.42578125" style="136" customWidth="1"/>
    <col min="13573" max="13573" width="9.140625" style="136"/>
    <col min="13574" max="13574" width="12.85546875" style="136" customWidth="1"/>
    <col min="13575" max="13576" width="9.140625" style="136"/>
    <col min="13577" max="13577" width="14.5703125" style="136" customWidth="1"/>
    <col min="13578" max="13827" width="9.140625" style="136"/>
    <col min="13828" max="13828" width="13.42578125" style="136" customWidth="1"/>
    <col min="13829" max="13829" width="9.140625" style="136"/>
    <col min="13830" max="13830" width="12.85546875" style="136" customWidth="1"/>
    <col min="13831" max="13832" width="9.140625" style="136"/>
    <col min="13833" max="13833" width="14.5703125" style="136" customWidth="1"/>
    <col min="13834" max="14083" width="9.140625" style="136"/>
    <col min="14084" max="14084" width="13.42578125" style="136" customWidth="1"/>
    <col min="14085" max="14085" width="9.140625" style="136"/>
    <col min="14086" max="14086" width="12.85546875" style="136" customWidth="1"/>
    <col min="14087" max="14088" width="9.140625" style="136"/>
    <col min="14089" max="14089" width="14.5703125" style="136" customWidth="1"/>
    <col min="14090" max="14339" width="9.140625" style="136"/>
    <col min="14340" max="14340" width="13.42578125" style="136" customWidth="1"/>
    <col min="14341" max="14341" width="9.140625" style="136"/>
    <col min="14342" max="14342" width="12.85546875" style="136" customWidth="1"/>
    <col min="14343" max="14344" width="9.140625" style="136"/>
    <col min="14345" max="14345" width="14.5703125" style="136" customWidth="1"/>
    <col min="14346" max="14595" width="9.140625" style="136"/>
    <col min="14596" max="14596" width="13.42578125" style="136" customWidth="1"/>
    <col min="14597" max="14597" width="9.140625" style="136"/>
    <col min="14598" max="14598" width="12.85546875" style="136" customWidth="1"/>
    <col min="14599" max="14600" width="9.140625" style="136"/>
    <col min="14601" max="14601" width="14.5703125" style="136" customWidth="1"/>
    <col min="14602" max="14851" width="9.140625" style="136"/>
    <col min="14852" max="14852" width="13.42578125" style="136" customWidth="1"/>
    <col min="14853" max="14853" width="9.140625" style="136"/>
    <col min="14854" max="14854" width="12.85546875" style="136" customWidth="1"/>
    <col min="14855" max="14856" width="9.140625" style="136"/>
    <col min="14857" max="14857" width="14.5703125" style="136" customWidth="1"/>
    <col min="14858" max="15107" width="9.140625" style="136"/>
    <col min="15108" max="15108" width="13.42578125" style="136" customWidth="1"/>
    <col min="15109" max="15109" width="9.140625" style="136"/>
    <col min="15110" max="15110" width="12.85546875" style="136" customWidth="1"/>
    <col min="15111" max="15112" width="9.140625" style="136"/>
    <col min="15113" max="15113" width="14.5703125" style="136" customWidth="1"/>
    <col min="15114" max="15363" width="9.140625" style="136"/>
    <col min="15364" max="15364" width="13.42578125" style="136" customWidth="1"/>
    <col min="15365" max="15365" width="9.140625" style="136"/>
    <col min="15366" max="15366" width="12.85546875" style="136" customWidth="1"/>
    <col min="15367" max="15368" width="9.140625" style="136"/>
    <col min="15369" max="15369" width="14.5703125" style="136" customWidth="1"/>
    <col min="15370" max="15619" width="9.140625" style="136"/>
    <col min="15620" max="15620" width="13.42578125" style="136" customWidth="1"/>
    <col min="15621" max="15621" width="9.140625" style="136"/>
    <col min="15622" max="15622" width="12.85546875" style="136" customWidth="1"/>
    <col min="15623" max="15624" width="9.140625" style="136"/>
    <col min="15625" max="15625" width="14.5703125" style="136" customWidth="1"/>
    <col min="15626" max="15875" width="9.140625" style="136"/>
    <col min="15876" max="15876" width="13.42578125" style="136" customWidth="1"/>
    <col min="15877" max="15877" width="9.140625" style="136"/>
    <col min="15878" max="15878" width="12.85546875" style="136" customWidth="1"/>
    <col min="15879" max="15880" width="9.140625" style="136"/>
    <col min="15881" max="15881" width="14.5703125" style="136" customWidth="1"/>
    <col min="15882" max="16131" width="9.140625" style="136"/>
    <col min="16132" max="16132" width="13.42578125" style="136" customWidth="1"/>
    <col min="16133" max="16133" width="9.140625" style="136"/>
    <col min="16134" max="16134" width="12.85546875" style="136" customWidth="1"/>
    <col min="16135" max="16136" width="9.140625" style="136"/>
    <col min="16137" max="16137" width="14.5703125" style="136" customWidth="1"/>
    <col min="16138" max="16384" width="9.140625" style="136"/>
  </cols>
  <sheetData>
    <row r="1" spans="1:10">
      <c r="B1" s="332" t="s">
        <v>371</v>
      </c>
      <c r="C1" s="332"/>
      <c r="D1" s="332"/>
      <c r="E1" s="332"/>
      <c r="F1" s="332"/>
      <c r="G1" s="332"/>
      <c r="H1" s="137"/>
      <c r="I1" s="138"/>
    </row>
    <row r="2" spans="1:10">
      <c r="B2" s="137"/>
      <c r="C2" s="137"/>
      <c r="D2" s="137"/>
      <c r="E2" s="137"/>
      <c r="F2" s="137"/>
      <c r="G2" s="137"/>
      <c r="H2" s="137"/>
      <c r="I2" s="138"/>
    </row>
    <row r="3" spans="1:10">
      <c r="A3" s="333"/>
      <c r="B3" s="334"/>
      <c r="C3" s="337" t="s">
        <v>372</v>
      </c>
      <c r="D3" s="338"/>
      <c r="E3" s="338"/>
      <c r="F3" s="338"/>
      <c r="G3" s="338"/>
      <c r="H3" s="338"/>
      <c r="I3" s="339"/>
    </row>
    <row r="4" spans="1:10">
      <c r="A4" s="335"/>
      <c r="B4" s="336"/>
      <c r="C4" s="340"/>
      <c r="D4" s="341"/>
      <c r="E4" s="341"/>
      <c r="F4" s="341"/>
      <c r="G4" s="341"/>
      <c r="H4" s="341"/>
      <c r="I4" s="342"/>
    </row>
    <row r="5" spans="1:10" ht="71.25">
      <c r="A5" s="139"/>
      <c r="B5" s="140" t="s">
        <v>284</v>
      </c>
      <c r="C5" s="140" t="s">
        <v>261</v>
      </c>
      <c r="D5" s="140" t="s">
        <v>262</v>
      </c>
      <c r="E5" s="140" t="s">
        <v>263</v>
      </c>
      <c r="F5" s="140" t="s">
        <v>264</v>
      </c>
      <c r="G5" s="140" t="s">
        <v>265</v>
      </c>
      <c r="H5" s="140" t="s">
        <v>285</v>
      </c>
      <c r="I5" s="140" t="s">
        <v>241</v>
      </c>
    </row>
    <row r="6" spans="1:10" ht="128.25">
      <c r="A6" s="141" t="s">
        <v>14</v>
      </c>
      <c r="B6" s="142" t="s">
        <v>286</v>
      </c>
      <c r="C6" s="143" t="s">
        <v>287</v>
      </c>
      <c r="D6" s="144">
        <v>3152</v>
      </c>
      <c r="E6" s="144">
        <v>0</v>
      </c>
      <c r="F6" s="144">
        <v>0</v>
      </c>
      <c r="G6" s="144">
        <v>0</v>
      </c>
      <c r="H6" s="144">
        <v>0</v>
      </c>
      <c r="I6" s="142">
        <f>D6+E6+F6+G6+H6</f>
        <v>3152</v>
      </c>
      <c r="J6" s="145"/>
    </row>
    <row r="7" spans="1:10" ht="128.25">
      <c r="A7" s="141" t="s">
        <v>16</v>
      </c>
      <c r="B7" s="142" t="s">
        <v>288</v>
      </c>
      <c r="C7" s="143" t="s">
        <v>273</v>
      </c>
      <c r="D7" s="144">
        <v>0</v>
      </c>
      <c r="E7" s="144">
        <v>0</v>
      </c>
      <c r="F7" s="144">
        <v>3940</v>
      </c>
      <c r="G7" s="144">
        <v>0</v>
      </c>
      <c r="H7" s="144">
        <v>0</v>
      </c>
      <c r="I7" s="142">
        <f t="shared" ref="I7:I24" si="0">D7+E7+F7+G7+H7</f>
        <v>3940</v>
      </c>
      <c r="J7" s="145"/>
    </row>
    <row r="8" spans="1:10" ht="142.5">
      <c r="A8" s="141" t="s">
        <v>17</v>
      </c>
      <c r="B8" s="142" t="s">
        <v>289</v>
      </c>
      <c r="C8" s="143" t="s">
        <v>270</v>
      </c>
      <c r="D8" s="144">
        <v>0</v>
      </c>
      <c r="E8" s="144">
        <v>0</v>
      </c>
      <c r="F8" s="144">
        <v>2955</v>
      </c>
      <c r="G8" s="144">
        <v>0</v>
      </c>
      <c r="H8" s="144">
        <v>0</v>
      </c>
      <c r="I8" s="142">
        <f t="shared" si="0"/>
        <v>2955</v>
      </c>
      <c r="J8" s="145"/>
    </row>
    <row r="9" spans="1:10" ht="142.5">
      <c r="A9" s="141" t="s">
        <v>18</v>
      </c>
      <c r="B9" s="142" t="s">
        <v>290</v>
      </c>
      <c r="C9" s="143" t="s">
        <v>271</v>
      </c>
      <c r="D9" s="144">
        <v>1833</v>
      </c>
      <c r="E9" s="144">
        <v>0</v>
      </c>
      <c r="F9" s="144">
        <v>0</v>
      </c>
      <c r="G9" s="144">
        <v>0</v>
      </c>
      <c r="H9" s="144">
        <v>0</v>
      </c>
      <c r="I9" s="142">
        <f t="shared" si="0"/>
        <v>1833</v>
      </c>
      <c r="J9" s="145"/>
    </row>
    <row r="10" spans="1:10" ht="142.5">
      <c r="A10" s="141" t="s">
        <v>19</v>
      </c>
      <c r="B10" s="142" t="s">
        <v>291</v>
      </c>
      <c r="C10" s="143" t="s">
        <v>275</v>
      </c>
      <c r="D10" s="144">
        <v>0</v>
      </c>
      <c r="E10" s="146">
        <v>0</v>
      </c>
      <c r="F10" s="144">
        <v>1782</v>
      </c>
      <c r="G10" s="144">
        <v>0</v>
      </c>
      <c r="H10" s="144">
        <v>0</v>
      </c>
      <c r="I10" s="142">
        <f t="shared" si="0"/>
        <v>1782</v>
      </c>
      <c r="J10" s="145"/>
    </row>
    <row r="11" spans="1:10" ht="128.25">
      <c r="A11" s="141" t="s">
        <v>20</v>
      </c>
      <c r="B11" s="142" t="s">
        <v>292</v>
      </c>
      <c r="C11" s="143" t="s">
        <v>274</v>
      </c>
      <c r="D11" s="144">
        <v>5910</v>
      </c>
      <c r="E11" s="144">
        <v>0</v>
      </c>
      <c r="F11" s="144">
        <v>0</v>
      </c>
      <c r="G11" s="144">
        <v>0</v>
      </c>
      <c r="H11" s="144">
        <v>0</v>
      </c>
      <c r="I11" s="142">
        <f t="shared" si="0"/>
        <v>5910</v>
      </c>
      <c r="J11" s="145"/>
    </row>
    <row r="12" spans="1:10" ht="128.25">
      <c r="A12" s="141" t="s">
        <v>21</v>
      </c>
      <c r="B12" s="142" t="s">
        <v>293</v>
      </c>
      <c r="C12" s="143" t="s">
        <v>294</v>
      </c>
      <c r="D12" s="144">
        <v>4334</v>
      </c>
      <c r="E12" s="144">
        <v>0</v>
      </c>
      <c r="F12" s="144">
        <v>0</v>
      </c>
      <c r="G12" s="144">
        <v>0</v>
      </c>
      <c r="H12" s="144">
        <v>0</v>
      </c>
      <c r="I12" s="142">
        <f t="shared" si="0"/>
        <v>4334</v>
      </c>
      <c r="J12" s="145"/>
    </row>
    <row r="13" spans="1:10" ht="114">
      <c r="A13" s="141" t="s">
        <v>22</v>
      </c>
      <c r="B13" s="142" t="s">
        <v>295</v>
      </c>
      <c r="C13" s="143" t="s">
        <v>269</v>
      </c>
      <c r="D13" s="144">
        <v>3349</v>
      </c>
      <c r="E13" s="144">
        <v>0</v>
      </c>
      <c r="F13" s="144">
        <v>0</v>
      </c>
      <c r="G13" s="144">
        <v>0</v>
      </c>
      <c r="H13" s="144">
        <v>0</v>
      </c>
      <c r="I13" s="142">
        <f t="shared" si="0"/>
        <v>3349</v>
      </c>
      <c r="J13" s="145"/>
    </row>
    <row r="14" spans="1:10" ht="156.75">
      <c r="A14" s="141" t="s">
        <v>23</v>
      </c>
      <c r="B14" s="142" t="s">
        <v>296</v>
      </c>
      <c r="C14" s="143" t="s">
        <v>297</v>
      </c>
      <c r="D14" s="144">
        <v>0</v>
      </c>
      <c r="E14" s="144">
        <v>0</v>
      </c>
      <c r="F14" s="144">
        <v>2955</v>
      </c>
      <c r="G14" s="144">
        <v>0</v>
      </c>
      <c r="H14" s="144">
        <v>0</v>
      </c>
      <c r="I14" s="142">
        <f t="shared" si="0"/>
        <v>2955</v>
      </c>
      <c r="J14" s="145"/>
    </row>
    <row r="15" spans="1:10" ht="142.5">
      <c r="A15" s="141" t="s">
        <v>24</v>
      </c>
      <c r="B15" s="142" t="s">
        <v>298</v>
      </c>
      <c r="C15" s="143" t="s">
        <v>299</v>
      </c>
      <c r="D15" s="144">
        <v>0</v>
      </c>
      <c r="E15" s="144">
        <v>9456</v>
      </c>
      <c r="F15" s="144">
        <v>0</v>
      </c>
      <c r="G15" s="144">
        <v>0</v>
      </c>
      <c r="H15" s="144">
        <v>0</v>
      </c>
      <c r="I15" s="142">
        <f t="shared" si="0"/>
        <v>9456</v>
      </c>
      <c r="J15" s="145"/>
    </row>
    <row r="16" spans="1:10" ht="142.5">
      <c r="A16" s="141" t="s">
        <v>25</v>
      </c>
      <c r="B16" s="142" t="s">
        <v>300</v>
      </c>
      <c r="C16" s="143" t="s">
        <v>272</v>
      </c>
      <c r="D16" s="144">
        <v>0</v>
      </c>
      <c r="E16" s="144">
        <v>0</v>
      </c>
      <c r="F16" s="144">
        <v>4728</v>
      </c>
      <c r="G16" s="144">
        <v>0</v>
      </c>
      <c r="H16" s="144">
        <v>0</v>
      </c>
      <c r="I16" s="142">
        <f t="shared" si="0"/>
        <v>4728</v>
      </c>
      <c r="J16" s="145"/>
    </row>
    <row r="17" spans="1:10" ht="128.25">
      <c r="A17" s="141" t="s">
        <v>26</v>
      </c>
      <c r="B17" s="142" t="s">
        <v>301</v>
      </c>
      <c r="C17" s="143" t="s">
        <v>302</v>
      </c>
      <c r="D17" s="144">
        <v>0</v>
      </c>
      <c r="E17" s="144">
        <v>0</v>
      </c>
      <c r="F17" s="144">
        <v>2758</v>
      </c>
      <c r="G17" s="144">
        <v>0</v>
      </c>
      <c r="H17" s="144">
        <v>0</v>
      </c>
      <c r="I17" s="142">
        <f t="shared" si="0"/>
        <v>2758</v>
      </c>
      <c r="J17" s="145"/>
    </row>
    <row r="18" spans="1:10" ht="85.5">
      <c r="A18" s="141" t="s">
        <v>28</v>
      </c>
      <c r="B18" s="142" t="s">
        <v>303</v>
      </c>
      <c r="C18" s="143" t="s">
        <v>304</v>
      </c>
      <c r="D18" s="144">
        <v>7880</v>
      </c>
      <c r="E18" s="144">
        <v>0</v>
      </c>
      <c r="F18" s="144">
        <v>0</v>
      </c>
      <c r="G18" s="144">
        <v>0</v>
      </c>
      <c r="H18" s="144">
        <v>0</v>
      </c>
      <c r="I18" s="142">
        <f t="shared" si="0"/>
        <v>7880</v>
      </c>
      <c r="J18" s="145"/>
    </row>
    <row r="19" spans="1:10" ht="171">
      <c r="A19" s="141" t="s">
        <v>29</v>
      </c>
      <c r="B19" s="142" t="s">
        <v>305</v>
      </c>
      <c r="C19" s="143" t="s">
        <v>306</v>
      </c>
      <c r="D19" s="144">
        <v>11032</v>
      </c>
      <c r="E19" s="144">
        <v>0</v>
      </c>
      <c r="F19" s="144">
        <v>0</v>
      </c>
      <c r="G19" s="144">
        <v>0</v>
      </c>
      <c r="H19" s="144">
        <v>0</v>
      </c>
      <c r="I19" s="142">
        <f t="shared" si="0"/>
        <v>11032</v>
      </c>
      <c r="J19" s="145"/>
    </row>
    <row r="20" spans="1:10" ht="99.75">
      <c r="A20" s="141" t="s">
        <v>30</v>
      </c>
      <c r="B20" s="142" t="s">
        <v>307</v>
      </c>
      <c r="C20" s="143" t="s">
        <v>268</v>
      </c>
      <c r="D20" s="144">
        <v>0</v>
      </c>
      <c r="E20" s="144">
        <v>0</v>
      </c>
      <c r="F20" s="144">
        <v>0</v>
      </c>
      <c r="G20" s="144">
        <v>2758</v>
      </c>
      <c r="H20" s="144">
        <v>0</v>
      </c>
      <c r="I20" s="142">
        <f t="shared" si="0"/>
        <v>2758</v>
      </c>
      <c r="J20" s="145"/>
    </row>
    <row r="21" spans="1:10" ht="142.5">
      <c r="A21" s="141" t="s">
        <v>31</v>
      </c>
      <c r="B21" s="142" t="s">
        <v>308</v>
      </c>
      <c r="C21" s="143" t="s">
        <v>266</v>
      </c>
      <c r="D21" s="144">
        <v>4334</v>
      </c>
      <c r="E21" s="144">
        <v>0</v>
      </c>
      <c r="F21" s="144">
        <v>0</v>
      </c>
      <c r="G21" s="144">
        <v>0</v>
      </c>
      <c r="H21" s="144">
        <v>0</v>
      </c>
      <c r="I21" s="142">
        <f t="shared" si="0"/>
        <v>4334</v>
      </c>
      <c r="J21" s="145"/>
    </row>
    <row r="22" spans="1:10" ht="156.75">
      <c r="A22" s="141" t="s">
        <v>32</v>
      </c>
      <c r="B22" s="142" t="s">
        <v>309</v>
      </c>
      <c r="C22" s="143" t="s">
        <v>267</v>
      </c>
      <c r="D22" s="144">
        <v>2955</v>
      </c>
      <c r="E22" s="144">
        <v>0</v>
      </c>
      <c r="F22" s="144">
        <v>0</v>
      </c>
      <c r="G22" s="144">
        <v>0</v>
      </c>
      <c r="H22" s="144">
        <v>0</v>
      </c>
      <c r="I22" s="142">
        <f t="shared" si="0"/>
        <v>2955</v>
      </c>
      <c r="J22" s="145"/>
    </row>
    <row r="23" spans="1:10" ht="85.5">
      <c r="A23" s="141" t="s">
        <v>33</v>
      </c>
      <c r="B23" s="147" t="s">
        <v>310</v>
      </c>
      <c r="C23" s="143" t="s">
        <v>311</v>
      </c>
      <c r="D23" s="144">
        <v>2364</v>
      </c>
      <c r="E23" s="144">
        <v>0</v>
      </c>
      <c r="F23" s="144">
        <v>0</v>
      </c>
      <c r="G23" s="144">
        <v>0</v>
      </c>
      <c r="H23" s="144">
        <v>0</v>
      </c>
      <c r="I23" s="142">
        <f t="shared" si="0"/>
        <v>2364</v>
      </c>
      <c r="J23" s="145"/>
    </row>
    <row r="24" spans="1:10" ht="225">
      <c r="A24" s="141" t="s">
        <v>34</v>
      </c>
      <c r="B24" s="147" t="s">
        <v>312</v>
      </c>
      <c r="C24" s="143" t="s">
        <v>313</v>
      </c>
      <c r="D24" s="144">
        <v>0</v>
      </c>
      <c r="E24" s="144">
        <v>0</v>
      </c>
      <c r="F24" s="144">
        <v>0</v>
      </c>
      <c r="G24" s="144">
        <v>0</v>
      </c>
      <c r="H24" s="144">
        <v>5000</v>
      </c>
      <c r="I24" s="142">
        <f t="shared" si="0"/>
        <v>5000</v>
      </c>
      <c r="J24" s="145"/>
    </row>
    <row r="25" spans="1:10" ht="15">
      <c r="A25" s="148"/>
      <c r="B25" s="149" t="s">
        <v>258</v>
      </c>
      <c r="C25" s="149"/>
      <c r="D25" s="140">
        <f t="shared" ref="D25:I25" si="1">SUM(D6:D24)</f>
        <v>47143</v>
      </c>
      <c r="E25" s="140">
        <f t="shared" si="1"/>
        <v>9456</v>
      </c>
      <c r="F25" s="140">
        <f t="shared" si="1"/>
        <v>19118</v>
      </c>
      <c r="G25" s="140">
        <f t="shared" si="1"/>
        <v>2758</v>
      </c>
      <c r="H25" s="140">
        <f t="shared" si="1"/>
        <v>5000</v>
      </c>
      <c r="I25" s="140">
        <f t="shared" si="1"/>
        <v>83475</v>
      </c>
      <c r="J25" s="145"/>
    </row>
    <row r="26" spans="1:10">
      <c r="D26" s="145"/>
      <c r="E26" s="145"/>
      <c r="F26" s="145"/>
      <c r="G26" s="145"/>
      <c r="H26" s="145"/>
    </row>
    <row r="27" spans="1:10">
      <c r="A27" s="136" t="s">
        <v>373</v>
      </c>
    </row>
    <row r="28" spans="1:10" ht="15">
      <c r="A28" s="150" t="s">
        <v>374</v>
      </c>
    </row>
  </sheetData>
  <mergeCells count="3">
    <mergeCell ref="B1:G1"/>
    <mergeCell ref="A3:B4"/>
    <mergeCell ref="C3:I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1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view="pageBreakPreview" topLeftCell="C13" zoomScale="80" zoomScaleNormal="100" zoomScaleSheetLayoutView="80" workbookViewId="0">
      <selection activeCell="F25" sqref="F25"/>
    </sheetView>
  </sheetViews>
  <sheetFormatPr defaultRowHeight="15"/>
  <cols>
    <col min="1" max="1" width="6.28515625" style="190" customWidth="1"/>
    <col min="2" max="3" width="54.42578125" style="190" customWidth="1"/>
    <col min="4" max="4" width="53.7109375" style="190" customWidth="1"/>
    <col min="5" max="5" width="28.5703125" style="190" customWidth="1"/>
    <col min="6" max="6" width="43.7109375" style="190" customWidth="1"/>
    <col min="7" max="7" width="18.5703125" style="190" customWidth="1"/>
    <col min="8" max="8" width="17" style="190" customWidth="1"/>
    <col min="9" max="9" width="17.28515625" style="190" customWidth="1"/>
    <col min="10" max="10" width="13.28515625" style="190" bestFit="1" customWidth="1"/>
    <col min="11" max="256" width="9.140625" style="190"/>
    <col min="257" max="257" width="6.28515625" style="190" customWidth="1"/>
    <col min="258" max="259" width="54.42578125" style="190" customWidth="1"/>
    <col min="260" max="260" width="53.7109375" style="190" customWidth="1"/>
    <col min="261" max="261" width="28.5703125" style="190" customWidth="1"/>
    <col min="262" max="262" width="43.7109375" style="190" customWidth="1"/>
    <col min="263" max="263" width="18.5703125" style="190" customWidth="1"/>
    <col min="264" max="264" width="17" style="190" customWidth="1"/>
    <col min="265" max="265" width="17.28515625" style="190" customWidth="1"/>
    <col min="266" max="266" width="13.28515625" style="190" bestFit="1" customWidth="1"/>
    <col min="267" max="512" width="9.140625" style="190"/>
    <col min="513" max="513" width="6.28515625" style="190" customWidth="1"/>
    <col min="514" max="515" width="54.42578125" style="190" customWidth="1"/>
    <col min="516" max="516" width="53.7109375" style="190" customWidth="1"/>
    <col min="517" max="517" width="28.5703125" style="190" customWidth="1"/>
    <col min="518" max="518" width="43.7109375" style="190" customWidth="1"/>
    <col min="519" max="519" width="18.5703125" style="190" customWidth="1"/>
    <col min="520" max="520" width="17" style="190" customWidth="1"/>
    <col min="521" max="521" width="17.28515625" style="190" customWidth="1"/>
    <col min="522" max="522" width="13.28515625" style="190" bestFit="1" customWidth="1"/>
    <col min="523" max="768" width="9.140625" style="190"/>
    <col min="769" max="769" width="6.28515625" style="190" customWidth="1"/>
    <col min="770" max="771" width="54.42578125" style="190" customWidth="1"/>
    <col min="772" max="772" width="53.7109375" style="190" customWidth="1"/>
    <col min="773" max="773" width="28.5703125" style="190" customWidth="1"/>
    <col min="774" max="774" width="43.7109375" style="190" customWidth="1"/>
    <col min="775" max="775" width="18.5703125" style="190" customWidth="1"/>
    <col min="776" max="776" width="17" style="190" customWidth="1"/>
    <col min="777" max="777" width="17.28515625" style="190" customWidth="1"/>
    <col min="778" max="778" width="13.28515625" style="190" bestFit="1" customWidth="1"/>
    <col min="779" max="1024" width="9.140625" style="190"/>
    <col min="1025" max="1025" width="6.28515625" style="190" customWidth="1"/>
    <col min="1026" max="1027" width="54.42578125" style="190" customWidth="1"/>
    <col min="1028" max="1028" width="53.7109375" style="190" customWidth="1"/>
    <col min="1029" max="1029" width="28.5703125" style="190" customWidth="1"/>
    <col min="1030" max="1030" width="43.7109375" style="190" customWidth="1"/>
    <col min="1031" max="1031" width="18.5703125" style="190" customWidth="1"/>
    <col min="1032" max="1032" width="17" style="190" customWidth="1"/>
    <col min="1033" max="1033" width="17.28515625" style="190" customWidth="1"/>
    <col min="1034" max="1034" width="13.28515625" style="190" bestFit="1" customWidth="1"/>
    <col min="1035" max="1280" width="9.140625" style="190"/>
    <col min="1281" max="1281" width="6.28515625" style="190" customWidth="1"/>
    <col min="1282" max="1283" width="54.42578125" style="190" customWidth="1"/>
    <col min="1284" max="1284" width="53.7109375" style="190" customWidth="1"/>
    <col min="1285" max="1285" width="28.5703125" style="190" customWidth="1"/>
    <col min="1286" max="1286" width="43.7109375" style="190" customWidth="1"/>
    <col min="1287" max="1287" width="18.5703125" style="190" customWidth="1"/>
    <col min="1288" max="1288" width="17" style="190" customWidth="1"/>
    <col min="1289" max="1289" width="17.28515625" style="190" customWidth="1"/>
    <col min="1290" max="1290" width="13.28515625" style="190" bestFit="1" customWidth="1"/>
    <col min="1291" max="1536" width="9.140625" style="190"/>
    <col min="1537" max="1537" width="6.28515625" style="190" customWidth="1"/>
    <col min="1538" max="1539" width="54.42578125" style="190" customWidth="1"/>
    <col min="1540" max="1540" width="53.7109375" style="190" customWidth="1"/>
    <col min="1541" max="1541" width="28.5703125" style="190" customWidth="1"/>
    <col min="1542" max="1542" width="43.7109375" style="190" customWidth="1"/>
    <col min="1543" max="1543" width="18.5703125" style="190" customWidth="1"/>
    <col min="1544" max="1544" width="17" style="190" customWidth="1"/>
    <col min="1545" max="1545" width="17.28515625" style="190" customWidth="1"/>
    <col min="1546" max="1546" width="13.28515625" style="190" bestFit="1" customWidth="1"/>
    <col min="1547" max="1792" width="9.140625" style="190"/>
    <col min="1793" max="1793" width="6.28515625" style="190" customWidth="1"/>
    <col min="1794" max="1795" width="54.42578125" style="190" customWidth="1"/>
    <col min="1796" max="1796" width="53.7109375" style="190" customWidth="1"/>
    <col min="1797" max="1797" width="28.5703125" style="190" customWidth="1"/>
    <col min="1798" max="1798" width="43.7109375" style="190" customWidth="1"/>
    <col min="1799" max="1799" width="18.5703125" style="190" customWidth="1"/>
    <col min="1800" max="1800" width="17" style="190" customWidth="1"/>
    <col min="1801" max="1801" width="17.28515625" style="190" customWidth="1"/>
    <col min="1802" max="1802" width="13.28515625" style="190" bestFit="1" customWidth="1"/>
    <col min="1803" max="2048" width="9.140625" style="190"/>
    <col min="2049" max="2049" width="6.28515625" style="190" customWidth="1"/>
    <col min="2050" max="2051" width="54.42578125" style="190" customWidth="1"/>
    <col min="2052" max="2052" width="53.7109375" style="190" customWidth="1"/>
    <col min="2053" max="2053" width="28.5703125" style="190" customWidth="1"/>
    <col min="2054" max="2054" width="43.7109375" style="190" customWidth="1"/>
    <col min="2055" max="2055" width="18.5703125" style="190" customWidth="1"/>
    <col min="2056" max="2056" width="17" style="190" customWidth="1"/>
    <col min="2057" max="2057" width="17.28515625" style="190" customWidth="1"/>
    <col min="2058" max="2058" width="13.28515625" style="190" bestFit="1" customWidth="1"/>
    <col min="2059" max="2304" width="9.140625" style="190"/>
    <col min="2305" max="2305" width="6.28515625" style="190" customWidth="1"/>
    <col min="2306" max="2307" width="54.42578125" style="190" customWidth="1"/>
    <col min="2308" max="2308" width="53.7109375" style="190" customWidth="1"/>
    <col min="2309" max="2309" width="28.5703125" style="190" customWidth="1"/>
    <col min="2310" max="2310" width="43.7109375" style="190" customWidth="1"/>
    <col min="2311" max="2311" width="18.5703125" style="190" customWidth="1"/>
    <col min="2312" max="2312" width="17" style="190" customWidth="1"/>
    <col min="2313" max="2313" width="17.28515625" style="190" customWidth="1"/>
    <col min="2314" max="2314" width="13.28515625" style="190" bestFit="1" customWidth="1"/>
    <col min="2315" max="2560" width="9.140625" style="190"/>
    <col min="2561" max="2561" width="6.28515625" style="190" customWidth="1"/>
    <col min="2562" max="2563" width="54.42578125" style="190" customWidth="1"/>
    <col min="2564" max="2564" width="53.7109375" style="190" customWidth="1"/>
    <col min="2565" max="2565" width="28.5703125" style="190" customWidth="1"/>
    <col min="2566" max="2566" width="43.7109375" style="190" customWidth="1"/>
    <col min="2567" max="2567" width="18.5703125" style="190" customWidth="1"/>
    <col min="2568" max="2568" width="17" style="190" customWidth="1"/>
    <col min="2569" max="2569" width="17.28515625" style="190" customWidth="1"/>
    <col min="2570" max="2570" width="13.28515625" style="190" bestFit="1" customWidth="1"/>
    <col min="2571" max="2816" width="9.140625" style="190"/>
    <col min="2817" max="2817" width="6.28515625" style="190" customWidth="1"/>
    <col min="2818" max="2819" width="54.42578125" style="190" customWidth="1"/>
    <col min="2820" max="2820" width="53.7109375" style="190" customWidth="1"/>
    <col min="2821" max="2821" width="28.5703125" style="190" customWidth="1"/>
    <col min="2822" max="2822" width="43.7109375" style="190" customWidth="1"/>
    <col min="2823" max="2823" width="18.5703125" style="190" customWidth="1"/>
    <col min="2824" max="2824" width="17" style="190" customWidth="1"/>
    <col min="2825" max="2825" width="17.28515625" style="190" customWidth="1"/>
    <col min="2826" max="2826" width="13.28515625" style="190" bestFit="1" customWidth="1"/>
    <col min="2827" max="3072" width="9.140625" style="190"/>
    <col min="3073" max="3073" width="6.28515625" style="190" customWidth="1"/>
    <col min="3074" max="3075" width="54.42578125" style="190" customWidth="1"/>
    <col min="3076" max="3076" width="53.7109375" style="190" customWidth="1"/>
    <col min="3077" max="3077" width="28.5703125" style="190" customWidth="1"/>
    <col min="3078" max="3078" width="43.7109375" style="190" customWidth="1"/>
    <col min="3079" max="3079" width="18.5703125" style="190" customWidth="1"/>
    <col min="3080" max="3080" width="17" style="190" customWidth="1"/>
    <col min="3081" max="3081" width="17.28515625" style="190" customWidth="1"/>
    <col min="3082" max="3082" width="13.28515625" style="190" bestFit="1" customWidth="1"/>
    <col min="3083" max="3328" width="9.140625" style="190"/>
    <col min="3329" max="3329" width="6.28515625" style="190" customWidth="1"/>
    <col min="3330" max="3331" width="54.42578125" style="190" customWidth="1"/>
    <col min="3332" max="3332" width="53.7109375" style="190" customWidth="1"/>
    <col min="3333" max="3333" width="28.5703125" style="190" customWidth="1"/>
    <col min="3334" max="3334" width="43.7109375" style="190" customWidth="1"/>
    <col min="3335" max="3335" width="18.5703125" style="190" customWidth="1"/>
    <col min="3336" max="3336" width="17" style="190" customWidth="1"/>
    <col min="3337" max="3337" width="17.28515625" style="190" customWidth="1"/>
    <col min="3338" max="3338" width="13.28515625" style="190" bestFit="1" customWidth="1"/>
    <col min="3339" max="3584" width="9.140625" style="190"/>
    <col min="3585" max="3585" width="6.28515625" style="190" customWidth="1"/>
    <col min="3586" max="3587" width="54.42578125" style="190" customWidth="1"/>
    <col min="3588" max="3588" width="53.7109375" style="190" customWidth="1"/>
    <col min="3589" max="3589" width="28.5703125" style="190" customWidth="1"/>
    <col min="3590" max="3590" width="43.7109375" style="190" customWidth="1"/>
    <col min="3591" max="3591" width="18.5703125" style="190" customWidth="1"/>
    <col min="3592" max="3592" width="17" style="190" customWidth="1"/>
    <col min="3593" max="3593" width="17.28515625" style="190" customWidth="1"/>
    <col min="3594" max="3594" width="13.28515625" style="190" bestFit="1" customWidth="1"/>
    <col min="3595" max="3840" width="9.140625" style="190"/>
    <col min="3841" max="3841" width="6.28515625" style="190" customWidth="1"/>
    <col min="3842" max="3843" width="54.42578125" style="190" customWidth="1"/>
    <col min="3844" max="3844" width="53.7109375" style="190" customWidth="1"/>
    <col min="3845" max="3845" width="28.5703125" style="190" customWidth="1"/>
    <col min="3846" max="3846" width="43.7109375" style="190" customWidth="1"/>
    <col min="3847" max="3847" width="18.5703125" style="190" customWidth="1"/>
    <col min="3848" max="3848" width="17" style="190" customWidth="1"/>
    <col min="3849" max="3849" width="17.28515625" style="190" customWidth="1"/>
    <col min="3850" max="3850" width="13.28515625" style="190" bestFit="1" customWidth="1"/>
    <col min="3851" max="4096" width="9.140625" style="190"/>
    <col min="4097" max="4097" width="6.28515625" style="190" customWidth="1"/>
    <col min="4098" max="4099" width="54.42578125" style="190" customWidth="1"/>
    <col min="4100" max="4100" width="53.7109375" style="190" customWidth="1"/>
    <col min="4101" max="4101" width="28.5703125" style="190" customWidth="1"/>
    <col min="4102" max="4102" width="43.7109375" style="190" customWidth="1"/>
    <col min="4103" max="4103" width="18.5703125" style="190" customWidth="1"/>
    <col min="4104" max="4104" width="17" style="190" customWidth="1"/>
    <col min="4105" max="4105" width="17.28515625" style="190" customWidth="1"/>
    <col min="4106" max="4106" width="13.28515625" style="190" bestFit="1" customWidth="1"/>
    <col min="4107" max="4352" width="9.140625" style="190"/>
    <col min="4353" max="4353" width="6.28515625" style="190" customWidth="1"/>
    <col min="4354" max="4355" width="54.42578125" style="190" customWidth="1"/>
    <col min="4356" max="4356" width="53.7109375" style="190" customWidth="1"/>
    <col min="4357" max="4357" width="28.5703125" style="190" customWidth="1"/>
    <col min="4358" max="4358" width="43.7109375" style="190" customWidth="1"/>
    <col min="4359" max="4359" width="18.5703125" style="190" customWidth="1"/>
    <col min="4360" max="4360" width="17" style="190" customWidth="1"/>
    <col min="4361" max="4361" width="17.28515625" style="190" customWidth="1"/>
    <col min="4362" max="4362" width="13.28515625" style="190" bestFit="1" customWidth="1"/>
    <col min="4363" max="4608" width="9.140625" style="190"/>
    <col min="4609" max="4609" width="6.28515625" style="190" customWidth="1"/>
    <col min="4610" max="4611" width="54.42578125" style="190" customWidth="1"/>
    <col min="4612" max="4612" width="53.7109375" style="190" customWidth="1"/>
    <col min="4613" max="4613" width="28.5703125" style="190" customWidth="1"/>
    <col min="4614" max="4614" width="43.7109375" style="190" customWidth="1"/>
    <col min="4615" max="4615" width="18.5703125" style="190" customWidth="1"/>
    <col min="4616" max="4616" width="17" style="190" customWidth="1"/>
    <col min="4617" max="4617" width="17.28515625" style="190" customWidth="1"/>
    <col min="4618" max="4618" width="13.28515625" style="190" bestFit="1" customWidth="1"/>
    <col min="4619" max="4864" width="9.140625" style="190"/>
    <col min="4865" max="4865" width="6.28515625" style="190" customWidth="1"/>
    <col min="4866" max="4867" width="54.42578125" style="190" customWidth="1"/>
    <col min="4868" max="4868" width="53.7109375" style="190" customWidth="1"/>
    <col min="4869" max="4869" width="28.5703125" style="190" customWidth="1"/>
    <col min="4870" max="4870" width="43.7109375" style="190" customWidth="1"/>
    <col min="4871" max="4871" width="18.5703125" style="190" customWidth="1"/>
    <col min="4872" max="4872" width="17" style="190" customWidth="1"/>
    <col min="4873" max="4873" width="17.28515625" style="190" customWidth="1"/>
    <col min="4874" max="4874" width="13.28515625" style="190" bestFit="1" customWidth="1"/>
    <col min="4875" max="5120" width="9.140625" style="190"/>
    <col min="5121" max="5121" width="6.28515625" style="190" customWidth="1"/>
    <col min="5122" max="5123" width="54.42578125" style="190" customWidth="1"/>
    <col min="5124" max="5124" width="53.7109375" style="190" customWidth="1"/>
    <col min="5125" max="5125" width="28.5703125" style="190" customWidth="1"/>
    <col min="5126" max="5126" width="43.7109375" style="190" customWidth="1"/>
    <col min="5127" max="5127" width="18.5703125" style="190" customWidth="1"/>
    <col min="5128" max="5128" width="17" style="190" customWidth="1"/>
    <col min="5129" max="5129" width="17.28515625" style="190" customWidth="1"/>
    <col min="5130" max="5130" width="13.28515625" style="190" bestFit="1" customWidth="1"/>
    <col min="5131" max="5376" width="9.140625" style="190"/>
    <col min="5377" max="5377" width="6.28515625" style="190" customWidth="1"/>
    <col min="5378" max="5379" width="54.42578125" style="190" customWidth="1"/>
    <col min="5380" max="5380" width="53.7109375" style="190" customWidth="1"/>
    <col min="5381" max="5381" width="28.5703125" style="190" customWidth="1"/>
    <col min="5382" max="5382" width="43.7109375" style="190" customWidth="1"/>
    <col min="5383" max="5383" width="18.5703125" style="190" customWidth="1"/>
    <col min="5384" max="5384" width="17" style="190" customWidth="1"/>
    <col min="5385" max="5385" width="17.28515625" style="190" customWidth="1"/>
    <col min="5386" max="5386" width="13.28515625" style="190" bestFit="1" customWidth="1"/>
    <col min="5387" max="5632" width="9.140625" style="190"/>
    <col min="5633" max="5633" width="6.28515625" style="190" customWidth="1"/>
    <col min="5634" max="5635" width="54.42578125" style="190" customWidth="1"/>
    <col min="5636" max="5636" width="53.7109375" style="190" customWidth="1"/>
    <col min="5637" max="5637" width="28.5703125" style="190" customWidth="1"/>
    <col min="5638" max="5638" width="43.7109375" style="190" customWidth="1"/>
    <col min="5639" max="5639" width="18.5703125" style="190" customWidth="1"/>
    <col min="5640" max="5640" width="17" style="190" customWidth="1"/>
    <col min="5641" max="5641" width="17.28515625" style="190" customWidth="1"/>
    <col min="5642" max="5642" width="13.28515625" style="190" bestFit="1" customWidth="1"/>
    <col min="5643" max="5888" width="9.140625" style="190"/>
    <col min="5889" max="5889" width="6.28515625" style="190" customWidth="1"/>
    <col min="5890" max="5891" width="54.42578125" style="190" customWidth="1"/>
    <col min="5892" max="5892" width="53.7109375" style="190" customWidth="1"/>
    <col min="5893" max="5893" width="28.5703125" style="190" customWidth="1"/>
    <col min="5894" max="5894" width="43.7109375" style="190" customWidth="1"/>
    <col min="5895" max="5895" width="18.5703125" style="190" customWidth="1"/>
    <col min="5896" max="5896" width="17" style="190" customWidth="1"/>
    <col min="5897" max="5897" width="17.28515625" style="190" customWidth="1"/>
    <col min="5898" max="5898" width="13.28515625" style="190" bestFit="1" customWidth="1"/>
    <col min="5899" max="6144" width="9.140625" style="190"/>
    <col min="6145" max="6145" width="6.28515625" style="190" customWidth="1"/>
    <col min="6146" max="6147" width="54.42578125" style="190" customWidth="1"/>
    <col min="6148" max="6148" width="53.7109375" style="190" customWidth="1"/>
    <col min="6149" max="6149" width="28.5703125" style="190" customWidth="1"/>
    <col min="6150" max="6150" width="43.7109375" style="190" customWidth="1"/>
    <col min="6151" max="6151" width="18.5703125" style="190" customWidth="1"/>
    <col min="6152" max="6152" width="17" style="190" customWidth="1"/>
    <col min="6153" max="6153" width="17.28515625" style="190" customWidth="1"/>
    <col min="6154" max="6154" width="13.28515625" style="190" bestFit="1" customWidth="1"/>
    <col min="6155" max="6400" width="9.140625" style="190"/>
    <col min="6401" max="6401" width="6.28515625" style="190" customWidth="1"/>
    <col min="6402" max="6403" width="54.42578125" style="190" customWidth="1"/>
    <col min="6404" max="6404" width="53.7109375" style="190" customWidth="1"/>
    <col min="6405" max="6405" width="28.5703125" style="190" customWidth="1"/>
    <col min="6406" max="6406" width="43.7109375" style="190" customWidth="1"/>
    <col min="6407" max="6407" width="18.5703125" style="190" customWidth="1"/>
    <col min="6408" max="6408" width="17" style="190" customWidth="1"/>
    <col min="6409" max="6409" width="17.28515625" style="190" customWidth="1"/>
    <col min="6410" max="6410" width="13.28515625" style="190" bestFit="1" customWidth="1"/>
    <col min="6411" max="6656" width="9.140625" style="190"/>
    <col min="6657" max="6657" width="6.28515625" style="190" customWidth="1"/>
    <col min="6658" max="6659" width="54.42578125" style="190" customWidth="1"/>
    <col min="6660" max="6660" width="53.7109375" style="190" customWidth="1"/>
    <col min="6661" max="6661" width="28.5703125" style="190" customWidth="1"/>
    <col min="6662" max="6662" width="43.7109375" style="190" customWidth="1"/>
    <col min="6663" max="6663" width="18.5703125" style="190" customWidth="1"/>
    <col min="6664" max="6664" width="17" style="190" customWidth="1"/>
    <col min="6665" max="6665" width="17.28515625" style="190" customWidth="1"/>
    <col min="6666" max="6666" width="13.28515625" style="190" bestFit="1" customWidth="1"/>
    <col min="6667" max="6912" width="9.140625" style="190"/>
    <col min="6913" max="6913" width="6.28515625" style="190" customWidth="1"/>
    <col min="6914" max="6915" width="54.42578125" style="190" customWidth="1"/>
    <col min="6916" max="6916" width="53.7109375" style="190" customWidth="1"/>
    <col min="6917" max="6917" width="28.5703125" style="190" customWidth="1"/>
    <col min="6918" max="6918" width="43.7109375" style="190" customWidth="1"/>
    <col min="6919" max="6919" width="18.5703125" style="190" customWidth="1"/>
    <col min="6920" max="6920" width="17" style="190" customWidth="1"/>
    <col min="6921" max="6921" width="17.28515625" style="190" customWidth="1"/>
    <col min="6922" max="6922" width="13.28515625" style="190" bestFit="1" customWidth="1"/>
    <col min="6923" max="7168" width="9.140625" style="190"/>
    <col min="7169" max="7169" width="6.28515625" style="190" customWidth="1"/>
    <col min="7170" max="7171" width="54.42578125" style="190" customWidth="1"/>
    <col min="7172" max="7172" width="53.7109375" style="190" customWidth="1"/>
    <col min="7173" max="7173" width="28.5703125" style="190" customWidth="1"/>
    <col min="7174" max="7174" width="43.7109375" style="190" customWidth="1"/>
    <col min="7175" max="7175" width="18.5703125" style="190" customWidth="1"/>
    <col min="7176" max="7176" width="17" style="190" customWidth="1"/>
    <col min="7177" max="7177" width="17.28515625" style="190" customWidth="1"/>
    <col min="7178" max="7178" width="13.28515625" style="190" bestFit="1" customWidth="1"/>
    <col min="7179" max="7424" width="9.140625" style="190"/>
    <col min="7425" max="7425" width="6.28515625" style="190" customWidth="1"/>
    <col min="7426" max="7427" width="54.42578125" style="190" customWidth="1"/>
    <col min="7428" max="7428" width="53.7109375" style="190" customWidth="1"/>
    <col min="7429" max="7429" width="28.5703125" style="190" customWidth="1"/>
    <col min="7430" max="7430" width="43.7109375" style="190" customWidth="1"/>
    <col min="7431" max="7431" width="18.5703125" style="190" customWidth="1"/>
    <col min="7432" max="7432" width="17" style="190" customWidth="1"/>
    <col min="7433" max="7433" width="17.28515625" style="190" customWidth="1"/>
    <col min="7434" max="7434" width="13.28515625" style="190" bestFit="1" customWidth="1"/>
    <col min="7435" max="7680" width="9.140625" style="190"/>
    <col min="7681" max="7681" width="6.28515625" style="190" customWidth="1"/>
    <col min="7682" max="7683" width="54.42578125" style="190" customWidth="1"/>
    <col min="7684" max="7684" width="53.7109375" style="190" customWidth="1"/>
    <col min="7685" max="7685" width="28.5703125" style="190" customWidth="1"/>
    <col min="7686" max="7686" width="43.7109375" style="190" customWidth="1"/>
    <col min="7687" max="7687" width="18.5703125" style="190" customWidth="1"/>
    <col min="7688" max="7688" width="17" style="190" customWidth="1"/>
    <col min="7689" max="7689" width="17.28515625" style="190" customWidth="1"/>
    <col min="7690" max="7690" width="13.28515625" style="190" bestFit="1" customWidth="1"/>
    <col min="7691" max="7936" width="9.140625" style="190"/>
    <col min="7937" max="7937" width="6.28515625" style="190" customWidth="1"/>
    <col min="7938" max="7939" width="54.42578125" style="190" customWidth="1"/>
    <col min="7940" max="7940" width="53.7109375" style="190" customWidth="1"/>
    <col min="7941" max="7941" width="28.5703125" style="190" customWidth="1"/>
    <col min="7942" max="7942" width="43.7109375" style="190" customWidth="1"/>
    <col min="7943" max="7943" width="18.5703125" style="190" customWidth="1"/>
    <col min="7944" max="7944" width="17" style="190" customWidth="1"/>
    <col min="7945" max="7945" width="17.28515625" style="190" customWidth="1"/>
    <col min="7946" max="7946" width="13.28515625" style="190" bestFit="1" customWidth="1"/>
    <col min="7947" max="8192" width="9.140625" style="190"/>
    <col min="8193" max="8193" width="6.28515625" style="190" customWidth="1"/>
    <col min="8194" max="8195" width="54.42578125" style="190" customWidth="1"/>
    <col min="8196" max="8196" width="53.7109375" style="190" customWidth="1"/>
    <col min="8197" max="8197" width="28.5703125" style="190" customWidth="1"/>
    <col min="8198" max="8198" width="43.7109375" style="190" customWidth="1"/>
    <col min="8199" max="8199" width="18.5703125" style="190" customWidth="1"/>
    <col min="8200" max="8200" width="17" style="190" customWidth="1"/>
    <col min="8201" max="8201" width="17.28515625" style="190" customWidth="1"/>
    <col min="8202" max="8202" width="13.28515625" style="190" bestFit="1" customWidth="1"/>
    <col min="8203" max="8448" width="9.140625" style="190"/>
    <col min="8449" max="8449" width="6.28515625" style="190" customWidth="1"/>
    <col min="8450" max="8451" width="54.42578125" style="190" customWidth="1"/>
    <col min="8452" max="8452" width="53.7109375" style="190" customWidth="1"/>
    <col min="8453" max="8453" width="28.5703125" style="190" customWidth="1"/>
    <col min="8454" max="8454" width="43.7109375" style="190" customWidth="1"/>
    <col min="8455" max="8455" width="18.5703125" style="190" customWidth="1"/>
    <col min="8456" max="8456" width="17" style="190" customWidth="1"/>
    <col min="8457" max="8457" width="17.28515625" style="190" customWidth="1"/>
    <col min="8458" max="8458" width="13.28515625" style="190" bestFit="1" customWidth="1"/>
    <col min="8459" max="8704" width="9.140625" style="190"/>
    <col min="8705" max="8705" width="6.28515625" style="190" customWidth="1"/>
    <col min="8706" max="8707" width="54.42578125" style="190" customWidth="1"/>
    <col min="8708" max="8708" width="53.7109375" style="190" customWidth="1"/>
    <col min="8709" max="8709" width="28.5703125" style="190" customWidth="1"/>
    <col min="8710" max="8710" width="43.7109375" style="190" customWidth="1"/>
    <col min="8711" max="8711" width="18.5703125" style="190" customWidth="1"/>
    <col min="8712" max="8712" width="17" style="190" customWidth="1"/>
    <col min="8713" max="8713" width="17.28515625" style="190" customWidth="1"/>
    <col min="8714" max="8714" width="13.28515625" style="190" bestFit="1" customWidth="1"/>
    <col min="8715" max="8960" width="9.140625" style="190"/>
    <col min="8961" max="8961" width="6.28515625" style="190" customWidth="1"/>
    <col min="8962" max="8963" width="54.42578125" style="190" customWidth="1"/>
    <col min="8964" max="8964" width="53.7109375" style="190" customWidth="1"/>
    <col min="8965" max="8965" width="28.5703125" style="190" customWidth="1"/>
    <col min="8966" max="8966" width="43.7109375" style="190" customWidth="1"/>
    <col min="8967" max="8967" width="18.5703125" style="190" customWidth="1"/>
    <col min="8968" max="8968" width="17" style="190" customWidth="1"/>
    <col min="8969" max="8969" width="17.28515625" style="190" customWidth="1"/>
    <col min="8970" max="8970" width="13.28515625" style="190" bestFit="1" customWidth="1"/>
    <col min="8971" max="9216" width="9.140625" style="190"/>
    <col min="9217" max="9217" width="6.28515625" style="190" customWidth="1"/>
    <col min="9218" max="9219" width="54.42578125" style="190" customWidth="1"/>
    <col min="9220" max="9220" width="53.7109375" style="190" customWidth="1"/>
    <col min="9221" max="9221" width="28.5703125" style="190" customWidth="1"/>
    <col min="9222" max="9222" width="43.7109375" style="190" customWidth="1"/>
    <col min="9223" max="9223" width="18.5703125" style="190" customWidth="1"/>
    <col min="9224" max="9224" width="17" style="190" customWidth="1"/>
    <col min="9225" max="9225" width="17.28515625" style="190" customWidth="1"/>
    <col min="9226" max="9226" width="13.28515625" style="190" bestFit="1" customWidth="1"/>
    <col min="9227" max="9472" width="9.140625" style="190"/>
    <col min="9473" max="9473" width="6.28515625" style="190" customWidth="1"/>
    <col min="9474" max="9475" width="54.42578125" style="190" customWidth="1"/>
    <col min="9476" max="9476" width="53.7109375" style="190" customWidth="1"/>
    <col min="9477" max="9477" width="28.5703125" style="190" customWidth="1"/>
    <col min="9478" max="9478" width="43.7109375" style="190" customWidth="1"/>
    <col min="9479" max="9479" width="18.5703125" style="190" customWidth="1"/>
    <col min="9480" max="9480" width="17" style="190" customWidth="1"/>
    <col min="9481" max="9481" width="17.28515625" style="190" customWidth="1"/>
    <col min="9482" max="9482" width="13.28515625" style="190" bestFit="1" customWidth="1"/>
    <col min="9483" max="9728" width="9.140625" style="190"/>
    <col min="9729" max="9729" width="6.28515625" style="190" customWidth="1"/>
    <col min="9730" max="9731" width="54.42578125" style="190" customWidth="1"/>
    <col min="9732" max="9732" width="53.7109375" style="190" customWidth="1"/>
    <col min="9733" max="9733" width="28.5703125" style="190" customWidth="1"/>
    <col min="9734" max="9734" width="43.7109375" style="190" customWidth="1"/>
    <col min="9735" max="9735" width="18.5703125" style="190" customWidth="1"/>
    <col min="9736" max="9736" width="17" style="190" customWidth="1"/>
    <col min="9737" max="9737" width="17.28515625" style="190" customWidth="1"/>
    <col min="9738" max="9738" width="13.28515625" style="190" bestFit="1" customWidth="1"/>
    <col min="9739" max="9984" width="9.140625" style="190"/>
    <col min="9985" max="9985" width="6.28515625" style="190" customWidth="1"/>
    <col min="9986" max="9987" width="54.42578125" style="190" customWidth="1"/>
    <col min="9988" max="9988" width="53.7109375" style="190" customWidth="1"/>
    <col min="9989" max="9989" width="28.5703125" style="190" customWidth="1"/>
    <col min="9990" max="9990" width="43.7109375" style="190" customWidth="1"/>
    <col min="9991" max="9991" width="18.5703125" style="190" customWidth="1"/>
    <col min="9992" max="9992" width="17" style="190" customWidth="1"/>
    <col min="9993" max="9993" width="17.28515625" style="190" customWidth="1"/>
    <col min="9994" max="9994" width="13.28515625" style="190" bestFit="1" customWidth="1"/>
    <col min="9995" max="10240" width="9.140625" style="190"/>
    <col min="10241" max="10241" width="6.28515625" style="190" customWidth="1"/>
    <col min="10242" max="10243" width="54.42578125" style="190" customWidth="1"/>
    <col min="10244" max="10244" width="53.7109375" style="190" customWidth="1"/>
    <col min="10245" max="10245" width="28.5703125" style="190" customWidth="1"/>
    <col min="10246" max="10246" width="43.7109375" style="190" customWidth="1"/>
    <col min="10247" max="10247" width="18.5703125" style="190" customWidth="1"/>
    <col min="10248" max="10248" width="17" style="190" customWidth="1"/>
    <col min="10249" max="10249" width="17.28515625" style="190" customWidth="1"/>
    <col min="10250" max="10250" width="13.28515625" style="190" bestFit="1" customWidth="1"/>
    <col min="10251" max="10496" width="9.140625" style="190"/>
    <col min="10497" max="10497" width="6.28515625" style="190" customWidth="1"/>
    <col min="10498" max="10499" width="54.42578125" style="190" customWidth="1"/>
    <col min="10500" max="10500" width="53.7109375" style="190" customWidth="1"/>
    <col min="10501" max="10501" width="28.5703125" style="190" customWidth="1"/>
    <col min="10502" max="10502" width="43.7109375" style="190" customWidth="1"/>
    <col min="10503" max="10503" width="18.5703125" style="190" customWidth="1"/>
    <col min="10504" max="10504" width="17" style="190" customWidth="1"/>
    <col min="10505" max="10505" width="17.28515625" style="190" customWidth="1"/>
    <col min="10506" max="10506" width="13.28515625" style="190" bestFit="1" customWidth="1"/>
    <col min="10507" max="10752" width="9.140625" style="190"/>
    <col min="10753" max="10753" width="6.28515625" style="190" customWidth="1"/>
    <col min="10754" max="10755" width="54.42578125" style="190" customWidth="1"/>
    <col min="10756" max="10756" width="53.7109375" style="190" customWidth="1"/>
    <col min="10757" max="10757" width="28.5703125" style="190" customWidth="1"/>
    <col min="10758" max="10758" width="43.7109375" style="190" customWidth="1"/>
    <col min="10759" max="10759" width="18.5703125" style="190" customWidth="1"/>
    <col min="10760" max="10760" width="17" style="190" customWidth="1"/>
    <col min="10761" max="10761" width="17.28515625" style="190" customWidth="1"/>
    <col min="10762" max="10762" width="13.28515625" style="190" bestFit="1" customWidth="1"/>
    <col min="10763" max="11008" width="9.140625" style="190"/>
    <col min="11009" max="11009" width="6.28515625" style="190" customWidth="1"/>
    <col min="11010" max="11011" width="54.42578125" style="190" customWidth="1"/>
    <col min="11012" max="11012" width="53.7109375" style="190" customWidth="1"/>
    <col min="11013" max="11013" width="28.5703125" style="190" customWidth="1"/>
    <col min="11014" max="11014" width="43.7109375" style="190" customWidth="1"/>
    <col min="11015" max="11015" width="18.5703125" style="190" customWidth="1"/>
    <col min="11016" max="11016" width="17" style="190" customWidth="1"/>
    <col min="11017" max="11017" width="17.28515625" style="190" customWidth="1"/>
    <col min="11018" max="11018" width="13.28515625" style="190" bestFit="1" customWidth="1"/>
    <col min="11019" max="11264" width="9.140625" style="190"/>
    <col min="11265" max="11265" width="6.28515625" style="190" customWidth="1"/>
    <col min="11266" max="11267" width="54.42578125" style="190" customWidth="1"/>
    <col min="11268" max="11268" width="53.7109375" style="190" customWidth="1"/>
    <col min="11269" max="11269" width="28.5703125" style="190" customWidth="1"/>
    <col min="11270" max="11270" width="43.7109375" style="190" customWidth="1"/>
    <col min="11271" max="11271" width="18.5703125" style="190" customWidth="1"/>
    <col min="11272" max="11272" width="17" style="190" customWidth="1"/>
    <col min="11273" max="11273" width="17.28515625" style="190" customWidth="1"/>
    <col min="11274" max="11274" width="13.28515625" style="190" bestFit="1" customWidth="1"/>
    <col min="11275" max="11520" width="9.140625" style="190"/>
    <col min="11521" max="11521" width="6.28515625" style="190" customWidth="1"/>
    <col min="11522" max="11523" width="54.42578125" style="190" customWidth="1"/>
    <col min="11524" max="11524" width="53.7109375" style="190" customWidth="1"/>
    <col min="11525" max="11525" width="28.5703125" style="190" customWidth="1"/>
    <col min="11526" max="11526" width="43.7109375" style="190" customWidth="1"/>
    <col min="11527" max="11527" width="18.5703125" style="190" customWidth="1"/>
    <col min="11528" max="11528" width="17" style="190" customWidth="1"/>
    <col min="11529" max="11529" width="17.28515625" style="190" customWidth="1"/>
    <col min="11530" max="11530" width="13.28515625" style="190" bestFit="1" customWidth="1"/>
    <col min="11531" max="11776" width="9.140625" style="190"/>
    <col min="11777" max="11777" width="6.28515625" style="190" customWidth="1"/>
    <col min="11778" max="11779" width="54.42578125" style="190" customWidth="1"/>
    <col min="11780" max="11780" width="53.7109375" style="190" customWidth="1"/>
    <col min="11781" max="11781" width="28.5703125" style="190" customWidth="1"/>
    <col min="11782" max="11782" width="43.7109375" style="190" customWidth="1"/>
    <col min="11783" max="11783" width="18.5703125" style="190" customWidth="1"/>
    <col min="11784" max="11784" width="17" style="190" customWidth="1"/>
    <col min="11785" max="11785" width="17.28515625" style="190" customWidth="1"/>
    <col min="11786" max="11786" width="13.28515625" style="190" bestFit="1" customWidth="1"/>
    <col min="11787" max="12032" width="9.140625" style="190"/>
    <col min="12033" max="12033" width="6.28515625" style="190" customWidth="1"/>
    <col min="12034" max="12035" width="54.42578125" style="190" customWidth="1"/>
    <col min="12036" max="12036" width="53.7109375" style="190" customWidth="1"/>
    <col min="12037" max="12037" width="28.5703125" style="190" customWidth="1"/>
    <col min="12038" max="12038" width="43.7109375" style="190" customWidth="1"/>
    <col min="12039" max="12039" width="18.5703125" style="190" customWidth="1"/>
    <col min="12040" max="12040" width="17" style="190" customWidth="1"/>
    <col min="12041" max="12041" width="17.28515625" style="190" customWidth="1"/>
    <col min="12042" max="12042" width="13.28515625" style="190" bestFit="1" customWidth="1"/>
    <col min="12043" max="12288" width="9.140625" style="190"/>
    <col min="12289" max="12289" width="6.28515625" style="190" customWidth="1"/>
    <col min="12290" max="12291" width="54.42578125" style="190" customWidth="1"/>
    <col min="12292" max="12292" width="53.7109375" style="190" customWidth="1"/>
    <col min="12293" max="12293" width="28.5703125" style="190" customWidth="1"/>
    <col min="12294" max="12294" width="43.7109375" style="190" customWidth="1"/>
    <col min="12295" max="12295" width="18.5703125" style="190" customWidth="1"/>
    <col min="12296" max="12296" width="17" style="190" customWidth="1"/>
    <col min="12297" max="12297" width="17.28515625" style="190" customWidth="1"/>
    <col min="12298" max="12298" width="13.28515625" style="190" bestFit="1" customWidth="1"/>
    <col min="12299" max="12544" width="9.140625" style="190"/>
    <col min="12545" max="12545" width="6.28515625" style="190" customWidth="1"/>
    <col min="12546" max="12547" width="54.42578125" style="190" customWidth="1"/>
    <col min="12548" max="12548" width="53.7109375" style="190" customWidth="1"/>
    <col min="12549" max="12549" width="28.5703125" style="190" customWidth="1"/>
    <col min="12550" max="12550" width="43.7109375" style="190" customWidth="1"/>
    <col min="12551" max="12551" width="18.5703125" style="190" customWidth="1"/>
    <col min="12552" max="12552" width="17" style="190" customWidth="1"/>
    <col min="12553" max="12553" width="17.28515625" style="190" customWidth="1"/>
    <col min="12554" max="12554" width="13.28515625" style="190" bestFit="1" customWidth="1"/>
    <col min="12555" max="12800" width="9.140625" style="190"/>
    <col min="12801" max="12801" width="6.28515625" style="190" customWidth="1"/>
    <col min="12802" max="12803" width="54.42578125" style="190" customWidth="1"/>
    <col min="12804" max="12804" width="53.7109375" style="190" customWidth="1"/>
    <col min="12805" max="12805" width="28.5703125" style="190" customWidth="1"/>
    <col min="12806" max="12806" width="43.7109375" style="190" customWidth="1"/>
    <col min="12807" max="12807" width="18.5703125" style="190" customWidth="1"/>
    <col min="12808" max="12808" width="17" style="190" customWidth="1"/>
    <col min="12809" max="12809" width="17.28515625" style="190" customWidth="1"/>
    <col min="12810" max="12810" width="13.28515625" style="190" bestFit="1" customWidth="1"/>
    <col min="12811" max="13056" width="9.140625" style="190"/>
    <col min="13057" max="13057" width="6.28515625" style="190" customWidth="1"/>
    <col min="13058" max="13059" width="54.42578125" style="190" customWidth="1"/>
    <col min="13060" max="13060" width="53.7109375" style="190" customWidth="1"/>
    <col min="13061" max="13061" width="28.5703125" style="190" customWidth="1"/>
    <col min="13062" max="13062" width="43.7109375" style="190" customWidth="1"/>
    <col min="13063" max="13063" width="18.5703125" style="190" customWidth="1"/>
    <col min="13064" max="13064" width="17" style="190" customWidth="1"/>
    <col min="13065" max="13065" width="17.28515625" style="190" customWidth="1"/>
    <col min="13066" max="13066" width="13.28515625" style="190" bestFit="1" customWidth="1"/>
    <col min="13067" max="13312" width="9.140625" style="190"/>
    <col min="13313" max="13313" width="6.28515625" style="190" customWidth="1"/>
    <col min="13314" max="13315" width="54.42578125" style="190" customWidth="1"/>
    <col min="13316" max="13316" width="53.7109375" style="190" customWidth="1"/>
    <col min="13317" max="13317" width="28.5703125" style="190" customWidth="1"/>
    <col min="13318" max="13318" width="43.7109375" style="190" customWidth="1"/>
    <col min="13319" max="13319" width="18.5703125" style="190" customWidth="1"/>
    <col min="13320" max="13320" width="17" style="190" customWidth="1"/>
    <col min="13321" max="13321" width="17.28515625" style="190" customWidth="1"/>
    <col min="13322" max="13322" width="13.28515625" style="190" bestFit="1" customWidth="1"/>
    <col min="13323" max="13568" width="9.140625" style="190"/>
    <col min="13569" max="13569" width="6.28515625" style="190" customWidth="1"/>
    <col min="13570" max="13571" width="54.42578125" style="190" customWidth="1"/>
    <col min="13572" max="13572" width="53.7109375" style="190" customWidth="1"/>
    <col min="13573" max="13573" width="28.5703125" style="190" customWidth="1"/>
    <col min="13574" max="13574" width="43.7109375" style="190" customWidth="1"/>
    <col min="13575" max="13575" width="18.5703125" style="190" customWidth="1"/>
    <col min="13576" max="13576" width="17" style="190" customWidth="1"/>
    <col min="13577" max="13577" width="17.28515625" style="190" customWidth="1"/>
    <col min="13578" max="13578" width="13.28515625" style="190" bestFit="1" customWidth="1"/>
    <col min="13579" max="13824" width="9.140625" style="190"/>
    <col min="13825" max="13825" width="6.28515625" style="190" customWidth="1"/>
    <col min="13826" max="13827" width="54.42578125" style="190" customWidth="1"/>
    <col min="13828" max="13828" width="53.7109375" style="190" customWidth="1"/>
    <col min="13829" max="13829" width="28.5703125" style="190" customWidth="1"/>
    <col min="13830" max="13830" width="43.7109375" style="190" customWidth="1"/>
    <col min="13831" max="13831" width="18.5703125" style="190" customWidth="1"/>
    <col min="13832" max="13832" width="17" style="190" customWidth="1"/>
    <col min="13833" max="13833" width="17.28515625" style="190" customWidth="1"/>
    <col min="13834" max="13834" width="13.28515625" style="190" bestFit="1" customWidth="1"/>
    <col min="13835" max="14080" width="9.140625" style="190"/>
    <col min="14081" max="14081" width="6.28515625" style="190" customWidth="1"/>
    <col min="14082" max="14083" width="54.42578125" style="190" customWidth="1"/>
    <col min="14084" max="14084" width="53.7109375" style="190" customWidth="1"/>
    <col min="14085" max="14085" width="28.5703125" style="190" customWidth="1"/>
    <col min="14086" max="14086" width="43.7109375" style="190" customWidth="1"/>
    <col min="14087" max="14087" width="18.5703125" style="190" customWidth="1"/>
    <col min="14088" max="14088" width="17" style="190" customWidth="1"/>
    <col min="14089" max="14089" width="17.28515625" style="190" customWidth="1"/>
    <col min="14090" max="14090" width="13.28515625" style="190" bestFit="1" customWidth="1"/>
    <col min="14091" max="14336" width="9.140625" style="190"/>
    <col min="14337" max="14337" width="6.28515625" style="190" customWidth="1"/>
    <col min="14338" max="14339" width="54.42578125" style="190" customWidth="1"/>
    <col min="14340" max="14340" width="53.7109375" style="190" customWidth="1"/>
    <col min="14341" max="14341" width="28.5703125" style="190" customWidth="1"/>
    <col min="14342" max="14342" width="43.7109375" style="190" customWidth="1"/>
    <col min="14343" max="14343" width="18.5703125" style="190" customWidth="1"/>
    <col min="14344" max="14344" width="17" style="190" customWidth="1"/>
    <col min="14345" max="14345" width="17.28515625" style="190" customWidth="1"/>
    <col min="14346" max="14346" width="13.28515625" style="190" bestFit="1" customWidth="1"/>
    <col min="14347" max="14592" width="9.140625" style="190"/>
    <col min="14593" max="14593" width="6.28515625" style="190" customWidth="1"/>
    <col min="14594" max="14595" width="54.42578125" style="190" customWidth="1"/>
    <col min="14596" max="14596" width="53.7109375" style="190" customWidth="1"/>
    <col min="14597" max="14597" width="28.5703125" style="190" customWidth="1"/>
    <col min="14598" max="14598" width="43.7109375" style="190" customWidth="1"/>
    <col min="14599" max="14599" width="18.5703125" style="190" customWidth="1"/>
    <col min="14600" max="14600" width="17" style="190" customWidth="1"/>
    <col min="14601" max="14601" width="17.28515625" style="190" customWidth="1"/>
    <col min="14602" max="14602" width="13.28515625" style="190" bestFit="1" customWidth="1"/>
    <col min="14603" max="14848" width="9.140625" style="190"/>
    <col min="14849" max="14849" width="6.28515625" style="190" customWidth="1"/>
    <col min="14850" max="14851" width="54.42578125" style="190" customWidth="1"/>
    <col min="14852" max="14852" width="53.7109375" style="190" customWidth="1"/>
    <col min="14853" max="14853" width="28.5703125" style="190" customWidth="1"/>
    <col min="14854" max="14854" width="43.7109375" style="190" customWidth="1"/>
    <col min="14855" max="14855" width="18.5703125" style="190" customWidth="1"/>
    <col min="14856" max="14856" width="17" style="190" customWidth="1"/>
    <col min="14857" max="14857" width="17.28515625" style="190" customWidth="1"/>
    <col min="14858" max="14858" width="13.28515625" style="190" bestFit="1" customWidth="1"/>
    <col min="14859" max="15104" width="9.140625" style="190"/>
    <col min="15105" max="15105" width="6.28515625" style="190" customWidth="1"/>
    <col min="15106" max="15107" width="54.42578125" style="190" customWidth="1"/>
    <col min="15108" max="15108" width="53.7109375" style="190" customWidth="1"/>
    <col min="15109" max="15109" width="28.5703125" style="190" customWidth="1"/>
    <col min="15110" max="15110" width="43.7109375" style="190" customWidth="1"/>
    <col min="15111" max="15111" width="18.5703125" style="190" customWidth="1"/>
    <col min="15112" max="15112" width="17" style="190" customWidth="1"/>
    <col min="15113" max="15113" width="17.28515625" style="190" customWidth="1"/>
    <col min="15114" max="15114" width="13.28515625" style="190" bestFit="1" customWidth="1"/>
    <col min="15115" max="15360" width="9.140625" style="190"/>
    <col min="15361" max="15361" width="6.28515625" style="190" customWidth="1"/>
    <col min="15362" max="15363" width="54.42578125" style="190" customWidth="1"/>
    <col min="15364" max="15364" width="53.7109375" style="190" customWidth="1"/>
    <col min="15365" max="15365" width="28.5703125" style="190" customWidth="1"/>
    <col min="15366" max="15366" width="43.7109375" style="190" customWidth="1"/>
    <col min="15367" max="15367" width="18.5703125" style="190" customWidth="1"/>
    <col min="15368" max="15368" width="17" style="190" customWidth="1"/>
    <col min="15369" max="15369" width="17.28515625" style="190" customWidth="1"/>
    <col min="15370" max="15370" width="13.28515625" style="190" bestFit="1" customWidth="1"/>
    <col min="15371" max="15616" width="9.140625" style="190"/>
    <col min="15617" max="15617" width="6.28515625" style="190" customWidth="1"/>
    <col min="15618" max="15619" width="54.42578125" style="190" customWidth="1"/>
    <col min="15620" max="15620" width="53.7109375" style="190" customWidth="1"/>
    <col min="15621" max="15621" width="28.5703125" style="190" customWidth="1"/>
    <col min="15622" max="15622" width="43.7109375" style="190" customWidth="1"/>
    <col min="15623" max="15623" width="18.5703125" style="190" customWidth="1"/>
    <col min="15624" max="15624" width="17" style="190" customWidth="1"/>
    <col min="15625" max="15625" width="17.28515625" style="190" customWidth="1"/>
    <col min="15626" max="15626" width="13.28515625" style="190" bestFit="1" customWidth="1"/>
    <col min="15627" max="15872" width="9.140625" style="190"/>
    <col min="15873" max="15873" width="6.28515625" style="190" customWidth="1"/>
    <col min="15874" max="15875" width="54.42578125" style="190" customWidth="1"/>
    <col min="15876" max="15876" width="53.7109375" style="190" customWidth="1"/>
    <col min="15877" max="15877" width="28.5703125" style="190" customWidth="1"/>
    <col min="15878" max="15878" width="43.7109375" style="190" customWidth="1"/>
    <col min="15879" max="15879" width="18.5703125" style="190" customWidth="1"/>
    <col min="15880" max="15880" width="17" style="190" customWidth="1"/>
    <col min="15881" max="15881" width="17.28515625" style="190" customWidth="1"/>
    <col min="15882" max="15882" width="13.28515625" style="190" bestFit="1" customWidth="1"/>
    <col min="15883" max="16128" width="9.140625" style="190"/>
    <col min="16129" max="16129" width="6.28515625" style="190" customWidth="1"/>
    <col min="16130" max="16131" width="54.42578125" style="190" customWidth="1"/>
    <col min="16132" max="16132" width="53.7109375" style="190" customWidth="1"/>
    <col min="16133" max="16133" width="28.5703125" style="190" customWidth="1"/>
    <col min="16134" max="16134" width="43.7109375" style="190" customWidth="1"/>
    <col min="16135" max="16135" width="18.5703125" style="190" customWidth="1"/>
    <col min="16136" max="16136" width="17" style="190" customWidth="1"/>
    <col min="16137" max="16137" width="17.28515625" style="190" customWidth="1"/>
    <col min="16138" max="16138" width="13.28515625" style="190" bestFit="1" customWidth="1"/>
    <col min="16139" max="16384" width="9.140625" style="190"/>
  </cols>
  <sheetData>
    <row r="1" spans="1:10">
      <c r="A1" s="346" t="s">
        <v>388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25.5" customHeight="1">
      <c r="A2" s="346"/>
      <c r="B2" s="346"/>
      <c r="C2" s="346"/>
      <c r="D2" s="346"/>
      <c r="E2" s="346"/>
      <c r="F2" s="346"/>
      <c r="G2" s="346"/>
      <c r="H2" s="346"/>
      <c r="I2" s="346"/>
      <c r="J2" s="346"/>
    </row>
    <row r="3" spans="1:10">
      <c r="A3" s="347" t="s">
        <v>235</v>
      </c>
      <c r="B3" s="348" t="s">
        <v>260</v>
      </c>
      <c r="C3" s="348" t="s">
        <v>389</v>
      </c>
      <c r="D3" s="347" t="s">
        <v>276</v>
      </c>
      <c r="E3" s="347" t="s">
        <v>277</v>
      </c>
      <c r="F3" s="347" t="s">
        <v>278</v>
      </c>
      <c r="G3" s="191" t="s">
        <v>390</v>
      </c>
      <c r="H3" s="192" t="s">
        <v>391</v>
      </c>
      <c r="I3" s="192" t="s">
        <v>392</v>
      </c>
      <c r="J3" s="349" t="s">
        <v>393</v>
      </c>
    </row>
    <row r="4" spans="1:10" ht="52.5" customHeight="1">
      <c r="A4" s="347"/>
      <c r="B4" s="348"/>
      <c r="C4" s="348"/>
      <c r="D4" s="347"/>
      <c r="E4" s="347"/>
      <c r="F4" s="347"/>
      <c r="G4" s="350" t="s">
        <v>329</v>
      </c>
      <c r="H4" s="350"/>
      <c r="I4" s="350"/>
      <c r="J4" s="349"/>
    </row>
    <row r="5" spans="1:10" ht="63">
      <c r="A5" s="193" t="s">
        <v>14</v>
      </c>
      <c r="B5" s="194" t="s">
        <v>394</v>
      </c>
      <c r="C5" s="194" t="s">
        <v>394</v>
      </c>
      <c r="D5" s="194" t="s">
        <v>395</v>
      </c>
      <c r="E5" s="195" t="s">
        <v>396</v>
      </c>
      <c r="F5" s="196" t="s">
        <v>397</v>
      </c>
      <c r="G5" s="197">
        <v>0</v>
      </c>
      <c r="H5" s="198">
        <v>49932</v>
      </c>
      <c r="I5" s="198">
        <v>0</v>
      </c>
      <c r="J5" s="199">
        <f>SUM(G5:I5)</f>
        <v>49932</v>
      </c>
    </row>
    <row r="6" spans="1:10" ht="47.25">
      <c r="A6" s="193" t="s">
        <v>15</v>
      </c>
      <c r="B6" s="194" t="s">
        <v>398</v>
      </c>
      <c r="C6" s="194" t="s">
        <v>398</v>
      </c>
      <c r="D6" s="194" t="s">
        <v>399</v>
      </c>
      <c r="E6" s="195" t="s">
        <v>400</v>
      </c>
      <c r="F6" s="196" t="s">
        <v>401</v>
      </c>
      <c r="G6" s="197">
        <v>0</v>
      </c>
      <c r="H6" s="198">
        <v>49932</v>
      </c>
      <c r="I6" s="198">
        <v>0</v>
      </c>
      <c r="J6" s="199">
        <f t="shared" ref="J6:J17" si="0">SUM(G6:I6)</f>
        <v>49932</v>
      </c>
    </row>
    <row r="7" spans="1:10" ht="47.25">
      <c r="A7" s="193" t="s">
        <v>16</v>
      </c>
      <c r="B7" s="194" t="s">
        <v>402</v>
      </c>
      <c r="C7" s="194" t="s">
        <v>403</v>
      </c>
      <c r="D7" s="194" t="s">
        <v>404</v>
      </c>
      <c r="E7" s="195" t="s">
        <v>405</v>
      </c>
      <c r="F7" s="196" t="s">
        <v>406</v>
      </c>
      <c r="G7" s="197">
        <v>0</v>
      </c>
      <c r="H7" s="198">
        <v>40586</v>
      </c>
      <c r="I7" s="198">
        <v>0</v>
      </c>
      <c r="J7" s="199">
        <f t="shared" si="0"/>
        <v>40586</v>
      </c>
    </row>
    <row r="8" spans="1:10" ht="47.25">
      <c r="A8" s="193" t="s">
        <v>17</v>
      </c>
      <c r="B8" s="194" t="s">
        <v>402</v>
      </c>
      <c r="C8" s="194" t="s">
        <v>407</v>
      </c>
      <c r="D8" s="194" t="s">
        <v>408</v>
      </c>
      <c r="E8" s="195" t="s">
        <v>409</v>
      </c>
      <c r="F8" s="196" t="s">
        <v>406</v>
      </c>
      <c r="G8" s="197">
        <v>0</v>
      </c>
      <c r="H8" s="198">
        <v>31390</v>
      </c>
      <c r="I8" s="198">
        <v>0</v>
      </c>
      <c r="J8" s="199">
        <f t="shared" si="0"/>
        <v>31390</v>
      </c>
    </row>
    <row r="9" spans="1:10" ht="63">
      <c r="A9" s="193" t="s">
        <v>18</v>
      </c>
      <c r="B9" s="194" t="s">
        <v>410</v>
      </c>
      <c r="C9" s="194" t="s">
        <v>411</v>
      </c>
      <c r="D9" s="194" t="s">
        <v>408</v>
      </c>
      <c r="E9" s="195" t="s">
        <v>412</v>
      </c>
      <c r="F9" s="196" t="s">
        <v>413</v>
      </c>
      <c r="G9" s="197">
        <v>0</v>
      </c>
      <c r="H9" s="198">
        <v>0</v>
      </c>
      <c r="I9" s="198">
        <v>14578</v>
      </c>
      <c r="J9" s="199">
        <f t="shared" si="0"/>
        <v>14578</v>
      </c>
    </row>
    <row r="10" spans="1:10" ht="63">
      <c r="A10" s="193" t="s">
        <v>19</v>
      </c>
      <c r="B10" s="194" t="s">
        <v>414</v>
      </c>
      <c r="C10" s="194" t="s">
        <v>415</v>
      </c>
      <c r="D10" s="194" t="s">
        <v>416</v>
      </c>
      <c r="E10" s="195" t="s">
        <v>417</v>
      </c>
      <c r="F10" s="196" t="s">
        <v>418</v>
      </c>
      <c r="G10" s="197">
        <v>0</v>
      </c>
      <c r="H10" s="198">
        <v>49932</v>
      </c>
      <c r="I10" s="198">
        <v>0</v>
      </c>
      <c r="J10" s="199">
        <f t="shared" si="0"/>
        <v>49932</v>
      </c>
    </row>
    <row r="11" spans="1:10" ht="47.25">
      <c r="A11" s="193" t="s">
        <v>20</v>
      </c>
      <c r="B11" s="194" t="s">
        <v>414</v>
      </c>
      <c r="C11" s="194" t="s">
        <v>419</v>
      </c>
      <c r="D11" s="194" t="s">
        <v>420</v>
      </c>
      <c r="E11" s="195" t="s">
        <v>421</v>
      </c>
      <c r="F11" s="196" t="s">
        <v>422</v>
      </c>
      <c r="G11" s="197">
        <v>0</v>
      </c>
      <c r="H11" s="198">
        <v>49932</v>
      </c>
      <c r="I11" s="198">
        <v>0</v>
      </c>
      <c r="J11" s="199">
        <f t="shared" si="0"/>
        <v>49932</v>
      </c>
    </row>
    <row r="12" spans="1:10" ht="63">
      <c r="A12" s="193" t="s">
        <v>21</v>
      </c>
      <c r="B12" s="194" t="s">
        <v>423</v>
      </c>
      <c r="C12" s="194" t="s">
        <v>423</v>
      </c>
      <c r="D12" s="194" t="s">
        <v>424</v>
      </c>
      <c r="E12" s="195" t="s">
        <v>425</v>
      </c>
      <c r="F12" s="200" t="s">
        <v>353</v>
      </c>
      <c r="G12" s="197">
        <v>0</v>
      </c>
      <c r="H12" s="198">
        <v>7000</v>
      </c>
      <c r="I12" s="198">
        <v>0</v>
      </c>
      <c r="J12" s="199">
        <f t="shared" si="0"/>
        <v>7000</v>
      </c>
    </row>
    <row r="13" spans="1:10" ht="63">
      <c r="A13" s="193" t="s">
        <v>22</v>
      </c>
      <c r="B13" s="194" t="s">
        <v>423</v>
      </c>
      <c r="C13" s="194" t="s">
        <v>426</v>
      </c>
      <c r="D13" s="194" t="s">
        <v>427</v>
      </c>
      <c r="E13" s="195" t="s">
        <v>428</v>
      </c>
      <c r="F13" s="196" t="s">
        <v>353</v>
      </c>
      <c r="G13" s="197">
        <v>0</v>
      </c>
      <c r="H13" s="198">
        <v>44106</v>
      </c>
      <c r="I13" s="198">
        <v>0</v>
      </c>
      <c r="J13" s="199">
        <f t="shared" si="0"/>
        <v>44106</v>
      </c>
    </row>
    <row r="14" spans="1:10" ht="63">
      <c r="A14" s="193" t="s">
        <v>23</v>
      </c>
      <c r="B14" s="194" t="s">
        <v>423</v>
      </c>
      <c r="C14" s="194" t="s">
        <v>429</v>
      </c>
      <c r="D14" s="194" t="s">
        <v>430</v>
      </c>
      <c r="E14" s="195" t="s">
        <v>431</v>
      </c>
      <c r="F14" s="196" t="s">
        <v>432</v>
      </c>
      <c r="G14" s="197">
        <v>0</v>
      </c>
      <c r="H14" s="198">
        <v>49932</v>
      </c>
      <c r="I14" s="198">
        <v>0</v>
      </c>
      <c r="J14" s="199">
        <f t="shared" si="0"/>
        <v>49932</v>
      </c>
    </row>
    <row r="15" spans="1:10" ht="47.25">
      <c r="A15" s="193" t="s">
        <v>24</v>
      </c>
      <c r="B15" s="194" t="s">
        <v>433</v>
      </c>
      <c r="C15" s="194" t="s">
        <v>433</v>
      </c>
      <c r="D15" s="194" t="s">
        <v>434</v>
      </c>
      <c r="E15" s="195" t="s">
        <v>435</v>
      </c>
      <c r="F15" s="196" t="s">
        <v>436</v>
      </c>
      <c r="G15" s="197">
        <v>0</v>
      </c>
      <c r="H15" s="198">
        <v>0</v>
      </c>
      <c r="I15" s="198">
        <v>31415</v>
      </c>
      <c r="J15" s="199">
        <f t="shared" si="0"/>
        <v>31415</v>
      </c>
    </row>
    <row r="16" spans="1:10" ht="63">
      <c r="A16" s="193" t="s">
        <v>25</v>
      </c>
      <c r="B16" s="194" t="s">
        <v>437</v>
      </c>
      <c r="C16" s="194" t="s">
        <v>438</v>
      </c>
      <c r="D16" s="194" t="s">
        <v>439</v>
      </c>
      <c r="E16" s="195" t="s">
        <v>440</v>
      </c>
      <c r="F16" s="196" t="s">
        <v>352</v>
      </c>
      <c r="G16" s="197">
        <v>0</v>
      </c>
      <c r="H16" s="198">
        <v>0</v>
      </c>
      <c r="I16" s="198">
        <v>49932</v>
      </c>
      <c r="J16" s="199">
        <f t="shared" si="0"/>
        <v>49932</v>
      </c>
    </row>
    <row r="17" spans="1:10" ht="63">
      <c r="A17" s="193" t="s">
        <v>26</v>
      </c>
      <c r="B17" s="194" t="s">
        <v>441</v>
      </c>
      <c r="C17" s="194" t="s">
        <v>442</v>
      </c>
      <c r="D17" s="194" t="s">
        <v>443</v>
      </c>
      <c r="E17" s="195" t="s">
        <v>444</v>
      </c>
      <c r="F17" s="196" t="s">
        <v>445</v>
      </c>
      <c r="G17" s="197">
        <v>0</v>
      </c>
      <c r="H17" s="198">
        <v>0</v>
      </c>
      <c r="I17" s="198">
        <v>31624</v>
      </c>
      <c r="J17" s="199">
        <f t="shared" si="0"/>
        <v>31624</v>
      </c>
    </row>
    <row r="18" spans="1:10" ht="15.75">
      <c r="A18" s="343" t="s">
        <v>259</v>
      </c>
      <c r="B18" s="343"/>
      <c r="C18" s="343"/>
      <c r="D18" s="343"/>
      <c r="E18" s="343"/>
      <c r="F18" s="343"/>
      <c r="G18" s="201">
        <f>SUM(G5:G17)</f>
        <v>0</v>
      </c>
      <c r="H18" s="202">
        <f>SUM(H5:H17)</f>
        <v>372742</v>
      </c>
      <c r="I18" s="202">
        <f>SUM(I5:I17)</f>
        <v>127549</v>
      </c>
      <c r="J18" s="203">
        <f>SUM(J5:J17)</f>
        <v>500291</v>
      </c>
    </row>
    <row r="19" spans="1:10">
      <c r="A19" s="204"/>
      <c r="B19" s="205"/>
      <c r="C19" s="205"/>
      <c r="D19" s="204"/>
      <c r="E19" s="205"/>
      <c r="F19" s="204"/>
      <c r="G19" s="206"/>
      <c r="H19" s="207"/>
      <c r="I19" s="207"/>
      <c r="J19" s="208"/>
    </row>
    <row r="20" spans="1:10" ht="15.75">
      <c r="A20" s="344" t="s">
        <v>351</v>
      </c>
      <c r="B20" s="344"/>
      <c r="C20" s="209" t="s">
        <v>373</v>
      </c>
      <c r="D20" s="204"/>
      <c r="E20" s="205"/>
      <c r="F20" s="204"/>
      <c r="G20" s="210"/>
      <c r="H20" s="210"/>
      <c r="I20" s="210"/>
      <c r="J20" s="210"/>
    </row>
    <row r="21" spans="1:10" ht="15.75">
      <c r="A21" s="345" t="s">
        <v>446</v>
      </c>
      <c r="B21" s="344"/>
      <c r="C21" s="209" t="s">
        <v>447</v>
      </c>
      <c r="D21" s="204"/>
      <c r="E21" s="205"/>
      <c r="F21" s="204"/>
      <c r="G21" s="211"/>
      <c r="H21" s="211"/>
      <c r="I21" s="211"/>
      <c r="J21" s="211"/>
    </row>
    <row r="22" spans="1:10" ht="15.75">
      <c r="G22" s="211"/>
      <c r="H22" s="211"/>
      <c r="I22" s="211"/>
      <c r="J22" s="211"/>
    </row>
  </sheetData>
  <mergeCells count="12">
    <mergeCell ref="A18:F18"/>
    <mergeCell ref="A20:B20"/>
    <mergeCell ref="A21:B21"/>
    <mergeCell ref="A1:J2"/>
    <mergeCell ref="A3:A4"/>
    <mergeCell ref="B3:B4"/>
    <mergeCell ref="C3:C4"/>
    <mergeCell ref="D3:D4"/>
    <mergeCell ref="E3:E4"/>
    <mergeCell ref="F3:F4"/>
    <mergeCell ref="J3:J4"/>
    <mergeCell ref="G4:I4"/>
  </mergeCells>
  <pageMargins left="0.7" right="0.7" top="0.75" bottom="0.75" header="0.3" footer="0.3"/>
  <pageSetup paperSize="9" scale="4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GMINY</vt:lpstr>
      <vt:lpstr>Arkusz1</vt:lpstr>
      <vt:lpstr>POWIATY</vt:lpstr>
      <vt:lpstr>SAMORZĄD WOJEWÓDZTWA</vt:lpstr>
      <vt:lpstr>MALUCH</vt:lpstr>
      <vt:lpstr>Organizacje pozarządowe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2016-10-04T10:01:51Z</dcterms:modified>
</cp:coreProperties>
</file>